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7.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G:\SanjelDocuments\trunk\Requirements\Phase 44 - eService change 2022 Q3\Test\"/>
    </mc:Choice>
  </mc:AlternateContent>
  <xr:revisionPtr revIDLastSave="0" documentId="13_ncr:1_{5D66B79E-6C51-42FB-B66D-48DE9E7EBB18}"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eService" sheetId="32580" r:id="rId4"/>
    <sheet name="UC001 Test Cases" sheetId="32581" r:id="rId5"/>
    <sheet name="Client Stamp Logic Update" sheetId="32599" r:id="rId6"/>
    <sheet name="UC002 Test Cases" sheetId="32600" r:id="rId7"/>
    <sheet name="eProgram" sheetId="32601" r:id="rId8"/>
    <sheet name="UC005 Test Cases" sheetId="32602" r:id="rId9"/>
    <sheet name="20 - X" sheetId="32557" r:id="rId10"/>
    <sheet name="Test Data" sheetId="32559" r:id="rId1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8" i="32581" l="1"/>
  <c r="G85" i="32581"/>
  <c r="C3" i="32602"/>
  <c r="C2" i="32602"/>
  <c r="A14" i="32601"/>
  <c r="A13" i="32601"/>
  <c r="G10" i="32601"/>
  <c r="E10" i="32601"/>
  <c r="G8" i="32601"/>
  <c r="E8" i="32601"/>
  <c r="G7" i="32601"/>
  <c r="E7" i="32601"/>
  <c r="G6" i="32601"/>
  <c r="E6" i="32601"/>
  <c r="G5" i="32601"/>
  <c r="E5" i="32601"/>
  <c r="G4" i="32601"/>
  <c r="E4" i="32601"/>
  <c r="A1" i="32601"/>
  <c r="C62" i="32600"/>
  <c r="C63" i="32600"/>
  <c r="G62" i="32600"/>
  <c r="A61" i="32600"/>
  <c r="C37" i="32600"/>
  <c r="C36" i="32600"/>
  <c r="A35" i="32600"/>
  <c r="G9" i="32601" l="1"/>
  <c r="E9" i="32601"/>
  <c r="F9" i="32601" s="1"/>
  <c r="A15" i="32601"/>
  <c r="C3" i="32600"/>
  <c r="C2" i="32600"/>
  <c r="A1" i="32600"/>
  <c r="G36" i="32600"/>
  <c r="G2" i="32600"/>
  <c r="A14" i="32599"/>
  <c r="A13" i="32599"/>
  <c r="G10" i="32599"/>
  <c r="E10" i="32599"/>
  <c r="G8" i="32599"/>
  <c r="E8" i="32599"/>
  <c r="G7" i="32599"/>
  <c r="E7" i="32599"/>
  <c r="G6" i="32599"/>
  <c r="E6" i="32599"/>
  <c r="G5" i="32599"/>
  <c r="E5" i="32599"/>
  <c r="G4" i="32599"/>
  <c r="E4" i="32599"/>
  <c r="A1" i="32599"/>
  <c r="C28" i="32581"/>
  <c r="C27" i="32581"/>
  <c r="G2" i="32581"/>
  <c r="A1" i="32581"/>
  <c r="A13" i="32580"/>
  <c r="C2" i="32581"/>
  <c r="D28" i="5"/>
  <c r="D27" i="5"/>
  <c r="D26" i="5"/>
  <c r="D25" i="5"/>
  <c r="D24" i="5"/>
  <c r="D23" i="5"/>
  <c r="D22" i="5"/>
  <c r="A23" i="5"/>
  <c r="A24" i="5"/>
  <c r="A25" i="5"/>
  <c r="A26" i="5"/>
  <c r="A27" i="5"/>
  <c r="A28" i="5"/>
  <c r="A21" i="5"/>
  <c r="A22" i="5"/>
  <c r="A14" i="32557"/>
  <c r="G10" i="32557"/>
  <c r="E10" i="32557"/>
  <c r="G8" i="32557"/>
  <c r="E8" i="32557"/>
  <c r="G7" i="32557"/>
  <c r="F7" i="32557"/>
  <c r="E7" i="32557"/>
  <c r="G6" i="32557"/>
  <c r="E6" i="32557"/>
  <c r="G5" i="32557"/>
  <c r="E5" i="32557"/>
  <c r="G4" i="32557"/>
  <c r="G9" i="32557" s="1"/>
  <c r="E38" i="5" s="1"/>
  <c r="E4" i="32557"/>
  <c r="E9" i="32557" s="1"/>
  <c r="A1" i="32557"/>
  <c r="L44" i="5"/>
  <c r="J44" i="5"/>
  <c r="L40" i="5"/>
  <c r="J40" i="5"/>
  <c r="L39" i="5"/>
  <c r="J39" i="5"/>
  <c r="L38" i="5"/>
  <c r="J38" i="5"/>
  <c r="L37" i="5"/>
  <c r="J37" i="5"/>
  <c r="J36" i="5"/>
  <c r="J42" i="5" s="1"/>
  <c r="K42" i="5" s="1"/>
  <c r="A14" i="32580"/>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D38" i="5"/>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F7" i="32601" l="1"/>
  <c r="F6" i="32601"/>
  <c r="F4" i="32601"/>
  <c r="F5" i="32601"/>
  <c r="F8" i="32601"/>
  <c r="E9" i="32599"/>
  <c r="F6" i="32599" s="1"/>
  <c r="G9" i="32599"/>
  <c r="A16" i="32601"/>
  <c r="A15" i="32599"/>
  <c r="A16" i="32599"/>
  <c r="A15" i="32580"/>
  <c r="A16" i="32580" s="1"/>
  <c r="A26" i="32581"/>
  <c r="G27" i="32581"/>
  <c r="A17" i="32580"/>
  <c r="A18" i="32580" s="1"/>
  <c r="A19" i="32580" s="1"/>
  <c r="A20" i="32580" s="1"/>
  <c r="A21" i="32580" s="1"/>
  <c r="A22" i="32580" s="1"/>
  <c r="K36" i="5"/>
  <c r="K39" i="5"/>
  <c r="E21" i="5"/>
  <c r="E40" i="5" s="1"/>
  <c r="E9" i="32580"/>
  <c r="F8" i="32580" s="1"/>
  <c r="G9" i="32580"/>
  <c r="L36" i="5"/>
  <c r="L42" i="5" s="1"/>
  <c r="K37" i="5"/>
  <c r="K38" i="5"/>
  <c r="K40" i="5"/>
  <c r="F8" i="32557"/>
  <c r="F4" i="32557"/>
  <c r="F9" i="32557"/>
  <c r="F5" i="32557"/>
  <c r="F6" i="32557"/>
  <c r="A15" i="32557"/>
  <c r="F7" i="32599" l="1"/>
  <c r="F5" i="32599"/>
  <c r="F4" i="32599"/>
  <c r="F9" i="32599"/>
  <c r="F8" i="32599"/>
  <c r="A17" i="32601"/>
  <c r="A18" i="32599"/>
  <c r="A17" i="32599"/>
  <c r="F6" i="32580"/>
  <c r="F9" i="32580"/>
  <c r="F7" i="32580"/>
  <c r="F5" i="32580"/>
  <c r="F4" i="32580"/>
  <c r="D21" i="5"/>
  <c r="D40" i="5" s="1"/>
  <c r="A16" i="32557"/>
  <c r="A18" i="32601" l="1"/>
  <c r="A19" i="32599"/>
  <c r="A17" i="32557"/>
  <c r="A20" i="32601" l="1"/>
  <c r="A19" i="32601"/>
  <c r="A20" i="32599"/>
  <c r="A21" i="32599" s="1"/>
  <c r="A22" i="32599" s="1"/>
  <c r="A23" i="32599" s="1"/>
  <c r="A24" i="32599" s="1"/>
  <c r="A25" i="32599" s="1"/>
  <c r="A19" i="32557"/>
  <c r="A18" i="32557"/>
  <c r="A23" i="32601" l="1"/>
  <c r="A24" i="32601" s="1"/>
  <c r="A25" i="32601" s="1"/>
  <c r="A21" i="32601"/>
  <c r="A22" i="32601"/>
  <c r="A20" i="32557"/>
  <c r="A21" i="32557" l="1"/>
  <c r="A22" i="32557" l="1"/>
  <c r="A23" i="32580" l="1"/>
  <c r="A24" i="32580" s="1"/>
  <c r="A25" i="32580" s="1"/>
  <c r="A23" i="32557"/>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F3F0B9F0-031F-4DD0-BD28-DED6C5E3655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5118E83E-0D2E-40CD-823F-942D63A4083B}">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98F07935-412A-4A5E-9D91-A97FB58ACC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A6971EC6-3CDE-4AF4-A716-EBFFB0C0EB23}">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6F4B3263-B4CE-4BEB-9D99-034AB717385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9147C06C-EE54-4B40-BD02-54D7EC16022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DFE1CED7-744D-417F-9FB3-515CF2903C8E}">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E976B5ED-BB07-40B4-83BB-498BC3FB3DB5}">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AC529A7A-4F38-4291-8EA0-6C366E9C7937}">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EAED39CD-4307-4E2C-8EA4-6B4374C15D62}">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48CA8EE8-97A3-4EE4-ABB1-666A189478F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51206923-8149-4F1C-8801-821BA41CAB9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8C7DE67-B90D-4996-9BEE-0DF3C090635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6FCEBBFA-4F79-4AA9-8E8D-9DF9D6B95F25}">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6EA1BEA2-C397-4F16-8B46-202DAB6061A8}">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1C65E25E-9B13-4343-95F2-347C5B08B93D}">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25DD16FA-7465-4A0D-AB74-918E1CF8393D}">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1BE56D09-7CBB-49A8-89F4-9F14EB801B45}">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943C77CD-4E29-4CD2-8445-4C1AD1B1086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7A07E448-FEF0-4860-8CFA-F297B9F711B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DA7F9D46-D889-4425-85CF-C2D3CBA192DC}">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F94B42FB-CECC-4838-A64F-7EE805091CE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99BAFF7-77C2-4427-93E0-8611FC2343AB}">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98CD9082-7B10-43A5-A421-574A742D6419}">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C4B33003-902C-42C4-999B-CF4663AF80E9}">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592ADC7-13A4-4D7A-9BBA-DA91CEE7B12E}">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FED13324-CDA7-47CF-B3AE-BE9AC83CD4C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2C498871-C5D5-43E6-9B1A-59BDA31D1EE4}">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<sst xmlns="http://schemas.openxmlformats.org/spreadsheetml/2006/main" count="1317" uniqueCount="604">
  <si>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</si>
  <si>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</si>
  <si>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</si>
  <si>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</si>
  <si>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</si>
  <si>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</si>
  <si>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</si>
  <si>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</si>
  <si>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</si>
  <si>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</si>
  <si>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</si>
  <si>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</si>
  <si>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</si>
  <si>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</si>
  <si>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</si>
  <si>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</si>
  <si>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</si>
  <si>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</si>
  <si>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</si>
  <si>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</si>
  <si>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</si>
  <si>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</si>
  <si>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</si>
  <si>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</si>
  <si>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</si>
  <si>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</si>
  <si>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</si>
  <si>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</si>
  <si>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</si>
  <si>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</si>
  <si>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</si>
  <si>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</si>
  <si>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</si>
  <si>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</si>
  <si>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</si>
  <si>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</si>
  <si>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</si>
  <si>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</si>
  <si>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</si>
  <si>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</si>
  <si>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</si>
  <si>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</si>
  <si>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</si>
  <si>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</si>
  <si>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</si>
  <si>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</si>
  <si>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</si>
  <si>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</si>
  <si>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</si>
  <si>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</si>
  <si>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</si>
  <si>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</si>
  <si>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</si>
  <si>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</si>
  <si>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</si>
  <si>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</si>
  <si>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</si>
  <si>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</si>
  <si>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</si>
  <si>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</si>
  <si>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</si>
  <si>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</si>
  <si>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</si>
  <si>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</si>
  <si>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</si>
  <si>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UC003</t>
  </si>
  <si>
    <t>UC004</t>
  </si>
  <si>
    <t>UC005</t>
  </si>
  <si>
    <t>UC006</t>
  </si>
  <si>
    <t>UC007</t>
  </si>
  <si>
    <t>UC008</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</si>
  <si>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</si>
  <si>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</si>
  <si>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</si>
  <si>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</si>
  <si>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</si>
  <si>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</si>
  <si>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</si>
  <si>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</si>
  <si>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</si>
  <si>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</si>
  <si>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</si>
  <si>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</si>
  <si>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</si>
  <si>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</si>
  <si>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</si>
  <si>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</si>
  <si>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</si>
  <si>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</si>
  <si>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</si>
  <si>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</si>
  <si>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</si>
  <si>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</si>
  <si>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</si>
  <si>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</si>
  <si>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</si>
  <si>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</si>
  <si>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</si>
  <si>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</si>
  <si>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</si>
  <si>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</si>
  <si>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</si>
  <si>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</si>
  <si>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</si>
  <si>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</si>
  <si>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</si>
  <si>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</si>
  <si>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</si>
  <si>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</si>
  <si>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</si>
  <si>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</si>
  <si>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</si>
  <si>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</si>
  <si>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</si>
  <si>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</si>
  <si>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</si>
  <si>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</si>
  <si>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</si>
  <si>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</si>
  <si>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</si>
  <si>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</si>
  <si>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</si>
  <si>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</si>
  <si>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</si>
  <si>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</si>
  <si>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</si>
  <si>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</si>
  <si>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</si>
  <si>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</si>
  <si>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</si>
  <si>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</si>
  <si>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</si>
  <si>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</si>
  <si>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</si>
  <si>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</si>
  <si>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</si>
  <si>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</si>
  <si>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</si>
  <si>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</si>
  <si>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</si>
  <si>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</si>
  <si>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</si>
  <si>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</si>
  <si>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</si>
  <si>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</si>
  <si>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</si>
  <si>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</si>
  <si>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</si>
  <si>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</si>
  <si>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</si>
  <si>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</si>
  <si>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</si>
  <si>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</si>
  <si>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</si>
  <si>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</si>
  <si>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</si>
  <si>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</si>
  <si>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</si>
  <si>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</si>
  <si>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</si>
  <si>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</si>
  <si>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</si>
  <si>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</si>
  <si>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</si>
  <si>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</si>
  <si>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</si>
  <si>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</si>
  <si>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</si>
  <si>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</si>
  <si>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</si>
  <si>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</si>
  <si>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</si>
  <si>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</si>
  <si>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</si>
  <si>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</si>
  <si>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</si>
  <si>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</si>
  <si>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</si>
  <si>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</si>
  <si>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</si>
  <si>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</si>
  <si>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</si>
  <si>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</si>
  <si>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</si>
  <si>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</si>
  <si>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</si>
  <si>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</si>
  <si>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</si>
  <si>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</si>
  <si>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</si>
  <si>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</si>
  <si>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</si>
  <si>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</si>
  <si>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</si>
  <si>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</si>
  <si>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</si>
  <si>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</si>
  <si>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</si>
  <si>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</si>
  <si>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</si>
  <si>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</si>
  <si>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</si>
  <si>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</si>
  <si>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</si>
  <si>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</si>
  <si>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</si>
  <si>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</si>
  <si>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</si>
  <si>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</si>
  <si>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</si>
  <si>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</si>
  <si>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</si>
  <si>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</si>
  <si>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</si>
  <si>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</si>
  <si>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</si>
  <si>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</si>
  <si>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</si>
  <si>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</si>
  <si>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</si>
  <si>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</si>
  <si>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</si>
  <si>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</si>
  <si>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</si>
  <si>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</si>
  <si>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</si>
  <si>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</si>
  <si>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</si>
  <si>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</si>
  <si>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</si>
  <si>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</si>
  <si>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</si>
  <si>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</si>
  <si>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</si>
  <si>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</si>
  <si>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</si>
  <si>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</si>
  <si>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</si>
  <si>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</si>
  <si>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</si>
  <si>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</si>
  <si>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</si>
  <si>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</si>
  <si>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</si>
  <si>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</si>
  <si>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</si>
  <si>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</si>
  <si>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</si>
  <si>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</si>
  <si>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</si>
  <si>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</si>
  <si>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</si>
  <si>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</si>
  <si>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</si>
  <si>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</si>
  <si>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</si>
  <si>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</si>
  <si>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</si>
  <si>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</si>
  <si>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</si>
  <si>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</si>
  <si>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</si>
  <si>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</si>
  <si>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</si>
  <si>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</si>
  <si>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</si>
  <si>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</si>
  <si>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</si>
  <si>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</si>
  <si>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</si>
  <si>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</si>
  <si>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</si>
  <si>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</si>
  <si>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</si>
  <si>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</si>
  <si>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</si>
  <si>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</si>
  <si>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</si>
  <si>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</si>
  <si>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</si>
  <si>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</si>
  <si>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</si>
  <si>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</si>
  <si>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</si>
  <si>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</si>
  <si>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</si>
  <si>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</si>
  <si>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</si>
  <si>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</si>
  <si>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</si>
  <si>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</si>
  <si>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</si>
  <si>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</si>
  <si>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</si>
  <si>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</si>
  <si>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</si>
  <si>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</si>
  <si>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</si>
  <si>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</si>
  <si>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</si>
  <si>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</si>
  <si>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</si>
  <si>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</si>
  <si>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</si>
  <si>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</si>
  <si>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</si>
  <si>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</si>
  <si>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</si>
  <si>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</si>
  <si>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</si>
  <si>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</si>
  <si>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</si>
  <si>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</si>
  <si>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</si>
  <si>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</si>
  <si>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</si>
  <si>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</si>
  <si>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</si>
  <si>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</si>
  <si>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</si>
  <si>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</si>
  <si>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</si>
  <si>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</si>
  <si>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</si>
  <si>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</si>
  <si>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</si>
  <si>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</si>
  <si>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</si>
  <si>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</si>
  <si>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</si>
  <si>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</si>
  <si>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</si>
  <si>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</si>
  <si>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</si>
  <si>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Serena.li</t>
    <phoneticPr fontId="7" type="noConversion"/>
  </si>
  <si>
    <t xml:space="preserve">UPDATE [dbo].[ProductHaul]   SET       [ProductHaulLifeStatus] = 2    WHERE   [id] = 31583 and version = 1
</t>
    <phoneticPr fontId="7" type="noConversion"/>
  </si>
  <si>
    <t>Master Data Update</t>
  </si>
  <si>
    <t>Third Party Head &amp; Plugs</t>
  </si>
  <si>
    <t>Service Ticket Printing change</t>
  </si>
  <si>
    <t>Import price line items with Quantity 0</t>
  </si>
  <si>
    <t>Rig Job Postpone function not working corretly</t>
  </si>
  <si>
    <t>eServiceOnline</t>
  </si>
  <si>
    <t>eProgram</t>
  </si>
  <si>
    <t>eService</t>
  </si>
  <si>
    <t>eServiceMDM</t>
  </si>
  <si>
    <t>UC001</t>
    <phoneticPr fontId="7" type="noConversion"/>
  </si>
  <si>
    <t>UC002</t>
    <phoneticPr fontId="7" type="noConversion"/>
  </si>
  <si>
    <t>UC009</t>
  </si>
  <si>
    <t>Quality Observation ？
Quality Observation Type
Quality Observation Details</t>
    <phoneticPr fontId="7" type="noConversion"/>
  </si>
  <si>
    <t>\Phase 44 - eService change 2022 Q3\Feature Q3_22_S1 Update Performance section in eService</t>
    <phoneticPr fontId="7" type="noConversion"/>
  </si>
  <si>
    <t>Quality Observation Type</t>
    <phoneticPr fontId="7" type="noConversion"/>
  </si>
  <si>
    <t>Quality Observation Details</t>
    <phoneticPr fontId="7" type="noConversion"/>
  </si>
  <si>
    <t>查看新增部分数据显示是否正确</t>
    <phoneticPr fontId="7" type="noConversion"/>
  </si>
  <si>
    <t>显示以下信息：</t>
    <phoneticPr fontId="7" type="noConversion"/>
  </si>
  <si>
    <t>Quality Observation ？ 下拉列表显示Yes,NO</t>
    <phoneticPr fontId="7" type="noConversion"/>
  </si>
  <si>
    <r>
      <t>Quality Observation ？ 下拉列表选择【</t>
    </r>
    <r>
      <rPr>
        <sz val="10"/>
        <rFont val="宋体"/>
        <family val="3"/>
        <charset val="134"/>
      </rPr>
      <t>Yes</t>
    </r>
    <r>
      <rPr>
        <sz val="10"/>
        <rFont val="宋体"/>
        <family val="3"/>
        <charset val="134"/>
      </rPr>
      <t>】</t>
    </r>
    <phoneticPr fontId="7" type="noConversion"/>
  </si>
  <si>
    <t>Quality Observation Type显示：
Equipment
Job Design
Process
Product</t>
    <phoneticPr fontId="7" type="noConversion"/>
  </si>
  <si>
    <t>保存成功</t>
    <phoneticPr fontId="7" type="noConversion"/>
  </si>
  <si>
    <t>访问eServices -&gt;Job Packages From Server，</t>
    <phoneticPr fontId="7" type="noConversion"/>
  </si>
  <si>
    <t>Quality Observation =【Yes】</t>
    <phoneticPr fontId="7" type="noConversion"/>
  </si>
  <si>
    <t>Quality Observation =【No】</t>
    <phoneticPr fontId="7" type="noConversion"/>
  </si>
  <si>
    <r>
      <t>t</t>
    </r>
    <r>
      <rPr>
        <sz val="10"/>
        <rFont val="宋体"/>
        <family val="3"/>
        <charset val="134"/>
      </rPr>
      <t>est data</t>
    </r>
    <phoneticPr fontId="7" type="noConversion"/>
  </si>
  <si>
    <t>save</t>
    <phoneticPr fontId="7" type="noConversion"/>
  </si>
  <si>
    <t>保存成功,</t>
    <phoneticPr fontId="7" type="noConversion"/>
  </si>
  <si>
    <t>再次进入Update页面查看</t>
    <phoneticPr fontId="7" type="noConversion"/>
  </si>
  <si>
    <t>Quality Observation Details=【test data】</t>
    <phoneticPr fontId="7" type="noConversion"/>
  </si>
  <si>
    <t>Quality Observation Details=【test data update】</t>
    <phoneticPr fontId="7" type="noConversion"/>
  </si>
  <si>
    <t>Job Package-&gt;Service Report(s)的Job Performance</t>
    <phoneticPr fontId="7" type="noConversion"/>
  </si>
  <si>
    <t>Potential Severity显示正确，下拉框中数据显示正确，新增页面数据显示正确，可正确保存</t>
    <phoneticPr fontId="7" type="noConversion"/>
  </si>
  <si>
    <t>点击Incident Details中的add按钮</t>
    <phoneticPr fontId="7" type="noConversion"/>
  </si>
  <si>
    <t>打开新增页面并显示：Potential Severity 属性</t>
    <phoneticPr fontId="7" type="noConversion"/>
  </si>
  <si>
    <t>输入属性信息并保存</t>
    <phoneticPr fontId="7" type="noConversion"/>
  </si>
  <si>
    <t>Potential Severity  = 1-minor</t>
    <phoneticPr fontId="7" type="noConversion"/>
  </si>
  <si>
    <t>Incident Details中的dateg显示Potential Severity 信息，对应的属性值显示正确</t>
    <phoneticPr fontId="7" type="noConversion"/>
  </si>
  <si>
    <t>数据表格中显示列标题为：Potential Severity</t>
    <phoneticPr fontId="7" type="noConversion"/>
  </si>
  <si>
    <t>返回页面表格中可查看新增的数据</t>
    <phoneticPr fontId="7" type="noConversion"/>
  </si>
  <si>
    <t>选择新增数据并点击update按钮</t>
    <phoneticPr fontId="7" type="noConversion"/>
  </si>
  <si>
    <t>更新页面中显示Potential Severity  = 1-minor</t>
    <phoneticPr fontId="7" type="noConversion"/>
  </si>
  <si>
    <t>更新属性信息并保存</t>
    <phoneticPr fontId="7" type="noConversion"/>
  </si>
  <si>
    <t>Potential Severity  = 2-Serious</t>
    <phoneticPr fontId="7" type="noConversion"/>
  </si>
  <si>
    <t>返回页面表格中可查看更新的数据</t>
    <phoneticPr fontId="7" type="noConversion"/>
  </si>
  <si>
    <r>
      <t>Incident details</t>
    </r>
    <r>
      <rPr>
        <u/>
        <sz val="9"/>
        <color indexed="12"/>
        <rFont val="宋体"/>
        <family val="3"/>
        <charset val="134"/>
      </rPr>
      <t>中新增、更新数据显示正确</t>
    </r>
    <phoneticPr fontId="7" type="noConversion"/>
  </si>
  <si>
    <t>新增Quality Observations数据显示正确，可正常保存</t>
    <phoneticPr fontId="7" type="noConversion"/>
  </si>
  <si>
    <t>双击打开状态正确的数据更新页面</t>
    <phoneticPr fontId="7" type="noConversion"/>
  </si>
  <si>
    <t>Service Report(s)的Job Performance</t>
    <phoneticPr fontId="7" type="noConversion"/>
  </si>
  <si>
    <t>双击打开数据状态的更新页面</t>
    <phoneticPr fontId="7" type="noConversion"/>
  </si>
  <si>
    <t>Quality Observation =【YES】</t>
    <phoneticPr fontId="7" type="noConversion"/>
  </si>
  <si>
    <t>Quality Observation Type=[Job Design]
Quality Observation Details=[test data]</t>
    <phoneticPr fontId="7" type="noConversion"/>
  </si>
  <si>
    <t>更新属性信息Quality Observation</t>
    <phoneticPr fontId="7" type="noConversion"/>
  </si>
  <si>
    <t>Quality Observation =【NO】
Quality Observation Details=【test data update】</t>
    <phoneticPr fontId="7" type="noConversion"/>
  </si>
  <si>
    <t>Quality Observation Type禁用，不能选择</t>
    <phoneticPr fontId="7" type="noConversion"/>
  </si>
  <si>
    <t>Update Performance section in eService</t>
    <phoneticPr fontId="7" type="noConversion"/>
  </si>
  <si>
    <t>Client Stamp Logic Update</t>
    <phoneticPr fontId="7" type="noConversion"/>
  </si>
  <si>
    <t>Service ticket的Client Stamps</t>
    <phoneticPr fontId="7" type="noConversion"/>
  </si>
  <si>
    <t>未被选择，填写未获取理由为必填，选择后为选填，属性保存成功</t>
    <phoneticPr fontId="7" type="noConversion"/>
  </si>
  <si>
    <t>Was a Client stamp Captured 标志必填项验证</t>
    <phoneticPr fontId="7" type="noConversion"/>
  </si>
  <si>
    <t>点击Save</t>
    <phoneticPr fontId="7" type="noConversion"/>
  </si>
  <si>
    <t>提示：if the client stamp is not captured, you must fill in the reason.</t>
    <phoneticPr fontId="7" type="noConversion"/>
  </si>
  <si>
    <t>Reason = [test date]</t>
    <phoneticPr fontId="7" type="noConversion"/>
  </si>
  <si>
    <t>保存成功</t>
    <phoneticPr fontId="7" type="noConversion"/>
  </si>
  <si>
    <t>输入数据内容</t>
    <phoneticPr fontId="7" type="noConversion"/>
  </si>
  <si>
    <t>再次进入数据的更新页面查看Service ticket的Client Stamps</t>
    <phoneticPr fontId="7" type="noConversion"/>
  </si>
  <si>
    <t>提示：Was A Clinet Stamp Captured be checked,the client stamp detail data cannot be empty</t>
    <phoneticPr fontId="7" type="noConversion"/>
  </si>
  <si>
    <t>点击提示信息【No】</t>
    <phoneticPr fontId="7" type="noConversion"/>
  </si>
  <si>
    <t>点击数据表格中的add 新增数据</t>
    <phoneticPr fontId="7" type="noConversion"/>
  </si>
  <si>
    <t>勾选Was a Client Stamp Captured，</t>
    <phoneticPr fontId="7" type="noConversion"/>
  </si>
  <si>
    <t>不添加数据，点击save</t>
    <phoneticPr fontId="7" type="noConversion"/>
  </si>
  <si>
    <t>Reason 禁用，不允许输入</t>
    <phoneticPr fontId="7" type="noConversion"/>
  </si>
  <si>
    <t>Type =AFE Number
Gerneral information = testdate</t>
    <phoneticPr fontId="7" type="noConversion"/>
  </si>
  <si>
    <t>点击save</t>
  </si>
  <si>
    <t>数据表格显示新增数据</t>
    <phoneticPr fontId="7" type="noConversion"/>
  </si>
  <si>
    <t>点击Job Packetage 的Save按钮</t>
    <phoneticPr fontId="7" type="noConversion"/>
  </si>
  <si>
    <t>报错</t>
    <phoneticPr fontId="7" type="noConversion"/>
  </si>
  <si>
    <t>访问eServices -&gt;Job Packages From Local</t>
    <phoneticPr fontId="7" type="noConversion"/>
  </si>
  <si>
    <t>访问eServices -&gt;Job Packages Awaiting Approval</t>
    <phoneticPr fontId="7" type="noConversion"/>
  </si>
  <si>
    <t>双击打开状态正确的数据</t>
    <phoneticPr fontId="7" type="noConversion"/>
  </si>
  <si>
    <r>
      <t>进入Job</t>
    </r>
    <r>
      <rPr>
        <sz val="10"/>
        <rFont val="宋体"/>
        <family val="3"/>
        <charset val="134"/>
      </rPr>
      <t xml:space="preserve"> packages 更新页面</t>
    </r>
    <phoneticPr fontId="7" type="noConversion"/>
  </si>
  <si>
    <t xml:space="preserve">双击打开数据状态为Readey的Job packages </t>
    <phoneticPr fontId="7" type="noConversion"/>
  </si>
  <si>
    <t>点击Service ticket的Client Stamps菜单</t>
    <phoneticPr fontId="7" type="noConversion"/>
  </si>
  <si>
    <t>was a client stamp captured 被勾选，状态迁移到has the client stamp captured</t>
    <phoneticPr fontId="7" type="noConversion"/>
  </si>
  <si>
    <t>Reason for not capturing clientment stamp e可修改</t>
    <phoneticPr fontId="7" type="noConversion"/>
  </si>
  <si>
    <t>显示Client stamp details：
Was a client stamp captured 只读禁用
Reason for not capturing clientment stamp 只读禁用</t>
    <phoneticPr fontId="7" type="noConversion"/>
  </si>
  <si>
    <t>Client stamp Upon Approval显示如下:</t>
    <phoneticPr fontId="7" type="noConversion"/>
  </si>
  <si>
    <t>Was a client stamp captured 被勾选</t>
    <phoneticPr fontId="7" type="noConversion"/>
  </si>
  <si>
    <t>has the client stamp captured与was a client stamp captured保持一致</t>
    <phoneticPr fontId="7" type="noConversion"/>
  </si>
  <si>
    <r>
      <t>has the client stamp captured</t>
    </r>
    <r>
      <rPr>
        <sz val="10"/>
        <rFont val="宋体"/>
        <family val="3"/>
        <charset val="134"/>
      </rPr>
      <t xml:space="preserve"> 被勾选</t>
    </r>
    <phoneticPr fontId="7" type="noConversion"/>
  </si>
  <si>
    <t>data grid 可编辑</t>
    <phoneticPr fontId="7" type="noConversion"/>
  </si>
  <si>
    <t>删除data grid中最后一条数据</t>
    <phoneticPr fontId="7" type="noConversion"/>
  </si>
  <si>
    <t>提示：has the client stamp captured be checked,the client stamp detail data cannot be empty</t>
    <phoneticPr fontId="7" type="noConversion"/>
  </si>
  <si>
    <t>在data grid中新增一条记录，并保存</t>
    <phoneticPr fontId="7" type="noConversion"/>
  </si>
  <si>
    <t>保存成功，并在data grid中显示新增的数据</t>
    <phoneticPr fontId="7" type="noConversion"/>
  </si>
  <si>
    <t>删除成功</t>
    <phoneticPr fontId="7" type="noConversion"/>
  </si>
  <si>
    <t>was a client stamp captured 未勾选，状态迁移到has the client stamp captured</t>
    <phoneticPr fontId="7" type="noConversion"/>
  </si>
  <si>
    <r>
      <rPr>
        <u/>
        <sz val="9"/>
        <color indexed="12"/>
        <rFont val="宋体"/>
        <family val="3"/>
        <charset val="134"/>
      </rPr>
      <t>在</t>
    </r>
    <r>
      <rPr>
        <u/>
        <sz val="9"/>
        <color indexed="12"/>
        <rFont val="Arial"/>
        <family val="3"/>
        <charset val="134"/>
      </rPr>
      <t>Job Packages waiting approval</t>
    </r>
    <r>
      <rPr>
        <u/>
        <sz val="9"/>
        <color indexed="12"/>
        <rFont val="宋体"/>
        <family val="3"/>
        <charset val="134"/>
      </rPr>
      <t>页面</t>
    </r>
    <r>
      <rPr>
        <u/>
        <sz val="9"/>
        <color indexed="12"/>
        <rFont val="Arial"/>
        <family val="3"/>
        <charset val="134"/>
      </rPr>
      <t xml:space="preserve">was a client stamp captured  </t>
    </r>
    <r>
      <rPr>
        <u/>
        <sz val="9"/>
        <color indexed="12"/>
        <rFont val="宋体"/>
        <family val="3"/>
        <charset val="134"/>
      </rPr>
      <t>被勾选更新</t>
    </r>
    <r>
      <rPr>
        <u/>
        <sz val="9"/>
        <color indexed="12"/>
        <rFont val="Arial"/>
        <family val="3"/>
        <charset val="134"/>
      </rPr>
      <t xml:space="preserve">Client stamp </t>
    </r>
    <phoneticPr fontId="7" type="noConversion"/>
  </si>
  <si>
    <r>
      <rPr>
        <u/>
        <sz val="9"/>
        <color indexed="12"/>
        <rFont val="宋体"/>
        <family val="3"/>
        <charset val="134"/>
      </rPr>
      <t>在</t>
    </r>
    <r>
      <rPr>
        <u/>
        <sz val="9"/>
        <color indexed="12"/>
        <rFont val="Arial"/>
        <family val="3"/>
        <charset val="134"/>
      </rPr>
      <t>Job Packages waiting approval</t>
    </r>
    <r>
      <rPr>
        <u/>
        <sz val="9"/>
        <color indexed="12"/>
        <rFont val="宋体"/>
        <family val="3"/>
        <charset val="134"/>
      </rPr>
      <t>页面</t>
    </r>
    <r>
      <rPr>
        <u/>
        <sz val="9"/>
        <color indexed="12"/>
        <rFont val="Arial"/>
        <family val="3"/>
        <charset val="134"/>
      </rPr>
      <t xml:space="preserve">was a client stamp captured  </t>
    </r>
    <r>
      <rPr>
        <u/>
        <sz val="9"/>
        <color indexed="12"/>
        <rFont val="宋体"/>
        <family val="3"/>
        <charset val="134"/>
      </rPr>
      <t>未勾选更新</t>
    </r>
    <r>
      <rPr>
        <u/>
        <sz val="9"/>
        <color indexed="12"/>
        <rFont val="Arial"/>
        <family val="3"/>
        <charset val="134"/>
      </rPr>
      <t xml:space="preserve">Client stamp </t>
    </r>
    <phoneticPr fontId="7" type="noConversion"/>
  </si>
  <si>
    <t>has the client stamp captured 未勾选</t>
    <phoneticPr fontId="7" type="noConversion"/>
  </si>
  <si>
    <t>Was a client stamp captured 未勾选</t>
    <phoneticPr fontId="7" type="noConversion"/>
  </si>
  <si>
    <r>
      <t>has the client stamp captured</t>
    </r>
    <r>
      <rPr>
        <sz val="10"/>
        <color rgb="FFFF0000"/>
        <rFont val="宋体"/>
        <family val="3"/>
        <charset val="134"/>
      </rPr>
      <t>允许修改</t>
    </r>
    <phoneticPr fontId="7" type="noConversion"/>
  </si>
  <si>
    <r>
      <t>has the client stamp captured</t>
    </r>
    <r>
      <rPr>
        <sz val="10"/>
        <color rgb="FFFF0000"/>
        <rFont val="宋体"/>
        <family val="3"/>
        <charset val="134"/>
      </rPr>
      <t>不允许修改</t>
    </r>
    <phoneticPr fontId="7" type="noConversion"/>
  </si>
  <si>
    <t>Reason = testdata</t>
    <phoneticPr fontId="7" type="noConversion"/>
  </si>
  <si>
    <t>第一部分：Was a Client Stamp Captured 选项，默认不勾选</t>
    <phoneticPr fontId="7" type="noConversion"/>
  </si>
  <si>
    <t>第三部分：data grid 可编辑</t>
    <phoneticPr fontId="7" type="noConversion"/>
  </si>
  <si>
    <t>第二部分：Reason 可编辑</t>
    <phoneticPr fontId="7" type="noConversion"/>
  </si>
  <si>
    <t>第一部分：显示Client stamp details：
Was a client stamp captured 只读禁用
Reason for not capturing clientment stamp 只读禁用</t>
    <phoneticPr fontId="7" type="noConversion"/>
  </si>
  <si>
    <t>第二部分：Client stamp Upon Approval显示如下:</t>
    <phoneticPr fontId="7" type="noConversion"/>
  </si>
  <si>
    <t>Set Expiry Date in program</t>
    <phoneticPr fontId="7" type="noConversion"/>
  </si>
  <si>
    <t xml:space="preserve"> Program Header 添加 "Program Expiry Date" 属性，并展示，默认过期日期显示正确</t>
    <phoneticPr fontId="7" type="noConversion"/>
  </si>
  <si>
    <t>Program Expiry Date属性的展示</t>
    <phoneticPr fontId="7" type="noConversion"/>
  </si>
  <si>
    <t>访问eProgram -&gt;Program form Server</t>
    <phoneticPr fontId="7" type="noConversion"/>
  </si>
  <si>
    <t>数据列表展示Status列，</t>
    <phoneticPr fontId="7" type="noConversion"/>
  </si>
  <si>
    <t>显示Status列，并展示对应的状态信息</t>
    <phoneticPr fontId="7" type="noConversion"/>
  </si>
  <si>
    <t>Program Expiry Date =  ProgramGeneratedDate + 240 days</t>
    <phoneticPr fontId="7" type="noConversion"/>
  </si>
  <si>
    <t>新增一个Progarm,并保存</t>
    <phoneticPr fontId="7" type="noConversion"/>
  </si>
  <si>
    <t>查看新增的Progarm</t>
    <phoneticPr fontId="7" type="noConversion"/>
  </si>
  <si>
    <t>验证通过保存成功Status=Ready</t>
    <phoneticPr fontId="7" type="noConversion"/>
  </si>
  <si>
    <r>
      <t>UC005.1-Program Expiry Date</t>
    </r>
    <r>
      <rPr>
        <b/>
        <sz val="12"/>
        <rFont val="宋体"/>
        <family val="3"/>
        <charset val="134"/>
      </rPr>
      <t>属性的展示</t>
    </r>
    <phoneticPr fontId="7" type="noConversion"/>
  </si>
  <si>
    <t>UC005-1</t>
    <phoneticPr fontId="7" type="noConversion"/>
  </si>
  <si>
    <t>\Phase 44 - eService change 2022 Q3\Feature Q3_22_S1 Set Expiry Date in program</t>
    <phoneticPr fontId="7" type="noConversion"/>
  </si>
  <si>
    <t>data grid可编辑，add按钮可操作</t>
    <phoneticPr fontId="7" type="noConversion"/>
  </si>
  <si>
    <t>第三部分：data grid 不可编辑</t>
    <phoneticPr fontId="7" type="noConversion"/>
  </si>
  <si>
    <t>Import 0 Quantity Item</t>
    <phoneticPr fontId="7" type="noConversion"/>
  </si>
  <si>
    <t>导入数量为0的数据，并同步修改其它部分的校验</t>
    <phoneticPr fontId="7" type="noConversion"/>
  </si>
  <si>
    <t>Sales prepares a progrm import csv file</t>
  </si>
  <si>
    <t>Open eProgram</t>
    <phoneticPr fontId="7" type="noConversion"/>
  </si>
  <si>
    <t>click new button</t>
    <phoneticPr fontId="7" type="noConversion"/>
  </si>
  <si>
    <t>click finish button</t>
    <phoneticPr fontId="7" type="noConversion"/>
  </si>
  <si>
    <t>save program</t>
    <phoneticPr fontId="7" type="noConversion"/>
  </si>
  <si>
    <t>打开program页面</t>
    <phoneticPr fontId="7" type="noConversion"/>
  </si>
  <si>
    <t>验证通过保存成功</t>
    <phoneticPr fontId="7" type="noConversion"/>
  </si>
  <si>
    <t>quantity itme is 0</t>
    <phoneticPr fontId="7" type="noConversion"/>
  </si>
  <si>
    <t>打开新增Program页面,导入数据，</t>
    <phoneticPr fontId="7" type="noConversion"/>
  </si>
  <si>
    <t>保存</t>
    <phoneticPr fontId="7" type="noConversion"/>
  </si>
  <si>
    <r>
      <t xml:space="preserve">supplier </t>
    </r>
    <r>
      <rPr>
        <sz val="10"/>
        <rFont val="宋体"/>
        <family val="3"/>
        <charset val="134"/>
      </rPr>
      <t>、</t>
    </r>
    <r>
      <rPr>
        <sz val="10"/>
        <rFont val="Arial"/>
        <family val="3"/>
        <charset val="134"/>
      </rPr>
      <t>Manufacturer</t>
    </r>
    <r>
      <rPr>
        <sz val="10"/>
        <rFont val="宋体"/>
        <family val="3"/>
        <charset val="134"/>
      </rPr>
      <t>、</t>
    </r>
    <r>
      <rPr>
        <sz val="10"/>
        <rFont val="Arial"/>
        <family val="3"/>
        <charset val="134"/>
      </rPr>
      <t>Type</t>
    </r>
    <phoneticPr fontId="7" type="noConversion"/>
  </si>
  <si>
    <t>Changes Quantity 0 Item</t>
    <phoneticPr fontId="7" type="noConversion"/>
  </si>
  <si>
    <r>
      <t>Call</t>
    </r>
    <r>
      <rPr>
        <sz val="10"/>
        <rFont val="宋体"/>
        <family val="3"/>
        <charset val="134"/>
      </rPr>
      <t xml:space="preserve"> Sheet页面ServiceLine Seletion部分新增控件</t>
    </r>
    <phoneticPr fontId="7" type="noConversion"/>
  </si>
  <si>
    <t>双击打开callsheet编辑页面</t>
    <phoneticPr fontId="7" type="noConversion"/>
  </si>
  <si>
    <t>查看Service Line Seletion Infomation部分</t>
    <phoneticPr fontId="7" type="noConversion"/>
  </si>
  <si>
    <t>验证新增控件的显示和数据保存</t>
    <phoneticPr fontId="7" type="noConversion"/>
  </si>
  <si>
    <t>点击保存按钮</t>
    <phoneticPr fontId="7" type="noConversion"/>
  </si>
  <si>
    <t>双击打开Job Packages 编辑页面</t>
    <phoneticPr fontId="7" type="noConversion"/>
  </si>
  <si>
    <t>查看Service Report部分
查看Pumping Service Report
查看Attachments&amp;Tools部分</t>
    <phoneticPr fontId="7" type="noConversion"/>
  </si>
  <si>
    <t>查看Attachments&amp;Tools部分</t>
    <phoneticPr fontId="7" type="noConversion"/>
  </si>
  <si>
    <t>Plug Loading Head&amp;Tubular Plugs add new control</t>
    <phoneticPr fontId="7" type="noConversion"/>
  </si>
  <si>
    <t>显示正确，校验正确，数据可以正常保存回显</t>
    <phoneticPr fontId="7" type="noConversion"/>
  </si>
  <si>
    <t>UC002.004-Plug Loading Head&amp;Tubular Plugs add new control</t>
    <phoneticPr fontId="7" type="noConversion"/>
  </si>
  <si>
    <t>UC002-4</t>
    <phoneticPr fontId="7" type="noConversion"/>
  </si>
  <si>
    <t>UC001.4-Plug Loading Head&amp;Tubular Plugs add new control</t>
    <phoneticPr fontId="7" type="noConversion"/>
  </si>
  <si>
    <t>无数据</t>
    <phoneticPr fontId="7" type="noConversion"/>
  </si>
  <si>
    <t>Potential Severity 属性取值列表显示：
0-Inconsequential
1-Minor
2-Serious
3-Major
4-Critical
5-Catastrophic</t>
    <phoneticPr fontId="7" type="noConversion"/>
  </si>
  <si>
    <t>双击进入编辑页面，查看保存的数据</t>
    <phoneticPr fontId="7" type="noConversion"/>
  </si>
  <si>
    <t>复选框数据未回显</t>
    <phoneticPr fontId="7" type="noConversion"/>
  </si>
  <si>
    <t>再次进入更新页面查看已保存的数据</t>
    <phoneticPr fontId="7" type="noConversion"/>
  </si>
  <si>
    <t>has the client stamp captured 被勾选</t>
    <phoneticPr fontId="7" type="noConversion"/>
  </si>
  <si>
    <t>Reason禁用</t>
    <phoneticPr fontId="7" type="noConversion"/>
  </si>
  <si>
    <t>可编辑</t>
    <phoneticPr fontId="7" type="noConversion"/>
  </si>
  <si>
    <t>禁用</t>
    <phoneticPr fontId="7" type="noConversion"/>
  </si>
  <si>
    <t>在Plug Loading Head部分点击新增按钮</t>
    <phoneticPr fontId="7" type="noConversion"/>
  </si>
  <si>
    <t>在Plug Loading Head部分点击updat按钮</t>
    <phoneticPr fontId="7" type="noConversion"/>
  </si>
  <si>
    <t>无输入在Plug Loading Head部分点击updat按钮</t>
    <phoneticPr fontId="7" type="noConversion"/>
  </si>
  <si>
    <t>提示：Supplier cannot be empty</t>
    <phoneticPr fontId="7" type="noConversion"/>
  </si>
  <si>
    <t xml:space="preserve">显示字段如下：
Supplier *
Manufacturer * 禁用
Type *
Size *
Thread Type *
Top Drive Adapter Required </t>
    <phoneticPr fontId="7" type="noConversion"/>
  </si>
  <si>
    <t>Supplier = Third part</t>
    <phoneticPr fontId="7" type="noConversion"/>
  </si>
  <si>
    <t>Manufacturer = Manufacturer Mock1</t>
    <phoneticPr fontId="7" type="noConversion"/>
  </si>
  <si>
    <t>Size = 50.8</t>
    <phoneticPr fontId="7" type="noConversion"/>
  </si>
  <si>
    <t>Thread Type = FH</t>
    <phoneticPr fontId="7" type="noConversion"/>
  </si>
  <si>
    <t>Type = Latch Down Top</t>
    <phoneticPr fontId="7" type="noConversion"/>
  </si>
  <si>
    <t>保存成功。Date grid显示新增的数据</t>
    <phoneticPr fontId="7" type="noConversion"/>
  </si>
  <si>
    <t>在Tubular Plugs部分点击新增按钮</t>
    <phoneticPr fontId="7" type="noConversion"/>
  </si>
  <si>
    <t>显示Plug Loading Head部分信息
data grid
显示Tubular Plugs部分信息
data grid</t>
    <phoneticPr fontId="7" type="noConversion"/>
  </si>
  <si>
    <t xml:space="preserve">显示字段如下：
Supplier *
Manufacturer* 禁用
Type*
Size *
</t>
    <phoneticPr fontId="7" type="noConversion"/>
  </si>
  <si>
    <t>无输入在Tubular Plugs部分点击updat按钮</t>
    <phoneticPr fontId="7" type="noConversion"/>
  </si>
  <si>
    <t>Manufacturer 可编辑
提示：If Supplier selected "Third Party" Manufacturer cannot be empty</t>
    <phoneticPr fontId="7" type="noConversion"/>
  </si>
  <si>
    <t>提示：Plug Type cannot be emtpy</t>
    <phoneticPr fontId="7" type="noConversion"/>
  </si>
  <si>
    <t>提示：Size cannot be empty and must greater then zero</t>
    <phoneticPr fontId="7" type="noConversion"/>
  </si>
  <si>
    <t>提示：Thread Type cannot be empty</t>
    <phoneticPr fontId="7" type="noConversion"/>
  </si>
  <si>
    <t>在Tubular Plugs部分点击updat按钮</t>
    <phoneticPr fontId="7" type="noConversion"/>
  </si>
  <si>
    <t>在Service Line Section Information中勾选</t>
    <phoneticPr fontId="7" type="noConversion"/>
  </si>
  <si>
    <t>Plug Loading Head 被选中
Tubular Plugs 被选中</t>
    <phoneticPr fontId="7" type="noConversion"/>
  </si>
  <si>
    <t>在Additional equipment 中查看</t>
    <phoneticPr fontId="7" type="noConversion"/>
  </si>
  <si>
    <t>显示Plug Loading Head 部分data grid</t>
    <phoneticPr fontId="7" type="noConversion"/>
  </si>
  <si>
    <t>显示Tubular Plugs 部分data grid</t>
    <phoneticPr fontId="7" type="noConversion"/>
  </si>
  <si>
    <t>访问eServices -&gt;Callsheet From Server，</t>
    <phoneticPr fontId="7" type="noConversion"/>
  </si>
  <si>
    <t>再次进入编辑页面</t>
    <phoneticPr fontId="7" type="noConversion"/>
  </si>
  <si>
    <t>查看数据正确</t>
    <phoneticPr fontId="7" type="noConversion"/>
  </si>
  <si>
    <t>数据未被保存</t>
    <phoneticPr fontId="7" type="noConversion"/>
  </si>
  <si>
    <t>ProgramID=PRG2201561</t>
    <phoneticPr fontId="7" type="noConversion"/>
  </si>
  <si>
    <t>Status=Ready</t>
    <phoneticPr fontId="7" type="noConversion"/>
  </si>
  <si>
    <t>双击进入查看页面</t>
    <phoneticPr fontId="7" type="noConversion"/>
  </si>
  <si>
    <t>修改过期时间并保存</t>
    <phoneticPr fontId="7" type="noConversion"/>
  </si>
  <si>
    <t>保存成功</t>
    <phoneticPr fontId="7" type="noConversion"/>
  </si>
  <si>
    <t>UC005-2</t>
    <phoneticPr fontId="7" type="noConversion"/>
  </si>
  <si>
    <t>Double-click to enter the update page</t>
    <phoneticPr fontId="7" type="noConversion"/>
  </si>
  <si>
    <t>UC001.3-Changes Quantity 0 Item</t>
    <phoneticPr fontId="7" type="noConversion"/>
  </si>
  <si>
    <t>Changes Quantity 0 Item</t>
    <phoneticPr fontId="7" type="noConversion"/>
  </si>
  <si>
    <t>访问eServices -&gt;Call sheet from server</t>
    <phoneticPr fontId="7" type="noConversion"/>
  </si>
  <si>
    <t>查看Quantity 0 Item可以正确创建callsheet，job packet local ,job packet service</t>
    <phoneticPr fontId="7" type="noConversion"/>
  </si>
  <si>
    <t>登录 eservice</t>
    <phoneticPr fontId="7" type="noConversion"/>
  </si>
  <si>
    <r>
      <t>查看call</t>
    </r>
    <r>
      <rPr>
        <sz val="10"/>
        <rFont val="宋体"/>
        <family val="3"/>
        <charset val="134"/>
      </rPr>
      <t xml:space="preserve"> sheet from server</t>
    </r>
    <phoneticPr fontId="7" type="noConversion"/>
  </si>
  <si>
    <t>input Program id=PRG2201830</t>
    <phoneticPr fontId="7" type="noConversion"/>
  </si>
  <si>
    <t>step3</t>
    <phoneticPr fontId="7" type="noConversion"/>
  </si>
  <si>
    <t>点击next</t>
    <phoneticPr fontId="7" type="noConversion"/>
  </si>
  <si>
    <t>step4</t>
    <phoneticPr fontId="7" type="noConversion"/>
  </si>
  <si>
    <t>step5</t>
    <phoneticPr fontId="7" type="noConversion"/>
  </si>
  <si>
    <t>alert by1 = Aaron Hansen
Rig Contractor = Accell Well Service Ltd.
Rig Number = 2
Directions To Loacation = test</t>
    <phoneticPr fontId="7" type="noConversion"/>
  </si>
  <si>
    <t>step6</t>
    <phoneticPr fontId="7" type="noConversion"/>
  </si>
  <si>
    <t>Has Customer Experienced Losses = No</t>
    <phoneticPr fontId="7" type="noConversion"/>
  </si>
  <si>
    <t>Line Items中显示数据信息
Est.Quantity =0的数据正确显示</t>
    <phoneticPr fontId="7" type="noConversion"/>
  </si>
  <si>
    <t>Step7</t>
    <phoneticPr fontId="7" type="noConversion"/>
  </si>
  <si>
    <t>Treatment Pumped Donw= Annulus</t>
    <phoneticPr fontId="7" type="noConversion"/>
  </si>
  <si>
    <t>Step9</t>
    <phoneticPr fontId="7" type="noConversion"/>
  </si>
  <si>
    <t>Type = Primary</t>
    <phoneticPr fontId="7" type="noConversion"/>
  </si>
  <si>
    <t>点击Finish</t>
    <phoneticPr fontId="7" type="noConversion"/>
  </si>
  <si>
    <t>Step8</t>
    <phoneticPr fontId="7" type="noConversion"/>
  </si>
  <si>
    <t>Step10</t>
    <phoneticPr fontId="7" type="noConversion"/>
  </si>
  <si>
    <r>
      <t>Well Information:Well Type= Gas
Products :</t>
    </r>
    <r>
      <rPr>
        <sz val="10"/>
        <rFont val="宋体"/>
        <family val="3"/>
        <charset val="134"/>
      </rPr>
      <t>编辑</t>
    </r>
    <r>
      <rPr>
        <sz val="10"/>
        <rFont val="Calibri"/>
        <family val="2"/>
      </rPr>
      <t>Acids</t>
    </r>
    <r>
      <rPr>
        <sz val="10"/>
        <rFont val="宋体"/>
        <family val="3"/>
        <charset val="134"/>
      </rPr>
      <t xml:space="preserve">表格数据
</t>
    </r>
    <r>
      <rPr>
        <sz val="10"/>
        <rFont val="Calibri"/>
        <family val="2"/>
      </rPr>
      <t>Units &amp;Personnel:</t>
    </r>
    <r>
      <rPr>
        <sz val="10"/>
        <rFont val="宋体"/>
        <family val="3"/>
        <charset val="134"/>
      </rPr>
      <t>在</t>
    </r>
    <r>
      <rPr>
        <sz val="10"/>
        <rFont val="Calibri"/>
        <family val="2"/>
      </rPr>
      <t>Crew and Units</t>
    </r>
    <r>
      <rPr>
        <sz val="10"/>
        <rFont val="宋体"/>
        <family val="3"/>
        <charset val="134"/>
      </rPr>
      <t>添加数据</t>
    </r>
    <phoneticPr fontId="7" type="noConversion"/>
  </si>
  <si>
    <t>双击进入修改，并保存</t>
    <phoneticPr fontId="7" type="noConversion"/>
  </si>
  <si>
    <t>保存成功，callsheet状态为ready</t>
    <phoneticPr fontId="7" type="noConversion"/>
  </si>
  <si>
    <t>Callsheet from server点击new,step2</t>
    <phoneticPr fontId="7" type="noConversion"/>
  </si>
  <si>
    <t>Job Packages From Loaca 点击new</t>
    <phoneticPr fontId="7" type="noConversion"/>
  </si>
  <si>
    <t>Select Call Sheet:1102865</t>
    <phoneticPr fontId="7" type="noConversion"/>
  </si>
  <si>
    <t>Service Ticket Number=123125</t>
    <phoneticPr fontId="7" type="noConversion"/>
  </si>
  <si>
    <t>再次确认</t>
    <phoneticPr fontId="7" type="noConversion"/>
  </si>
  <si>
    <t>Job Data:Client Representative = test</t>
    <phoneticPr fontId="7" type="noConversion"/>
  </si>
  <si>
    <t>确认service number</t>
    <phoneticPr fontId="7" type="noConversion"/>
  </si>
  <si>
    <t>创建成功</t>
    <phoneticPr fontId="7" type="noConversion"/>
  </si>
  <si>
    <t>选择123125点击Print按钮</t>
    <phoneticPr fontId="7" type="noConversion"/>
  </si>
  <si>
    <t>勾选：Print Service Ticket</t>
    <phoneticPr fontId="7" type="noConversion"/>
  </si>
  <si>
    <t>点击Print按钮</t>
    <phoneticPr fontId="7" type="noConversion"/>
  </si>
  <si>
    <t>查看打印信息</t>
    <phoneticPr fontId="7" type="noConversion"/>
  </si>
  <si>
    <t>Estimated Quantity is 0  and Adjusted Quantity is 0, do not print this line item.</t>
    <phoneticPr fontId="7" type="noConversion"/>
  </si>
  <si>
    <t xml:space="preserve"> Estimated Quantity is 0  and Adjusted Quantity is not 0, print this line item.</t>
    <phoneticPr fontId="7" type="noConversion"/>
  </si>
  <si>
    <t>Estimated Quantity is not 0  and Adjusted Quantity is 0, print this line item.</t>
    <phoneticPr fontId="7" type="noConversion"/>
  </si>
  <si>
    <t>双击进入修改页面，并保存</t>
    <phoneticPr fontId="7" type="noConversion"/>
  </si>
  <si>
    <r>
      <t xml:space="preserve">Service Ticket-Billing Information:
Est Quantity =0 </t>
    </r>
    <r>
      <rPr>
        <sz val="10"/>
        <rFont val="宋体"/>
        <family val="3"/>
        <charset val="134"/>
      </rPr>
      <t>的</t>
    </r>
    <r>
      <rPr>
        <sz val="10"/>
        <rFont val="Calibri"/>
        <family val="2"/>
      </rPr>
      <t xml:space="preserve">113250 </t>
    </r>
    <r>
      <rPr>
        <sz val="10"/>
        <rFont val="宋体"/>
        <family val="3"/>
        <charset val="134"/>
      </rPr>
      <t>修改</t>
    </r>
    <r>
      <rPr>
        <sz val="10"/>
        <rFont val="Calibri"/>
        <family val="2"/>
      </rPr>
      <t xml:space="preserve">Adj.Quantity =0
Est Quantity =0 </t>
    </r>
    <r>
      <rPr>
        <sz val="10"/>
        <rFont val="宋体"/>
        <family val="3"/>
        <charset val="134"/>
      </rPr>
      <t>的</t>
    </r>
    <r>
      <rPr>
        <sz val="10"/>
        <rFont val="Calibri"/>
        <family val="2"/>
      </rPr>
      <t>111412</t>
    </r>
    <r>
      <rPr>
        <sz val="10"/>
        <rFont val="宋体"/>
        <family val="3"/>
        <charset val="134"/>
      </rPr>
      <t>修改</t>
    </r>
    <r>
      <rPr>
        <sz val="10"/>
        <rFont val="Calibri"/>
        <family val="2"/>
      </rPr>
      <t>Adj.Quantity =1</t>
    </r>
    <phoneticPr fontId="7" type="noConversion"/>
  </si>
  <si>
    <t>Reason =空格空格</t>
    <phoneticPr fontId="7" type="noConversion"/>
  </si>
  <si>
    <t>Reason =testdate</t>
    <phoneticPr fontId="7" type="noConversion"/>
  </si>
  <si>
    <t>Reason = 空格空格</t>
    <phoneticPr fontId="7" type="noConversion"/>
  </si>
  <si>
    <t>状态更新为ready并在数据列表中显示</t>
    <phoneticPr fontId="7" type="noConversion"/>
  </si>
  <si>
    <t>修改Program过期时间，状态同步更新</t>
    <phoneticPr fontId="7" type="noConversion"/>
  </si>
  <si>
    <r>
      <t>UC005.2-</t>
    </r>
    <r>
      <rPr>
        <b/>
        <sz val="12"/>
        <rFont val="宋体"/>
        <family val="3"/>
        <charset val="134"/>
      </rPr>
      <t>修改</t>
    </r>
    <r>
      <rPr>
        <b/>
        <sz val="12"/>
        <rFont val="Calibri"/>
        <family val="2"/>
      </rPr>
      <t>Program</t>
    </r>
    <r>
      <rPr>
        <b/>
        <sz val="12"/>
        <rFont val="宋体"/>
        <family val="3"/>
        <charset val="134"/>
      </rPr>
      <t>过期时间，状态同步更新</t>
    </r>
    <phoneticPr fontId="7" type="noConversion"/>
  </si>
  <si>
    <t>\Phase 44 - eService change 2022 Q3\Feature Q3_22_P1 Set Expiry Date in program</t>
    <phoneticPr fontId="7" type="noConversion"/>
  </si>
  <si>
    <t>修改过期时间=昨天</t>
    <phoneticPr fontId="7" type="noConversion"/>
  </si>
  <si>
    <t>数据列表展示Status列</t>
    <phoneticPr fontId="7" type="noConversion"/>
  </si>
  <si>
    <t>双击进入更新页面查看</t>
    <phoneticPr fontId="7" type="noConversion"/>
  </si>
  <si>
    <t>状态= Ready</t>
    <phoneticPr fontId="7" type="noConversion"/>
  </si>
  <si>
    <t>修改过期时间= ProgramGeneratedDate + 240 days</t>
    <phoneticPr fontId="7" type="noConversion"/>
  </si>
  <si>
    <t>状态= Expiry</t>
    <phoneticPr fontId="7" type="noConversion"/>
  </si>
  <si>
    <t>修改过期时间=下个月1号</t>
    <phoneticPr fontId="7" type="noConversion"/>
  </si>
  <si>
    <t>Import Pilot Test Reference</t>
    <phoneticPr fontId="7" type="noConversion"/>
  </si>
  <si>
    <t>Program导入模板新增字段，并修改相关逻辑处理</t>
    <phoneticPr fontId="7" type="noConversion"/>
  </si>
  <si>
    <r>
      <t>UC005.3-Program Expiry Date</t>
    </r>
    <r>
      <rPr>
        <b/>
        <sz val="12"/>
        <rFont val="宋体"/>
        <family val="3"/>
        <charset val="134"/>
      </rPr>
      <t>属性的展示</t>
    </r>
    <phoneticPr fontId="7" type="noConversion"/>
  </si>
  <si>
    <t>导入数量为0的数据，并同步修改其它部分的校验</t>
    <phoneticPr fontId="7" type="noConversion"/>
  </si>
  <si>
    <t>数量为0导入成功，并显示正确。</t>
    <phoneticPr fontId="7" type="noConversion"/>
  </si>
  <si>
    <t>UC005.4Import Pilot Test Reference</t>
    <phoneticPr fontId="7" type="noConversion"/>
  </si>
  <si>
    <t>Program导入模板新增字段，并修改相关逻辑处理</t>
    <phoneticPr fontId="7" type="noConversion"/>
  </si>
  <si>
    <t>新增字段后模板导入成功，数据正确展示并保存</t>
    <phoneticPr fontId="7" type="noConversion"/>
  </si>
  <si>
    <t>\Phase 44 - eService change 2022 Q3\Q3_22_P3 Import Pilot Test Reference</t>
    <phoneticPr fontId="7" type="noConversion"/>
  </si>
  <si>
    <t>打开Progrma，点击New</t>
    <phoneticPr fontId="7" type="noConversion"/>
  </si>
  <si>
    <t>打开新增页面</t>
    <phoneticPr fontId="7" type="noConversion"/>
  </si>
  <si>
    <t>选择增加字段的新模板，并导入</t>
    <phoneticPr fontId="7" type="noConversion"/>
  </si>
  <si>
    <t>导入成功</t>
    <phoneticPr fontId="7" type="noConversion"/>
  </si>
  <si>
    <t>双击进入新增的Program页面</t>
    <phoneticPr fontId="7" type="noConversion"/>
  </si>
  <si>
    <t>Pilot Test Id=B1-003510
Pilot Test Iteration =1</t>
    <phoneticPr fontId="7" type="noConversion"/>
  </si>
  <si>
    <t>展示新增的Program信息</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</si>
</sst>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7"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Calibri"/>
      <family val="3"/>
      <charset val="134"/>
    </font>
    <font>
      <sz val="10"/>
      <name val="Arial"/>
      <family val="3"/>
      <charset val="134"/>
    </font>
    <font>
      <sz val="10"/>
      <color rgb="FFFF0000"/>
      <name val="宋体"/>
      <family val="3"/>
      <charset val="134"/>
    </font>
    <font>
      <b/>
      <sz val="12"/>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6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381">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4" fillId="4" borderId="21" xfId="0" applyFont="1" applyFill="1" applyBorder="1" applyAlignment="1">
      <alignment vertical="top" wrapText="1"/>
    </xf>
    <xf numFmtId="0" fontId="14" fillId="0" borderId="8" xfId="0" applyFont="1" applyBorder="1"/>
    <xf numFmtId="0" fontId="12" fillId="0" borderId="23"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8" fillId="4" borderId="49" xfId="0" applyFont="1" applyFill="1" applyBorder="1" applyAlignment="1">
      <alignment horizontal="center" vertical="top" wrapText="1"/>
    </xf>
    <xf numFmtId="0" fontId="12" fillId="0" borderId="25" xfId="0" applyFont="1" applyBorder="1" applyAlignment="1">
      <alignment vertical="top" wrapText="1"/>
    </xf>
    <xf numFmtId="0" fontId="8" fillId="4" borderId="43" xfId="0" applyFont="1" applyFill="1" applyBorder="1" applyAlignment="1">
      <alignment horizontal="center"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 fillId="8" borderId="8" xfId="1" applyFill="1" applyBorder="1" applyAlignment="1" applyProtection="1">
      <alignment vertical="center"/>
    </xf>
    <xf numFmtId="0" fontId="8" fillId="4" borderId="8" xfId="0" applyFont="1" applyFill="1" applyBorder="1" applyAlignment="1" applyProtection="1">
      <alignment vertical="center"/>
      <protection locked="0"/>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43" fillId="0" borderId="16" xfId="0" applyFont="1" applyBorder="1" applyAlignment="1">
      <alignmen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2" fillId="4" borderId="8" xfId="0" applyFont="1" applyFill="1" applyBorder="1" applyAlignment="1">
      <alignment vertical="top" wrapText="1"/>
    </xf>
    <xf numFmtId="0" fontId="44" fillId="4" borderId="8" xfId="0" applyFont="1" applyFill="1" applyBorder="1" applyAlignment="1">
      <alignment vertical="top" wrapText="1"/>
    </xf>
    <xf numFmtId="0" fontId="42" fillId="0" borderId="16" xfId="0" applyFont="1" applyBorder="1" applyAlignment="1">
      <alignment vertical="top" wrapText="1"/>
    </xf>
    <xf numFmtId="0" fontId="44" fillId="4" borderId="16" xfId="0" applyFont="1" applyFill="1" applyBorder="1" applyAlignment="1">
      <alignment horizontal="left" vertical="top" wrapText="1"/>
    </xf>
    <xf numFmtId="0" fontId="1" fillId="4" borderId="8" xfId="1" applyFill="1" applyBorder="1" applyAlignment="1" applyProtection="1">
      <alignment vertical="center"/>
      <protection locked="0"/>
    </xf>
    <xf numFmtId="14" fontId="12" fillId="0" borderId="45" xfId="0" applyNumberFormat="1" applyFont="1" applyBorder="1" applyAlignment="1">
      <alignment horizontal="center" wrapText="1"/>
    </xf>
    <xf numFmtId="0" fontId="42" fillId="0" borderId="8" xfId="0" applyFont="1" applyBorder="1"/>
    <xf numFmtId="0" fontId="42" fillId="0" borderId="19" xfId="0" applyFont="1" applyBorder="1" applyAlignment="1">
      <alignment vertical="top" wrapText="1"/>
    </xf>
    <xf numFmtId="0" fontId="42" fillId="4" borderId="21" xfId="0" applyFont="1" applyFill="1" applyBorder="1" applyAlignment="1">
      <alignment horizontal="left" vertical="top" wrapText="1"/>
    </xf>
    <xf numFmtId="0" fontId="12" fillId="0" borderId="7" xfId="0" applyFont="1" applyBorder="1" applyAlignment="1">
      <alignment horizontal="center" vertical="top" wrapText="1"/>
    </xf>
    <xf numFmtId="0" fontId="14" fillId="0" borderId="14" xfId="0" applyFont="1" applyBorder="1" applyAlignment="1">
      <alignment vertical="top" wrapText="1"/>
    </xf>
    <xf numFmtId="0" fontId="42" fillId="4" borderId="15" xfId="0" applyFont="1" applyFill="1" applyBorder="1" applyAlignment="1">
      <alignment horizontal="left" vertical="top" wrapText="1"/>
    </xf>
    <xf numFmtId="0" fontId="12" fillId="0" borderId="58" xfId="0" applyFont="1" applyBorder="1" applyAlignment="1">
      <alignment vertical="top" wrapText="1"/>
    </xf>
    <xf numFmtId="0" fontId="12" fillId="0" borderId="14" xfId="0" applyFont="1" applyBorder="1" applyAlignment="1">
      <alignment vertical="top" wrapText="1"/>
    </xf>
    <xf numFmtId="0" fontId="42" fillId="0" borderId="48"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14" fillId="4" borderId="15" xfId="0" applyFont="1" applyFill="1" applyBorder="1" applyAlignment="1">
      <alignment horizontal="left" vertical="top" wrapText="1"/>
    </xf>
    <xf numFmtId="0" fontId="14" fillId="4" borderId="16" xfId="0" applyFont="1" applyFill="1" applyBorder="1" applyAlignment="1">
      <alignment vertical="top" wrapText="1"/>
    </xf>
    <xf numFmtId="0" fontId="40" fillId="4" borderId="16" xfId="1" applyFont="1" applyFill="1" applyBorder="1" applyAlignment="1" applyProtection="1">
      <alignment vertical="top" wrapText="1"/>
    </xf>
    <xf numFmtId="0" fontId="42" fillId="4" borderId="49" xfId="0" applyFont="1" applyFill="1" applyBorder="1" applyAlignment="1">
      <alignment horizontal="left" vertical="top" wrapText="1"/>
    </xf>
    <xf numFmtId="0" fontId="14" fillId="0" borderId="19" xfId="0" applyFont="1" applyBorder="1" applyAlignment="1">
      <alignment vertical="top" wrapText="1"/>
    </xf>
    <xf numFmtId="0" fontId="14" fillId="4" borderId="15" xfId="0" applyFont="1" applyFill="1" applyBorder="1" applyAlignment="1">
      <alignment vertical="top" wrapText="1"/>
    </xf>
    <xf numFmtId="0" fontId="42" fillId="4" borderId="15" xfId="0" applyFont="1" applyFill="1" applyBorder="1" applyAlignment="1">
      <alignment vertical="top" wrapText="1"/>
    </xf>
    <xf numFmtId="0" fontId="14" fillId="0" borderId="25" xfId="0" applyFont="1" applyBorder="1" applyAlignment="1">
      <alignment vertical="top" wrapText="1"/>
    </xf>
    <xf numFmtId="0" fontId="14" fillId="0" borderId="48" xfId="0" applyFont="1" applyBorder="1" applyAlignment="1">
      <alignment vertical="top" wrapText="1"/>
    </xf>
    <xf numFmtId="0" fontId="12" fillId="2" borderId="0" xfId="0" applyFont="1" applyFill="1" applyAlignment="1">
      <alignment horizontal="center"/>
    </xf>
    <xf numFmtId="0" fontId="13" fillId="2" borderId="0" xfId="0" applyFont="1" applyFill="1" applyAlignment="1">
      <alignment wrapText="1"/>
    </xf>
    <xf numFmtId="0" fontId="12" fillId="2" borderId="0" xfId="0" applyFont="1" applyFill="1" applyAlignment="1">
      <alignment wrapText="1"/>
    </xf>
    <xf numFmtId="0" fontId="8" fillId="4" borderId="0" xfId="0" applyFont="1" applyFill="1" applyAlignment="1">
      <alignment horizontal="center" vertical="top" wrapText="1"/>
    </xf>
    <xf numFmtId="0" fontId="40" fillId="4" borderId="8" xfId="1" applyFont="1" applyFill="1" applyBorder="1" applyAlignment="1" applyProtection="1">
      <alignment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1" fillId="0" borderId="32" xfId="0" applyFont="1" applyBorder="1" applyAlignment="1">
      <alignment horizontal="left" vertical="center" wrapText="1"/>
    </xf>
    <xf numFmtId="0" fontId="42" fillId="0" borderId="50" xfId="0" applyFont="1" applyBorder="1" applyAlignment="1">
      <alignment horizontal="left" vertical="center" wrapText="1"/>
    </xf>
    <xf numFmtId="0" fontId="42" fillId="0" borderId="51" xfId="0" applyFont="1" applyBorder="1" applyAlignment="1">
      <alignment horizontal="left" vertical="center" wrapText="1"/>
    </xf>
    <xf numFmtId="0" fontId="42" fillId="0" borderId="52" xfId="0" applyFont="1" applyBorder="1" applyAlignment="1">
      <alignment horizontal="left" vertical="center" wrapText="1"/>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14" fillId="0" borderId="45" xfId="0" applyFont="1" applyBorder="1" applyAlignment="1">
      <alignment horizontal="left" vertical="center" wrapText="1"/>
    </xf>
    <xf numFmtId="0" fontId="14" fillId="0" borderId="44" xfId="0" applyFont="1" applyBorder="1" applyAlignment="1">
      <alignment horizontal="left" vertical="center" wrapText="1"/>
    </xf>
    <xf numFmtId="0" fontId="14" fillId="0" borderId="43"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0" fontId="1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5" xfId="4" applyBorder="1" applyAlignment="1">
      <alignment horizontal="left" vertical="top" wrapText="1"/>
    </xf>
    <xf numFmtId="0" fontId="39" fillId="0" borderId="14"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64">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eService!$D$5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eService!$E$5</c:f>
              <c:numCache>
                <c:formatCode>General</c:formatCode>
                <c:ptCount val="1"/>
                <c:pt idx="0">
                  <c:v>4</c:v>
                </c:pt>
              </c:numCache>
            </c:numRef>
          </c:val>
          <c:extLst>
            <c:ext xmlns:c16="http://schemas.microsoft.com/office/drawing/2014/chart" uri="{C3380CC4-5D6E-409C-BE32-E72D297353CC}">
              <c16:uniqueId val="{00000000-B73E-476C-8D5B-BDCD67226B42}"/>
            </c:ext>
          </c:extLst>
        </c:ser>
        <c:ser>
          <c:idx val="2"/>
          <c:order val="1"/>
          <c:tx>
            <c:strRef>
              <c:f>eService!$D$6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eService!$E$6</c:f>
              <c:numCache>
                <c:formatCode>General</c:formatCode>
                <c:ptCount val="1"/>
                <c:pt idx="0">
                  <c:v>0</c:v>
                </c:pt>
              </c:numCache>
            </c:numRef>
          </c:val>
          <c:extLst>
            <c:ext xmlns:c16="http://schemas.microsoft.com/office/drawing/2014/chart" uri="{C3380CC4-5D6E-409C-BE32-E72D297353CC}">
              <c16:uniqueId val="{00000001-B73E-476C-8D5B-BDCD67226B42}"/>
            </c:ext>
          </c:extLst>
        </c:ser>
        <c:ser>
          <c:idx val="4"/>
          <c:order val="2"/>
          <c:tx>
            <c:strRef>
              <c:f>eService!$D$8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eService!$E$8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eService!$D$4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eService!$E$4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eService!$D$7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eService!$E$7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'Client Stamp Logic Update'!$D$5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'Client Stamp Logic Update'!$E$5</c:f>
              <c:numCache>
                <c:formatCode>General</c:formatCode>
                <c:ptCount val="1"/>
                <c:pt idx="0">
                  <c:v>4</c:v>
                </c:pt>
              </c:numCache>
            </c:numRef>
          </c:val>
          <c:extLst>
            <c:ext xmlns:c16="http://schemas.microsoft.com/office/drawing/2014/chart" uri="{C3380CC4-5D6E-409C-BE32-E72D297353CC}">
              <c16:uniqueId val="{00000000-8613-47B5-A8E8-9214ABCED47C}"/>
            </c:ext>
          </c:extLst>
        </c:ser>
        <c:ser>
          <c:idx val="2"/>
          <c:order val="1"/>
          <c:tx>
            <c:strRef>
              <c:f>'Client Stamp Logic Update'!$D$6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'Client Stamp Logic Update'!$E$6</c:f>
              <c:numCache>
                <c:formatCode>General</c:formatCode>
                <c:ptCount val="1"/>
                <c:pt idx="0">
                  <c:v>0</c:v>
                </c:pt>
              </c:numCache>
            </c:numRef>
          </c:val>
          <c:extLst>
            <c:ext xmlns:c16="http://schemas.microsoft.com/office/drawing/2014/chart" uri="{C3380CC4-5D6E-409C-BE32-E72D297353CC}">
              <c16:uniqueId val="{00000001-8613-47B5-A8E8-9214ABCED47C}"/>
            </c:ext>
          </c:extLst>
        </c:ser>
        <c:ser>
          <c:idx val="4"/>
          <c:order val="2"/>
          <c:tx>
            <c:strRef>
              <c:f>'Client Stamp Logic Update'!$D$8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'Client Stamp Logic Update'!$E$8</c:f>
              <c:numCache>
                <c:formatCode>General</c:formatCode>
                <c:ptCount val="1"/>
                <c:pt idx="0">
                  <c:v>0</c:v>
                </c:pt>
              </c:numCache>
            </c:numRef>
          </c:val>
          <c:extLst>
            <c:ext xmlns:c16="http://schemas.microsoft.com/office/drawing/2014/chart" uri="{C3380CC4-5D6E-409C-BE32-E72D297353CC}">
              <c16:uniqueId val="{00000002-8613-47B5-A8E8-9214ABCED47C}"/>
            </c:ext>
          </c:extLst>
        </c:ser>
        <c:ser>
          <c:idx val="0"/>
          <c:order val="3"/>
          <c:tx>
            <c:strRef>
              <c:f>'Client Stamp Logic Update'!$D$4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'Client Stamp Logic Update'!$E$4</c:f>
              <c:numCache>
                <c:formatCode>General</c:formatCode>
                <c:ptCount val="1"/>
                <c:pt idx="0">
                  <c:v>0</c:v>
                </c:pt>
              </c:numCache>
            </c:numRef>
          </c:val>
          <c:extLst>
            <c:ext xmlns:c16="http://schemas.microsoft.com/office/drawing/2014/chart" uri="{C3380CC4-5D6E-409C-BE32-E72D297353CC}">
              <c16:uniqueId val="{00000003-8613-47B5-A8E8-9214ABCED47C}"/>
            </c:ext>
          </c:extLst>
        </c:ser>
        <c:ser>
          <c:idx val="3"/>
          <c:order val="4"/>
          <c:tx>
            <c:strRef>
              <c:f>'Client Stamp Logic Update'!$D$7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'Client Stamp Logic Update'!$E$7</c:f>
              <c:numCache>
                <c:formatCode>General</c:formatCode>
                <c:ptCount val="1"/>
                <c:pt idx="0">
                  <c:v>0</c:v>
                </c:pt>
              </c:numCache>
            </c:numRef>
          </c:val>
          <c:extLst>
            <c:ext xmlns:c16="http://schemas.microsoft.com/office/drawing/2014/chart" uri="{C3380CC4-5D6E-409C-BE32-E72D297353CC}">
              <c16:uniqueId val="{00000004-8613-47B5-A8E8-9214ABCED47C}"/>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eProgram!$D$5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eProgram!$E$5</c:f>
              <c:numCache>
                <c:formatCode>General</c:formatCode>
                <c:ptCount val="1"/>
                <c:pt idx="0">
                  <c:v>4</c:v>
                </c:pt>
              </c:numCache>
            </c:numRef>
          </c:val>
          <c:extLst>
            <c:ext xmlns:c16="http://schemas.microsoft.com/office/drawing/2014/chart" uri="{C3380CC4-5D6E-409C-BE32-E72D297353CC}">
              <c16:uniqueId val="{00000000-B707-4E92-8B25-0FE44372F2F7}"/>
            </c:ext>
          </c:extLst>
        </c:ser>
        <c:ser>
          <c:idx val="2"/>
          <c:order val="1"/>
          <c:tx>
            <c:strRef>
              <c:f>eProgram!$D$6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eProgram!$E$6</c:f>
              <c:numCache>
                <c:formatCode>General</c:formatCode>
                <c:ptCount val="1"/>
                <c:pt idx="0">
                  <c:v>0</c:v>
                </c:pt>
              </c:numCache>
            </c:numRef>
          </c:val>
          <c:extLst>
            <c:ext xmlns:c16="http://schemas.microsoft.com/office/drawing/2014/chart" uri="{C3380CC4-5D6E-409C-BE32-E72D297353CC}">
              <c16:uniqueId val="{00000001-B707-4E92-8B25-0FE44372F2F7}"/>
            </c:ext>
          </c:extLst>
        </c:ser>
        <c:ser>
          <c:idx val="4"/>
          <c:order val="2"/>
          <c:tx>
            <c:strRef>
              <c:f>eProgram!$D$8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eProgram!$E$8</c:f>
              <c:numCache>
                <c:formatCode>General</c:formatCode>
                <c:ptCount val="1"/>
                <c:pt idx="0">
                  <c:v>0</c:v>
                </c:pt>
              </c:numCache>
            </c:numRef>
          </c:val>
          <c:extLst>
            <c:ext xmlns:c16="http://schemas.microsoft.com/office/drawing/2014/chart" uri="{C3380CC4-5D6E-409C-BE32-E72D297353CC}">
              <c16:uniqueId val="{00000002-B707-4E92-8B25-0FE44372F2F7}"/>
            </c:ext>
          </c:extLst>
        </c:ser>
        <c:ser>
          <c:idx val="0"/>
          <c:order val="3"/>
          <c:tx>
            <c:strRef>
              <c:f>eProgram!$D$4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eProgram!$E$4</c:f>
              <c:numCache>
                <c:formatCode>General</c:formatCode>
                <c:ptCount val="1"/>
                <c:pt idx="0">
                  <c:v>0</c:v>
                </c:pt>
              </c:numCache>
            </c:numRef>
          </c:val>
          <c:extLst>
            <c:ext xmlns:c16="http://schemas.microsoft.com/office/drawing/2014/chart" uri="{C3380CC4-5D6E-409C-BE32-E72D297353CC}">
              <c16:uniqueId val="{00000003-B707-4E92-8B25-0FE44372F2F7}"/>
            </c:ext>
          </c:extLst>
        </c:ser>
        <c:ser>
          <c:idx val="3"/>
          <c:order val="4"/>
          <c:tx>
            <c:strRef>
              <c:f>eProgram!$D$7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eProgram!$E$7</c:f>
              <c:numCache>
                <c:formatCode>General</c:formatCode>
                <c:ptCount val="1"/>
                <c:pt idx="0">
                  <c:v>0</c:v>
                </c:pt>
              </c:numCache>
            </c:numRef>
          </c:val>
          <c:extLst>
            <c:ext xmlns:c16="http://schemas.microsoft.com/office/drawing/2014/chart" uri="{C3380CC4-5D6E-409C-BE32-E72D297353CC}">
              <c16:uniqueId val="{00000004-B707-4E92-8B25-0FE44372F2F7}"/>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5" name="Object 1" hidden="1">
              <a:extLst>
                <a:ext uri="{63B3BB69-23CF-44E3-9099-C40C66FF867C}">
                  <a14:compatExt spid="_x0000_s180225"/>
                </a:ext>
                <a:ext uri="{FF2B5EF4-FFF2-40B4-BE49-F238E27FC236}">
                  <a16:creationId xmlns:a16="http://schemas.microsoft.com/office/drawing/2014/main" id="{00000000-0008-0000-0500-000001C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3" name="Line 17">
          <a:extLst>
            <a:ext uri="{FF2B5EF4-FFF2-40B4-BE49-F238E27FC236}">
              <a16:creationId xmlns:a16="http://schemas.microsoft.com/office/drawing/2014/main" id="{00000000-0008-0000-0500-000003000000}"/>
            </a:ext>
          </a:extLst>
        </xdr:cNvPr>
        <xdr:cNvSpPr>
          <a:spLocks noChangeShapeType="1"/>
        </xdr:cNvSpPr>
      </xdr:nvSpPr>
      <xdr:spPr>
        <a:xfrm flipH="1" flipV="1">
          <a:off x="19050" y="4841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6" name="Object 2" hidden="1">
              <a:extLst>
                <a:ext uri="{63B3BB69-23CF-44E3-9099-C40C66FF867C}">
                  <a14:compatExt spid="_x0000_s180226"/>
                </a:ext>
                <a:ext uri="{FF2B5EF4-FFF2-40B4-BE49-F238E27FC236}">
                  <a16:creationId xmlns:a16="http://schemas.microsoft.com/office/drawing/2014/main" id="{00000000-0008-0000-0500-000002C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7" name="Object 3" hidden="1">
              <a:extLst>
                <a:ext uri="{63B3BB69-23CF-44E3-9099-C40C66FF867C}">
                  <a14:compatExt spid="_x0000_s180227"/>
                </a:ext>
                <a:ext uri="{FF2B5EF4-FFF2-40B4-BE49-F238E27FC236}">
                  <a16:creationId xmlns:a16="http://schemas.microsoft.com/office/drawing/2014/main" id="{00000000-0008-0000-0500-000003C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69" name="Object 1" hidden="1">
              <a:extLst>
                <a:ext uri="{63B3BB69-23CF-44E3-9099-C40C66FF867C}">
                  <a14:compatExt spid="_x0000_s186369"/>
                </a:ext>
                <a:ext uri="{FF2B5EF4-FFF2-40B4-BE49-F238E27FC236}">
                  <a16:creationId xmlns:a16="http://schemas.microsoft.com/office/drawing/2014/main" id="{00000000-0008-0000-0700-000001D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3" name="Line 17">
          <a:extLst>
            <a:ext uri="{FF2B5EF4-FFF2-40B4-BE49-F238E27FC236}">
              <a16:creationId xmlns:a16="http://schemas.microsoft.com/office/drawing/2014/main" id="{00000000-0008-0000-0700-000003000000}"/>
            </a:ext>
          </a:extLst>
        </xdr:cNvPr>
        <xdr:cNvSpPr>
          <a:spLocks noChangeShapeType="1"/>
        </xdr:cNvSpPr>
      </xdr:nvSpPr>
      <xdr:spPr>
        <a:xfrm flipH="1" flipV="1">
          <a:off x="19050" y="4699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70" name="Object 2" hidden="1">
              <a:extLst>
                <a:ext uri="{63B3BB69-23CF-44E3-9099-C40C66FF867C}">
                  <a14:compatExt spid="_x0000_s186370"/>
                </a:ext>
                <a:ext uri="{FF2B5EF4-FFF2-40B4-BE49-F238E27FC236}">
                  <a16:creationId xmlns:a16="http://schemas.microsoft.com/office/drawing/2014/main" id="{00000000-0008-0000-0700-000002D8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71" name="Object 3" hidden="1">
              <a:extLst>
                <a:ext uri="{63B3BB69-23CF-44E3-9099-C40C66FF867C}">
                  <a14:compatExt spid="_x0000_s186371"/>
                </a:ext>
                <a:ext uri="{FF2B5EF4-FFF2-40B4-BE49-F238E27FC236}">
                  <a16:creationId xmlns:a16="http://schemas.microsoft.com/office/drawing/2014/main" id="{00000000-0008-0000-0700-000003D8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9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9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9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9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9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4.bin"/><Relationship Id="rId7"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6" Type="http://schemas.openxmlformats.org/officeDocument/2006/relationships/oleObject" Target="../embeddings/oleObject16.bin"/><Relationship Id="rId5" Type="http://schemas.openxmlformats.org/officeDocument/2006/relationships/oleObject" Target="../embeddings/oleObject15.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3.bin"/><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7" workbookViewId="0">
      <selection activeCell="E21" sqref="E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83"/>
      <c r="J1" s="184"/>
      <c r="K1" s="184"/>
      <c r="L1" s="184"/>
    </row>
    <row r="2" spans="1:12" ht="20.25" x14ac:dyDescent="0.3">
      <c r="F2" s="110" t="str">
        <f>$I$9</f>
        <v>Release 1.1</v>
      </c>
      <c r="I2" s="185"/>
      <c r="L2" s="186"/>
    </row>
    <row r="3" spans="1:12" x14ac:dyDescent="0.2">
      <c r="F3" s="111" t="str">
        <f>"Project: "&amp;$B$16&amp;"  "&amp;$B$17</f>
        <v>Project: P18  教育平台</v>
      </c>
      <c r="I3" s="185"/>
      <c r="J3" s="187"/>
      <c r="K3" s="187"/>
      <c r="L3" s="184"/>
    </row>
    <row r="4" spans="1:12" ht="4.5" customHeight="1" x14ac:dyDescent="0.2"/>
    <row r="5" spans="1:12" ht="23.25" x14ac:dyDescent="0.2">
      <c r="A5" s="112" t="s">
        <v>0</v>
      </c>
      <c r="B5" s="113"/>
      <c r="C5" s="113"/>
      <c r="D5" s="113"/>
      <c r="E5" s="113"/>
      <c r="F5" s="113"/>
      <c r="G5" s="113"/>
      <c r="H5" s="113"/>
      <c r="I5" s="113"/>
      <c r="J5" s="113"/>
      <c r="K5" s="113"/>
      <c r="L5" s="113"/>
    </row>
    <row r="6" spans="1:12" ht="9" customHeight="1" x14ac:dyDescent="0.2">
      <c r="A6" s="49"/>
      <c r="B6" s="49"/>
      <c r="C6" s="49"/>
      <c r="D6" s="49"/>
      <c r="E6" s="49"/>
      <c r="F6" s="49"/>
      <c r="G6" s="49"/>
      <c r="H6" s="49"/>
      <c r="I6" s="49"/>
      <c r="J6" s="49"/>
      <c r="K6" s="49"/>
      <c r="L6" s="49"/>
    </row>
    <row r="7" spans="1:12" ht="16.5" customHeight="1" x14ac:dyDescent="0.2">
      <c r="A7" s="105" t="s">
        <v>1</v>
      </c>
      <c r="B7" s="106"/>
      <c r="C7" s="106"/>
      <c r="D7" s="106"/>
      <c r="E7" s="106"/>
      <c r="F7" s="154"/>
      <c r="G7" s="105" t="s">
        <v>2</v>
      </c>
      <c r="H7" s="155"/>
      <c r="I7" s="106"/>
      <c r="J7" s="106"/>
      <c r="K7" s="106"/>
      <c r="L7" s="106"/>
    </row>
    <row r="8" spans="1:12" ht="16.5" customHeight="1" x14ac:dyDescent="0.2">
      <c r="A8" s="107" t="s">
        <v>3</v>
      </c>
      <c r="B8" s="245" t="s">
        <v>4</v>
      </c>
      <c r="C8" s="245"/>
      <c r="D8" s="245"/>
      <c r="E8" s="245"/>
      <c r="F8" s="154"/>
      <c r="G8" s="246" t="s">
        <v>3</v>
      </c>
      <c r="H8" s="247"/>
      <c r="I8" s="245" t="s">
        <v>4</v>
      </c>
      <c r="J8" s="245"/>
      <c r="K8" s="245"/>
      <c r="L8" s="245"/>
    </row>
    <row r="9" spans="1:12" ht="16.5" customHeight="1" x14ac:dyDescent="0.2">
      <c r="A9" s="156" t="s">
        <v>5</v>
      </c>
      <c r="B9" s="248" t="s">
        <v>6</v>
      </c>
      <c r="C9" s="249"/>
      <c r="D9" s="249"/>
      <c r="E9" s="250"/>
      <c r="F9" s="154"/>
      <c r="G9" s="251" t="s">
        <v>7</v>
      </c>
      <c r="H9" s="252"/>
      <c r="I9" s="253" t="s">
        <v>8</v>
      </c>
      <c r="J9" s="254"/>
      <c r="K9" s="254"/>
      <c r="L9" s="255"/>
    </row>
    <row r="10" spans="1:12" ht="16.5" customHeight="1" x14ac:dyDescent="0.2">
      <c r="A10" s="157" t="s">
        <v>9</v>
      </c>
      <c r="B10" s="256" t="s">
        <v>10</v>
      </c>
      <c r="C10" s="257"/>
      <c r="D10" s="257"/>
      <c r="E10" s="258"/>
      <c r="F10" s="154"/>
      <c r="G10" s="259" t="s">
        <v>11</v>
      </c>
      <c r="H10" s="260"/>
      <c r="I10" s="261"/>
      <c r="J10" s="262"/>
      <c r="K10" s="262"/>
      <c r="L10" s="263"/>
    </row>
    <row r="11" spans="1:12" ht="16.5" customHeight="1" x14ac:dyDescent="0.2">
      <c r="A11" s="157" t="s">
        <v>12</v>
      </c>
      <c r="B11" s="256"/>
      <c r="C11" s="257"/>
      <c r="D11" s="257"/>
      <c r="E11" s="258"/>
      <c r="F11" s="154"/>
      <c r="G11" s="264" t="s">
        <v>13</v>
      </c>
      <c r="H11" s="265"/>
      <c r="I11" s="261"/>
      <c r="J11" s="262"/>
      <c r="K11" s="262"/>
      <c r="L11" s="263"/>
    </row>
    <row r="12" spans="1:12" ht="16.5" customHeight="1" x14ac:dyDescent="0.2">
      <c r="A12" s="158" t="s">
        <v>14</v>
      </c>
      <c r="B12" s="266" t="s">
        <v>15</v>
      </c>
      <c r="C12" s="267"/>
      <c r="D12" s="267"/>
      <c r="E12" s="268"/>
      <c r="F12" s="154"/>
      <c r="G12" s="269" t="s">
        <v>16</v>
      </c>
      <c r="H12" s="270"/>
      <c r="I12" s="271"/>
      <c r="J12" s="272"/>
      <c r="K12" s="272"/>
      <c r="L12" s="273"/>
    </row>
    <row r="13" spans="1:12" ht="16.5" customHeight="1" x14ac:dyDescent="0.2">
      <c r="A13" s="159"/>
      <c r="B13" s="154"/>
      <c r="C13" s="154"/>
      <c r="D13" s="154"/>
      <c r="E13" s="154"/>
      <c r="F13" s="160"/>
      <c r="G13" s="269" t="s">
        <v>17</v>
      </c>
      <c r="H13" s="270"/>
      <c r="I13" s="271"/>
      <c r="J13" s="272"/>
      <c r="K13" s="272"/>
      <c r="L13" s="273"/>
    </row>
    <row r="14" spans="1:12" ht="16.5" customHeight="1" x14ac:dyDescent="0.2">
      <c r="A14" s="105" t="s">
        <v>18</v>
      </c>
      <c r="B14" s="106"/>
      <c r="C14" s="106"/>
      <c r="D14" s="106"/>
      <c r="E14" s="106"/>
      <c r="F14" s="154"/>
      <c r="G14" s="269" t="s">
        <v>19</v>
      </c>
      <c r="H14" s="270"/>
      <c r="I14" s="271"/>
      <c r="J14" s="272"/>
      <c r="K14" s="272"/>
      <c r="L14" s="273"/>
    </row>
    <row r="15" spans="1:12" ht="16.5" customHeight="1" x14ac:dyDescent="0.2">
      <c r="A15" s="107" t="s">
        <v>3</v>
      </c>
      <c r="B15" s="245" t="s">
        <v>4</v>
      </c>
      <c r="C15" s="245"/>
      <c r="D15" s="245"/>
      <c r="E15" s="245"/>
      <c r="F15" s="161"/>
      <c r="G15" s="269" t="s">
        <v>20</v>
      </c>
      <c r="H15" s="270"/>
      <c r="I15" s="271"/>
      <c r="J15" s="272"/>
      <c r="K15" s="272"/>
      <c r="L15" s="273"/>
    </row>
    <row r="16" spans="1:12" ht="16.5" customHeight="1" x14ac:dyDescent="0.2">
      <c r="A16" s="162" t="s">
        <v>21</v>
      </c>
      <c r="B16" s="248" t="s">
        <v>22</v>
      </c>
      <c r="C16" s="249"/>
      <c r="D16" s="249"/>
      <c r="E16" s="250"/>
      <c r="F16" s="154"/>
      <c r="G16" s="269" t="s">
        <v>23</v>
      </c>
      <c r="H16" s="270"/>
      <c r="I16" s="271"/>
      <c r="J16" s="272"/>
      <c r="K16" s="272"/>
      <c r="L16" s="273"/>
    </row>
    <row r="17" spans="1:12" ht="16.5" customHeight="1" x14ac:dyDescent="0.2">
      <c r="A17" s="163" t="s">
        <v>24</v>
      </c>
      <c r="B17" s="266" t="s">
        <v>25</v>
      </c>
      <c r="C17" s="267"/>
      <c r="D17" s="267"/>
      <c r="E17" s="268"/>
      <c r="F17" s="154"/>
      <c r="G17" s="274" t="s">
        <v>26</v>
      </c>
      <c r="H17" s="275"/>
      <c r="I17" s="276"/>
      <c r="J17" s="277"/>
      <c r="K17" s="277"/>
      <c r="L17" s="278"/>
    </row>
    <row r="18" spans="1:12" ht="9" customHeight="1" x14ac:dyDescent="0.2">
      <c r="A18" s="49"/>
      <c r="B18" s="49"/>
      <c r="C18" s="49"/>
      <c r="D18" s="49"/>
      <c r="E18" s="49"/>
      <c r="F18" s="49"/>
      <c r="G18" s="49"/>
      <c r="H18" s="49"/>
      <c r="I18" s="49"/>
      <c r="J18" s="49"/>
      <c r="K18" s="49"/>
      <c r="L18" s="49"/>
    </row>
    <row r="19" spans="1:12" ht="16.5" customHeight="1" x14ac:dyDescent="0.2">
      <c r="A19" s="164" t="s">
        <v>27</v>
      </c>
      <c r="B19" s="165"/>
      <c r="C19" s="165"/>
      <c r="D19" s="165"/>
      <c r="E19" s="165"/>
      <c r="F19" s="154"/>
      <c r="G19" s="105" t="s">
        <v>28</v>
      </c>
      <c r="H19" s="155"/>
      <c r="I19" s="106"/>
      <c r="J19" s="106"/>
      <c r="K19" s="106"/>
      <c r="L19" s="106"/>
    </row>
    <row r="20" spans="1:12" ht="30" customHeight="1" x14ac:dyDescent="0.2">
      <c r="A20" s="279" t="s">
        <v>29</v>
      </c>
      <c r="B20" s="279"/>
      <c r="C20" s="166" t="s">
        <v>30</v>
      </c>
      <c r="D20" s="167" t="s">
        <v>31</v>
      </c>
      <c r="E20" s="167" t="s">
        <v>32</v>
      </c>
      <c r="F20" s="49"/>
      <c r="G20" s="280" t="s">
        <v>33</v>
      </c>
      <c r="H20" s="281"/>
      <c r="I20" s="280" t="s">
        <v>32</v>
      </c>
      <c r="J20" s="282"/>
      <c r="K20" s="282"/>
      <c r="L20" s="281"/>
    </row>
    <row r="21" spans="1:12" ht="16.5" customHeight="1" x14ac:dyDescent="0.2">
      <c r="A21" s="283" t="str">
        <f>'Use Cases'!B5</f>
        <v>Client Stamp Logic Update</v>
      </c>
      <c r="B21" s="284"/>
      <c r="C21" s="168"/>
      <c r="D21" s="169" t="e">
        <f>IF(#REF!=0,"",#REF!)</f>
        <v>#REF!</v>
      </c>
      <c r="E21" s="170" t="e">
        <f>IF(#REF!=0,"",#REF!)</f>
        <v>#REF!</v>
      </c>
      <c r="F21" s="49"/>
      <c r="G21" s="49"/>
      <c r="H21" s="49"/>
      <c r="I21" s="188"/>
      <c r="J21" s="49"/>
      <c r="K21" s="49"/>
      <c r="L21" s="49"/>
    </row>
    <row r="22" spans="1:12" ht="16.5" customHeight="1" x14ac:dyDescent="0.2">
      <c r="A22" s="283" t="str">
        <f>'Use Cases'!B6</f>
        <v>Third Party Head &amp; Plugs</v>
      </c>
      <c r="B22" s="284"/>
      <c r="C22" s="168"/>
      <c r="D22" s="169" t="e">
        <f>#REF!</f>
        <v>#REF!</v>
      </c>
      <c r="E22" s="170" t="e">
        <f>IF(#REF!=0,"",#REF!)</f>
        <v>#REF!</v>
      </c>
      <c r="F22" s="49"/>
      <c r="G22" s="49"/>
      <c r="H22" s="49"/>
      <c r="I22" s="188"/>
      <c r="J22" s="49"/>
      <c r="K22" s="49"/>
      <c r="L22" s="49"/>
    </row>
    <row r="23" spans="1:12" ht="16.5" customHeight="1" x14ac:dyDescent="0.2">
      <c r="A23" s="283" t="str">
        <f>'Use Cases'!B7</f>
        <v>Service Ticket Printing change</v>
      </c>
      <c r="B23" s="284"/>
      <c r="C23" s="168"/>
      <c r="D23" s="169" t="e">
        <f>#REF!</f>
        <v>#REF!</v>
      </c>
      <c r="E23" s="170" t="e">
        <f>IF(#REF!=0,"",#REF!)</f>
        <v>#REF!</v>
      </c>
      <c r="F23" s="49"/>
      <c r="G23" s="49"/>
      <c r="H23" s="49"/>
      <c r="I23" s="188"/>
      <c r="J23" s="49"/>
      <c r="K23" s="49"/>
      <c r="L23" s="49"/>
    </row>
    <row r="24" spans="1:12" ht="16.5" customHeight="1" x14ac:dyDescent="0.2">
      <c r="A24" s="283" t="str">
        <f>'Use Cases'!B8</f>
        <v>Set Expiry Date in program</v>
      </c>
      <c r="B24" s="284"/>
      <c r="C24" s="168"/>
      <c r="D24" s="169" t="e">
        <f>#REF!</f>
        <v>#REF!</v>
      </c>
      <c r="E24" s="170" t="e">
        <f>IF(#REF!=0,"",#REF!)</f>
        <v>#REF!</v>
      </c>
      <c r="F24" s="49"/>
      <c r="G24" s="49"/>
      <c r="H24" s="49"/>
      <c r="I24" s="188"/>
      <c r="J24" s="49"/>
      <c r="K24" s="49"/>
      <c r="L24" s="49"/>
    </row>
    <row r="25" spans="1:12" ht="16.5" customHeight="1" x14ac:dyDescent="0.2">
      <c r="A25" s="283" t="str">
        <f>'Use Cases'!B9</f>
        <v>Import price line items with Quantity 0</v>
      </c>
      <c r="B25" s="284"/>
      <c r="C25" s="168"/>
      <c r="D25" s="169" t="e">
        <f>#REF!</f>
        <v>#REF!</v>
      </c>
      <c r="E25" s="170" t="e">
        <f>IF(#REF!=0,"",#REF!)</f>
        <v>#REF!</v>
      </c>
      <c r="F25" s="49"/>
      <c r="G25" s="49"/>
      <c r="H25" s="49"/>
      <c r="I25" s="188"/>
      <c r="J25" s="49"/>
      <c r="K25" s="49"/>
      <c r="L25" s="49"/>
    </row>
    <row r="26" spans="1:12" ht="16.5" customHeight="1" x14ac:dyDescent="0.2">
      <c r="A26" s="283" t="str">
        <f>'Use Cases'!B10</f>
        <v>Rig Job Postpone function not working corretly</v>
      </c>
      <c r="B26" s="284"/>
      <c r="C26" s="168"/>
      <c r="D26" s="169" t="e">
        <f>#REF!</f>
        <v>#REF!</v>
      </c>
      <c r="E26" s="170" t="e">
        <f>IF(#REF!=0,"",#REF!)</f>
        <v>#REF!</v>
      </c>
      <c r="F26" s="49"/>
      <c r="G26" s="49"/>
      <c r="H26" s="49"/>
      <c r="I26" s="188"/>
      <c r="J26" s="49"/>
      <c r="K26" s="49"/>
      <c r="L26" s="49"/>
    </row>
    <row r="27" spans="1:12" ht="16.5" customHeight="1" x14ac:dyDescent="0.2">
      <c r="A27" s="283" t="str">
        <f>'Use Cases'!B11</f>
        <v>Master Data Update</v>
      </c>
      <c r="B27" s="284"/>
      <c r="C27" s="168"/>
      <c r="D27" s="169" t="e">
        <f>#REF!</f>
        <v>#REF!</v>
      </c>
      <c r="E27" s="170" t="e">
        <f>IF(#REF!=0,"",#REF!)</f>
        <v>#REF!</v>
      </c>
      <c r="F27" s="49"/>
      <c r="G27" s="49"/>
      <c r="H27" s="49"/>
      <c r="I27" s="188"/>
      <c r="J27" s="49"/>
      <c r="K27" s="49"/>
      <c r="L27" s="49"/>
    </row>
    <row r="28" spans="1:12" ht="16.5" customHeight="1" x14ac:dyDescent="0.2">
      <c r="A28" s="283">
        <f>'Use Cases'!B12</f>
        <v>0</v>
      </c>
      <c r="B28" s="284"/>
      <c r="C28" s="168"/>
      <c r="D28" s="169" t="e">
        <f>#REF!</f>
        <v>#REF!</v>
      </c>
      <c r="E28" s="170" t="e">
        <f>IF(#REF!=0,"",#REF!)</f>
        <v>#REF!</v>
      </c>
      <c r="F28" s="49"/>
      <c r="G28" s="49"/>
      <c r="H28" s="49"/>
      <c r="I28" s="188"/>
      <c r="J28" s="49"/>
      <c r="K28" s="49"/>
      <c r="L28" s="49"/>
    </row>
    <row r="29" spans="1:12" ht="16.5" customHeight="1" x14ac:dyDescent="0.2">
      <c r="A29" s="283"/>
      <c r="B29" s="284"/>
      <c r="C29" s="168"/>
      <c r="D29" s="169" t="e">
        <f>IF(#REF!=0,"",#REF!)</f>
        <v>#REF!</v>
      </c>
      <c r="E29" s="170" t="e">
        <f>IF(#REF!=0,"",#REF!)</f>
        <v>#REF!</v>
      </c>
      <c r="F29" s="49"/>
      <c r="G29" s="49"/>
      <c r="H29" s="49"/>
      <c r="I29" s="188"/>
      <c r="J29" s="49"/>
      <c r="K29" s="49"/>
      <c r="L29" s="49"/>
    </row>
    <row r="30" spans="1:12" ht="16.5" customHeight="1" x14ac:dyDescent="0.2">
      <c r="A30" s="283" t="e">
        <f ca="1">MID(CELL("filename",#REF!),FIND("]",CELL("filename"),1)+1,255)</f>
        <v>#REF!</v>
      </c>
      <c r="B30" s="284"/>
      <c r="C30" s="168"/>
      <c r="D30" s="169" t="e">
        <f>IF(#REF!=0,"",#REF!)</f>
        <v>#REF!</v>
      </c>
      <c r="E30" s="170" t="e">
        <f>IF(#REF!=0,"",#REF!)</f>
        <v>#REF!</v>
      </c>
      <c r="F30" s="49"/>
      <c r="G30" s="49"/>
      <c r="H30" s="49"/>
      <c r="I30" s="188"/>
      <c r="J30" s="49"/>
      <c r="K30" s="49"/>
      <c r="L30" s="49"/>
    </row>
    <row r="31" spans="1:12" ht="16.5" customHeight="1" x14ac:dyDescent="0.2">
      <c r="A31" s="283" t="e">
        <f ca="1">MID(CELL("filename",#REF!),FIND("]",CELL("filename"),1)+1,255)</f>
        <v>#REF!</v>
      </c>
      <c r="B31" s="284"/>
      <c r="C31" s="168"/>
      <c r="D31" s="169" t="e">
        <f>IF(#REF!=0,"",#REF!)</f>
        <v>#REF!</v>
      </c>
      <c r="E31" s="170" t="e">
        <f>IF(#REF!=0,"",#REF!)</f>
        <v>#REF!</v>
      </c>
      <c r="F31" s="49"/>
      <c r="G31" s="49"/>
      <c r="H31" s="49"/>
      <c r="I31" s="188"/>
      <c r="J31" s="49"/>
      <c r="K31" s="49"/>
      <c r="L31" s="49"/>
    </row>
    <row r="32" spans="1:12" ht="16.5" customHeight="1" x14ac:dyDescent="0.2">
      <c r="A32" s="283" t="e">
        <f ca="1">MID(CELL("filename",#REF!),FIND("]",CELL("filename"),1)+1,255)</f>
        <v>#REF!</v>
      </c>
      <c r="B32" s="284"/>
      <c r="C32" s="168"/>
      <c r="D32" s="169" t="e">
        <f>IF(#REF!=0,"",#REF!)</f>
        <v>#REF!</v>
      </c>
      <c r="E32" s="170" t="e">
        <f>IF(#REF!=0,"",#REF!)</f>
        <v>#REF!</v>
      </c>
      <c r="F32" s="49"/>
      <c r="G32" s="49"/>
      <c r="H32" s="49"/>
      <c r="I32" s="188"/>
      <c r="J32" s="49"/>
      <c r="K32" s="49"/>
      <c r="L32" s="49"/>
    </row>
    <row r="33" spans="1:12" ht="16.5" customHeight="1" x14ac:dyDescent="0.25">
      <c r="A33" s="283" t="e">
        <f ca="1">MID(CELL("filename",#REF!),FIND("]",CELL("filename"),1)+1,255)</f>
        <v>#REF!</v>
      </c>
      <c r="B33" s="284"/>
      <c r="C33" s="168"/>
      <c r="D33" s="169" t="e">
        <f>IF(#REF!=0,"",#REF!)</f>
        <v>#REF!</v>
      </c>
      <c r="E33" s="170" t="e">
        <f>IF(#REF!=0,"",#REF!)</f>
        <v>#REF!</v>
      </c>
      <c r="F33" s="49"/>
      <c r="G33" s="171" t="s">
        <v>34</v>
      </c>
      <c r="H33" s="172"/>
      <c r="I33" s="189"/>
      <c r="J33" s="189"/>
      <c r="K33" s="189"/>
      <c r="L33" s="189"/>
    </row>
    <row r="34" spans="1:12" ht="16.5" customHeight="1" x14ac:dyDescent="0.2">
      <c r="A34" s="283" t="e">
        <f ca="1">MID(CELL("filename",#REF!),FIND("]",CELL("filename"),1)+1,255)</f>
        <v>#REF!</v>
      </c>
      <c r="B34" s="284"/>
      <c r="C34" s="168"/>
      <c r="D34" s="169" t="e">
        <f>IF(#REF!=0,"",#REF!)</f>
        <v>#REF!</v>
      </c>
      <c r="E34" s="170" t="e">
        <f>IF(#REF!=0,"",#REF!)</f>
        <v>#REF!</v>
      </c>
      <c r="F34" s="49"/>
      <c r="G34" s="298" t="s">
        <v>35</v>
      </c>
      <c r="H34" s="299"/>
      <c r="I34" s="300"/>
      <c r="J34" s="313" t="s">
        <v>33</v>
      </c>
      <c r="K34" s="315" t="s">
        <v>36</v>
      </c>
      <c r="L34" s="296" t="s">
        <v>32</v>
      </c>
    </row>
    <row r="35" spans="1:12" ht="16.5" customHeight="1" x14ac:dyDescent="0.2">
      <c r="A35" s="283" t="e">
        <f ca="1">MID(CELL("filename",#REF!),FIND("]",CELL("filename"),1)+1,255)</f>
        <v>#REF!</v>
      </c>
      <c r="B35" s="284"/>
      <c r="C35" s="168"/>
      <c r="D35" s="169" t="e">
        <f>IF(#REF!=0,"",#REF!)</f>
        <v>#REF!</v>
      </c>
      <c r="E35" s="170" t="e">
        <f>IF(#REF!=0,"",#REF!)</f>
        <v>#REF!</v>
      </c>
      <c r="F35" s="49"/>
      <c r="G35" s="301"/>
      <c r="H35" s="302"/>
      <c r="I35" s="303"/>
      <c r="J35" s="314"/>
      <c r="K35" s="316"/>
      <c r="L35" s="297"/>
    </row>
    <row r="36" spans="1:12" ht="16.5" customHeight="1" x14ac:dyDescent="0.2">
      <c r="A36" s="283" t="e">
        <f ca="1">MID(CELL("filename",#REF!),FIND("]",CELL("filename"),1)+1,255)</f>
        <v>#REF!</v>
      </c>
      <c r="B36" s="284"/>
      <c r="C36" s="168"/>
      <c r="D36" s="169" t="e">
        <f>IF(#REF!=0,"",#REF!)</f>
        <v>#REF!</v>
      </c>
      <c r="E36" s="170" t="e">
        <f>IF(#REF!=0,"",#REF!)</f>
        <v>#REF!</v>
      </c>
      <c r="F36" s="49"/>
      <c r="G36" s="285" t="s">
        <v>37</v>
      </c>
      <c r="H36" s="286"/>
      <c r="I36" s="287"/>
      <c r="J36" s="190" t="e">
        <f>#REF!+#REF!+#REF!+#REF!+#REF!+#REF!+#REF!+#REF!+#REF!+#REF!+#REF!+#REF!+#REF!+#REF!+#REF!+#REF!+#REF!+#REF!+#REF!+'20 - X'!E4</f>
        <v>#REF!</v>
      </c>
      <c r="K36" s="191" t="e">
        <f>J36/$J$42</f>
        <v>#REF!</v>
      </c>
      <c r="L36" s="192" t="e">
        <f>#REF!+#REF!+#REF!+#REF!+#REF!+#REF!+#REF!+#REF!+#REF!+#REF!+#REF!+#REF!+#REF!+#REF!+#REF!+#REF!+#REF!+#REF!+#REF!+'20 - X'!G4</f>
        <v>#REF!</v>
      </c>
    </row>
    <row r="37" spans="1:12" ht="16.5" customHeight="1" x14ac:dyDescent="0.2">
      <c r="A37" s="283" t="e">
        <f ca="1">MID(CELL("filename",#REF!),FIND("]",CELL("filename"),1)+1,255)</f>
        <v>#REF!</v>
      </c>
      <c r="B37" s="284"/>
      <c r="C37" s="168"/>
      <c r="D37" s="169" t="e">
        <f>IF(#REF!=0,"",#REF!)</f>
        <v>#REF!</v>
      </c>
      <c r="E37" s="170" t="e">
        <f>IF(#REF!=0,"",#REF!)</f>
        <v>#REF!</v>
      </c>
      <c r="F37" s="49"/>
      <c r="G37" s="288" t="s">
        <v>38</v>
      </c>
      <c r="H37" s="289"/>
      <c r="I37" s="290"/>
      <c r="J37" s="193" t="e">
        <f>#REF!+#REF!+#REF!+#REF!+#REF!+#REF!+#REF!+#REF!+#REF!+#REF!+#REF!+#REF!+#REF!+#REF!+#REF!+#REF!+#REF!+#REF!+#REF!+'20 - X'!E5</f>
        <v>#REF!</v>
      </c>
      <c r="K37" s="194" t="e">
        <f>J37/$J$42</f>
        <v>#REF!</v>
      </c>
      <c r="L37" s="195" t="e">
        <f>#REF!+#REF!+#REF!+#REF!+#REF!+#REF!+#REF!+#REF!+#REF!+#REF!+#REF!+#REF!+#REF!+#REF!+#REF!+#REF!+#REF!+#REF!+#REF!+'20 - X'!G5</f>
        <v>#REF!</v>
      </c>
    </row>
    <row r="38" spans="1:12" ht="16.5" customHeight="1" x14ac:dyDescent="0.2">
      <c r="A38" s="291" t="str">
        <f ca="1">MID(CELL("filename",'20 - X'!$A$1),FIND("]",CELL("filename"),1)+1,255)</f>
        <v>uirements\Phase 44 - eService change 2022 Q3\Test\[TestCase_2022 Q3.xlsx]20 - X</v>
      </c>
      <c r="B38" s="292"/>
      <c r="C38" s="173"/>
      <c r="D38" s="174" t="str">
        <f>IF('20 - X'!$E$9=0,"",'20 - X'!$E$9)</f>
        <v/>
      </c>
      <c r="E38" s="175" t="str">
        <f>IF('20 - X'!$G$9=0,"",'20 - X'!$G$9)</f>
        <v/>
      </c>
      <c r="F38" s="49"/>
      <c r="G38" s="293" t="s">
        <v>39</v>
      </c>
      <c r="H38" s="294"/>
      <c r="I38" s="295"/>
      <c r="J38" s="196" t="e">
        <f>#REF!+#REF!+#REF!+#REF!+#REF!+#REF!+#REF!+#REF!+#REF!+#REF!+#REF!+#REF!+#REF!+#REF!+#REF!+#REF!+#REF!+#REF!+#REF!+'20 - X'!E6</f>
        <v>#REF!</v>
      </c>
      <c r="K38" s="197" t="e">
        <f>J38/$J$42</f>
        <v>#REF!</v>
      </c>
      <c r="L38" s="198" t="e">
        <f>#REF!+#REF!+#REF!+#REF!+#REF!+#REF!+#REF!+#REF!+#REF!+#REF!+#REF!+#REF!+#REF!+#REF!+#REF!+#REF!+#REF!+#REF!+#REF!+'20 - X'!G6</f>
        <v>#REF!</v>
      </c>
    </row>
    <row r="39" spans="1:12" ht="16.5" customHeight="1" x14ac:dyDescent="0.2">
      <c r="A39" s="49"/>
      <c r="B39" s="49"/>
      <c r="C39" s="49"/>
      <c r="D39" s="49"/>
      <c r="E39" s="176"/>
      <c r="F39" s="49"/>
      <c r="G39" s="288" t="s">
        <v>40</v>
      </c>
      <c r="H39" s="289"/>
      <c r="I39" s="290"/>
      <c r="J39" s="193" t="e">
        <f>#REF!+#REF!+#REF!+#REF!+#REF!+#REF!+#REF!+#REF!+#REF!+#REF!+#REF!+#REF!+#REF!+#REF!+#REF!+#REF!+#REF!+#REF!+#REF!+'20 - X'!E7</f>
        <v>#REF!</v>
      </c>
      <c r="K39" s="194" t="e">
        <f>J39/$J$42</f>
        <v>#REF!</v>
      </c>
      <c r="L39" s="195" t="e">
        <f>#REF!+#REF!+#REF!+#REF!+#REF!+#REF!+#REF!+#REF!+#REF!+#REF!+#REF!+#REF!+#REF!+#REF!+#REF!+#REF!+#REF!+#REF!+#REF!+'20 - X'!G7</f>
        <v>#REF!</v>
      </c>
    </row>
    <row r="40" spans="1:12" ht="16.5" customHeight="1" x14ac:dyDescent="0.2">
      <c r="A40" s="177" t="s">
        <v>41</v>
      </c>
      <c r="B40" s="178"/>
      <c r="C40" s="179"/>
      <c r="D40" s="180" t="e">
        <f>SUM(D21:D38)</f>
        <v>#REF!</v>
      </c>
      <c r="E40" s="181" t="e">
        <f>SUM(E21:E38)</f>
        <v>#REF!</v>
      </c>
      <c r="F40" s="49"/>
      <c r="G40" s="304" t="s">
        <v>42</v>
      </c>
      <c r="H40" s="305"/>
      <c r="I40" s="306"/>
      <c r="J40" s="199" t="e">
        <f>#REF!+#REF!+#REF!+#REF!+#REF!+#REF!+#REF!+#REF!+#REF!+#REF!+#REF!+#REF!+#REF!+#REF!+#REF!+#REF!+#REF!+#REF!+#REF!+'20 - X'!E8</f>
        <v>#REF!</v>
      </c>
      <c r="K40" s="200" t="e">
        <f>J40/$J$42</f>
        <v>#REF!</v>
      </c>
      <c r="L40" s="201" t="e">
        <f>#REF!+#REF!+#REF!+#REF!+#REF!+#REF!+#REF!+#REF!+#REF!+#REF!+#REF!+#REF!+#REF!+#REF!+#REF!+#REF!+#REF!+#REF!+#REF!+'20 - X'!G8</f>
        <v>#REF!</v>
      </c>
    </row>
    <row r="41" spans="1:12" ht="4.5" customHeight="1" x14ac:dyDescent="0.2">
      <c r="A41" s="49"/>
      <c r="B41" s="49"/>
      <c r="C41" s="49"/>
      <c r="D41" s="49"/>
      <c r="E41" s="176"/>
      <c r="F41" s="49"/>
      <c r="G41" s="49"/>
      <c r="H41" s="49"/>
      <c r="I41" s="49"/>
      <c r="J41" s="49"/>
      <c r="K41" s="49"/>
      <c r="L41" s="49"/>
    </row>
    <row r="42" spans="1:12" x14ac:dyDescent="0.2">
      <c r="A42" s="49"/>
      <c r="B42" s="49"/>
      <c r="C42" s="49"/>
      <c r="D42" s="49"/>
      <c r="E42" s="49"/>
      <c r="F42" s="49"/>
      <c r="G42" s="307" t="s">
        <v>41</v>
      </c>
      <c r="H42" s="308"/>
      <c r="I42" s="309"/>
      <c r="J42" s="202" t="e">
        <f>SUM(J36:J40)</f>
        <v>#REF!</v>
      </c>
      <c r="K42" s="203" t="e">
        <f>J42/$J$42</f>
        <v>#REF!</v>
      </c>
      <c r="L42" s="181" t="e">
        <f>SUM(L36:L40)</f>
        <v>#REF!</v>
      </c>
    </row>
    <row r="43" spans="1:12" ht="4.5" customHeight="1" x14ac:dyDescent="0.2">
      <c r="A43" s="49"/>
      <c r="B43" s="49"/>
      <c r="C43" s="49"/>
      <c r="D43" s="49"/>
      <c r="E43" s="176"/>
      <c r="F43" s="49"/>
      <c r="G43" s="49"/>
      <c r="H43" s="49"/>
      <c r="I43" s="49"/>
      <c r="J43" s="49"/>
      <c r="K43" s="49"/>
      <c r="L43" s="49"/>
    </row>
    <row r="44" spans="1:12" x14ac:dyDescent="0.2">
      <c r="A44" s="182"/>
      <c r="B44" s="49"/>
      <c r="C44" s="49"/>
      <c r="D44" s="49"/>
      <c r="E44" s="49"/>
      <c r="F44" s="49"/>
      <c r="G44" s="310" t="s">
        <v>43</v>
      </c>
      <c r="H44" s="311"/>
      <c r="I44" s="312"/>
      <c r="J44" s="204" t="e">
        <f>#REF!+#REF!+#REF!+#REF!+#REF!+#REF!+#REF!+#REF!+#REF!+#REF!+#REF!+#REF!+#REF!+#REF!+#REF!+#REF!+#REF!+#REF!+#REF!+'20 - X'!E10</f>
        <v>#REF!</v>
      </c>
      <c r="K44" s="205"/>
      <c r="L44" s="206" t="e">
        <f>#REF!+#REF!+#REF!+#REF!+#REF!+#REF!+#REF!+#REF!+#REF!+#REF!+#REF!+#REF!+#REF!+#REF!+#REF!+#REF!+#REF!+#REF!+#REF!+'20 -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53"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63" priority="19" stopIfTrue="1" operator="equal">
      <formula>"2 - X"</formula>
    </cfRule>
  </conditionalFormatting>
  <conditionalFormatting sqref="A30:B30">
    <cfRule type="cellIs" dxfId="62" priority="9" stopIfTrue="1" operator="equal">
      <formula>"12 - X"</formula>
    </cfRule>
  </conditionalFormatting>
  <conditionalFormatting sqref="A31:B31">
    <cfRule type="cellIs" dxfId="61" priority="10" stopIfTrue="1" operator="equal">
      <formula>"13 - X"</formula>
    </cfRule>
  </conditionalFormatting>
  <conditionalFormatting sqref="A32:B32">
    <cfRule type="cellIs" dxfId="60" priority="11" stopIfTrue="1" operator="equal">
      <formula>"14 - X"</formula>
    </cfRule>
  </conditionalFormatting>
  <conditionalFormatting sqref="A33:B33">
    <cfRule type="cellIs" dxfId="59" priority="12" stopIfTrue="1" operator="equal">
      <formula>"15 - X"</formula>
    </cfRule>
  </conditionalFormatting>
  <conditionalFormatting sqref="A34:B34">
    <cfRule type="cellIs" dxfId="58" priority="13" stopIfTrue="1" operator="equal">
      <formula>"16 - X"</formula>
    </cfRule>
  </conditionalFormatting>
  <conditionalFormatting sqref="A35:B35">
    <cfRule type="cellIs" dxfId="57" priority="14" stopIfTrue="1" operator="equal">
      <formula>"17 - X"</formula>
    </cfRule>
  </conditionalFormatting>
  <conditionalFormatting sqref="A36:B36">
    <cfRule type="cellIs" dxfId="56" priority="15" stopIfTrue="1" operator="equal">
      <formula>"18 - X"</formula>
    </cfRule>
  </conditionalFormatting>
  <conditionalFormatting sqref="A37:B37">
    <cfRule type="cellIs" dxfId="55" priority="16" stopIfTrue="1" operator="equal">
      <formula>"19 - X"</formula>
    </cfRule>
  </conditionalFormatting>
  <conditionalFormatting sqref="A38:B38">
    <cfRule type="cellIs" dxfId="54"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25" t="str">
        <f ca="1">MID(CELL("filename",A7),FIND("]",CELL("filename"),1)+1,255)</f>
        <v>uirements\Phase 44 - eService change 2022 Q3\Test\[TestCase_2022 Q3.xlsx]20 - X</v>
      </c>
      <c r="B1" s="325"/>
      <c r="C1" s="325"/>
      <c r="D1" s="325"/>
      <c r="E1" s="325"/>
      <c r="F1" s="325"/>
      <c r="G1" s="325"/>
      <c r="H1" s="325"/>
      <c r="I1" s="325"/>
    </row>
    <row r="2" spans="1:9" ht="3.75" customHeight="1"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COUNTIF($D$12:$D$65,"U")</f>
        <v>0</v>
      </c>
      <c r="F4" s="36" t="str">
        <f>IF($E$9=0,"-",$E4/$E$9)</f>
        <v>-</v>
      </c>
      <c r="G4" s="37">
        <f>SUMIF($D$12:$D$64,"U",$G$12:$G$64)/60</f>
        <v>0</v>
      </c>
      <c r="H4" s="31"/>
      <c r="I4" s="31"/>
    </row>
    <row r="5" spans="1:9" s="26" customFormat="1" ht="12" x14ac:dyDescent="0.2">
      <c r="A5" s="31"/>
      <c r="B5" s="31"/>
      <c r="C5" s="31"/>
      <c r="D5" s="35" t="s">
        <v>73</v>
      </c>
      <c r="E5" s="35">
        <f>COUNTIF($D$12:$D$65,"P")</f>
        <v>0</v>
      </c>
      <c r="F5" s="36" t="str">
        <f>IF($E$9=0,"-",$E5/$E$9)</f>
        <v>-</v>
      </c>
      <c r="G5" s="38">
        <f>SUMIF($D$12:$D$65,"P",$G$12:$G$65)/60</f>
        <v>0</v>
      </c>
      <c r="H5" s="31"/>
      <c r="I5" s="31"/>
    </row>
    <row r="6" spans="1:9" s="26" customFormat="1" ht="12" x14ac:dyDescent="0.2">
      <c r="A6" s="31"/>
      <c r="B6" s="31"/>
      <c r="C6" s="31"/>
      <c r="D6" s="35" t="s">
        <v>74</v>
      </c>
      <c r="E6" s="35">
        <f>COUNTIF($D$12:$D$65,"F")</f>
        <v>0</v>
      </c>
      <c r="F6" s="36" t="str">
        <f>IF($E$9=0,"-",$E6/$E$9)</f>
        <v>-</v>
      </c>
      <c r="G6" s="38">
        <f>SUMIF($D$12:$D$65,"F",$G$12:$G$65)/60</f>
        <v>0</v>
      </c>
      <c r="H6" s="31"/>
      <c r="I6" s="31"/>
    </row>
    <row r="7" spans="1:9" s="26" customFormat="1" ht="12" x14ac:dyDescent="0.2">
      <c r="A7" s="39"/>
      <c r="B7" s="39"/>
      <c r="C7" s="39"/>
      <c r="D7" s="35" t="s">
        <v>75</v>
      </c>
      <c r="E7" s="35">
        <f>COUNTIF($D$12:$D$65,"S")</f>
        <v>0</v>
      </c>
      <c r="F7" s="36" t="str">
        <f>IF($E$9=0,"-",$E7/$E$9)</f>
        <v>-</v>
      </c>
      <c r="G7" s="38">
        <f>SUMIF($D$12:$D$65,"S",$G$12:$G$65)/60</f>
        <v>0</v>
      </c>
      <c r="H7" s="31"/>
      <c r="I7" s="31"/>
    </row>
    <row r="8" spans="1:9" s="26" customFormat="1" ht="12" x14ac:dyDescent="0.2">
      <c r="A8" s="39"/>
      <c r="B8" s="39"/>
      <c r="C8" s="39"/>
      <c r="D8" s="35" t="s">
        <v>76</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77</v>
      </c>
      <c r="B12" s="50" t="s">
        <v>99</v>
      </c>
      <c r="C12" s="50" t="s">
        <v>78</v>
      </c>
      <c r="D12" s="50" t="s">
        <v>79</v>
      </c>
      <c r="E12" s="50" t="s">
        <v>80</v>
      </c>
      <c r="F12" s="50" t="s">
        <v>30</v>
      </c>
      <c r="G12" s="50" t="s">
        <v>81</v>
      </c>
      <c r="H12" s="51" t="s">
        <v>64</v>
      </c>
      <c r="I12" s="68"/>
    </row>
    <row r="13" spans="1:9" x14ac:dyDescent="0.2">
      <c r="A13" s="326" t="s">
        <v>100</v>
      </c>
      <c r="B13" s="327"/>
      <c r="C13" s="327"/>
      <c r="D13" s="327"/>
      <c r="E13" s="327"/>
      <c r="F13" s="327"/>
      <c r="G13" s="327"/>
      <c r="H13" s="327"/>
      <c r="I13" s="328"/>
    </row>
    <row r="14" spans="1:9" x14ac:dyDescent="0.2">
      <c r="A14" s="52">
        <f>MAX(A$12:A12)+1</f>
        <v>1</v>
      </c>
      <c r="B14" s="53"/>
      <c r="C14" s="54"/>
      <c r="D14" s="55" t="s">
        <v>82</v>
      </c>
      <c r="E14" s="56"/>
      <c r="F14" s="57"/>
      <c r="G14" s="58"/>
      <c r="H14" s="59"/>
      <c r="I14" s="57"/>
    </row>
    <row r="15" spans="1:9" x14ac:dyDescent="0.2">
      <c r="A15" s="60">
        <f>MAX(A$12:A14)+1</f>
        <v>2</v>
      </c>
      <c r="B15" s="61"/>
      <c r="C15" s="62"/>
      <c r="D15" s="55" t="s">
        <v>82</v>
      </c>
      <c r="E15" s="63"/>
      <c r="F15" s="64"/>
      <c r="G15" s="58"/>
      <c r="H15" s="65"/>
      <c r="I15" s="64"/>
    </row>
    <row r="16" spans="1:9" x14ac:dyDescent="0.2">
      <c r="A16" s="60">
        <f>MAX(A$12:A15)+1</f>
        <v>3</v>
      </c>
      <c r="B16" s="61"/>
      <c r="C16" s="62"/>
      <c r="D16" s="55" t="s">
        <v>82</v>
      </c>
      <c r="E16" s="63"/>
      <c r="F16" s="64"/>
      <c r="G16" s="58"/>
      <c r="H16" s="65"/>
      <c r="I16" s="64"/>
    </row>
    <row r="17" spans="1:9" x14ac:dyDescent="0.2">
      <c r="A17" s="60">
        <f>MAX(A$12:A16)+1</f>
        <v>4</v>
      </c>
      <c r="B17" s="61"/>
      <c r="C17" s="62"/>
      <c r="D17" s="55" t="s">
        <v>82</v>
      </c>
      <c r="E17" s="63"/>
      <c r="F17" s="64"/>
      <c r="G17" s="58"/>
      <c r="H17" s="65"/>
      <c r="I17" s="64"/>
    </row>
    <row r="18" spans="1:9" x14ac:dyDescent="0.2">
      <c r="A18" s="60">
        <f>MAX(A$12:A17)+1</f>
        <v>5</v>
      </c>
      <c r="B18" s="61"/>
      <c r="C18" s="62"/>
      <c r="D18" s="55" t="s">
        <v>82</v>
      </c>
      <c r="E18" s="63"/>
      <c r="F18" s="64"/>
      <c r="G18" s="58"/>
      <c r="H18" s="65"/>
      <c r="I18" s="64"/>
    </row>
    <row r="19" spans="1:9" x14ac:dyDescent="0.2">
      <c r="A19" s="60">
        <f>MAX(A$12:A18)+1</f>
        <v>6</v>
      </c>
      <c r="B19" s="62"/>
      <c r="C19" s="61"/>
      <c r="D19" s="55" t="s">
        <v>82</v>
      </c>
      <c r="E19" s="63"/>
      <c r="F19" s="64"/>
      <c r="G19" s="58"/>
      <c r="H19" s="65"/>
      <c r="I19" s="64"/>
    </row>
    <row r="20" spans="1:9" x14ac:dyDescent="0.2">
      <c r="A20" s="60">
        <f>MAX(A$12:A19)+1</f>
        <v>7</v>
      </c>
      <c r="B20" s="62"/>
      <c r="C20" s="61"/>
      <c r="D20" s="55" t="s">
        <v>82</v>
      </c>
      <c r="E20" s="63"/>
      <c r="F20" s="64"/>
      <c r="G20" s="58"/>
      <c r="H20" s="65"/>
      <c r="I20" s="64"/>
    </row>
    <row r="21" spans="1:9" x14ac:dyDescent="0.2">
      <c r="A21" s="60">
        <f>MAX(A$12:A20)+1</f>
        <v>8</v>
      </c>
      <c r="B21" s="61"/>
      <c r="C21" s="61"/>
      <c r="D21" s="55" t="s">
        <v>82</v>
      </c>
      <c r="E21" s="63"/>
      <c r="F21" s="64"/>
      <c r="G21" s="58"/>
      <c r="H21" s="65"/>
      <c r="I21" s="64"/>
    </row>
    <row r="22" spans="1:9" x14ac:dyDescent="0.2">
      <c r="A22" s="60">
        <f>MAX(A$12:A21)+1</f>
        <v>9</v>
      </c>
      <c r="B22" s="62"/>
      <c r="C22" s="61"/>
      <c r="D22" s="55" t="s">
        <v>82</v>
      </c>
      <c r="E22" s="63"/>
      <c r="F22" s="64"/>
      <c r="G22" s="58"/>
      <c r="H22" s="65"/>
      <c r="I22" s="64"/>
    </row>
    <row r="23" spans="1:9" x14ac:dyDescent="0.2">
      <c r="A23" s="60">
        <f>MAX(A$12:A22)+1</f>
        <v>10</v>
      </c>
      <c r="B23" s="62"/>
      <c r="C23" s="61"/>
      <c r="D23" s="55" t="s">
        <v>82</v>
      </c>
      <c r="E23" s="63"/>
      <c r="F23" s="64"/>
      <c r="G23" s="58"/>
      <c r="H23" s="65"/>
      <c r="I23" s="64"/>
    </row>
    <row r="24" spans="1:9" x14ac:dyDescent="0.2">
      <c r="A24" s="60">
        <f>MAX(A$12:A23)+1</f>
        <v>11</v>
      </c>
      <c r="B24" s="61"/>
      <c r="C24" s="61"/>
      <c r="D24" s="55" t="s">
        <v>82</v>
      </c>
      <c r="E24" s="63"/>
      <c r="F24" s="64"/>
      <c r="G24" s="58"/>
      <c r="H24" s="65"/>
      <c r="I24" s="64"/>
    </row>
    <row r="25" spans="1:9" x14ac:dyDescent="0.2">
      <c r="A25" s="60">
        <f>MAX(A$12:A24)+1</f>
        <v>12</v>
      </c>
      <c r="B25" s="62"/>
      <c r="C25" s="61"/>
      <c r="D25" s="55" t="s">
        <v>82</v>
      </c>
      <c r="E25" s="63"/>
      <c r="F25" s="64"/>
      <c r="G25" s="58"/>
      <c r="H25" s="65"/>
      <c r="I25" s="64"/>
    </row>
    <row r="26" spans="1:9" x14ac:dyDescent="0.2">
      <c r="A26" s="60">
        <f>MAX(A$12:A25)+1</f>
        <v>13</v>
      </c>
      <c r="B26" s="62"/>
      <c r="C26" s="61"/>
      <c r="D26" s="55" t="s">
        <v>82</v>
      </c>
      <c r="E26" s="63"/>
      <c r="F26" s="64"/>
      <c r="G26" s="58"/>
      <c r="H26" s="65"/>
      <c r="I26" s="64"/>
    </row>
    <row r="27" spans="1:9" x14ac:dyDescent="0.2">
      <c r="A27" s="60">
        <f>MAX(A$12:A26)+1</f>
        <v>14</v>
      </c>
      <c r="B27" s="61"/>
      <c r="C27" s="61"/>
      <c r="D27" s="55" t="s">
        <v>82</v>
      </c>
      <c r="E27" s="63"/>
      <c r="F27" s="64"/>
      <c r="G27" s="58"/>
      <c r="H27" s="65"/>
      <c r="I27" s="64"/>
    </row>
    <row r="28" spans="1:9" x14ac:dyDescent="0.2">
      <c r="A28" s="60">
        <f>MAX(A$12:A27)+1</f>
        <v>15</v>
      </c>
      <c r="B28" s="62"/>
      <c r="C28" s="61"/>
      <c r="D28" s="55" t="s">
        <v>82</v>
      </c>
      <c r="E28" s="63"/>
      <c r="F28" s="64"/>
      <c r="G28" s="58"/>
      <c r="H28" s="65"/>
      <c r="I28" s="64"/>
    </row>
    <row r="29" spans="1:9" x14ac:dyDescent="0.2">
      <c r="A29" s="60">
        <f>MAX(A$12:A28)+1</f>
        <v>16</v>
      </c>
      <c r="B29" s="62"/>
      <c r="C29" s="61"/>
      <c r="D29" s="55" t="s">
        <v>82</v>
      </c>
      <c r="E29" s="63"/>
      <c r="F29" s="64"/>
      <c r="G29" s="58"/>
      <c r="H29" s="65"/>
      <c r="I29" s="64"/>
    </row>
    <row r="30" spans="1:9" x14ac:dyDescent="0.2">
      <c r="A30" s="60">
        <f>MAX(A$12:A29)+1</f>
        <v>17</v>
      </c>
      <c r="B30" s="61"/>
      <c r="C30" s="61"/>
      <c r="D30" s="55" t="s">
        <v>82</v>
      </c>
      <c r="E30" s="63"/>
      <c r="F30" s="64"/>
      <c r="G30" s="58"/>
      <c r="H30" s="65"/>
      <c r="I30" s="64"/>
    </row>
    <row r="31" spans="1:9" x14ac:dyDescent="0.2">
      <c r="A31" s="60">
        <f>MAX(A$12:A30)+1</f>
        <v>18</v>
      </c>
      <c r="B31" s="62"/>
      <c r="C31" s="61"/>
      <c r="D31" s="55" t="s">
        <v>82</v>
      </c>
      <c r="E31" s="63"/>
      <c r="F31" s="64"/>
      <c r="G31" s="58"/>
      <c r="H31" s="65"/>
      <c r="I31" s="64"/>
    </row>
    <row r="32" spans="1:9" x14ac:dyDescent="0.2">
      <c r="A32" s="60">
        <f>MAX(A$12:A31)+1</f>
        <v>19</v>
      </c>
      <c r="B32" s="62"/>
      <c r="C32" s="61"/>
      <c r="D32" s="55" t="s">
        <v>82</v>
      </c>
      <c r="E32" s="63"/>
      <c r="F32" s="64"/>
      <c r="G32" s="58"/>
      <c r="H32" s="65"/>
      <c r="I32" s="64"/>
    </row>
    <row r="33" spans="1:9" x14ac:dyDescent="0.2">
      <c r="A33" s="60">
        <f>MAX(A$12:A32)+1</f>
        <v>20</v>
      </c>
      <c r="B33" s="61"/>
      <c r="C33" s="61"/>
      <c r="D33" s="55" t="s">
        <v>82</v>
      </c>
      <c r="E33" s="63"/>
      <c r="F33" s="64"/>
      <c r="G33" s="58"/>
      <c r="H33" s="65"/>
      <c r="I33" s="64"/>
    </row>
    <row r="34" spans="1:9" x14ac:dyDescent="0.2">
      <c r="A34" s="60">
        <f>MAX(A$12:A33)+1</f>
        <v>21</v>
      </c>
      <c r="B34" s="62"/>
      <c r="C34" s="61"/>
      <c r="D34" s="55" t="s">
        <v>82</v>
      </c>
      <c r="E34" s="63"/>
      <c r="F34" s="64"/>
      <c r="G34" s="58"/>
      <c r="H34" s="65"/>
      <c r="I34" s="64"/>
    </row>
    <row r="35" spans="1:9" x14ac:dyDescent="0.2">
      <c r="A35" s="60">
        <f>MAX(A$12:A34)+1</f>
        <v>22</v>
      </c>
      <c r="B35" s="62"/>
      <c r="C35" s="61"/>
      <c r="D35" s="55" t="s">
        <v>82</v>
      </c>
      <c r="E35" s="63"/>
      <c r="F35" s="64"/>
      <c r="G35" s="58"/>
      <c r="H35" s="65"/>
      <c r="I35" s="64"/>
    </row>
    <row r="36" spans="1:9" x14ac:dyDescent="0.2">
      <c r="A36" s="60">
        <f>MAX(A$12:A35)+1</f>
        <v>23</v>
      </c>
      <c r="B36" s="61"/>
      <c r="C36" s="61"/>
      <c r="D36" s="55" t="s">
        <v>82</v>
      </c>
      <c r="E36" s="63"/>
      <c r="F36" s="64"/>
      <c r="G36" s="58"/>
      <c r="H36" s="65"/>
      <c r="I36" s="64"/>
    </row>
    <row r="37" spans="1:9" x14ac:dyDescent="0.2">
      <c r="A37" s="60">
        <f>MAX(A$12:A36)+1</f>
        <v>24</v>
      </c>
      <c r="B37" s="62"/>
      <c r="C37" s="61"/>
      <c r="D37" s="55" t="s">
        <v>82</v>
      </c>
      <c r="E37" s="63"/>
      <c r="F37" s="64"/>
      <c r="G37" s="58"/>
      <c r="H37" s="65"/>
      <c r="I37" s="64"/>
    </row>
    <row r="38" spans="1:9" x14ac:dyDescent="0.2">
      <c r="A38" s="60">
        <f>MAX(A$12:A37)+1</f>
        <v>25</v>
      </c>
      <c r="B38" s="62"/>
      <c r="C38" s="61"/>
      <c r="D38" s="55" t="s">
        <v>82</v>
      </c>
      <c r="E38" s="63"/>
      <c r="F38" s="64"/>
      <c r="G38" s="58"/>
      <c r="H38" s="65"/>
      <c r="I38" s="64"/>
    </row>
    <row r="39" spans="1:9" x14ac:dyDescent="0.2">
      <c r="A39" s="60">
        <f>MAX(A$12:A38)+1</f>
        <v>26</v>
      </c>
      <c r="B39" s="61"/>
      <c r="C39" s="61"/>
      <c r="D39" s="55" t="s">
        <v>82</v>
      </c>
      <c r="E39" s="63"/>
      <c r="F39" s="64"/>
      <c r="G39" s="58"/>
      <c r="H39" s="65"/>
      <c r="I39" s="64"/>
    </row>
    <row r="40" spans="1:9" x14ac:dyDescent="0.2">
      <c r="A40" s="60">
        <f>MAX(A$12:A39)+1</f>
        <v>27</v>
      </c>
      <c r="B40" s="62"/>
      <c r="C40" s="61"/>
      <c r="D40" s="55" t="s">
        <v>82</v>
      </c>
      <c r="E40" s="63"/>
      <c r="F40" s="64"/>
      <c r="G40" s="58"/>
      <c r="H40" s="65"/>
      <c r="I40" s="64"/>
    </row>
    <row r="41" spans="1:9" x14ac:dyDescent="0.2">
      <c r="A41" s="60">
        <f>MAX(A$12:A40)+1</f>
        <v>28</v>
      </c>
      <c r="B41" s="62"/>
      <c r="C41" s="61"/>
      <c r="D41" s="55" t="s">
        <v>82</v>
      </c>
      <c r="E41" s="63"/>
      <c r="F41" s="64"/>
      <c r="G41" s="58"/>
      <c r="H41" s="65"/>
      <c r="I41" s="64"/>
    </row>
    <row r="42" spans="1:9" x14ac:dyDescent="0.2">
      <c r="A42" s="60">
        <f>MAX(A$12:A41)+1</f>
        <v>29</v>
      </c>
      <c r="B42" s="61"/>
      <c r="C42" s="61"/>
      <c r="D42" s="55" t="s">
        <v>82</v>
      </c>
      <c r="E42" s="63"/>
      <c r="F42" s="64"/>
      <c r="G42" s="58"/>
      <c r="H42" s="65"/>
      <c r="I42" s="64"/>
    </row>
    <row r="43" spans="1:9" x14ac:dyDescent="0.2">
      <c r="A43" s="60">
        <f>MAX(A$12:A42)+1</f>
        <v>30</v>
      </c>
      <c r="B43" s="62"/>
      <c r="C43" s="61"/>
      <c r="D43" s="55" t="s">
        <v>82</v>
      </c>
      <c r="E43" s="63"/>
      <c r="F43" s="64"/>
      <c r="G43" s="58"/>
      <c r="H43" s="65"/>
      <c r="I43" s="64"/>
    </row>
    <row r="44" spans="1:9" x14ac:dyDescent="0.2">
      <c r="A44" s="60">
        <f>MAX(A$12:A43)+1</f>
        <v>31</v>
      </c>
      <c r="B44" s="62"/>
      <c r="C44" s="61"/>
      <c r="D44" s="55" t="s">
        <v>82</v>
      </c>
      <c r="E44" s="63"/>
      <c r="F44" s="64"/>
      <c r="G44" s="58"/>
      <c r="H44" s="65"/>
      <c r="I44" s="64"/>
    </row>
    <row r="45" spans="1:9" x14ac:dyDescent="0.2">
      <c r="A45" s="60">
        <f>MAX(A$12:A44)+1</f>
        <v>32</v>
      </c>
      <c r="B45" s="61"/>
      <c r="C45" s="61"/>
      <c r="D45" s="55" t="s">
        <v>82</v>
      </c>
      <c r="E45" s="63"/>
      <c r="F45" s="64"/>
      <c r="G45" s="58"/>
      <c r="H45" s="65"/>
      <c r="I45" s="64"/>
    </row>
    <row r="46" spans="1:9" x14ac:dyDescent="0.2">
      <c r="A46" s="60">
        <f>MAX(A$12:A45)+1</f>
        <v>33</v>
      </c>
      <c r="B46" s="62"/>
      <c r="C46" s="61"/>
      <c r="D46" s="55" t="s">
        <v>82</v>
      </c>
      <c r="E46" s="63"/>
      <c r="F46" s="64"/>
      <c r="G46" s="58"/>
      <c r="H46" s="65"/>
      <c r="I46" s="64"/>
    </row>
    <row r="47" spans="1:9" x14ac:dyDescent="0.2">
      <c r="A47" s="60">
        <f>MAX(A$12:A46)+1</f>
        <v>34</v>
      </c>
      <c r="B47" s="62"/>
      <c r="C47" s="61"/>
      <c r="D47" s="55" t="s">
        <v>82</v>
      </c>
      <c r="E47" s="63"/>
      <c r="F47" s="64"/>
      <c r="G47" s="58"/>
      <c r="H47" s="65"/>
      <c r="I47" s="64"/>
    </row>
    <row r="48" spans="1:9" x14ac:dyDescent="0.2">
      <c r="A48" s="60">
        <f>MAX(A$12:A47)+1</f>
        <v>35</v>
      </c>
      <c r="B48" s="61"/>
      <c r="C48" s="61"/>
      <c r="D48" s="55" t="s">
        <v>82</v>
      </c>
      <c r="E48" s="63"/>
      <c r="F48" s="64"/>
      <c r="G48" s="58"/>
      <c r="H48" s="65"/>
      <c r="I48" s="64"/>
    </row>
    <row r="49" spans="1:9" x14ac:dyDescent="0.2">
      <c r="A49" s="60">
        <f>MAX(A$12:A48)+1</f>
        <v>36</v>
      </c>
      <c r="B49" s="62"/>
      <c r="C49" s="61"/>
      <c r="D49" s="55" t="s">
        <v>82</v>
      </c>
      <c r="E49" s="63"/>
      <c r="F49" s="64"/>
      <c r="G49" s="58"/>
      <c r="H49" s="65"/>
      <c r="I49" s="64"/>
    </row>
    <row r="50" spans="1:9" x14ac:dyDescent="0.2">
      <c r="A50" s="60">
        <f>MAX(A$12:A49)+1</f>
        <v>37</v>
      </c>
      <c r="B50" s="62"/>
      <c r="C50" s="61"/>
      <c r="D50" s="55" t="s">
        <v>82</v>
      </c>
      <c r="E50" s="63"/>
      <c r="F50" s="64"/>
      <c r="G50" s="58"/>
      <c r="H50" s="65"/>
      <c r="I50" s="64"/>
    </row>
    <row r="51" spans="1:9" x14ac:dyDescent="0.2">
      <c r="A51" s="60">
        <f>MAX(A$12:A50)+1</f>
        <v>38</v>
      </c>
      <c r="B51" s="61"/>
      <c r="C51" s="61"/>
      <c r="D51" s="55" t="s">
        <v>82</v>
      </c>
      <c r="E51" s="63"/>
      <c r="F51" s="64"/>
      <c r="G51" s="58"/>
      <c r="H51" s="65"/>
      <c r="I51" s="64"/>
    </row>
    <row r="52" spans="1:9" x14ac:dyDescent="0.2">
      <c r="A52" s="60">
        <f>MAX(A$12:A51)+1</f>
        <v>39</v>
      </c>
      <c r="B52" s="62"/>
      <c r="C52" s="61"/>
      <c r="D52" s="55" t="s">
        <v>82</v>
      </c>
      <c r="E52" s="63"/>
      <c r="F52" s="64"/>
      <c r="G52" s="58"/>
      <c r="H52" s="65"/>
      <c r="I52" s="64"/>
    </row>
    <row r="53" spans="1:9" x14ac:dyDescent="0.2">
      <c r="A53" s="60">
        <f>MAX(A$12:A52)+1</f>
        <v>40</v>
      </c>
      <c r="B53" s="62"/>
      <c r="C53" s="61"/>
      <c r="D53" s="55" t="s">
        <v>82</v>
      </c>
      <c r="E53" s="63"/>
      <c r="F53" s="64"/>
      <c r="G53" s="58"/>
      <c r="H53" s="65"/>
      <c r="I53" s="64"/>
    </row>
    <row r="54" spans="1:9" x14ac:dyDescent="0.2">
      <c r="A54" s="60">
        <f>MAX(A$12:A53)+1</f>
        <v>41</v>
      </c>
      <c r="B54" s="61"/>
      <c r="C54" s="61"/>
      <c r="D54" s="55" t="s">
        <v>82</v>
      </c>
      <c r="E54" s="63"/>
      <c r="F54" s="64"/>
      <c r="G54" s="58"/>
      <c r="H54" s="65"/>
      <c r="I54" s="64"/>
    </row>
    <row r="55" spans="1:9" x14ac:dyDescent="0.2">
      <c r="A55" s="60">
        <f>MAX(A$12:A54)+1</f>
        <v>42</v>
      </c>
      <c r="B55" s="62"/>
      <c r="C55" s="61"/>
      <c r="D55" s="55" t="s">
        <v>82</v>
      </c>
      <c r="E55" s="63"/>
      <c r="F55" s="64"/>
      <c r="G55" s="58"/>
      <c r="H55" s="65"/>
      <c r="I55" s="64"/>
    </row>
    <row r="56" spans="1:9" x14ac:dyDescent="0.2">
      <c r="A56" s="60">
        <f>MAX(A$12:A55)+1</f>
        <v>43</v>
      </c>
      <c r="B56" s="62"/>
      <c r="C56" s="61"/>
      <c r="D56" s="55" t="s">
        <v>82</v>
      </c>
      <c r="E56" s="63"/>
      <c r="F56" s="64"/>
      <c r="G56" s="58"/>
      <c r="H56" s="65"/>
      <c r="I56" s="64"/>
    </row>
    <row r="57" spans="1:9" x14ac:dyDescent="0.2">
      <c r="A57" s="60">
        <f>MAX(A$12:A56)+1</f>
        <v>44</v>
      </c>
      <c r="B57" s="61"/>
      <c r="C57" s="61"/>
      <c r="D57" s="55" t="s">
        <v>82</v>
      </c>
      <c r="E57" s="63"/>
      <c r="F57" s="64"/>
      <c r="G57" s="58"/>
      <c r="H57" s="65"/>
      <c r="I57" s="64"/>
    </row>
    <row r="58" spans="1:9" x14ac:dyDescent="0.2">
      <c r="A58" s="60">
        <f>MAX(A$12:A57)+1</f>
        <v>45</v>
      </c>
      <c r="B58" s="62"/>
      <c r="C58" s="61"/>
      <c r="D58" s="55" t="s">
        <v>82</v>
      </c>
      <c r="E58" s="63"/>
      <c r="F58" s="64"/>
      <c r="G58" s="58"/>
      <c r="H58" s="65"/>
      <c r="I58" s="64"/>
    </row>
    <row r="59" spans="1:9" x14ac:dyDescent="0.2">
      <c r="A59" s="60">
        <f>MAX(A$12:A58)+1</f>
        <v>46</v>
      </c>
      <c r="B59" s="62"/>
      <c r="C59" s="61"/>
      <c r="D59" s="55" t="s">
        <v>82</v>
      </c>
      <c r="E59" s="63"/>
      <c r="F59" s="64"/>
      <c r="G59" s="58"/>
      <c r="H59" s="65"/>
      <c r="I59" s="64"/>
    </row>
    <row r="60" spans="1:9" x14ac:dyDescent="0.2">
      <c r="A60" s="60">
        <f>MAX(A$12:A59)+1</f>
        <v>47</v>
      </c>
      <c r="B60" s="61"/>
      <c r="C60" s="61"/>
      <c r="D60" s="55" t="s">
        <v>82</v>
      </c>
      <c r="E60" s="63"/>
      <c r="F60" s="64"/>
      <c r="G60" s="58"/>
      <c r="H60" s="65"/>
      <c r="I60" s="64"/>
    </row>
    <row r="61" spans="1:9" x14ac:dyDescent="0.2">
      <c r="A61" s="60">
        <f>MAX(A$12:A60)+1</f>
        <v>48</v>
      </c>
      <c r="B61" s="62"/>
      <c r="C61" s="61"/>
      <c r="D61" s="55" t="s">
        <v>82</v>
      </c>
      <c r="E61" s="63"/>
      <c r="F61" s="64"/>
      <c r="G61" s="58"/>
      <c r="H61" s="65"/>
      <c r="I61" s="64"/>
    </row>
    <row r="62" spans="1:9" x14ac:dyDescent="0.2">
      <c r="A62" s="60">
        <f>MAX(A$12:A61)+1</f>
        <v>49</v>
      </c>
      <c r="B62" s="62"/>
      <c r="C62" s="61"/>
      <c r="D62" s="55" t="s">
        <v>82</v>
      </c>
      <c r="E62" s="63"/>
      <c r="F62" s="64"/>
      <c r="G62" s="58"/>
      <c r="H62" s="65"/>
      <c r="I62" s="64"/>
    </row>
    <row r="63" spans="1:9" x14ac:dyDescent="0.2">
      <c r="A63" s="60">
        <f>MAX(A$12:A62)+1</f>
        <v>50</v>
      </c>
      <c r="B63" s="61"/>
      <c r="C63" s="61"/>
      <c r="D63" s="55" t="s">
        <v>82</v>
      </c>
      <c r="E63" s="63"/>
      <c r="F63" s="64"/>
      <c r="G63" s="58"/>
      <c r="H63" s="65"/>
      <c r="I63" s="64"/>
    </row>
    <row r="64" spans="1:9" x14ac:dyDescent="0.2">
      <c r="A64" s="329"/>
      <c r="B64" s="329"/>
      <c r="C64" s="329"/>
      <c r="D64" s="329"/>
      <c r="E64" s="329"/>
      <c r="F64" s="329"/>
      <c r="G64" s="329"/>
      <c r="H64" s="329"/>
      <c r="I64" s="329"/>
    </row>
    <row r="65" spans="1:9" x14ac:dyDescent="0.2">
      <c r="A65" s="330" t="s">
        <v>83</v>
      </c>
      <c r="B65" s="330"/>
      <c r="C65" s="330"/>
      <c r="D65" s="330"/>
      <c r="E65" s="330"/>
      <c r="F65" s="330"/>
      <c r="G65" s="330"/>
      <c r="H65" s="330"/>
      <c r="I65" s="330"/>
    </row>
    <row r="66" spans="1:9" x14ac:dyDescent="0.2">
      <c r="A66" s="329"/>
      <c r="B66" s="329"/>
      <c r="C66" s="329"/>
      <c r="D66" s="329"/>
      <c r="E66" s="329"/>
      <c r="F66" s="329"/>
      <c r="G66" s="329"/>
      <c r="H66" s="329"/>
      <c r="I66" s="329"/>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5" priority="1" stopIfTrue="1" operator="equal">
      <formula>"F"</formula>
    </cfRule>
    <cfRule type="cellIs" dxfId="4" priority="2" stopIfTrue="1" operator="equal">
      <formula>"B"</formula>
    </cfRule>
    <cfRule type="cellIs" dxfId="3"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opLeftCell="A16"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101</v>
      </c>
      <c r="B1" s="2" t="s">
        <v>102</v>
      </c>
      <c r="C1" s="2" t="s">
        <v>103</v>
      </c>
      <c r="D1" s="2" t="s">
        <v>104</v>
      </c>
      <c r="E1" s="3" t="s">
        <v>94</v>
      </c>
    </row>
    <row r="2" spans="1:10" x14ac:dyDescent="0.2">
      <c r="A2" s="356" t="s">
        <v>105</v>
      </c>
      <c r="B2" s="367" t="s">
        <v>106</v>
      </c>
      <c r="C2" s="4"/>
      <c r="D2" s="4" t="s">
        <v>107</v>
      </c>
      <c r="E2" s="5" t="s">
        <v>108</v>
      </c>
    </row>
    <row r="3" spans="1:10" x14ac:dyDescent="0.2">
      <c r="A3" s="357"/>
      <c r="B3" s="368"/>
      <c r="C3" s="6"/>
      <c r="D3" s="6" t="s">
        <v>109</v>
      </c>
      <c r="E3" s="7" t="s">
        <v>110</v>
      </c>
    </row>
    <row r="4" spans="1:10" ht="38.25" x14ac:dyDescent="0.2">
      <c r="A4" s="357"/>
      <c r="B4" s="368"/>
      <c r="C4" s="6"/>
      <c r="D4" s="6" t="s">
        <v>111</v>
      </c>
      <c r="E4" s="7" t="s">
        <v>112</v>
      </c>
      <c r="J4" s="230" t="s">
        <v>335</v>
      </c>
    </row>
    <row r="5" spans="1:10" x14ac:dyDescent="0.2">
      <c r="A5" s="357"/>
      <c r="B5" s="368"/>
      <c r="C5" s="6"/>
      <c r="D5" s="8" t="s">
        <v>113</v>
      </c>
      <c r="E5" s="8"/>
    </row>
    <row r="6" spans="1:10" x14ac:dyDescent="0.2">
      <c r="A6" s="357"/>
      <c r="B6" s="368"/>
      <c r="C6" s="6"/>
      <c r="D6" s="8" t="s">
        <v>114</v>
      </c>
      <c r="E6" s="8"/>
    </row>
    <row r="7" spans="1:10" x14ac:dyDescent="0.2">
      <c r="A7" s="357"/>
      <c r="B7" s="368"/>
      <c r="C7" s="6"/>
      <c r="D7" s="8" t="s">
        <v>115</v>
      </c>
      <c r="E7" s="8" t="s">
        <v>116</v>
      </c>
    </row>
    <row r="8" spans="1:10" x14ac:dyDescent="0.2">
      <c r="A8" s="357"/>
      <c r="B8" s="368"/>
      <c r="C8" s="6"/>
      <c r="D8" s="6" t="s">
        <v>117</v>
      </c>
      <c r="E8" t="s">
        <v>118</v>
      </c>
    </row>
    <row r="9" spans="1:10" x14ac:dyDescent="0.2">
      <c r="A9" s="357"/>
      <c r="B9" s="368"/>
      <c r="C9" s="6"/>
      <c r="D9" s="6" t="s">
        <v>119</v>
      </c>
      <c r="E9" s="9">
        <v>20110123</v>
      </c>
    </row>
    <row r="10" spans="1:10" x14ac:dyDescent="0.2">
      <c r="A10" s="357"/>
      <c r="B10" s="368"/>
      <c r="C10" s="6"/>
      <c r="D10" s="6" t="s">
        <v>120</v>
      </c>
      <c r="E10" s="10">
        <v>35818</v>
      </c>
    </row>
    <row r="11" spans="1:10" x14ac:dyDescent="0.2">
      <c r="A11" s="357"/>
      <c r="B11" s="368"/>
      <c r="C11" s="6"/>
      <c r="D11" s="6" t="s">
        <v>121</v>
      </c>
      <c r="E11" s="7" t="s">
        <v>122</v>
      </c>
    </row>
    <row r="12" spans="1:10" x14ac:dyDescent="0.2">
      <c r="A12" s="357"/>
      <c r="B12" s="368"/>
      <c r="C12" s="6"/>
      <c r="D12" s="6" t="s">
        <v>123</v>
      </c>
      <c r="E12" s="7" t="s">
        <v>124</v>
      </c>
    </row>
    <row r="13" spans="1:10" x14ac:dyDescent="0.2">
      <c r="A13" s="357"/>
      <c r="B13" s="368"/>
      <c r="C13" s="6"/>
      <c r="D13" s="6" t="s">
        <v>125</v>
      </c>
      <c r="E13" s="7" t="s">
        <v>126</v>
      </c>
    </row>
    <row r="14" spans="1:10" x14ac:dyDescent="0.2">
      <c r="A14" s="358"/>
      <c r="B14" s="369"/>
      <c r="C14" s="11"/>
      <c r="D14" s="11"/>
      <c r="E14" s="12"/>
    </row>
    <row r="15" spans="1:10" x14ac:dyDescent="0.2">
      <c r="A15" s="356" t="s">
        <v>127</v>
      </c>
      <c r="B15" s="370"/>
      <c r="C15" s="4"/>
      <c r="D15" s="4" t="s">
        <v>128</v>
      </c>
      <c r="E15" s="5" t="s">
        <v>129</v>
      </c>
    </row>
    <row r="16" spans="1:10" x14ac:dyDescent="0.2">
      <c r="A16" s="357"/>
      <c r="B16" s="371"/>
      <c r="C16" s="6"/>
      <c r="D16" s="6" t="s">
        <v>130</v>
      </c>
      <c r="E16" s="7">
        <v>1366668888</v>
      </c>
    </row>
    <row r="17" spans="1:5" x14ac:dyDescent="0.2">
      <c r="A17" s="357"/>
      <c r="B17" s="371"/>
      <c r="C17" s="6"/>
      <c r="D17" s="6" t="s">
        <v>131</v>
      </c>
      <c r="E17" s="7">
        <v>111123</v>
      </c>
    </row>
    <row r="18" spans="1:5" x14ac:dyDescent="0.2">
      <c r="A18" s="357"/>
      <c r="B18" s="371"/>
      <c r="C18" s="6"/>
      <c r="D18" s="8" t="s">
        <v>132</v>
      </c>
      <c r="E18" s="207" t="s">
        <v>133</v>
      </c>
    </row>
    <row r="19" spans="1:5" x14ac:dyDescent="0.2">
      <c r="A19" s="357"/>
      <c r="B19" s="371"/>
      <c r="C19" s="6"/>
      <c r="D19" s="8" t="s">
        <v>134</v>
      </c>
      <c r="E19" s="13">
        <v>18688886666</v>
      </c>
    </row>
    <row r="20" spans="1:5" x14ac:dyDescent="0.2">
      <c r="A20" s="357"/>
      <c r="B20" s="371"/>
      <c r="C20" s="376" t="s">
        <v>135</v>
      </c>
      <c r="D20" s="8" t="s">
        <v>136</v>
      </c>
      <c r="E20" s="8" t="s">
        <v>137</v>
      </c>
    </row>
    <row r="21" spans="1:5" x14ac:dyDescent="0.2">
      <c r="A21" s="357"/>
      <c r="B21" s="371"/>
      <c r="C21" s="377"/>
      <c r="D21" s="6" t="s">
        <v>138</v>
      </c>
      <c r="E21" s="8" t="s">
        <v>139</v>
      </c>
    </row>
    <row r="22" spans="1:5" x14ac:dyDescent="0.2">
      <c r="A22" s="357"/>
      <c r="B22" s="371"/>
      <c r="C22" s="377"/>
      <c r="D22" s="6" t="s">
        <v>140</v>
      </c>
      <c r="E22" s="8"/>
    </row>
    <row r="23" spans="1:5" x14ac:dyDescent="0.2">
      <c r="A23" s="357"/>
      <c r="B23" s="371"/>
      <c r="C23" s="378"/>
      <c r="D23" s="6" t="s">
        <v>141</v>
      </c>
      <c r="E23" s="13">
        <v>710000</v>
      </c>
    </row>
    <row r="24" spans="1:5" x14ac:dyDescent="0.2">
      <c r="A24" s="357"/>
      <c r="B24" s="371"/>
      <c r="C24" s="376" t="s">
        <v>142</v>
      </c>
      <c r="D24" s="6" t="s">
        <v>136</v>
      </c>
      <c r="E24" s="7" t="s">
        <v>143</v>
      </c>
    </row>
    <row r="25" spans="1:5" x14ac:dyDescent="0.2">
      <c r="A25" s="357"/>
      <c r="B25" s="371"/>
      <c r="C25" s="377"/>
      <c r="D25" s="6" t="s">
        <v>138</v>
      </c>
      <c r="E25" s="7" t="s">
        <v>144</v>
      </c>
    </row>
    <row r="26" spans="1:5" x14ac:dyDescent="0.2">
      <c r="A26" s="357"/>
      <c r="B26" s="371"/>
      <c r="C26" s="377"/>
      <c r="D26" s="6" t="s">
        <v>140</v>
      </c>
      <c r="E26" s="7"/>
    </row>
    <row r="27" spans="1:5" x14ac:dyDescent="0.2">
      <c r="A27" s="357"/>
      <c r="B27" s="371"/>
      <c r="C27" s="378"/>
      <c r="D27" s="14" t="s">
        <v>141</v>
      </c>
      <c r="E27" s="16">
        <v>712046</v>
      </c>
    </row>
    <row r="28" spans="1:5" x14ac:dyDescent="0.2">
      <c r="A28" s="357"/>
      <c r="B28" s="371"/>
      <c r="C28" s="376" t="s">
        <v>145</v>
      </c>
      <c r="D28" s="14" t="s">
        <v>136</v>
      </c>
      <c r="E28" s="16" t="s">
        <v>146</v>
      </c>
    </row>
    <row r="29" spans="1:5" x14ac:dyDescent="0.2">
      <c r="A29" s="357"/>
      <c r="B29" s="371"/>
      <c r="C29" s="377"/>
      <c r="D29" s="14" t="s">
        <v>138</v>
      </c>
      <c r="E29" s="16" t="s">
        <v>147</v>
      </c>
    </row>
    <row r="30" spans="1:5" x14ac:dyDescent="0.2">
      <c r="A30" s="357"/>
      <c r="B30" s="371"/>
      <c r="C30" s="377"/>
      <c r="D30" s="14" t="s">
        <v>140</v>
      </c>
      <c r="E30" s="16" t="s">
        <v>147</v>
      </c>
    </row>
    <row r="31" spans="1:5" x14ac:dyDescent="0.2">
      <c r="A31" s="357"/>
      <c r="B31" s="371"/>
      <c r="C31" s="378"/>
      <c r="D31" s="14" t="s">
        <v>141</v>
      </c>
      <c r="E31" s="16">
        <v>710000</v>
      </c>
    </row>
    <row r="32" spans="1:5" x14ac:dyDescent="0.2">
      <c r="A32" s="357"/>
      <c r="B32" s="371"/>
      <c r="C32" s="14"/>
      <c r="D32" s="14" t="s">
        <v>148</v>
      </c>
      <c r="E32" s="16" t="s">
        <v>149</v>
      </c>
    </row>
    <row r="33" spans="1:5" x14ac:dyDescent="0.2">
      <c r="A33" s="357"/>
      <c r="B33" s="371"/>
      <c r="C33" s="11"/>
      <c r="D33" s="11"/>
      <c r="E33" s="12"/>
    </row>
    <row r="34" spans="1:5" x14ac:dyDescent="0.2">
      <c r="A34" s="357"/>
      <c r="B34" s="371"/>
      <c r="C34" s="376" t="s">
        <v>135</v>
      </c>
      <c r="D34" s="8" t="s">
        <v>136</v>
      </c>
      <c r="E34" s="8" t="s">
        <v>137</v>
      </c>
    </row>
    <row r="35" spans="1:5" x14ac:dyDescent="0.2">
      <c r="A35" s="357"/>
      <c r="B35" s="371"/>
      <c r="C35" s="377"/>
      <c r="D35" s="6" t="s">
        <v>138</v>
      </c>
      <c r="E35" s="8" t="s">
        <v>139</v>
      </c>
    </row>
    <row r="36" spans="1:5" x14ac:dyDescent="0.2">
      <c r="A36" s="357"/>
      <c r="B36" s="371"/>
      <c r="C36" s="377"/>
      <c r="D36" s="6" t="s">
        <v>140</v>
      </c>
      <c r="E36" s="8" t="s">
        <v>139</v>
      </c>
    </row>
    <row r="37" spans="1:5" x14ac:dyDescent="0.2">
      <c r="A37" s="357"/>
      <c r="B37" s="371"/>
      <c r="C37" s="378"/>
      <c r="D37" s="6" t="s">
        <v>141</v>
      </c>
      <c r="E37" s="13">
        <v>710001</v>
      </c>
    </row>
    <row r="38" spans="1:5" x14ac:dyDescent="0.2">
      <c r="A38" s="357"/>
      <c r="B38" s="371"/>
      <c r="C38" s="376" t="s">
        <v>142</v>
      </c>
      <c r="D38" s="6" t="s">
        <v>136</v>
      </c>
      <c r="E38" s="7" t="s">
        <v>143</v>
      </c>
    </row>
    <row r="39" spans="1:5" x14ac:dyDescent="0.2">
      <c r="A39" s="357"/>
      <c r="B39" s="371"/>
      <c r="C39" s="377"/>
      <c r="D39" s="6" t="s">
        <v>138</v>
      </c>
      <c r="E39" s="7" t="s">
        <v>144</v>
      </c>
    </row>
    <row r="40" spans="1:5" x14ac:dyDescent="0.2">
      <c r="A40" s="357"/>
      <c r="B40" s="371"/>
      <c r="C40" s="378"/>
      <c r="D40" s="14" t="s">
        <v>141</v>
      </c>
      <c r="E40" s="16">
        <v>712047</v>
      </c>
    </row>
    <row r="41" spans="1:5" x14ac:dyDescent="0.2">
      <c r="A41" s="357"/>
      <c r="B41" s="371"/>
      <c r="C41" s="376" t="s">
        <v>145</v>
      </c>
      <c r="D41" s="14" t="s">
        <v>136</v>
      </c>
      <c r="E41" s="16" t="s">
        <v>146</v>
      </c>
    </row>
    <row r="42" spans="1:5" x14ac:dyDescent="0.2">
      <c r="A42" s="357"/>
      <c r="B42" s="371"/>
      <c r="C42" s="377"/>
      <c r="D42" s="14" t="s">
        <v>138</v>
      </c>
      <c r="E42" s="16" t="s">
        <v>147</v>
      </c>
    </row>
    <row r="43" spans="1:5" x14ac:dyDescent="0.2">
      <c r="A43" s="357"/>
      <c r="B43" s="371"/>
      <c r="C43" s="378"/>
      <c r="D43" s="14" t="s">
        <v>141</v>
      </c>
      <c r="E43" s="16">
        <v>710001</v>
      </c>
    </row>
    <row r="44" spans="1:5" x14ac:dyDescent="0.2">
      <c r="A44" s="357"/>
      <c r="B44" s="371"/>
      <c r="C44" s="14"/>
      <c r="D44" s="14" t="s">
        <v>148</v>
      </c>
      <c r="E44" s="16" t="s">
        <v>150</v>
      </c>
    </row>
    <row r="45" spans="1:5" x14ac:dyDescent="0.2">
      <c r="A45" s="359"/>
      <c r="B45" s="371"/>
      <c r="C45" s="14"/>
      <c r="D45" s="14"/>
      <c r="E45" s="17"/>
    </row>
    <row r="46" spans="1:5" ht="24.95" customHeight="1" x14ac:dyDescent="0.2">
      <c r="A46" s="360" t="s">
        <v>151</v>
      </c>
      <c r="B46" s="372"/>
      <c r="C46" s="372"/>
      <c r="D46" s="376" t="s">
        <v>152</v>
      </c>
      <c r="E46" s="379" t="s">
        <v>153</v>
      </c>
    </row>
    <row r="47" spans="1:5" x14ac:dyDescent="0.2">
      <c r="A47" s="360"/>
      <c r="B47" s="372"/>
      <c r="C47" s="372"/>
      <c r="D47" s="378"/>
      <c r="E47" s="380"/>
    </row>
    <row r="48" spans="1:5" x14ac:dyDescent="0.2">
      <c r="A48" s="360"/>
      <c r="B48" s="372"/>
      <c r="C48" s="372"/>
      <c r="D48" s="6" t="s">
        <v>154</v>
      </c>
      <c r="E48" s="19" t="s">
        <v>155</v>
      </c>
    </row>
    <row r="49" spans="1:5" x14ac:dyDescent="0.2">
      <c r="A49" s="360"/>
      <c r="B49" s="372"/>
      <c r="C49" s="372"/>
      <c r="D49" s="6" t="s">
        <v>156</v>
      </c>
      <c r="E49" s="19" t="s">
        <v>149</v>
      </c>
    </row>
    <row r="50" spans="1:5" x14ac:dyDescent="0.2">
      <c r="A50" s="360"/>
      <c r="B50" s="372"/>
      <c r="C50" s="372"/>
      <c r="D50" s="6" t="s">
        <v>157</v>
      </c>
      <c r="E50" s="19" t="s">
        <v>158</v>
      </c>
    </row>
    <row r="51" spans="1:5" x14ac:dyDescent="0.2">
      <c r="A51" s="361" t="s">
        <v>159</v>
      </c>
      <c r="B51" s="372"/>
      <c r="C51" s="362" t="s">
        <v>160</v>
      </c>
      <c r="D51" s="15" t="s">
        <v>161</v>
      </c>
      <c r="E51" s="20">
        <v>5</v>
      </c>
    </row>
    <row r="52" spans="1:5" ht="25.5" x14ac:dyDescent="0.2">
      <c r="A52" s="362"/>
      <c r="B52" s="372"/>
      <c r="C52" s="362"/>
      <c r="D52" s="6" t="s">
        <v>162</v>
      </c>
      <c r="E52" s="21">
        <v>2</v>
      </c>
    </row>
    <row r="53" spans="1:5" x14ac:dyDescent="0.2">
      <c r="A53" s="362"/>
      <c r="B53" s="372"/>
      <c r="C53" s="363"/>
      <c r="D53" s="6" t="s">
        <v>163</v>
      </c>
      <c r="E53" s="21">
        <v>3</v>
      </c>
    </row>
    <row r="54" spans="1:5" x14ac:dyDescent="0.2">
      <c r="A54" s="362"/>
      <c r="B54" s="372"/>
      <c r="C54" s="361" t="s">
        <v>164</v>
      </c>
      <c r="D54" s="6" t="s">
        <v>165</v>
      </c>
      <c r="E54" s="22" t="s">
        <v>166</v>
      </c>
    </row>
    <row r="55" spans="1:5" x14ac:dyDescent="0.2">
      <c r="A55" s="362"/>
      <c r="B55" s="372"/>
      <c r="C55" s="362"/>
      <c r="D55" s="6" t="s">
        <v>167</v>
      </c>
      <c r="E55" s="22" t="s">
        <v>168</v>
      </c>
    </row>
    <row r="56" spans="1:5" x14ac:dyDescent="0.2">
      <c r="A56" s="362"/>
      <c r="B56" s="372"/>
      <c r="C56" s="362"/>
      <c r="D56" s="6" t="s">
        <v>169</v>
      </c>
      <c r="E56" s="22" t="s">
        <v>167</v>
      </c>
    </row>
    <row r="57" spans="1:5" x14ac:dyDescent="0.2">
      <c r="A57" s="362"/>
      <c r="B57" s="372"/>
      <c r="C57" s="362"/>
      <c r="D57" s="6" t="s">
        <v>170</v>
      </c>
      <c r="E57" s="22" t="s">
        <v>171</v>
      </c>
    </row>
    <row r="58" spans="1:5" x14ac:dyDescent="0.2">
      <c r="A58" s="362"/>
      <c r="B58" s="372"/>
      <c r="C58" s="362"/>
      <c r="D58" s="6" t="s">
        <v>172</v>
      </c>
      <c r="E58" s="22" t="s">
        <v>139</v>
      </c>
    </row>
    <row r="59" spans="1:5" x14ac:dyDescent="0.2">
      <c r="A59" s="362"/>
      <c r="B59" s="372"/>
      <c r="C59" s="362"/>
      <c r="D59" s="6" t="s">
        <v>173</v>
      </c>
      <c r="E59" s="21">
        <v>13800001111</v>
      </c>
    </row>
    <row r="60" spans="1:5" x14ac:dyDescent="0.2">
      <c r="A60" s="362"/>
      <c r="B60" s="372"/>
      <c r="C60" s="362"/>
      <c r="D60" s="6" t="s">
        <v>174</v>
      </c>
      <c r="E60" s="22" t="s">
        <v>175</v>
      </c>
    </row>
    <row r="61" spans="1:5" x14ac:dyDescent="0.2">
      <c r="A61" s="362"/>
      <c r="B61" s="372"/>
      <c r="C61" s="362"/>
      <c r="D61" s="6" t="s">
        <v>176</v>
      </c>
      <c r="E61" s="22" t="s">
        <v>177</v>
      </c>
    </row>
    <row r="62" spans="1:5" x14ac:dyDescent="0.2">
      <c r="A62" s="362"/>
      <c r="B62" s="372"/>
      <c r="C62" s="363"/>
      <c r="D62" s="6" t="s">
        <v>178</v>
      </c>
      <c r="E62" s="22" t="s">
        <v>179</v>
      </c>
    </row>
    <row r="63" spans="1:5" x14ac:dyDescent="0.2">
      <c r="A63" s="362"/>
      <c r="B63" s="372"/>
      <c r="C63" s="361" t="s">
        <v>180</v>
      </c>
      <c r="D63" s="6" t="s">
        <v>181</v>
      </c>
      <c r="E63" s="22" t="s">
        <v>182</v>
      </c>
    </row>
    <row r="64" spans="1:5" x14ac:dyDescent="0.2">
      <c r="A64" s="362"/>
      <c r="B64" s="372"/>
      <c r="C64" s="362"/>
      <c r="D64" s="6" t="s">
        <v>169</v>
      </c>
      <c r="E64" s="22" t="s">
        <v>183</v>
      </c>
    </row>
    <row r="65" spans="1:5" x14ac:dyDescent="0.2">
      <c r="A65" s="362"/>
      <c r="B65" s="372"/>
      <c r="C65" s="362"/>
      <c r="D65" s="6" t="s">
        <v>184</v>
      </c>
      <c r="E65" s="23">
        <v>42685</v>
      </c>
    </row>
    <row r="66" spans="1:5" x14ac:dyDescent="0.2">
      <c r="A66" s="363"/>
      <c r="B66" s="372"/>
      <c r="C66" s="363"/>
      <c r="D66" s="6" t="s">
        <v>174</v>
      </c>
      <c r="E66" s="22" t="s">
        <v>185</v>
      </c>
    </row>
    <row r="67" spans="1:5" x14ac:dyDescent="0.2">
      <c r="A67" s="361" t="s">
        <v>186</v>
      </c>
      <c r="B67" s="373"/>
      <c r="C67" s="361" t="s">
        <v>187</v>
      </c>
      <c r="D67" s="6" t="s">
        <v>188</v>
      </c>
      <c r="E67" s="22" t="s">
        <v>189</v>
      </c>
    </row>
    <row r="68" spans="1:5" x14ac:dyDescent="0.2">
      <c r="A68" s="362"/>
      <c r="B68" s="374"/>
      <c r="C68" s="362"/>
      <c r="D68" s="6" t="s">
        <v>190</v>
      </c>
      <c r="E68" s="23">
        <v>42685</v>
      </c>
    </row>
    <row r="69" spans="1:5" x14ac:dyDescent="0.2">
      <c r="A69" s="362"/>
      <c r="B69" s="374"/>
      <c r="C69" s="362"/>
      <c r="D69" s="6" t="s">
        <v>191</v>
      </c>
      <c r="E69" s="22" t="s">
        <v>192</v>
      </c>
    </row>
    <row r="70" spans="1:5" x14ac:dyDescent="0.2">
      <c r="A70" s="362"/>
      <c r="B70" s="374"/>
      <c r="C70" s="362"/>
      <c r="D70" s="6" t="s">
        <v>193</v>
      </c>
      <c r="E70" s="18">
        <v>3</v>
      </c>
    </row>
    <row r="71" spans="1:5" x14ac:dyDescent="0.2">
      <c r="A71" s="362"/>
      <c r="B71" s="374"/>
      <c r="C71" s="362"/>
      <c r="D71" s="6" t="s">
        <v>194</v>
      </c>
      <c r="E71" s="21">
        <v>6</v>
      </c>
    </row>
    <row r="72" spans="1:5" x14ac:dyDescent="0.2">
      <c r="A72" s="362"/>
      <c r="B72" s="374"/>
      <c r="C72" s="362"/>
      <c r="D72" s="6" t="s">
        <v>195</v>
      </c>
      <c r="E72" s="22" t="s">
        <v>196</v>
      </c>
    </row>
    <row r="73" spans="1:5" x14ac:dyDescent="0.2">
      <c r="A73" s="362"/>
      <c r="B73" s="374"/>
      <c r="C73" s="362"/>
      <c r="D73" s="6" t="s">
        <v>197</v>
      </c>
      <c r="E73" s="21">
        <v>10</v>
      </c>
    </row>
    <row r="74" spans="1:5" x14ac:dyDescent="0.2">
      <c r="A74" s="363"/>
      <c r="B74" s="375"/>
      <c r="C74" s="363"/>
      <c r="D74" s="6" t="s">
        <v>198</v>
      </c>
      <c r="E74" s="21">
        <v>50</v>
      </c>
    </row>
    <row r="75" spans="1:5" x14ac:dyDescent="0.2">
      <c r="A75" s="361" t="s">
        <v>199</v>
      </c>
      <c r="B75" s="373"/>
      <c r="C75" s="361" t="s">
        <v>200</v>
      </c>
      <c r="D75" s="6" t="s">
        <v>201</v>
      </c>
      <c r="E75" s="22" t="s">
        <v>153</v>
      </c>
    </row>
    <row r="76" spans="1:5" x14ac:dyDescent="0.2">
      <c r="A76" s="362"/>
      <c r="B76" s="374"/>
      <c r="C76" s="362"/>
      <c r="D76" s="6" t="s">
        <v>202</v>
      </c>
      <c r="E76" s="22" t="s">
        <v>153</v>
      </c>
    </row>
    <row r="77" spans="1:5" x14ac:dyDescent="0.2">
      <c r="A77" s="362"/>
      <c r="B77" s="374"/>
      <c r="C77" s="362"/>
      <c r="D77" s="6" t="s">
        <v>203</v>
      </c>
      <c r="E77" s="22" t="s">
        <v>153</v>
      </c>
    </row>
    <row r="78" spans="1:5" x14ac:dyDescent="0.2">
      <c r="A78" s="363"/>
      <c r="B78" s="375"/>
      <c r="C78" s="363"/>
      <c r="D78" s="6" t="s">
        <v>204</v>
      </c>
      <c r="E78" s="22" t="s">
        <v>153</v>
      </c>
    </row>
    <row r="79" spans="1:5" x14ac:dyDescent="0.2">
      <c r="A79" s="361" t="s">
        <v>205</v>
      </c>
      <c r="B79" s="373"/>
      <c r="C79" s="361" t="s">
        <v>206</v>
      </c>
      <c r="D79" s="6" t="s">
        <v>207</v>
      </c>
      <c r="E79" s="22" t="s">
        <v>208</v>
      </c>
    </row>
    <row r="80" spans="1:5" x14ac:dyDescent="0.2">
      <c r="A80" s="362"/>
      <c r="B80" s="374"/>
      <c r="C80" s="362"/>
      <c r="D80" s="6" t="s">
        <v>209</v>
      </c>
      <c r="E80" s="22" t="s">
        <v>210</v>
      </c>
    </row>
    <row r="81" spans="1:5" x14ac:dyDescent="0.2">
      <c r="A81" s="362"/>
      <c r="B81" s="374"/>
      <c r="C81" s="362"/>
      <c r="D81" s="6" t="s">
        <v>211</v>
      </c>
      <c r="E81" s="22" t="s">
        <v>189</v>
      </c>
    </row>
    <row r="82" spans="1:5" ht="25.5" x14ac:dyDescent="0.2">
      <c r="A82" s="362"/>
      <c r="B82" s="374"/>
      <c r="C82" s="362"/>
      <c r="D82" s="6" t="s">
        <v>212</v>
      </c>
      <c r="E82" s="18">
        <v>4</v>
      </c>
    </row>
    <row r="83" spans="1:5" x14ac:dyDescent="0.2">
      <c r="A83" s="362"/>
      <c r="B83" s="374"/>
      <c r="C83" s="362"/>
      <c r="D83" s="6" t="s">
        <v>213</v>
      </c>
      <c r="E83" s="22" t="s">
        <v>214</v>
      </c>
    </row>
    <row r="84" spans="1:5" ht="25.5" x14ac:dyDescent="0.2">
      <c r="A84" s="363"/>
      <c r="B84" s="375"/>
      <c r="C84" s="363"/>
      <c r="D84" s="6" t="s">
        <v>215</v>
      </c>
      <c r="E84" s="22" t="s">
        <v>216</v>
      </c>
    </row>
    <row r="85" spans="1:5" x14ac:dyDescent="0.2">
      <c r="A85" s="361" t="s">
        <v>217</v>
      </c>
      <c r="B85" s="373"/>
      <c r="C85" s="361" t="s">
        <v>218</v>
      </c>
      <c r="D85" s="6" t="s">
        <v>154</v>
      </c>
      <c r="E85" s="22" t="s">
        <v>219</v>
      </c>
    </row>
    <row r="86" spans="1:5" x14ac:dyDescent="0.2">
      <c r="A86" s="362"/>
      <c r="B86" s="374"/>
      <c r="C86" s="362"/>
      <c r="D86" s="6" t="s">
        <v>220</v>
      </c>
      <c r="E86" s="23">
        <v>42125</v>
      </c>
    </row>
    <row r="87" spans="1:5" x14ac:dyDescent="0.2">
      <c r="A87" s="362"/>
      <c r="B87" s="374"/>
      <c r="C87" s="362"/>
      <c r="D87" s="6" t="s">
        <v>221</v>
      </c>
      <c r="E87" s="23">
        <v>42685</v>
      </c>
    </row>
    <row r="88" spans="1:5" x14ac:dyDescent="0.2">
      <c r="A88" s="363"/>
      <c r="B88" s="375"/>
      <c r="C88" s="363"/>
      <c r="D88" s="6" t="s">
        <v>64</v>
      </c>
      <c r="E88" s="22" t="s">
        <v>126</v>
      </c>
    </row>
    <row r="89" spans="1:5" x14ac:dyDescent="0.2">
      <c r="A89" s="361" t="s">
        <v>222</v>
      </c>
      <c r="B89" s="373"/>
      <c r="C89" s="361" t="s">
        <v>223</v>
      </c>
      <c r="D89" s="6" t="s">
        <v>181</v>
      </c>
      <c r="E89" s="22" t="s">
        <v>224</v>
      </c>
    </row>
    <row r="90" spans="1:5" x14ac:dyDescent="0.2">
      <c r="A90" s="362"/>
      <c r="B90" s="374"/>
      <c r="C90" s="362"/>
      <c r="D90" s="6" t="s">
        <v>169</v>
      </c>
      <c r="E90" s="22" t="s">
        <v>225</v>
      </c>
    </row>
    <row r="91" spans="1:5" x14ac:dyDescent="0.2">
      <c r="A91" s="362"/>
      <c r="B91" s="374"/>
      <c r="C91" s="362"/>
      <c r="D91" s="6" t="s">
        <v>226</v>
      </c>
      <c r="E91" s="21">
        <v>50000</v>
      </c>
    </row>
    <row r="92" spans="1:5" x14ac:dyDescent="0.2">
      <c r="A92" s="362"/>
      <c r="B92" s="374"/>
      <c r="C92" s="362"/>
      <c r="D92" s="6" t="s">
        <v>178</v>
      </c>
      <c r="E92" s="22" t="s">
        <v>227</v>
      </c>
    </row>
    <row r="93" spans="1:5" x14ac:dyDescent="0.2">
      <c r="A93" s="362"/>
      <c r="B93" s="374"/>
      <c r="C93" s="362"/>
      <c r="D93" s="6" t="s">
        <v>172</v>
      </c>
      <c r="E93" s="22" t="s">
        <v>139</v>
      </c>
    </row>
    <row r="94" spans="1:5" x14ac:dyDescent="0.2">
      <c r="A94" s="363"/>
      <c r="B94" s="375"/>
      <c r="C94" s="363"/>
      <c r="D94" s="6" t="s">
        <v>64</v>
      </c>
      <c r="E94" s="22" t="s">
        <v>126</v>
      </c>
    </row>
    <row r="95" spans="1:5" x14ac:dyDescent="0.2">
      <c r="A95" s="361" t="s">
        <v>228</v>
      </c>
      <c r="B95" s="373"/>
      <c r="C95" s="361" t="s">
        <v>229</v>
      </c>
      <c r="D95" s="6" t="s">
        <v>230</v>
      </c>
      <c r="E95" s="22" t="s">
        <v>231</v>
      </c>
    </row>
    <row r="96" spans="1:5" x14ac:dyDescent="0.2">
      <c r="A96" s="362"/>
      <c r="B96" s="374"/>
      <c r="C96" s="362"/>
      <c r="D96" s="6" t="s">
        <v>232</v>
      </c>
      <c r="E96" s="22" t="s">
        <v>233</v>
      </c>
    </row>
    <row r="97" spans="1:5" x14ac:dyDescent="0.2">
      <c r="A97" s="362"/>
      <c r="B97" s="374"/>
      <c r="C97" s="362"/>
      <c r="D97" s="6" t="s">
        <v>234</v>
      </c>
      <c r="E97" s="22" t="s">
        <v>235</v>
      </c>
    </row>
    <row r="98" spans="1:5" x14ac:dyDescent="0.2">
      <c r="A98" s="362"/>
      <c r="B98" s="374"/>
      <c r="C98" s="362"/>
      <c r="D98" s="6" t="s">
        <v>236</v>
      </c>
      <c r="E98" s="21">
        <v>30</v>
      </c>
    </row>
    <row r="99" spans="1:5" x14ac:dyDescent="0.2">
      <c r="A99" s="362"/>
      <c r="B99" s="374"/>
      <c r="C99" s="362"/>
      <c r="D99" s="6" t="s">
        <v>237</v>
      </c>
      <c r="E99" s="24">
        <v>42685</v>
      </c>
    </row>
    <row r="100" spans="1:5" x14ac:dyDescent="0.2">
      <c r="A100" s="362"/>
      <c r="B100" s="374"/>
      <c r="C100" s="362"/>
      <c r="D100" s="6" t="s">
        <v>238</v>
      </c>
      <c r="E100" s="22" t="s">
        <v>139</v>
      </c>
    </row>
    <row r="101" spans="1:5" x14ac:dyDescent="0.2">
      <c r="A101" s="363"/>
      <c r="B101" s="375"/>
      <c r="C101" s="363"/>
      <c r="D101" s="6" t="s">
        <v>64</v>
      </c>
      <c r="E101" s="22" t="s">
        <v>126</v>
      </c>
    </row>
    <row r="102" spans="1:5" x14ac:dyDescent="0.2">
      <c r="A102" s="361" t="s">
        <v>239</v>
      </c>
      <c r="B102" s="373"/>
      <c r="C102" s="361" t="s">
        <v>240</v>
      </c>
      <c r="D102" s="6" t="s">
        <v>241</v>
      </c>
      <c r="E102" s="22" t="s">
        <v>242</v>
      </c>
    </row>
    <row r="103" spans="1:5" x14ac:dyDescent="0.2">
      <c r="A103" s="362"/>
      <c r="B103" s="374"/>
      <c r="C103" s="362"/>
      <c r="D103" s="6" t="s">
        <v>181</v>
      </c>
      <c r="E103" s="22" t="s">
        <v>243</v>
      </c>
    </row>
    <row r="104" spans="1:5" x14ac:dyDescent="0.2">
      <c r="A104" s="362"/>
      <c r="B104" s="374"/>
      <c r="C104" s="362"/>
      <c r="D104" s="6" t="s">
        <v>244</v>
      </c>
      <c r="E104" s="21">
        <v>13800001111</v>
      </c>
    </row>
    <row r="105" spans="1:5" x14ac:dyDescent="0.2">
      <c r="A105" s="362"/>
      <c r="B105" s="374"/>
      <c r="C105" s="362"/>
      <c r="D105" s="6" t="s">
        <v>117</v>
      </c>
      <c r="E105" s="22" t="s">
        <v>245</v>
      </c>
    </row>
    <row r="106" spans="1:5" x14ac:dyDescent="0.2">
      <c r="A106" s="363"/>
      <c r="B106" s="375"/>
      <c r="C106" s="363"/>
      <c r="D106" s="6" t="s">
        <v>64</v>
      </c>
      <c r="E106" s="22" t="s">
        <v>126</v>
      </c>
    </row>
    <row r="107" spans="1:5" ht="25.5" x14ac:dyDescent="0.2">
      <c r="A107" s="361" t="s">
        <v>246</v>
      </c>
      <c r="B107" s="373"/>
      <c r="C107" s="361" t="s">
        <v>247</v>
      </c>
      <c r="D107" s="6" t="s">
        <v>248</v>
      </c>
      <c r="E107" s="22" t="s">
        <v>249</v>
      </c>
    </row>
    <row r="108" spans="1:5" x14ac:dyDescent="0.2">
      <c r="A108" s="362"/>
      <c r="B108" s="374"/>
      <c r="C108" s="362"/>
      <c r="D108" s="6" t="s">
        <v>250</v>
      </c>
      <c r="E108" s="21">
        <v>550</v>
      </c>
    </row>
    <row r="109" spans="1:5" x14ac:dyDescent="0.2">
      <c r="A109" s="362"/>
      <c r="B109" s="374"/>
      <c r="C109" s="362"/>
      <c r="D109" s="6" t="s">
        <v>251</v>
      </c>
      <c r="E109" s="21">
        <v>600</v>
      </c>
    </row>
    <row r="110" spans="1:5" x14ac:dyDescent="0.2">
      <c r="A110" s="362"/>
      <c r="B110" s="374"/>
      <c r="C110" s="362"/>
      <c r="D110" s="6" t="s">
        <v>252</v>
      </c>
      <c r="E110" s="23">
        <v>42248</v>
      </c>
    </row>
    <row r="111" spans="1:5" x14ac:dyDescent="0.2">
      <c r="A111" s="362"/>
      <c r="B111" s="374"/>
      <c r="C111" s="362"/>
      <c r="D111" s="6" t="s">
        <v>253</v>
      </c>
      <c r="E111" s="22" t="s">
        <v>254</v>
      </c>
    </row>
    <row r="112" spans="1:5" x14ac:dyDescent="0.2">
      <c r="A112" s="362"/>
      <c r="B112" s="374"/>
      <c r="C112" s="362"/>
      <c r="D112" s="6" t="s">
        <v>255</v>
      </c>
      <c r="E112" s="22" t="s">
        <v>126</v>
      </c>
    </row>
    <row r="113" spans="1:5" x14ac:dyDescent="0.2">
      <c r="A113" s="362"/>
      <c r="B113" s="374"/>
      <c r="C113" s="362"/>
      <c r="D113" s="6" t="s">
        <v>256</v>
      </c>
      <c r="E113" s="22" t="s">
        <v>126</v>
      </c>
    </row>
    <row r="114" spans="1:5" ht="25.5" x14ac:dyDescent="0.2">
      <c r="A114" s="362"/>
      <c r="B114" s="374"/>
      <c r="C114" s="362"/>
      <c r="D114" s="6" t="s">
        <v>257</v>
      </c>
      <c r="E114" s="22" t="s">
        <v>126</v>
      </c>
    </row>
    <row r="115" spans="1:5" x14ac:dyDescent="0.2">
      <c r="A115" s="362"/>
      <c r="B115" s="374"/>
      <c r="C115" s="362"/>
      <c r="D115" s="6" t="s">
        <v>258</v>
      </c>
      <c r="E115" s="22"/>
    </row>
    <row r="116" spans="1:5" x14ac:dyDescent="0.2">
      <c r="A116" s="362"/>
      <c r="B116" s="374"/>
      <c r="C116" s="362"/>
      <c r="D116" s="6" t="s">
        <v>259</v>
      </c>
      <c r="E116" s="22"/>
    </row>
    <row r="117" spans="1:5" x14ac:dyDescent="0.2">
      <c r="A117" s="363"/>
      <c r="B117" s="375"/>
      <c r="C117" s="363"/>
      <c r="D117" s="6" t="s">
        <v>260</v>
      </c>
      <c r="E117" s="22"/>
    </row>
    <row r="118" spans="1:5" x14ac:dyDescent="0.2">
      <c r="A118" s="364" t="s">
        <v>261</v>
      </c>
      <c r="B118" s="373"/>
      <c r="C118" s="361" t="s">
        <v>262</v>
      </c>
      <c r="D118" s="6" t="s">
        <v>263</v>
      </c>
      <c r="E118" s="22" t="s">
        <v>264</v>
      </c>
    </row>
    <row r="119" spans="1:5" x14ac:dyDescent="0.2">
      <c r="A119" s="365"/>
      <c r="B119" s="374"/>
      <c r="C119" s="362"/>
      <c r="D119" s="6" t="s">
        <v>265</v>
      </c>
      <c r="E119" s="22" t="s">
        <v>266</v>
      </c>
    </row>
    <row r="120" spans="1:5" x14ac:dyDescent="0.2">
      <c r="A120" s="365"/>
      <c r="B120" s="374"/>
      <c r="C120" s="362"/>
      <c r="D120" s="6" t="s">
        <v>267</v>
      </c>
      <c r="E120" s="22" t="s">
        <v>126</v>
      </c>
    </row>
    <row r="121" spans="1:5" x14ac:dyDescent="0.2">
      <c r="A121" s="365"/>
      <c r="B121" s="374"/>
      <c r="C121" s="362"/>
      <c r="D121" s="6" t="s">
        <v>64</v>
      </c>
      <c r="E121" s="22" t="s">
        <v>126</v>
      </c>
    </row>
    <row r="122" spans="1:5" x14ac:dyDescent="0.2">
      <c r="A122" s="365"/>
      <c r="B122" s="374"/>
      <c r="C122" s="363"/>
      <c r="D122" s="6" t="s">
        <v>268</v>
      </c>
      <c r="E122" s="22" t="s">
        <v>269</v>
      </c>
    </row>
    <row r="123" spans="1:5" x14ac:dyDescent="0.2">
      <c r="A123" s="365"/>
      <c r="B123" s="374"/>
      <c r="C123" s="361" t="s">
        <v>270</v>
      </c>
      <c r="D123" s="6" t="s">
        <v>271</v>
      </c>
      <c r="E123" s="25">
        <v>42638</v>
      </c>
    </row>
    <row r="124" spans="1:5" x14ac:dyDescent="0.2">
      <c r="A124" s="365"/>
      <c r="B124" s="374"/>
      <c r="C124" s="362"/>
      <c r="D124" s="6" t="s">
        <v>267</v>
      </c>
      <c r="E124" s="22" t="s">
        <v>126</v>
      </c>
    </row>
    <row r="125" spans="1:5" x14ac:dyDescent="0.2">
      <c r="A125" s="366"/>
      <c r="B125" s="375"/>
      <c r="C125" s="363"/>
      <c r="D125" s="6" t="s">
        <v>272</v>
      </c>
      <c r="E125" s="22" t="s">
        <v>273</v>
      </c>
    </row>
    <row r="126" spans="1:5" x14ac:dyDescent="0.2">
      <c r="A126" s="361" t="s">
        <v>274</v>
      </c>
      <c r="B126" s="373"/>
      <c r="C126" s="361" t="s">
        <v>275</v>
      </c>
      <c r="D126" s="6" t="s">
        <v>276</v>
      </c>
      <c r="E126" s="22" t="s">
        <v>277</v>
      </c>
    </row>
    <row r="127" spans="1:5" x14ac:dyDescent="0.2">
      <c r="A127" s="362"/>
      <c r="B127" s="374"/>
      <c r="C127" s="362"/>
      <c r="D127" s="6" t="s">
        <v>278</v>
      </c>
      <c r="E127" s="21">
        <v>5000</v>
      </c>
    </row>
    <row r="128" spans="1:5" x14ac:dyDescent="0.2">
      <c r="A128" s="362"/>
      <c r="B128" s="374"/>
      <c r="C128" s="362"/>
      <c r="D128" s="6" t="s">
        <v>279</v>
      </c>
      <c r="E128" s="21">
        <v>15000</v>
      </c>
    </row>
    <row r="129" spans="1:5" x14ac:dyDescent="0.2">
      <c r="A129" s="362"/>
      <c r="B129" s="374"/>
      <c r="C129" s="362"/>
      <c r="D129" s="6" t="s">
        <v>280</v>
      </c>
      <c r="E129" s="21" t="s">
        <v>281</v>
      </c>
    </row>
    <row r="130" spans="1:5" x14ac:dyDescent="0.2">
      <c r="A130" s="362"/>
      <c r="B130" s="374"/>
      <c r="C130" s="362"/>
      <c r="D130" s="6" t="s">
        <v>282</v>
      </c>
      <c r="E130" s="21">
        <v>800</v>
      </c>
    </row>
    <row r="131" spans="1:5" x14ac:dyDescent="0.2">
      <c r="A131" s="362"/>
      <c r="B131" s="374"/>
      <c r="C131" s="362"/>
      <c r="D131" s="6" t="s">
        <v>283</v>
      </c>
      <c r="E131" s="21" t="s">
        <v>126</v>
      </c>
    </row>
    <row r="132" spans="1:5" x14ac:dyDescent="0.2">
      <c r="A132" s="362"/>
      <c r="B132" s="374"/>
      <c r="C132" s="362"/>
      <c r="D132" s="6" t="s">
        <v>284</v>
      </c>
      <c r="E132" s="21">
        <v>50</v>
      </c>
    </row>
    <row r="133" spans="1:5" x14ac:dyDescent="0.2">
      <c r="A133" s="362"/>
      <c r="B133" s="374"/>
      <c r="C133" s="362"/>
      <c r="D133" s="6" t="s">
        <v>285</v>
      </c>
      <c r="E133" s="21">
        <v>30</v>
      </c>
    </row>
    <row r="134" spans="1:5" x14ac:dyDescent="0.2">
      <c r="A134" s="362"/>
      <c r="B134" s="374"/>
      <c r="C134" s="363"/>
      <c r="D134" s="6" t="s">
        <v>286</v>
      </c>
      <c r="E134" s="21">
        <v>60</v>
      </c>
    </row>
    <row r="135" spans="1:5" x14ac:dyDescent="0.2">
      <c r="A135" s="362"/>
      <c r="B135" s="374"/>
      <c r="C135" s="361" t="s">
        <v>287</v>
      </c>
      <c r="D135" s="6" t="s">
        <v>288</v>
      </c>
      <c r="E135" s="21">
        <v>3</v>
      </c>
    </row>
    <row r="136" spans="1:5" x14ac:dyDescent="0.2">
      <c r="A136" s="362"/>
      <c r="B136" s="374"/>
      <c r="C136" s="362"/>
      <c r="D136" s="6" t="s">
        <v>289</v>
      </c>
      <c r="E136" s="22" t="s">
        <v>290</v>
      </c>
    </row>
    <row r="137" spans="1:5" x14ac:dyDescent="0.2">
      <c r="A137" s="362"/>
      <c r="B137" s="374"/>
      <c r="C137" s="362"/>
      <c r="D137" s="6" t="s">
        <v>291</v>
      </c>
      <c r="E137" s="22" t="s">
        <v>292</v>
      </c>
    </row>
    <row r="138" spans="1:5" x14ac:dyDescent="0.2">
      <c r="A138" s="362"/>
      <c r="B138" s="374"/>
      <c r="C138" s="363"/>
      <c r="D138" s="6" t="s">
        <v>64</v>
      </c>
      <c r="E138" s="22" t="s">
        <v>126</v>
      </c>
    </row>
    <row r="139" spans="1:5" x14ac:dyDescent="0.2">
      <c r="A139" s="362"/>
      <c r="B139" s="374"/>
      <c r="C139" s="361" t="s">
        <v>293</v>
      </c>
      <c r="D139" s="6" t="s">
        <v>294</v>
      </c>
      <c r="E139" s="21">
        <v>1</v>
      </c>
    </row>
    <row r="140" spans="1:5" x14ac:dyDescent="0.2">
      <c r="A140" s="362"/>
      <c r="B140" s="374"/>
      <c r="C140" s="362"/>
      <c r="D140" s="6" t="s">
        <v>295</v>
      </c>
      <c r="E140" s="22" t="s">
        <v>296</v>
      </c>
    </row>
    <row r="141" spans="1:5" x14ac:dyDescent="0.2">
      <c r="A141" s="362"/>
      <c r="B141" s="374"/>
      <c r="C141" s="362"/>
      <c r="D141" s="6" t="s">
        <v>297</v>
      </c>
      <c r="E141" s="21">
        <v>2</v>
      </c>
    </row>
    <row r="142" spans="1:5" x14ac:dyDescent="0.2">
      <c r="A142" s="362"/>
      <c r="B142" s="374"/>
      <c r="C142" s="362"/>
      <c r="D142" s="6" t="s">
        <v>298</v>
      </c>
      <c r="E142" s="21" t="s">
        <v>299</v>
      </c>
    </row>
    <row r="143" spans="1:5" x14ac:dyDescent="0.2">
      <c r="A143" s="362"/>
      <c r="B143" s="374"/>
      <c r="C143" s="362"/>
      <c r="D143" s="6" t="s">
        <v>300</v>
      </c>
      <c r="E143" s="21">
        <v>3</v>
      </c>
    </row>
    <row r="144" spans="1:5" x14ac:dyDescent="0.2">
      <c r="A144" s="362"/>
      <c r="B144" s="374"/>
      <c r="C144" s="362"/>
      <c r="D144" s="6" t="s">
        <v>301</v>
      </c>
      <c r="E144" s="23">
        <v>42651</v>
      </c>
    </row>
    <row r="145" spans="1:5" x14ac:dyDescent="0.2">
      <c r="A145" s="362"/>
      <c r="B145" s="374"/>
      <c r="C145" s="362"/>
      <c r="D145" s="6" t="s">
        <v>302</v>
      </c>
      <c r="E145" s="21"/>
    </row>
    <row r="146" spans="1:5" x14ac:dyDescent="0.2">
      <c r="A146" s="362"/>
      <c r="B146" s="374"/>
      <c r="C146" s="363"/>
      <c r="D146" s="6" t="s">
        <v>64</v>
      </c>
      <c r="E146" s="21" t="s">
        <v>126</v>
      </c>
    </row>
    <row r="147" spans="1:5" x14ac:dyDescent="0.2">
      <c r="A147" s="362"/>
      <c r="B147" s="374"/>
      <c r="C147" s="361" t="s">
        <v>303</v>
      </c>
      <c r="D147" s="6" t="s">
        <v>294</v>
      </c>
      <c r="E147" s="21">
        <v>1</v>
      </c>
    </row>
    <row r="148" spans="1:5" x14ac:dyDescent="0.2">
      <c r="A148" s="362"/>
      <c r="B148" s="374"/>
      <c r="C148" s="362"/>
      <c r="D148" s="6" t="s">
        <v>295</v>
      </c>
      <c r="E148" s="22" t="s">
        <v>296</v>
      </c>
    </row>
    <row r="149" spans="1:5" x14ac:dyDescent="0.2">
      <c r="A149" s="362"/>
      <c r="B149" s="374"/>
      <c r="C149" s="362"/>
      <c r="D149" s="6" t="s">
        <v>297</v>
      </c>
      <c r="E149" s="21">
        <v>2</v>
      </c>
    </row>
    <row r="150" spans="1:5" x14ac:dyDescent="0.2">
      <c r="A150" s="362"/>
      <c r="B150" s="374"/>
      <c r="C150" s="362"/>
      <c r="D150" s="6" t="s">
        <v>298</v>
      </c>
      <c r="E150" s="21" t="s">
        <v>299</v>
      </c>
    </row>
    <row r="151" spans="1:5" x14ac:dyDescent="0.2">
      <c r="A151" s="362"/>
      <c r="B151" s="374"/>
      <c r="C151" s="362"/>
      <c r="D151" s="6" t="s">
        <v>300</v>
      </c>
      <c r="E151" s="21">
        <v>3</v>
      </c>
    </row>
    <row r="152" spans="1:5" x14ac:dyDescent="0.2">
      <c r="A152" s="362"/>
      <c r="B152" s="374"/>
      <c r="C152" s="362"/>
      <c r="D152" s="6" t="s">
        <v>301</v>
      </c>
      <c r="E152" s="23">
        <v>42651</v>
      </c>
    </row>
    <row r="153" spans="1:5" x14ac:dyDescent="0.2">
      <c r="A153" s="362"/>
      <c r="B153" s="374"/>
      <c r="C153" s="362"/>
      <c r="D153" s="6" t="s">
        <v>302</v>
      </c>
      <c r="E153" s="21"/>
    </row>
    <row r="154" spans="1:5" x14ac:dyDescent="0.2">
      <c r="A154" s="363"/>
      <c r="B154" s="375"/>
      <c r="C154" s="363"/>
      <c r="D154" s="6" t="s">
        <v>64</v>
      </c>
      <c r="E154" s="21" t="s">
        <v>126</v>
      </c>
    </row>
    <row r="155" spans="1:5" ht="25.5" x14ac:dyDescent="0.2">
      <c r="A155" s="361" t="s">
        <v>304</v>
      </c>
      <c r="B155" s="373"/>
      <c r="C155" s="361" t="s">
        <v>305</v>
      </c>
      <c r="D155" s="6" t="s">
        <v>306</v>
      </c>
      <c r="E155" s="22" t="s">
        <v>307</v>
      </c>
    </row>
    <row r="156" spans="1:5" x14ac:dyDescent="0.2">
      <c r="A156" s="363"/>
      <c r="B156" s="375"/>
      <c r="C156" s="363"/>
      <c r="D156" s="6" t="s">
        <v>308</v>
      </c>
      <c r="E156" s="22" t="s">
        <v>126</v>
      </c>
    </row>
    <row r="157" spans="1:5" ht="25.5" x14ac:dyDescent="0.2">
      <c r="A157" s="361" t="s">
        <v>309</v>
      </c>
      <c r="B157" s="373"/>
      <c r="C157" s="361" t="s">
        <v>310</v>
      </c>
      <c r="D157" s="6" t="s">
        <v>311</v>
      </c>
      <c r="E157" s="22" t="s">
        <v>312</v>
      </c>
    </row>
    <row r="158" spans="1:5" x14ac:dyDescent="0.2">
      <c r="A158" s="362"/>
      <c r="B158" s="374"/>
      <c r="C158" s="362"/>
      <c r="D158" s="6" t="s">
        <v>313</v>
      </c>
      <c r="E158" s="22" t="s">
        <v>314</v>
      </c>
    </row>
    <row r="159" spans="1:5" x14ac:dyDescent="0.2">
      <c r="A159" s="362"/>
      <c r="B159" s="374"/>
      <c r="C159" s="362"/>
      <c r="D159" s="6" t="s">
        <v>315</v>
      </c>
      <c r="E159" s="22" t="s">
        <v>316</v>
      </c>
    </row>
    <row r="160" spans="1:5" x14ac:dyDescent="0.2">
      <c r="A160" s="363"/>
      <c r="B160" s="375"/>
      <c r="C160" s="363"/>
      <c r="D160" s="6" t="s">
        <v>317</v>
      </c>
      <c r="E160" s="22" t="s">
        <v>318</v>
      </c>
    </row>
    <row r="161" spans="1:5" x14ac:dyDescent="0.2">
      <c r="A161" s="22" t="s">
        <v>319</v>
      </c>
      <c r="B161" s="22"/>
      <c r="C161" s="361" t="s">
        <v>320</v>
      </c>
      <c r="D161" s="6" t="s">
        <v>288</v>
      </c>
      <c r="E161" s="18">
        <v>1</v>
      </c>
    </row>
    <row r="162" spans="1:5" x14ac:dyDescent="0.2">
      <c r="A162" s="22"/>
      <c r="B162" s="22"/>
      <c r="C162" s="362"/>
      <c r="D162" s="6" t="s">
        <v>321</v>
      </c>
      <c r="E162" s="22" t="s">
        <v>322</v>
      </c>
    </row>
    <row r="163" spans="1:5" x14ac:dyDescent="0.2">
      <c r="A163" s="22"/>
      <c r="B163" s="22"/>
      <c r="C163" s="362"/>
      <c r="D163" s="6" t="s">
        <v>323</v>
      </c>
      <c r="E163" s="22" t="s">
        <v>324</v>
      </c>
    </row>
    <row r="164" spans="1:5" x14ac:dyDescent="0.2">
      <c r="A164" s="22"/>
      <c r="B164" s="22"/>
      <c r="C164" s="362"/>
      <c r="D164" s="6" t="s">
        <v>325</v>
      </c>
      <c r="E164" s="22" t="s">
        <v>326</v>
      </c>
    </row>
    <row r="165" spans="1:5" x14ac:dyDescent="0.2">
      <c r="A165" s="22"/>
      <c r="B165" s="22"/>
      <c r="C165" s="362"/>
      <c r="D165" s="6" t="s">
        <v>64</v>
      </c>
      <c r="E165" s="22" t="s">
        <v>126</v>
      </c>
    </row>
    <row r="166" spans="1:5" x14ac:dyDescent="0.2">
      <c r="A166" s="22"/>
      <c r="B166" s="22"/>
      <c r="C166" s="363"/>
      <c r="D166" s="6" t="s">
        <v>327</v>
      </c>
      <c r="E166" s="22" t="s">
        <v>328</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election activeCell="S34" sqref="S34"/>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10" t="str">
        <f>Snapshot!$I$9</f>
        <v>Release 1.1</v>
      </c>
      <c r="G2" s="110"/>
      <c r="H2" s="110"/>
      <c r="I2" s="110"/>
    </row>
    <row r="3" spans="1:12" x14ac:dyDescent="0.2">
      <c r="F3" s="111" t="str">
        <f>"Project: "&amp;Snapshot!$B$16&amp;"  "&amp;Snapshot!$B$17</f>
        <v>Project: P18  教育平台</v>
      </c>
      <c r="G3" s="111"/>
      <c r="H3" s="111"/>
    </row>
    <row r="4" spans="1:12" ht="4.5" customHeight="1" x14ac:dyDescent="0.2"/>
    <row r="5" spans="1:12" ht="23.25" x14ac:dyDescent="0.2">
      <c r="A5" s="112" t="s">
        <v>45</v>
      </c>
      <c r="B5" s="112"/>
      <c r="C5" s="113"/>
      <c r="D5" s="113"/>
      <c r="E5" s="113"/>
      <c r="F5" s="113"/>
      <c r="G5" s="113"/>
      <c r="H5" s="113"/>
      <c r="I5" s="113"/>
      <c r="J5" s="113"/>
      <c r="K5" s="113"/>
      <c r="L5" s="113"/>
    </row>
    <row r="6" spans="1:12" x14ac:dyDescent="0.2">
      <c r="A6" s="49"/>
      <c r="B6" s="49"/>
      <c r="C6" s="49"/>
      <c r="D6" s="49"/>
      <c r="E6" s="49"/>
      <c r="F6" s="49"/>
      <c r="G6" s="49"/>
      <c r="H6" s="49"/>
      <c r="I6" s="49"/>
      <c r="J6" s="49"/>
      <c r="K6" s="49"/>
      <c r="L6" s="49"/>
    </row>
    <row r="7" spans="1:12" ht="16.5" customHeight="1" x14ac:dyDescent="0.2">
      <c r="A7" s="49"/>
      <c r="B7" s="114"/>
      <c r="C7" s="115"/>
      <c r="D7" s="115"/>
      <c r="E7" s="116"/>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17"/>
      <c r="B18" s="118"/>
      <c r="C18" s="118"/>
      <c r="D18" s="118"/>
      <c r="E18" s="119"/>
      <c r="F18" s="120"/>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21" t="s">
        <v>46</v>
      </c>
      <c r="B30" s="122"/>
      <c r="C30" s="122"/>
      <c r="D30" s="122"/>
      <c r="E30" s="123"/>
      <c r="F30" s="124"/>
      <c r="G30" s="124"/>
      <c r="H30" s="124"/>
      <c r="I30" s="124"/>
      <c r="J30" s="124"/>
      <c r="K30" s="124"/>
      <c r="L30" s="124"/>
    </row>
    <row r="31" spans="1:12" ht="28.5" customHeight="1" x14ac:dyDescent="0.2">
      <c r="A31" s="320" t="s">
        <v>47</v>
      </c>
      <c r="B31" s="313" t="s">
        <v>48</v>
      </c>
      <c r="C31" s="317" t="s">
        <v>49</v>
      </c>
      <c r="D31" s="318"/>
      <c r="E31" s="323" t="s">
        <v>50</v>
      </c>
      <c r="F31" s="125"/>
      <c r="G31" s="125"/>
      <c r="H31" s="125"/>
      <c r="I31" s="319"/>
      <c r="J31" s="319"/>
      <c r="K31" s="319"/>
      <c r="L31" s="319"/>
    </row>
    <row r="32" spans="1:12" x14ac:dyDescent="0.2">
      <c r="A32" s="321"/>
      <c r="B32" s="322"/>
      <c r="C32" s="126" t="s">
        <v>41</v>
      </c>
      <c r="D32" s="126" t="s">
        <v>39</v>
      </c>
      <c r="E32" s="324"/>
      <c r="F32" s="127"/>
      <c r="G32" s="127"/>
      <c r="H32" s="127"/>
      <c r="I32" s="127"/>
      <c r="J32" s="127"/>
      <c r="K32" s="127"/>
      <c r="L32" s="127"/>
    </row>
    <row r="33" spans="1:12" ht="16.5" customHeight="1" x14ac:dyDescent="0.2">
      <c r="A33" s="128">
        <v>1</v>
      </c>
      <c r="B33" s="129" t="s">
        <v>51</v>
      </c>
      <c r="C33" s="130">
        <v>109</v>
      </c>
      <c r="D33" s="131">
        <v>15</v>
      </c>
      <c r="E33" s="132">
        <v>40.4</v>
      </c>
      <c r="F33" s="133"/>
      <c r="G33" s="133"/>
      <c r="H33" s="133"/>
      <c r="I33" s="152"/>
      <c r="J33" s="152"/>
      <c r="K33" s="152"/>
      <c r="L33" s="152"/>
    </row>
    <row r="34" spans="1:12" ht="16.5" customHeight="1" x14ac:dyDescent="0.2">
      <c r="A34" s="134">
        <f t="shared" ref="A34:A42" si="0">A33+1</f>
        <v>2</v>
      </c>
      <c r="B34" s="135" t="s">
        <v>52</v>
      </c>
      <c r="C34" s="136">
        <v>356</v>
      </c>
      <c r="D34" s="137">
        <v>24</v>
      </c>
      <c r="E34" s="138">
        <v>111.3</v>
      </c>
      <c r="F34" s="133"/>
      <c r="G34" s="133"/>
      <c r="H34" s="133"/>
      <c r="I34" s="152"/>
      <c r="J34" s="152"/>
      <c r="K34" s="152"/>
      <c r="L34" s="152"/>
    </row>
    <row r="35" spans="1:12" ht="16.5" customHeight="1" x14ac:dyDescent="0.2">
      <c r="A35" s="134">
        <f t="shared" si="0"/>
        <v>3</v>
      </c>
      <c r="B35" s="135" t="s">
        <v>53</v>
      </c>
      <c r="C35" s="136">
        <v>379</v>
      </c>
      <c r="D35" s="137">
        <v>16</v>
      </c>
      <c r="E35" s="138">
        <v>90.8</v>
      </c>
      <c r="F35" s="133"/>
      <c r="G35" s="133"/>
      <c r="H35" s="133"/>
      <c r="I35" s="152"/>
      <c r="J35" s="152"/>
      <c r="K35" s="152"/>
      <c r="L35" s="152"/>
    </row>
    <row r="36" spans="1:12" ht="16.5" customHeight="1" x14ac:dyDescent="0.2">
      <c r="A36" s="134">
        <f t="shared" si="0"/>
        <v>4</v>
      </c>
      <c r="B36" s="135" t="s">
        <v>54</v>
      </c>
      <c r="C36" s="136">
        <v>412</v>
      </c>
      <c r="D36" s="137">
        <v>14</v>
      </c>
      <c r="E36" s="138">
        <v>92.3</v>
      </c>
      <c r="F36" s="133"/>
      <c r="G36" s="133"/>
      <c r="H36" s="133"/>
      <c r="I36" s="152"/>
      <c r="J36" s="152"/>
      <c r="K36" s="152"/>
      <c r="L36" s="152"/>
    </row>
    <row r="37" spans="1:12" ht="16.5" customHeight="1" x14ac:dyDescent="0.2">
      <c r="A37" s="134">
        <f t="shared" si="0"/>
        <v>5</v>
      </c>
      <c r="B37" s="135" t="s">
        <v>55</v>
      </c>
      <c r="C37" s="136">
        <v>439</v>
      </c>
      <c r="D37" s="137">
        <v>13</v>
      </c>
      <c r="E37" s="138">
        <v>75.8</v>
      </c>
      <c r="F37" s="133"/>
      <c r="G37" s="133"/>
      <c r="H37" s="133"/>
      <c r="I37" s="152"/>
      <c r="J37" s="152"/>
      <c r="K37" s="152"/>
      <c r="L37" s="152"/>
    </row>
    <row r="38" spans="1:12" ht="16.5" customHeight="1" x14ac:dyDescent="0.2">
      <c r="A38" s="134">
        <f t="shared" si="0"/>
        <v>6</v>
      </c>
      <c r="B38" s="135" t="s">
        <v>56</v>
      </c>
      <c r="C38" s="136">
        <v>504</v>
      </c>
      <c r="D38" s="137">
        <v>12</v>
      </c>
      <c r="E38" s="138">
        <v>85.4</v>
      </c>
      <c r="F38" s="133"/>
      <c r="G38" s="133"/>
      <c r="H38" s="133"/>
      <c r="I38" s="152"/>
      <c r="J38" s="152"/>
      <c r="K38" s="152"/>
      <c r="L38" s="152"/>
    </row>
    <row r="39" spans="1:12" ht="16.5" customHeight="1" x14ac:dyDescent="0.2">
      <c r="A39" s="134">
        <f t="shared" si="0"/>
        <v>7</v>
      </c>
      <c r="B39" s="135" t="s">
        <v>57</v>
      </c>
      <c r="C39" s="136">
        <v>514</v>
      </c>
      <c r="D39" s="137">
        <v>4</v>
      </c>
      <c r="E39" s="138">
        <v>76.400000000000006</v>
      </c>
      <c r="F39" s="133"/>
      <c r="G39" s="133"/>
      <c r="H39" s="133"/>
      <c r="I39" s="152"/>
      <c r="J39" s="152"/>
      <c r="K39" s="152"/>
      <c r="L39" s="152"/>
    </row>
    <row r="40" spans="1:12" ht="16.5" customHeight="1" x14ac:dyDescent="0.2">
      <c r="A40" s="134">
        <f t="shared" si="0"/>
        <v>8</v>
      </c>
      <c r="B40" s="135" t="s">
        <v>58</v>
      </c>
      <c r="C40" s="136">
        <v>519</v>
      </c>
      <c r="D40" s="137">
        <v>4</v>
      </c>
      <c r="E40" s="138">
        <v>65.2</v>
      </c>
      <c r="F40" s="133"/>
      <c r="G40" s="133"/>
      <c r="H40" s="133"/>
      <c r="I40" s="152"/>
      <c r="J40" s="152"/>
      <c r="K40" s="152"/>
      <c r="L40" s="152"/>
    </row>
    <row r="41" spans="1:12" ht="16.5" customHeight="1" x14ac:dyDescent="0.2">
      <c r="A41" s="134">
        <f t="shared" si="0"/>
        <v>9</v>
      </c>
      <c r="B41" s="135" t="s">
        <v>59</v>
      </c>
      <c r="C41" s="136">
        <v>543</v>
      </c>
      <c r="D41" s="137">
        <v>3</v>
      </c>
      <c r="E41" s="138">
        <v>66.400000000000006</v>
      </c>
      <c r="F41" s="133"/>
      <c r="G41" s="133"/>
      <c r="H41" s="133"/>
      <c r="I41" s="152"/>
      <c r="J41" s="152"/>
      <c r="K41" s="152"/>
      <c r="L41" s="152"/>
    </row>
    <row r="42" spans="1:12" ht="16.5" customHeight="1" x14ac:dyDescent="0.2">
      <c r="A42" s="134">
        <f t="shared" si="0"/>
        <v>10</v>
      </c>
      <c r="B42" s="135" t="s">
        <v>60</v>
      </c>
      <c r="C42" s="139">
        <v>552</v>
      </c>
      <c r="D42" s="140">
        <v>2</v>
      </c>
      <c r="E42" s="141">
        <v>61.8</v>
      </c>
      <c r="F42" s="133"/>
      <c r="G42" s="133"/>
      <c r="H42" s="133"/>
      <c r="I42" s="152"/>
      <c r="J42" s="152"/>
      <c r="K42" s="152"/>
      <c r="L42" s="152"/>
    </row>
    <row r="43" spans="1:12" x14ac:dyDescent="0.2">
      <c r="A43" s="142"/>
      <c r="B43" s="143"/>
      <c r="C43" s="143"/>
      <c r="D43" s="143"/>
      <c r="E43" s="144"/>
      <c r="F43" s="133"/>
      <c r="G43" s="133"/>
      <c r="H43" s="133"/>
      <c r="I43" s="152"/>
      <c r="J43" s="152"/>
      <c r="K43" s="152"/>
      <c r="L43" s="152"/>
    </row>
    <row r="44" spans="1:12" x14ac:dyDescent="0.2">
      <c r="A44" s="145"/>
      <c r="B44" s="146"/>
      <c r="C44" s="146"/>
      <c r="D44" s="146"/>
      <c r="E44" s="147"/>
      <c r="F44" s="133"/>
      <c r="G44" s="133"/>
      <c r="H44" s="133"/>
      <c r="I44" s="152"/>
      <c r="J44" s="152"/>
      <c r="K44" s="49"/>
      <c r="L44" s="153" t="s">
        <v>44</v>
      </c>
    </row>
    <row r="45" spans="1:12" x14ac:dyDescent="0.2">
      <c r="A45" s="148"/>
      <c r="B45" s="146"/>
      <c r="C45" s="146"/>
      <c r="D45" s="146"/>
      <c r="E45" s="147"/>
      <c r="F45" s="133"/>
      <c r="G45" s="133"/>
      <c r="H45" s="133"/>
      <c r="I45" s="152"/>
      <c r="J45" s="152"/>
      <c r="K45" s="49"/>
      <c r="L45" s="49"/>
    </row>
    <row r="46" spans="1:12" ht="15" customHeight="1" x14ac:dyDescent="0.2">
      <c r="A46" s="149"/>
      <c r="B46" s="150"/>
      <c r="C46" s="150"/>
      <c r="D46" s="150"/>
      <c r="E46" s="151"/>
      <c r="F46" s="133"/>
      <c r="G46" s="133"/>
      <c r="H46" s="133"/>
      <c r="I46" s="152"/>
      <c r="J46" s="152"/>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
  <sheetViews>
    <sheetView workbookViewId="0">
      <selection activeCell="L15" sqref="L15"/>
    </sheetView>
  </sheetViews>
  <sheetFormatPr defaultColWidth="9" defaultRowHeight="12.75" x14ac:dyDescent="0.2"/>
  <cols>
    <col min="1" max="1" width="12.5703125" customWidth="1"/>
    <col min="2" max="2" width="36" bestFit="1" customWidth="1"/>
    <col min="3" max="3" width="16.42578125" bestFit="1" customWidth="1"/>
  </cols>
  <sheetData>
    <row r="2" spans="1:3" ht="27" customHeight="1" x14ac:dyDescent="0.2">
      <c r="A2" s="105" t="s">
        <v>61</v>
      </c>
      <c r="B2" s="106"/>
      <c r="C2" s="106"/>
    </row>
    <row r="3" spans="1:3" x14ac:dyDescent="0.2">
      <c r="A3" s="107" t="s">
        <v>62</v>
      </c>
      <c r="B3" s="107" t="s">
        <v>63</v>
      </c>
      <c r="C3" s="107" t="s">
        <v>64</v>
      </c>
    </row>
    <row r="4" spans="1:3" x14ac:dyDescent="0.2">
      <c r="A4" s="108" t="s">
        <v>345</v>
      </c>
      <c r="B4" s="217" t="s">
        <v>391</v>
      </c>
      <c r="C4" s="109" t="s">
        <v>343</v>
      </c>
    </row>
    <row r="5" spans="1:3" x14ac:dyDescent="0.2">
      <c r="A5" s="108" t="s">
        <v>346</v>
      </c>
      <c r="B5" s="217" t="s">
        <v>392</v>
      </c>
      <c r="C5" s="109" t="s">
        <v>343</v>
      </c>
    </row>
    <row r="6" spans="1:3" x14ac:dyDescent="0.2">
      <c r="A6" s="108" t="s">
        <v>65</v>
      </c>
      <c r="B6" s="217" t="s">
        <v>337</v>
      </c>
      <c r="C6" s="109" t="s">
        <v>343</v>
      </c>
    </row>
    <row r="7" spans="1:3" x14ac:dyDescent="0.2">
      <c r="A7" s="108" t="s">
        <v>66</v>
      </c>
      <c r="B7" s="217" t="s">
        <v>338</v>
      </c>
      <c r="C7" s="109" t="s">
        <v>343</v>
      </c>
    </row>
    <row r="8" spans="1:3" x14ac:dyDescent="0.2">
      <c r="A8" s="108" t="s">
        <v>67</v>
      </c>
      <c r="B8" s="217" t="s">
        <v>445</v>
      </c>
      <c r="C8" s="109" t="s">
        <v>342</v>
      </c>
    </row>
    <row r="9" spans="1:3" x14ac:dyDescent="0.2">
      <c r="A9" s="108" t="s">
        <v>68</v>
      </c>
      <c r="B9" s="217" t="s">
        <v>339</v>
      </c>
      <c r="C9" s="109" t="s">
        <v>342</v>
      </c>
    </row>
    <row r="10" spans="1:3" x14ac:dyDescent="0.2">
      <c r="A10" s="108" t="s">
        <v>69</v>
      </c>
      <c r="B10" s="217" t="s">
        <v>340</v>
      </c>
      <c r="C10" s="109" t="s">
        <v>341</v>
      </c>
    </row>
    <row r="11" spans="1:3" x14ac:dyDescent="0.2">
      <c r="A11" s="108" t="s">
        <v>70</v>
      </c>
      <c r="B11" s="217" t="s">
        <v>336</v>
      </c>
      <c r="C11" s="109" t="s">
        <v>344</v>
      </c>
    </row>
    <row r="12" spans="1:3" x14ac:dyDescent="0.2">
      <c r="A12" s="108" t="s">
        <v>347</v>
      </c>
      <c r="B12" s="217"/>
      <c r="C12" s="109"/>
    </row>
  </sheetData>
  <phoneticPr fontId="7" type="noConversion"/>
  <hyperlinks>
    <hyperlink ref="A5" location="' Schedule Blend'!A1" display="UC001" xr:uid="{00000000-0004-0000-0200-000001000000}"/>
    <hyperlink ref="A4" location="' Schedule Blend'!A1" display="UC001" xr:uid="{B58E757F-9249-4DB9-A899-776AED998174}"/>
    <hyperlink ref="A7" location="' Schedule Blend'!A1" display="UC001" xr:uid="{D20CD827-5B8E-4EA1-8D43-6F30CB4CACEF}"/>
    <hyperlink ref="A9" location="' Schedule Blend'!A1" display="UC001" xr:uid="{86891B8F-BB7F-4371-85D7-7E8278285ED2}"/>
    <hyperlink ref="A11" location="' Schedule Blend'!A1" display="UC001" xr:uid="{219BA46C-8B35-4A3E-92FF-018BDFCDEB69}"/>
    <hyperlink ref="A1" location="' Schedule Blend'!A1" display="UC001" xr:uid="{E2C798E6-DF0E-4C6B-9FA9-DBDEC85C0FC5}"/>
    <hyperlink ref="A6" location="' Schedule Blend'!A1" display="UC001" xr:uid="{B5BA5376-325D-479D-B52C-8C40974D1AFD}"/>
    <hyperlink ref="A8" location="' Schedule Blend'!A1" display="UC001" xr:uid="{E29855B6-C6A7-4897-A619-5E28FA589BD0}"/>
    <hyperlink ref="A10" location="' Schedule Blend'!A1" display="UC001" xr:uid="{F069CD94-E584-4C4E-921D-180065D981B4}"/>
    <hyperlink ref="A12" location="' Schedule Blend'!A1" display="UC001" xr:uid="{0DE8BE96-0C7D-4DFC-8305-2A5576C8EA3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workbookViewId="0">
      <pane ySplit="12" topLeftCell="A13" activePane="bottomLeft" state="frozen"/>
      <selection pane="bottomLeft" activeCell="D16" sqref="D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5" t="str">
        <f ca="1">MID(CELL("filename",A7),FIND("]",CELL("filename"),1)+1,255)</f>
        <v>uirements\Phase 44 - eService change 2022 Q3\Test\[TestCase_2022 Q3.xlsx]eService</v>
      </c>
      <c r="B1" s="325"/>
      <c r="C1" s="325"/>
      <c r="D1" s="325"/>
      <c r="E1" s="325"/>
      <c r="F1" s="325"/>
      <c r="G1" s="325"/>
      <c r="H1" s="325"/>
      <c r="I1" s="325"/>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f>IF($E$9=0,"-",$E4/$E$9)</f>
        <v>0</v>
      </c>
      <c r="G4" s="37">
        <f>SUMIF($D$12:$D$26,"U",$G$12:$G$26)/60</f>
        <v>0</v>
      </c>
      <c r="H4" s="31"/>
      <c r="I4" s="31"/>
    </row>
    <row r="5" spans="1:9" s="26" customFormat="1" ht="12" x14ac:dyDescent="0.2">
      <c r="A5" s="31"/>
      <c r="B5" s="31"/>
      <c r="C5" s="31"/>
      <c r="D5" s="35" t="s">
        <v>73</v>
      </c>
      <c r="E5" s="35">
        <f>COUNTIF($D$12:$D$27,"P")</f>
        <v>4</v>
      </c>
      <c r="F5" s="36">
        <f>IF($E$9=0,"-",$E5/$E$9)</f>
        <v>1</v>
      </c>
      <c r="G5" s="38">
        <f>SUMIF($D$12:$D$27,"P",$G$12:$G$27)/60</f>
        <v>0</v>
      </c>
      <c r="H5" s="31"/>
      <c r="I5" s="31"/>
    </row>
    <row r="6" spans="1:9" s="26" customFormat="1" ht="12" x14ac:dyDescent="0.2">
      <c r="A6" s="31"/>
      <c r="B6" s="31"/>
      <c r="C6" s="31"/>
      <c r="D6" s="35" t="s">
        <v>74</v>
      </c>
      <c r="E6" s="35">
        <f>COUNTIF($D$12:$D$27,"F")</f>
        <v>0</v>
      </c>
      <c r="F6" s="36">
        <f>IF($E$9=0,"-",$E6/$E$9)</f>
        <v>0</v>
      </c>
      <c r="G6" s="38">
        <f>SUMIF($D$12:$D$27,"F",$G$12:$G$27)/60</f>
        <v>0</v>
      </c>
      <c r="H6" s="31"/>
      <c r="I6" s="31"/>
    </row>
    <row r="7" spans="1:9" s="26" customFormat="1" ht="12" x14ac:dyDescent="0.2">
      <c r="A7" s="39"/>
      <c r="B7" s="39"/>
      <c r="C7" s="39"/>
      <c r="D7" s="35" t="s">
        <v>75</v>
      </c>
      <c r="E7" s="35">
        <f>COUNTIF($D$12:$D$27,"S")</f>
        <v>0</v>
      </c>
      <c r="F7" s="36">
        <f>IF($E$9=0,"-",$E7/$E$9)</f>
        <v>0</v>
      </c>
      <c r="G7" s="38">
        <f>SUMIF($D$12:$D$27,"S",$G$12:$G$27)/60</f>
        <v>0</v>
      </c>
      <c r="H7" s="31"/>
      <c r="I7" s="31"/>
    </row>
    <row r="8" spans="1:9" s="26" customFormat="1" ht="12" x14ac:dyDescent="0.2">
      <c r="A8" s="39"/>
      <c r="B8" s="39"/>
      <c r="C8" s="39"/>
      <c r="D8" s="35" t="s">
        <v>76</v>
      </c>
      <c r="E8" s="35">
        <f>COUNTIF($D$12:$D$27,"B")</f>
        <v>0</v>
      </c>
      <c r="F8" s="40">
        <f>IF($E$9=0,"-",$E8/$E$9)</f>
        <v>0</v>
      </c>
      <c r="G8" s="38">
        <f>SUMIF($D$12:$D$27,"B",$G$12:$G$27)/60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COUNTIF($D$12:$D$27,"N/A")</f>
        <v>2</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x14ac:dyDescent="0.2">
      <c r="A13" s="326" t="str">
        <f>'Use Cases'!A4&amp;'Use Cases'!B4</f>
        <v>UC001Update Performance section in eService</v>
      </c>
      <c r="B13" s="327"/>
      <c r="C13" s="327"/>
      <c r="D13" s="327"/>
      <c r="E13" s="327"/>
      <c r="F13" s="327"/>
      <c r="G13" s="327"/>
      <c r="H13" s="327"/>
      <c r="I13" s="328"/>
    </row>
    <row r="14" spans="1:9" ht="36" x14ac:dyDescent="0.2">
      <c r="A14" s="52">
        <f>MAX(A$12:A12)+1</f>
        <v>1</v>
      </c>
      <c r="B14" s="233" t="s">
        <v>382</v>
      </c>
      <c r="C14" s="229" t="s">
        <v>348</v>
      </c>
      <c r="D14" s="55" t="s">
        <v>73</v>
      </c>
      <c r="E14" s="56"/>
      <c r="F14" s="211" t="s">
        <v>329</v>
      </c>
      <c r="G14" s="58"/>
      <c r="H14" s="59"/>
      <c r="I14" s="57"/>
    </row>
    <row r="15" spans="1:9" ht="24" x14ac:dyDescent="0.2">
      <c r="A15" s="60">
        <f>MAX(A$12:A14)+1</f>
        <v>2</v>
      </c>
      <c r="B15" s="208" t="s">
        <v>381</v>
      </c>
      <c r="C15" s="229" t="s">
        <v>368</v>
      </c>
      <c r="D15" s="55" t="s">
        <v>73</v>
      </c>
      <c r="E15" s="56"/>
      <c r="F15" s="211" t="s">
        <v>329</v>
      </c>
      <c r="G15" s="58"/>
      <c r="H15" s="65"/>
      <c r="I15" s="64"/>
    </row>
    <row r="16" spans="1:9" x14ac:dyDescent="0.2">
      <c r="A16" s="60">
        <f>MAX(A$12:A15)+1</f>
        <v>3</v>
      </c>
      <c r="B16" s="208" t="s">
        <v>473</v>
      </c>
      <c r="C16" s="216"/>
      <c r="D16" s="55" t="s">
        <v>73</v>
      </c>
      <c r="E16" s="56"/>
      <c r="F16" s="211"/>
      <c r="G16" s="58"/>
      <c r="H16" s="65"/>
      <c r="I16" s="64"/>
    </row>
    <row r="17" spans="1:9" x14ac:dyDescent="0.2">
      <c r="A17" s="60">
        <f>MAX(A$12:A16)+1</f>
        <v>4</v>
      </c>
      <c r="B17" s="208" t="s">
        <v>482</v>
      </c>
      <c r="C17" s="216" t="s">
        <v>472</v>
      </c>
      <c r="D17" s="55" t="s">
        <v>82</v>
      </c>
      <c r="E17" s="56"/>
      <c r="F17" s="211" t="s">
        <v>329</v>
      </c>
      <c r="G17" s="58"/>
      <c r="H17" s="65"/>
      <c r="I17" s="64"/>
    </row>
    <row r="18" spans="1:9" x14ac:dyDescent="0.2">
      <c r="A18" s="60">
        <f>MAX(A$12:A17)+1</f>
        <v>5</v>
      </c>
      <c r="B18" s="208"/>
      <c r="C18" s="216"/>
      <c r="D18" s="55" t="s">
        <v>73</v>
      </c>
      <c r="E18" s="63"/>
      <c r="F18" s="211"/>
      <c r="G18" s="58"/>
      <c r="H18" s="65"/>
      <c r="I18" s="64"/>
    </row>
    <row r="19" spans="1:9" x14ac:dyDescent="0.2">
      <c r="A19" s="60">
        <f>MAX(A$12:A18)+1</f>
        <v>6</v>
      </c>
      <c r="B19" s="208"/>
      <c r="C19" s="216"/>
      <c r="D19" s="55" t="s">
        <v>82</v>
      </c>
      <c r="E19" s="63"/>
      <c r="F19" s="211"/>
      <c r="G19" s="58"/>
      <c r="H19" s="65"/>
      <c r="I19" s="64"/>
    </row>
    <row r="20" spans="1:9" x14ac:dyDescent="0.2">
      <c r="A20" s="60">
        <f>MAX(A$12:A19)+1</f>
        <v>7</v>
      </c>
      <c r="B20" s="208"/>
      <c r="C20" s="214"/>
      <c r="D20" s="55"/>
      <c r="E20" s="63"/>
      <c r="F20" s="211"/>
      <c r="G20" s="58"/>
      <c r="H20" s="65"/>
      <c r="I20" s="64"/>
    </row>
    <row r="21" spans="1:9" x14ac:dyDescent="0.2">
      <c r="A21" s="60">
        <f>MAX(A$12:A20)+1</f>
        <v>8</v>
      </c>
      <c r="B21" s="208"/>
      <c r="C21" s="214"/>
      <c r="D21" s="55"/>
      <c r="E21" s="63"/>
      <c r="F21" s="211"/>
      <c r="G21" s="58"/>
      <c r="H21" s="65"/>
      <c r="I21" s="64"/>
    </row>
    <row r="22" spans="1:9" x14ac:dyDescent="0.2">
      <c r="A22" s="60">
        <f>MAX(A$12:A21)+1</f>
        <v>9</v>
      </c>
      <c r="B22" s="209"/>
      <c r="C22" s="214"/>
      <c r="D22" s="55"/>
      <c r="E22" s="63"/>
      <c r="F22" s="211"/>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29"/>
      <c r="B26" s="329"/>
      <c r="C26" s="329"/>
      <c r="D26" s="329"/>
      <c r="E26" s="329"/>
      <c r="F26" s="329"/>
      <c r="G26" s="329"/>
      <c r="H26" s="329"/>
      <c r="I26" s="329"/>
    </row>
    <row r="27" spans="1:9" x14ac:dyDescent="0.2">
      <c r="A27" s="330" t="s">
        <v>83</v>
      </c>
      <c r="B27" s="330"/>
      <c r="C27" s="330"/>
      <c r="D27" s="330"/>
      <c r="E27" s="330"/>
      <c r="F27" s="330"/>
      <c r="G27" s="330"/>
      <c r="H27" s="330"/>
      <c r="I27" s="330"/>
    </row>
    <row r="28" spans="1:9" x14ac:dyDescent="0.2">
      <c r="A28" s="329"/>
      <c r="B28" s="329"/>
      <c r="C28" s="329"/>
      <c r="D28" s="329"/>
      <c r="E28" s="329"/>
      <c r="F28" s="329"/>
      <c r="G28" s="329"/>
      <c r="H28" s="329"/>
      <c r="I28" s="329"/>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53" priority="1" stopIfTrue="1" operator="equal">
      <formula>"F"</formula>
    </cfRule>
    <cfRule type="cellIs" dxfId="52" priority="2" stopIfTrue="1" operator="equal">
      <formula>"B"</formula>
    </cfRule>
    <cfRule type="cellIs" dxfId="51"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25" xr:uid="{00000000-0002-0000-0300-000002000000}">
      <formula1>"U,P,F,B,S,n/a"</formula1>
    </dataValidation>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9"/>
  <sheetViews>
    <sheetView tabSelected="1" workbookViewId="0">
      <selection activeCell="E125" sqref="E125"/>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5.75" x14ac:dyDescent="0.2">
      <c r="A1" s="331" t="str">
        <f>'Use Cases'!A4 &amp;"."&amp; eService!A14&amp;"-"&amp;eService!B14</f>
        <v>UC001.1-新增Quality Observations数据显示正确，可正常保存</v>
      </c>
      <c r="B1" s="331"/>
      <c r="C1" s="331"/>
      <c r="D1" s="331"/>
      <c r="E1" s="331"/>
      <c r="F1" s="331"/>
      <c r="G1" s="331"/>
    </row>
    <row r="2" spans="1:7" ht="36" customHeight="1" x14ac:dyDescent="0.2">
      <c r="A2" s="69"/>
      <c r="B2" s="70" t="s">
        <v>84</v>
      </c>
      <c r="C2" s="353" t="str">
        <f>eService!B14</f>
        <v>新增Quality Observations数据显示正确，可正常保存</v>
      </c>
      <c r="D2" s="354"/>
      <c r="E2" s="355"/>
      <c r="F2" s="71" t="s">
        <v>85</v>
      </c>
      <c r="G2" s="228" t="str">
        <f>'Use Cases'!A4&amp;"-"&amp;eService!A14</f>
        <v>UC001-1</v>
      </c>
    </row>
    <row r="3" spans="1:7" ht="27.75" customHeight="1" x14ac:dyDescent="0.2">
      <c r="A3" s="72"/>
      <c r="B3" s="73" t="s">
        <v>332</v>
      </c>
      <c r="C3" s="341" t="s">
        <v>352</v>
      </c>
      <c r="D3" s="342"/>
      <c r="E3" s="342"/>
      <c r="F3" s="342"/>
      <c r="G3" s="343"/>
    </row>
    <row r="4" spans="1:7" ht="12.75" customHeight="1" x14ac:dyDescent="0.2">
      <c r="A4" s="74"/>
      <c r="B4" s="73" t="s">
        <v>331</v>
      </c>
      <c r="C4" s="338"/>
      <c r="D4" s="342"/>
      <c r="E4" s="342"/>
      <c r="F4" s="342"/>
      <c r="G4" s="343"/>
    </row>
    <row r="5" spans="1:7" x14ac:dyDescent="0.2">
      <c r="A5" s="74"/>
      <c r="B5" s="73" t="s">
        <v>86</v>
      </c>
      <c r="C5" s="341" t="s">
        <v>349</v>
      </c>
      <c r="D5" s="342"/>
      <c r="E5" s="342"/>
      <c r="F5" s="342"/>
      <c r="G5" s="343"/>
    </row>
    <row r="6" spans="1:7" ht="26.25" customHeight="1" thickBot="1" x14ac:dyDescent="0.25">
      <c r="A6" s="75"/>
      <c r="B6" s="76" t="s">
        <v>333</v>
      </c>
      <c r="C6" s="350" t="s">
        <v>358</v>
      </c>
      <c r="D6" s="351"/>
      <c r="E6" s="351"/>
      <c r="F6" s="351"/>
      <c r="G6" s="352"/>
    </row>
    <row r="7" spans="1:7" x14ac:dyDescent="0.2">
      <c r="A7" s="77"/>
      <c r="B7" s="78" t="s">
        <v>87</v>
      </c>
      <c r="C7" s="347" t="s">
        <v>334</v>
      </c>
      <c r="D7" s="348"/>
      <c r="E7" s="349"/>
      <c r="F7" s="79" t="s">
        <v>88</v>
      </c>
      <c r="G7" s="80"/>
    </row>
    <row r="8" spans="1:7" x14ac:dyDescent="0.2">
      <c r="A8" s="81"/>
      <c r="B8" s="82" t="s">
        <v>89</v>
      </c>
      <c r="C8" s="335" t="s">
        <v>90</v>
      </c>
      <c r="D8" s="336"/>
      <c r="E8" s="337"/>
      <c r="F8" s="83" t="s">
        <v>91</v>
      </c>
      <c r="G8" s="218">
        <v>44852</v>
      </c>
    </row>
    <row r="9" spans="1:7" ht="25.5" x14ac:dyDescent="0.2">
      <c r="A9" s="84" t="s">
        <v>92</v>
      </c>
      <c r="B9" s="85" t="s">
        <v>93</v>
      </c>
      <c r="C9" s="85" t="s">
        <v>94</v>
      </c>
      <c r="D9" s="85" t="s">
        <v>95</v>
      </c>
      <c r="E9" s="85" t="s">
        <v>96</v>
      </c>
      <c r="F9" s="86" t="s">
        <v>79</v>
      </c>
      <c r="G9" s="87" t="s">
        <v>97</v>
      </c>
    </row>
    <row r="10" spans="1:7" x14ac:dyDescent="0.2">
      <c r="A10" s="88">
        <v>1</v>
      </c>
      <c r="B10" s="89" t="s">
        <v>385</v>
      </c>
      <c r="C10" s="89"/>
      <c r="D10" s="90" t="s">
        <v>353</v>
      </c>
      <c r="E10" s="212"/>
      <c r="F10" s="55" t="s">
        <v>73</v>
      </c>
      <c r="G10" s="92"/>
    </row>
    <row r="11" spans="1:7" ht="24" x14ac:dyDescent="0.2">
      <c r="A11" s="88">
        <v>2</v>
      </c>
      <c r="B11" s="89" t="s">
        <v>384</v>
      </c>
      <c r="C11" s="89"/>
      <c r="D11" s="90" t="s">
        <v>354</v>
      </c>
      <c r="E11" s="221"/>
      <c r="F11" s="55" t="s">
        <v>73</v>
      </c>
      <c r="G11" s="103"/>
    </row>
    <row r="12" spans="1:7" x14ac:dyDescent="0.2">
      <c r="A12" s="88">
        <v>3</v>
      </c>
      <c r="B12" s="89"/>
      <c r="C12" s="89"/>
      <c r="D12" s="90" t="s">
        <v>350</v>
      </c>
      <c r="E12" s="91"/>
      <c r="F12" s="55" t="s">
        <v>73</v>
      </c>
      <c r="G12" s="103"/>
    </row>
    <row r="13" spans="1:7" x14ac:dyDescent="0.2">
      <c r="A13" s="88">
        <v>4</v>
      </c>
      <c r="B13" s="89"/>
      <c r="C13" s="89"/>
      <c r="D13" s="90" t="s">
        <v>351</v>
      </c>
      <c r="E13" s="91"/>
      <c r="F13" s="55" t="s">
        <v>73</v>
      </c>
      <c r="G13" s="103"/>
    </row>
    <row r="14" spans="1:7" ht="60" x14ac:dyDescent="0.2">
      <c r="A14" s="88">
        <v>5</v>
      </c>
      <c r="B14" s="89" t="s">
        <v>355</v>
      </c>
      <c r="C14" s="89" t="s">
        <v>359</v>
      </c>
      <c r="D14" s="231" t="s">
        <v>356</v>
      </c>
      <c r="E14" s="224"/>
      <c r="F14" s="55" t="s">
        <v>73</v>
      </c>
      <c r="G14" s="238" t="s">
        <v>487</v>
      </c>
    </row>
    <row r="15" spans="1:7" ht="48" x14ac:dyDescent="0.2">
      <c r="A15" s="88">
        <v>6</v>
      </c>
      <c r="B15" s="89"/>
      <c r="C15" s="89" t="s">
        <v>387</v>
      </c>
      <c r="D15" s="231"/>
      <c r="E15" s="234"/>
      <c r="F15" s="55" t="s">
        <v>73</v>
      </c>
      <c r="G15" s="103"/>
    </row>
    <row r="16" spans="1:7" x14ac:dyDescent="0.2">
      <c r="A16" s="88">
        <v>7</v>
      </c>
      <c r="B16" s="89"/>
      <c r="C16" s="89" t="s">
        <v>361</v>
      </c>
      <c r="D16" s="212"/>
      <c r="E16" s="91"/>
      <c r="F16" s="55" t="s">
        <v>73</v>
      </c>
      <c r="G16" s="103"/>
    </row>
    <row r="17" spans="1:7" x14ac:dyDescent="0.2">
      <c r="A17" s="88">
        <v>8</v>
      </c>
      <c r="B17" s="89" t="s">
        <v>362</v>
      </c>
      <c r="C17" s="215"/>
      <c r="D17" s="90" t="s">
        <v>363</v>
      </c>
      <c r="E17" s="91"/>
      <c r="F17" s="55" t="s">
        <v>73</v>
      </c>
      <c r="G17" s="103"/>
    </row>
    <row r="18" spans="1:7" x14ac:dyDescent="0.2">
      <c r="A18" s="88">
        <v>9</v>
      </c>
      <c r="B18" s="89" t="s">
        <v>364</v>
      </c>
      <c r="C18" s="215"/>
      <c r="D18" s="90" t="s">
        <v>386</v>
      </c>
      <c r="E18" s="91"/>
      <c r="F18" s="55" t="s">
        <v>73</v>
      </c>
      <c r="G18" s="103"/>
    </row>
    <row r="19" spans="1:7" ht="24" x14ac:dyDescent="0.2">
      <c r="A19" s="88">
        <v>10</v>
      </c>
      <c r="B19" s="219"/>
      <c r="C19" s="94"/>
      <c r="D19" s="101" t="s">
        <v>365</v>
      </c>
      <c r="E19" s="93"/>
      <c r="F19" s="55" t="s">
        <v>73</v>
      </c>
      <c r="G19" s="103"/>
    </row>
    <row r="20" spans="1:7" ht="36" x14ac:dyDescent="0.2">
      <c r="A20" s="88">
        <v>11</v>
      </c>
      <c r="B20" s="89" t="s">
        <v>388</v>
      </c>
      <c r="C20" s="89" t="s">
        <v>389</v>
      </c>
      <c r="D20" s="232" t="s">
        <v>390</v>
      </c>
      <c r="E20" s="93"/>
      <c r="F20" s="55" t="s">
        <v>73</v>
      </c>
      <c r="G20" s="220"/>
    </row>
    <row r="21" spans="1:7" x14ac:dyDescent="0.2">
      <c r="A21" s="88">
        <v>12</v>
      </c>
      <c r="B21" s="89" t="s">
        <v>362</v>
      </c>
      <c r="C21" s="96"/>
      <c r="D21" s="232" t="s">
        <v>363</v>
      </c>
      <c r="E21" s="93"/>
      <c r="F21" s="55" t="s">
        <v>73</v>
      </c>
      <c r="G21" s="220"/>
    </row>
    <row r="22" spans="1:7" x14ac:dyDescent="0.2">
      <c r="A22" s="88">
        <v>13</v>
      </c>
      <c r="B22" s="89" t="s">
        <v>364</v>
      </c>
      <c r="C22" s="96"/>
      <c r="D22" s="90" t="s">
        <v>360</v>
      </c>
      <c r="E22" s="93"/>
      <c r="F22" s="55" t="s">
        <v>73</v>
      </c>
      <c r="G22" s="220"/>
    </row>
    <row r="23" spans="1:7" ht="24" x14ac:dyDescent="0.2">
      <c r="A23" s="88"/>
      <c r="B23" s="210"/>
      <c r="C23" s="96"/>
      <c r="D23" s="101" t="s">
        <v>366</v>
      </c>
      <c r="E23" s="93"/>
      <c r="F23" s="55" t="s">
        <v>73</v>
      </c>
      <c r="G23" s="220"/>
    </row>
    <row r="24" spans="1:7" ht="13.5" thickBot="1" x14ac:dyDescent="0.25">
      <c r="A24" s="97"/>
      <c r="B24" s="98" t="s">
        <v>98</v>
      </c>
      <c r="C24" s="98"/>
      <c r="D24" s="99"/>
      <c r="E24" s="99"/>
      <c r="F24" s="55" t="s">
        <v>73</v>
      </c>
      <c r="G24" s="100"/>
    </row>
    <row r="26" spans="1:7" ht="16.5" thickBot="1" x14ac:dyDescent="0.25">
      <c r="A26" s="331" t="str">
        <f>'Use Cases'!A4&amp;"."&amp;eService!A15&amp;"-"&amp;eService!B15</f>
        <v>UC001.2-Incident details中新增、更新数据显示正确</v>
      </c>
      <c r="B26" s="331"/>
      <c r="C26" s="331"/>
      <c r="D26" s="331"/>
      <c r="E26" s="331"/>
      <c r="F26" s="331"/>
      <c r="G26" s="331"/>
    </row>
    <row r="27" spans="1:7" ht="36" customHeight="1" thickTop="1" x14ac:dyDescent="0.2">
      <c r="A27" s="69"/>
      <c r="B27" s="70" t="s">
        <v>84</v>
      </c>
      <c r="C27" s="332" t="str">
        <f>eService!B15</f>
        <v>Incident details中新增、更新数据显示正确</v>
      </c>
      <c r="D27" s="333"/>
      <c r="E27" s="334"/>
      <c r="F27" s="71" t="s">
        <v>85</v>
      </c>
      <c r="G27" s="228" t="str">
        <f>'Use Cases'!A4&amp;"-"&amp;eService!A15</f>
        <v>UC001-2</v>
      </c>
    </row>
    <row r="28" spans="1:7" ht="27.75" customHeight="1" x14ac:dyDescent="0.2">
      <c r="A28" s="72"/>
      <c r="B28" s="73" t="s">
        <v>332</v>
      </c>
      <c r="C28" s="338" t="str">
        <f>eService!C15</f>
        <v>Potential Severity显示正确，下拉框中数据显示正确，新增页面数据显示正确，可正确保存</v>
      </c>
      <c r="D28" s="339"/>
      <c r="E28" s="339"/>
      <c r="F28" s="339"/>
      <c r="G28" s="340"/>
    </row>
    <row r="29" spans="1:7" ht="12.75" customHeight="1" x14ac:dyDescent="0.2">
      <c r="A29" s="74"/>
      <c r="B29" s="73" t="s">
        <v>331</v>
      </c>
      <c r="C29" s="338"/>
      <c r="D29" s="339"/>
      <c r="E29" s="339"/>
      <c r="F29" s="339"/>
      <c r="G29" s="340"/>
    </row>
    <row r="30" spans="1:7" x14ac:dyDescent="0.2">
      <c r="A30" s="74"/>
      <c r="B30" s="73" t="s">
        <v>86</v>
      </c>
      <c r="C30" s="341" t="s">
        <v>349</v>
      </c>
      <c r="D30" s="342"/>
      <c r="E30" s="342"/>
      <c r="F30" s="342"/>
      <c r="G30" s="343"/>
    </row>
    <row r="31" spans="1:7" ht="26.25" customHeight="1" thickBot="1" x14ac:dyDescent="0.25">
      <c r="A31" s="75"/>
      <c r="B31" s="76" t="s">
        <v>333</v>
      </c>
      <c r="C31" s="344" t="s">
        <v>358</v>
      </c>
      <c r="D31" s="345"/>
      <c r="E31" s="345"/>
      <c r="F31" s="345"/>
      <c r="G31" s="346"/>
    </row>
    <row r="32" spans="1:7" x14ac:dyDescent="0.2">
      <c r="A32" s="77"/>
      <c r="B32" s="78" t="s">
        <v>87</v>
      </c>
      <c r="C32" s="347" t="s">
        <v>334</v>
      </c>
      <c r="D32" s="348"/>
      <c r="E32" s="349"/>
      <c r="F32" s="79" t="s">
        <v>88</v>
      </c>
      <c r="G32" s="80"/>
    </row>
    <row r="33" spans="1:7" ht="13.5" thickBot="1" x14ac:dyDescent="0.25">
      <c r="A33" s="81"/>
      <c r="B33" s="82" t="s">
        <v>89</v>
      </c>
      <c r="C33" s="335" t="s">
        <v>90</v>
      </c>
      <c r="D33" s="336"/>
      <c r="E33" s="337"/>
      <c r="F33" s="83" t="s">
        <v>91</v>
      </c>
      <c r="G33" s="218">
        <v>44852</v>
      </c>
    </row>
    <row r="34" spans="1:7" ht="26.25" thickBot="1" x14ac:dyDescent="0.25">
      <c r="A34" s="84" t="s">
        <v>92</v>
      </c>
      <c r="B34" s="85" t="s">
        <v>93</v>
      </c>
      <c r="C34" s="85" t="s">
        <v>94</v>
      </c>
      <c r="D34" s="85" t="s">
        <v>95</v>
      </c>
      <c r="E34" s="85" t="s">
        <v>96</v>
      </c>
      <c r="F34" s="86" t="s">
        <v>79</v>
      </c>
      <c r="G34" s="87" t="s">
        <v>97</v>
      </c>
    </row>
    <row r="35" spans="1:7" x14ac:dyDescent="0.2">
      <c r="A35" s="88">
        <v>1</v>
      </c>
      <c r="B35" s="89" t="s">
        <v>383</v>
      </c>
      <c r="C35" s="89"/>
      <c r="D35" s="212"/>
      <c r="E35" s="212"/>
      <c r="F35" s="55" t="s">
        <v>73</v>
      </c>
      <c r="G35" s="92"/>
    </row>
    <row r="36" spans="1:7" ht="36" x14ac:dyDescent="0.2">
      <c r="A36" s="88">
        <v>2</v>
      </c>
      <c r="B36" s="89" t="s">
        <v>367</v>
      </c>
      <c r="C36" s="89"/>
      <c r="D36" s="90" t="s">
        <v>373</v>
      </c>
      <c r="E36" s="91"/>
      <c r="F36" s="55" t="s">
        <v>73</v>
      </c>
      <c r="G36" s="103"/>
    </row>
    <row r="37" spans="1:7" ht="24" x14ac:dyDescent="0.2">
      <c r="A37" s="88"/>
      <c r="B37" s="89"/>
      <c r="C37" s="89"/>
      <c r="D37" s="90" t="s">
        <v>374</v>
      </c>
      <c r="E37" s="91"/>
      <c r="F37" s="55" t="s">
        <v>73</v>
      </c>
      <c r="G37" s="103"/>
    </row>
    <row r="38" spans="1:7" ht="24" x14ac:dyDescent="0.2">
      <c r="A38" s="88"/>
      <c r="B38" s="89" t="s">
        <v>369</v>
      </c>
      <c r="C38" s="215"/>
      <c r="D38" s="90" t="s">
        <v>370</v>
      </c>
      <c r="E38" s="212"/>
      <c r="F38" s="55" t="s">
        <v>73</v>
      </c>
      <c r="G38" s="103"/>
    </row>
    <row r="39" spans="1:7" ht="96" x14ac:dyDescent="0.2">
      <c r="A39" s="88"/>
      <c r="B39" s="215"/>
      <c r="C39" s="215"/>
      <c r="D39" s="101" t="s">
        <v>488</v>
      </c>
      <c r="E39" s="213"/>
      <c r="F39" s="55" t="s">
        <v>73</v>
      </c>
      <c r="G39" s="220"/>
    </row>
    <row r="40" spans="1:7" x14ac:dyDescent="0.2">
      <c r="A40" s="88"/>
      <c r="B40" s="89" t="s">
        <v>371</v>
      </c>
      <c r="C40" s="89" t="s">
        <v>372</v>
      </c>
      <c r="D40" s="101" t="s">
        <v>357</v>
      </c>
      <c r="E40" s="213"/>
      <c r="F40" s="55" t="s">
        <v>73</v>
      </c>
      <c r="G40" s="220"/>
    </row>
    <row r="41" spans="1:7" x14ac:dyDescent="0.2">
      <c r="A41" s="88"/>
      <c r="B41" s="210"/>
      <c r="C41" s="96"/>
      <c r="D41" s="101" t="s">
        <v>375</v>
      </c>
      <c r="E41" s="95"/>
      <c r="F41" s="55" t="s">
        <v>73</v>
      </c>
      <c r="G41" s="220"/>
    </row>
    <row r="42" spans="1:7" ht="24" x14ac:dyDescent="0.2">
      <c r="A42" s="88"/>
      <c r="B42" s="89" t="s">
        <v>376</v>
      </c>
      <c r="C42" s="96"/>
      <c r="D42" s="232" t="s">
        <v>377</v>
      </c>
      <c r="E42" s="213"/>
      <c r="F42" s="55" t="s">
        <v>73</v>
      </c>
      <c r="G42" s="213"/>
    </row>
    <row r="43" spans="1:7" x14ac:dyDescent="0.2">
      <c r="A43" s="222"/>
      <c r="B43" s="89" t="s">
        <v>378</v>
      </c>
      <c r="C43" s="89" t="s">
        <v>379</v>
      </c>
      <c r="D43" s="101" t="s">
        <v>357</v>
      </c>
      <c r="E43" s="213"/>
      <c r="F43" s="55" t="s">
        <v>73</v>
      </c>
      <c r="G43" s="227"/>
    </row>
    <row r="44" spans="1:7" x14ac:dyDescent="0.2">
      <c r="A44" s="222"/>
      <c r="B44" s="223"/>
      <c r="C44" s="226"/>
      <c r="D44" s="101" t="s">
        <v>380</v>
      </c>
      <c r="E44" s="213"/>
      <c r="F44" s="55" t="s">
        <v>73</v>
      </c>
      <c r="G44" s="227"/>
    </row>
    <row r="45" spans="1:7" ht="13.5" thickBot="1" x14ac:dyDescent="0.25">
      <c r="A45" s="97"/>
      <c r="B45" s="98" t="s">
        <v>98</v>
      </c>
      <c r="C45" s="98"/>
      <c r="D45" s="99"/>
      <c r="E45" s="99"/>
      <c r="F45" s="55" t="s">
        <v>73</v>
      </c>
      <c r="G45" s="100"/>
    </row>
    <row r="47" spans="1:7" ht="16.5" thickBot="1" x14ac:dyDescent="0.25">
      <c r="A47" s="331" t="s">
        <v>532</v>
      </c>
      <c r="B47" s="331"/>
      <c r="C47" s="331"/>
      <c r="D47" s="331"/>
      <c r="E47" s="331"/>
      <c r="F47" s="331"/>
      <c r="G47" s="331"/>
    </row>
    <row r="48" spans="1:7" ht="36" customHeight="1" thickTop="1" x14ac:dyDescent="0.2">
      <c r="A48" s="69"/>
      <c r="B48" s="70" t="s">
        <v>84</v>
      </c>
      <c r="C48" s="353" t="s">
        <v>533</v>
      </c>
      <c r="D48" s="333"/>
      <c r="E48" s="334"/>
      <c r="F48" s="71" t="s">
        <v>85</v>
      </c>
      <c r="G48" s="228" t="str">
        <f>'Use Cases'!A25&amp;"-"&amp;eService!A36</f>
        <v>-</v>
      </c>
    </row>
    <row r="49" spans="1:7" ht="27.75" customHeight="1" x14ac:dyDescent="0.2">
      <c r="A49" s="72"/>
      <c r="B49" s="73" t="s">
        <v>332</v>
      </c>
      <c r="C49" s="341" t="s">
        <v>535</v>
      </c>
      <c r="D49" s="339"/>
      <c r="E49" s="339"/>
      <c r="F49" s="339"/>
      <c r="G49" s="340"/>
    </row>
    <row r="50" spans="1:7" ht="12.75" customHeight="1" x14ac:dyDescent="0.2">
      <c r="A50" s="74"/>
      <c r="B50" s="73" t="s">
        <v>331</v>
      </c>
      <c r="C50" s="338"/>
      <c r="D50" s="339"/>
      <c r="E50" s="339"/>
      <c r="F50" s="339"/>
      <c r="G50" s="340"/>
    </row>
    <row r="51" spans="1:7" x14ac:dyDescent="0.2">
      <c r="A51" s="74"/>
      <c r="B51" s="73" t="s">
        <v>86</v>
      </c>
      <c r="C51" s="341" t="s">
        <v>349</v>
      </c>
      <c r="D51" s="342"/>
      <c r="E51" s="342"/>
      <c r="F51" s="342"/>
      <c r="G51" s="343"/>
    </row>
    <row r="52" spans="1:7" ht="26.25" customHeight="1" thickBot="1" x14ac:dyDescent="0.25">
      <c r="A52" s="75"/>
      <c r="B52" s="76" t="s">
        <v>333</v>
      </c>
      <c r="C52" s="344" t="s">
        <v>534</v>
      </c>
      <c r="D52" s="345"/>
      <c r="E52" s="345"/>
      <c r="F52" s="345"/>
      <c r="G52" s="346"/>
    </row>
    <row r="53" spans="1:7" x14ac:dyDescent="0.2">
      <c r="A53" s="77"/>
      <c r="B53" s="78" t="s">
        <v>87</v>
      </c>
      <c r="C53" s="347" t="s">
        <v>334</v>
      </c>
      <c r="D53" s="348"/>
      <c r="E53" s="349"/>
      <c r="F53" s="79" t="s">
        <v>88</v>
      </c>
      <c r="G53" s="80"/>
    </row>
    <row r="54" spans="1:7" ht="13.5" thickBot="1" x14ac:dyDescent="0.25">
      <c r="A54" s="81"/>
      <c r="B54" s="82" t="s">
        <v>89</v>
      </c>
      <c r="C54" s="335" t="s">
        <v>90</v>
      </c>
      <c r="D54" s="336"/>
      <c r="E54" s="337"/>
      <c r="F54" s="83" t="s">
        <v>91</v>
      </c>
      <c r="G54" s="218">
        <v>44852</v>
      </c>
    </row>
    <row r="55" spans="1:7" ht="26.25" thickBot="1" x14ac:dyDescent="0.25">
      <c r="A55" s="84" t="s">
        <v>92</v>
      </c>
      <c r="B55" s="85" t="s">
        <v>93</v>
      </c>
      <c r="C55" s="85" t="s">
        <v>94</v>
      </c>
      <c r="D55" s="85" t="s">
        <v>95</v>
      </c>
      <c r="E55" s="85" t="s">
        <v>96</v>
      </c>
      <c r="F55" s="86" t="s">
        <v>79</v>
      </c>
      <c r="G55" s="87" t="s">
        <v>97</v>
      </c>
    </row>
    <row r="56" spans="1:7" x14ac:dyDescent="0.2">
      <c r="A56" s="88">
        <v>1</v>
      </c>
      <c r="B56" s="89" t="s">
        <v>536</v>
      </c>
      <c r="C56" s="89"/>
      <c r="D56" s="90" t="s">
        <v>537</v>
      </c>
      <c r="E56" s="212"/>
      <c r="F56" s="55" t="s">
        <v>73</v>
      </c>
      <c r="G56" s="92"/>
    </row>
    <row r="57" spans="1:7" x14ac:dyDescent="0.2">
      <c r="A57" s="88">
        <v>2</v>
      </c>
      <c r="B57" s="89" t="s">
        <v>557</v>
      </c>
      <c r="C57" s="89" t="s">
        <v>538</v>
      </c>
      <c r="D57" s="90" t="s">
        <v>539</v>
      </c>
      <c r="E57" s="91"/>
      <c r="F57" s="55" t="s">
        <v>73</v>
      </c>
      <c r="G57" s="103"/>
    </row>
    <row r="58" spans="1:7" x14ac:dyDescent="0.2">
      <c r="A58" s="88"/>
      <c r="B58" s="89" t="s">
        <v>540</v>
      </c>
      <c r="C58" s="89"/>
      <c r="D58" s="90" t="s">
        <v>541</v>
      </c>
      <c r="E58" s="91"/>
      <c r="F58" s="55" t="s">
        <v>73</v>
      </c>
      <c r="G58" s="103"/>
    </row>
    <row r="59" spans="1:7" x14ac:dyDescent="0.2">
      <c r="A59" s="88"/>
      <c r="B59" s="89" t="s">
        <v>540</v>
      </c>
      <c r="C59" s="215"/>
      <c r="D59" s="90" t="s">
        <v>542</v>
      </c>
      <c r="E59" s="212"/>
      <c r="F59" s="55" t="s">
        <v>73</v>
      </c>
      <c r="G59" s="103"/>
    </row>
    <row r="60" spans="1:7" ht="60" x14ac:dyDescent="0.2">
      <c r="A60" s="88"/>
      <c r="B60" s="89" t="s">
        <v>540</v>
      </c>
      <c r="C60" s="89" t="s">
        <v>543</v>
      </c>
      <c r="D60" s="90" t="s">
        <v>544</v>
      </c>
      <c r="E60" s="213"/>
      <c r="F60" s="55" t="s">
        <v>73</v>
      </c>
      <c r="G60" s="220"/>
    </row>
    <row r="61" spans="1:7" ht="24" x14ac:dyDescent="0.2">
      <c r="A61" s="88"/>
      <c r="B61" s="89" t="s">
        <v>540</v>
      </c>
      <c r="C61" s="89" t="s">
        <v>545</v>
      </c>
      <c r="D61" s="90" t="s">
        <v>546</v>
      </c>
      <c r="E61" s="213"/>
      <c r="F61" s="55" t="s">
        <v>73</v>
      </c>
      <c r="G61" s="220"/>
    </row>
    <row r="62" spans="1:7" x14ac:dyDescent="0.2">
      <c r="A62" s="88"/>
      <c r="B62" s="89" t="s">
        <v>540</v>
      </c>
      <c r="C62" s="96" t="s">
        <v>548</v>
      </c>
      <c r="D62" s="101" t="s">
        <v>547</v>
      </c>
      <c r="E62" s="95"/>
      <c r="F62" s="55" t="s">
        <v>73</v>
      </c>
      <c r="G62" s="220"/>
    </row>
    <row r="63" spans="1:7" x14ac:dyDescent="0.2">
      <c r="A63" s="88"/>
      <c r="B63" s="89" t="s">
        <v>540</v>
      </c>
      <c r="C63" s="89"/>
      <c r="D63" s="90" t="s">
        <v>552</v>
      </c>
      <c r="E63" s="213"/>
      <c r="F63" s="55" t="s">
        <v>73</v>
      </c>
      <c r="G63" s="213"/>
    </row>
    <row r="64" spans="1:7" x14ac:dyDescent="0.2">
      <c r="A64" s="88"/>
      <c r="B64" s="89" t="s">
        <v>540</v>
      </c>
      <c r="C64" s="96" t="s">
        <v>550</v>
      </c>
      <c r="D64" s="101" t="s">
        <v>549</v>
      </c>
      <c r="E64" s="95"/>
      <c r="F64" s="55" t="s">
        <v>73</v>
      </c>
      <c r="G64" s="227"/>
    </row>
    <row r="65" spans="1:7" x14ac:dyDescent="0.2">
      <c r="A65" s="88"/>
      <c r="B65" s="89" t="s">
        <v>540</v>
      </c>
      <c r="C65" s="89"/>
      <c r="D65" s="90" t="s">
        <v>553</v>
      </c>
      <c r="E65" s="213"/>
      <c r="F65" s="55" t="s">
        <v>73</v>
      </c>
      <c r="G65" s="227"/>
    </row>
    <row r="66" spans="1:7" x14ac:dyDescent="0.2">
      <c r="A66" s="88"/>
      <c r="B66" s="89" t="s">
        <v>551</v>
      </c>
      <c r="C66" s="96"/>
      <c r="D66" s="101"/>
      <c r="E66" s="95"/>
      <c r="F66" s="55" t="s">
        <v>73</v>
      </c>
      <c r="G66" s="227"/>
    </row>
    <row r="67" spans="1:7" ht="50.25" x14ac:dyDescent="0.2">
      <c r="A67" s="88"/>
      <c r="B67" s="89" t="s">
        <v>555</v>
      </c>
      <c r="C67" s="96" t="s">
        <v>554</v>
      </c>
      <c r="D67" s="101" t="s">
        <v>556</v>
      </c>
      <c r="E67" s="95"/>
      <c r="F67" s="55" t="s">
        <v>73</v>
      </c>
      <c r="G67" s="227"/>
    </row>
    <row r="68" spans="1:7" x14ac:dyDescent="0.2">
      <c r="A68" s="88"/>
      <c r="B68" s="89" t="s">
        <v>558</v>
      </c>
      <c r="C68" s="96" t="s">
        <v>559</v>
      </c>
      <c r="D68" s="101"/>
      <c r="E68" s="95"/>
      <c r="F68" s="55" t="s">
        <v>73</v>
      </c>
      <c r="G68" s="227"/>
    </row>
    <row r="69" spans="1:7" x14ac:dyDescent="0.2">
      <c r="A69" s="88"/>
      <c r="B69" s="89" t="s">
        <v>540</v>
      </c>
      <c r="C69" s="96" t="s">
        <v>560</v>
      </c>
      <c r="D69" s="101" t="s">
        <v>561</v>
      </c>
      <c r="E69" s="95"/>
      <c r="F69" s="55" t="s">
        <v>73</v>
      </c>
      <c r="G69" s="227"/>
    </row>
    <row r="70" spans="1:7" ht="24" x14ac:dyDescent="0.2">
      <c r="A70" s="88"/>
      <c r="B70" s="89" t="s">
        <v>563</v>
      </c>
      <c r="C70" s="89" t="s">
        <v>562</v>
      </c>
      <c r="D70" s="90"/>
      <c r="E70" s="213"/>
      <c r="F70" s="55" t="s">
        <v>73</v>
      </c>
      <c r="G70" s="227"/>
    </row>
    <row r="71" spans="1:7" x14ac:dyDescent="0.2">
      <c r="A71" s="88"/>
      <c r="B71" s="89" t="s">
        <v>551</v>
      </c>
      <c r="C71" s="96"/>
      <c r="D71" s="101" t="s">
        <v>564</v>
      </c>
      <c r="E71" s="95"/>
      <c r="F71" s="55" t="s">
        <v>73</v>
      </c>
      <c r="G71" s="227"/>
    </row>
    <row r="72" spans="1:7" ht="63.75" x14ac:dyDescent="0.2">
      <c r="A72" s="88"/>
      <c r="B72" s="89" t="s">
        <v>572</v>
      </c>
      <c r="C72" s="96" t="s">
        <v>573</v>
      </c>
      <c r="D72" s="101"/>
      <c r="E72" s="95"/>
      <c r="F72" s="55" t="s">
        <v>73</v>
      </c>
      <c r="G72" s="227"/>
    </row>
    <row r="73" spans="1:7" x14ac:dyDescent="0.2">
      <c r="A73" s="88"/>
      <c r="B73" s="89"/>
      <c r="C73" s="96"/>
      <c r="D73" s="101"/>
      <c r="E73" s="95"/>
      <c r="F73" s="55"/>
      <c r="G73" s="227"/>
    </row>
    <row r="74" spans="1:7" x14ac:dyDescent="0.2">
      <c r="A74" s="88"/>
      <c r="B74" s="89" t="s">
        <v>565</v>
      </c>
      <c r="C74" s="89" t="s">
        <v>566</v>
      </c>
      <c r="D74" s="90"/>
      <c r="E74" s="213"/>
      <c r="F74" s="55" t="s">
        <v>73</v>
      </c>
      <c r="G74" s="227"/>
    </row>
    <row r="75" spans="1:7" ht="36" x14ac:dyDescent="0.2">
      <c r="A75" s="88"/>
      <c r="B75" s="89" t="s">
        <v>567</v>
      </c>
      <c r="C75" s="89" t="s">
        <v>568</v>
      </c>
      <c r="D75" s="101" t="s">
        <v>569</v>
      </c>
      <c r="E75" s="95"/>
      <c r="F75" s="55" t="s">
        <v>73</v>
      </c>
      <c r="G75" s="227"/>
    </row>
    <row r="76" spans="1:7" ht="36" x14ac:dyDescent="0.2">
      <c r="A76" s="88"/>
      <c r="B76" s="89"/>
      <c r="C76" s="89"/>
      <c r="D76" s="101" t="s">
        <v>570</v>
      </c>
      <c r="E76" s="95"/>
      <c r="F76" s="55" t="s">
        <v>73</v>
      </c>
      <c r="G76" s="227"/>
    </row>
    <row r="77" spans="1:7" ht="36" x14ac:dyDescent="0.2">
      <c r="A77" s="88"/>
      <c r="B77" s="89"/>
      <c r="C77" s="89"/>
      <c r="D77" s="101" t="s">
        <v>571</v>
      </c>
      <c r="E77" s="95"/>
      <c r="F77" s="55" t="s">
        <v>73</v>
      </c>
      <c r="G77" s="227"/>
    </row>
    <row r="78" spans="1:7" x14ac:dyDescent="0.2">
      <c r="A78" s="88"/>
      <c r="B78" s="89"/>
      <c r="C78" s="89"/>
      <c r="D78" s="101"/>
      <c r="E78" s="95"/>
      <c r="F78" s="55"/>
      <c r="G78" s="227"/>
    </row>
    <row r="79" spans="1:7" x14ac:dyDescent="0.2">
      <c r="A79" s="88"/>
      <c r="B79" s="89"/>
      <c r="C79" s="89"/>
      <c r="D79" s="101"/>
      <c r="E79" s="95"/>
      <c r="F79" s="55"/>
      <c r="G79" s="227"/>
    </row>
    <row r="80" spans="1:7" x14ac:dyDescent="0.2">
      <c r="A80" s="88"/>
      <c r="B80" s="89"/>
      <c r="C80" s="89"/>
      <c r="D80" s="101"/>
      <c r="E80" s="95"/>
      <c r="F80" s="55"/>
      <c r="G80" s="227"/>
    </row>
    <row r="81" spans="1:7" x14ac:dyDescent="0.2">
      <c r="A81" s="88"/>
      <c r="B81" s="89"/>
      <c r="C81" s="96"/>
      <c r="D81" s="101"/>
      <c r="E81" s="95"/>
      <c r="F81" s="55"/>
      <c r="G81" s="227"/>
    </row>
    <row r="82" spans="1:7" ht="13.5" thickBot="1" x14ac:dyDescent="0.25">
      <c r="A82" s="97"/>
      <c r="B82" s="98" t="s">
        <v>98</v>
      </c>
      <c r="C82" s="98"/>
      <c r="D82" s="99"/>
      <c r="E82" s="99"/>
      <c r="F82" s="55" t="s">
        <v>73</v>
      </c>
      <c r="G82" s="100"/>
    </row>
    <row r="84" spans="1:7" ht="16.5" thickBot="1" x14ac:dyDescent="0.25">
      <c r="A84" s="331" t="s">
        <v>486</v>
      </c>
      <c r="B84" s="331"/>
      <c r="C84" s="331"/>
      <c r="D84" s="331"/>
      <c r="E84" s="331"/>
      <c r="F84" s="331"/>
      <c r="G84" s="331"/>
    </row>
    <row r="85" spans="1:7" ht="36" customHeight="1" thickTop="1" x14ac:dyDescent="0.2">
      <c r="A85" s="69"/>
      <c r="B85" s="70" t="s">
        <v>84</v>
      </c>
      <c r="C85" s="353" t="s">
        <v>474</v>
      </c>
      <c r="D85" s="333"/>
      <c r="E85" s="334"/>
      <c r="F85" s="71" t="s">
        <v>85</v>
      </c>
      <c r="G85" s="228" t="str">
        <f>'Use Cases'!A26&amp;"-"&amp;eService!A37</f>
        <v>-</v>
      </c>
    </row>
    <row r="86" spans="1:7" ht="27.75" customHeight="1" x14ac:dyDescent="0.2">
      <c r="A86" s="72"/>
      <c r="B86" s="73" t="s">
        <v>332</v>
      </c>
      <c r="C86" s="341" t="s">
        <v>477</v>
      </c>
      <c r="D86" s="339"/>
      <c r="E86" s="339"/>
      <c r="F86" s="339"/>
      <c r="G86" s="340"/>
    </row>
    <row r="87" spans="1:7" ht="12.75" customHeight="1" x14ac:dyDescent="0.2">
      <c r="A87" s="74"/>
      <c r="B87" s="73" t="s">
        <v>331</v>
      </c>
      <c r="C87" s="338"/>
      <c r="D87" s="339"/>
      <c r="E87" s="339"/>
      <c r="F87" s="339"/>
      <c r="G87" s="340"/>
    </row>
    <row r="88" spans="1:7" x14ac:dyDescent="0.2">
      <c r="A88" s="74"/>
      <c r="B88" s="73" t="s">
        <v>86</v>
      </c>
      <c r="C88" s="341" t="s">
        <v>349</v>
      </c>
      <c r="D88" s="342"/>
      <c r="E88" s="342"/>
      <c r="F88" s="342"/>
      <c r="G88" s="343"/>
    </row>
    <row r="89" spans="1:7" ht="26.25" customHeight="1" thickBot="1" x14ac:dyDescent="0.25">
      <c r="A89" s="75"/>
      <c r="B89" s="76" t="s">
        <v>333</v>
      </c>
      <c r="C89" s="344" t="s">
        <v>521</v>
      </c>
      <c r="D89" s="345"/>
      <c r="E89" s="345"/>
      <c r="F89" s="345"/>
      <c r="G89" s="346"/>
    </row>
    <row r="90" spans="1:7" x14ac:dyDescent="0.2">
      <c r="A90" s="77"/>
      <c r="B90" s="78" t="s">
        <v>87</v>
      </c>
      <c r="C90" s="347" t="s">
        <v>334</v>
      </c>
      <c r="D90" s="348"/>
      <c r="E90" s="349"/>
      <c r="F90" s="79" t="s">
        <v>88</v>
      </c>
      <c r="G90" s="80"/>
    </row>
    <row r="91" spans="1:7" ht="13.5" thickBot="1" x14ac:dyDescent="0.25">
      <c r="A91" s="81"/>
      <c r="B91" s="82" t="s">
        <v>89</v>
      </c>
      <c r="C91" s="335" t="s">
        <v>90</v>
      </c>
      <c r="D91" s="336"/>
      <c r="E91" s="337"/>
      <c r="F91" s="83" t="s">
        <v>91</v>
      </c>
      <c r="G91" s="218">
        <v>44852</v>
      </c>
    </row>
    <row r="92" spans="1:7" ht="26.25" thickBot="1" x14ac:dyDescent="0.25">
      <c r="A92" s="84" t="s">
        <v>92</v>
      </c>
      <c r="B92" s="85" t="s">
        <v>93</v>
      </c>
      <c r="C92" s="85" t="s">
        <v>94</v>
      </c>
      <c r="D92" s="85" t="s">
        <v>95</v>
      </c>
      <c r="E92" s="85" t="s">
        <v>96</v>
      </c>
      <c r="F92" s="86" t="s">
        <v>79</v>
      </c>
      <c r="G92" s="87" t="s">
        <v>97</v>
      </c>
    </row>
    <row r="93" spans="1:7" ht="24" x14ac:dyDescent="0.2">
      <c r="A93" s="88">
        <v>1</v>
      </c>
      <c r="B93" s="89" t="s">
        <v>475</v>
      </c>
      <c r="C93" s="89"/>
      <c r="D93" s="89" t="s">
        <v>476</v>
      </c>
      <c r="E93" s="212"/>
      <c r="F93" s="55" t="s">
        <v>73</v>
      </c>
      <c r="G93" s="92"/>
    </row>
    <row r="94" spans="1:7" ht="24" x14ac:dyDescent="0.2">
      <c r="A94" s="88">
        <v>2</v>
      </c>
      <c r="B94" s="89" t="s">
        <v>516</v>
      </c>
      <c r="C94" s="89"/>
      <c r="D94" s="90" t="s">
        <v>517</v>
      </c>
      <c r="E94" s="91"/>
      <c r="F94" s="55" t="s">
        <v>73</v>
      </c>
      <c r="G94" s="103"/>
    </row>
    <row r="95" spans="1:7" ht="24" x14ac:dyDescent="0.2">
      <c r="A95" s="88">
        <v>3</v>
      </c>
      <c r="B95" s="89" t="s">
        <v>518</v>
      </c>
      <c r="C95" s="89"/>
      <c r="D95" s="90" t="s">
        <v>519</v>
      </c>
      <c r="E95" s="91"/>
      <c r="F95" s="55" t="s">
        <v>73</v>
      </c>
      <c r="G95" s="103"/>
    </row>
    <row r="96" spans="1:7" ht="24" x14ac:dyDescent="0.2">
      <c r="A96" s="88"/>
      <c r="B96" s="89"/>
      <c r="C96" s="89"/>
      <c r="D96" s="90" t="s">
        <v>520</v>
      </c>
      <c r="E96" s="91"/>
      <c r="F96" s="55" t="s">
        <v>73</v>
      </c>
      <c r="G96" s="103"/>
    </row>
    <row r="97" spans="1:7" ht="84" x14ac:dyDescent="0.2">
      <c r="A97" s="88">
        <v>4</v>
      </c>
      <c r="B97" s="89" t="s">
        <v>496</v>
      </c>
      <c r="C97" s="89"/>
      <c r="D97" s="90" t="s">
        <v>500</v>
      </c>
      <c r="E97" s="91"/>
      <c r="F97" s="55" t="s">
        <v>73</v>
      </c>
      <c r="G97" s="103"/>
    </row>
    <row r="98" spans="1:7" ht="24" x14ac:dyDescent="0.2">
      <c r="A98" s="88">
        <v>5</v>
      </c>
      <c r="B98" s="89" t="s">
        <v>498</v>
      </c>
      <c r="C98" s="89"/>
      <c r="D98" s="90" t="s">
        <v>499</v>
      </c>
      <c r="E98" s="91"/>
      <c r="F98" s="55" t="s">
        <v>73</v>
      </c>
      <c r="G98" s="103"/>
    </row>
    <row r="99" spans="1:7" ht="48" x14ac:dyDescent="0.2">
      <c r="A99" s="88">
        <v>6</v>
      </c>
      <c r="B99" s="89" t="s">
        <v>497</v>
      </c>
      <c r="C99" s="89" t="s">
        <v>501</v>
      </c>
      <c r="D99" s="90" t="s">
        <v>511</v>
      </c>
      <c r="E99" s="91"/>
      <c r="F99" s="55" t="s">
        <v>73</v>
      </c>
      <c r="G99" s="103"/>
    </row>
    <row r="100" spans="1:7" ht="24" x14ac:dyDescent="0.2">
      <c r="A100" s="88">
        <v>7</v>
      </c>
      <c r="B100" s="89" t="s">
        <v>497</v>
      </c>
      <c r="C100" s="90" t="s">
        <v>502</v>
      </c>
      <c r="D100" s="90" t="s">
        <v>512</v>
      </c>
      <c r="E100" s="91"/>
      <c r="F100" s="55" t="s">
        <v>73</v>
      </c>
      <c r="G100" s="103"/>
    </row>
    <row r="101" spans="1:7" ht="24" x14ac:dyDescent="0.2">
      <c r="A101" s="88">
        <v>8</v>
      </c>
      <c r="B101" s="89" t="s">
        <v>497</v>
      </c>
      <c r="C101" s="229" t="s">
        <v>505</v>
      </c>
      <c r="D101" s="90" t="s">
        <v>513</v>
      </c>
      <c r="E101" s="91"/>
      <c r="F101" s="55" t="s">
        <v>73</v>
      </c>
      <c r="G101" s="103"/>
    </row>
    <row r="102" spans="1:7" ht="24" x14ac:dyDescent="0.2">
      <c r="A102" s="88">
        <v>9</v>
      </c>
      <c r="B102" s="89" t="s">
        <v>497</v>
      </c>
      <c r="C102" s="89" t="s">
        <v>503</v>
      </c>
      <c r="D102" s="90" t="s">
        <v>514</v>
      </c>
      <c r="E102" s="91"/>
      <c r="F102" s="55" t="s">
        <v>73</v>
      </c>
      <c r="G102" s="103"/>
    </row>
    <row r="103" spans="1:7" ht="24" x14ac:dyDescent="0.2">
      <c r="A103" s="88">
        <v>10</v>
      </c>
      <c r="B103" s="89" t="s">
        <v>497</v>
      </c>
      <c r="C103" s="89" t="s">
        <v>504</v>
      </c>
      <c r="D103" s="90" t="s">
        <v>506</v>
      </c>
      <c r="E103" s="91"/>
      <c r="F103" s="55" t="s">
        <v>73</v>
      </c>
      <c r="G103" s="103"/>
    </row>
    <row r="104" spans="1:7" ht="72" x14ac:dyDescent="0.2">
      <c r="A104" s="88">
        <v>11</v>
      </c>
      <c r="B104" s="89" t="s">
        <v>507</v>
      </c>
      <c r="C104" s="89"/>
      <c r="D104" s="90" t="s">
        <v>509</v>
      </c>
      <c r="E104" s="91"/>
      <c r="F104" s="55" t="s">
        <v>73</v>
      </c>
      <c r="G104" s="103"/>
    </row>
    <row r="105" spans="1:7" x14ac:dyDescent="0.2">
      <c r="A105" s="88">
        <v>12</v>
      </c>
      <c r="B105" s="89" t="s">
        <v>510</v>
      </c>
      <c r="C105" s="89"/>
      <c r="D105" s="90" t="s">
        <v>499</v>
      </c>
      <c r="E105" s="91"/>
      <c r="F105" s="55" t="s">
        <v>73</v>
      </c>
      <c r="G105" s="103"/>
    </row>
    <row r="106" spans="1:7" ht="48" x14ac:dyDescent="0.2">
      <c r="A106" s="88">
        <v>13</v>
      </c>
      <c r="B106" s="89" t="s">
        <v>515</v>
      </c>
      <c r="C106" s="89" t="s">
        <v>501</v>
      </c>
      <c r="D106" s="90" t="s">
        <v>511</v>
      </c>
      <c r="E106" s="91"/>
      <c r="F106" s="55" t="s">
        <v>73</v>
      </c>
      <c r="G106" s="103"/>
    </row>
    <row r="107" spans="1:7" ht="24" x14ac:dyDescent="0.2">
      <c r="A107" s="88">
        <v>14</v>
      </c>
      <c r="B107" s="89" t="s">
        <v>515</v>
      </c>
      <c r="C107" s="229" t="s">
        <v>505</v>
      </c>
      <c r="D107" s="90" t="s">
        <v>513</v>
      </c>
      <c r="E107" s="91"/>
      <c r="F107" s="55" t="s">
        <v>73</v>
      </c>
      <c r="G107" s="103"/>
    </row>
    <row r="108" spans="1:7" x14ac:dyDescent="0.2">
      <c r="A108" s="88">
        <v>15</v>
      </c>
      <c r="B108" s="89" t="s">
        <v>478</v>
      </c>
      <c r="C108" s="89" t="s">
        <v>503</v>
      </c>
      <c r="D108" s="101" t="s">
        <v>357</v>
      </c>
      <c r="E108" s="212"/>
      <c r="F108" s="55" t="s">
        <v>73</v>
      </c>
      <c r="G108" s="103"/>
    </row>
    <row r="109" spans="1:7" ht="13.5" thickBot="1" x14ac:dyDescent="0.25">
      <c r="A109" s="97"/>
      <c r="B109" s="98" t="s">
        <v>98</v>
      </c>
      <c r="C109" s="98"/>
      <c r="D109" s="99"/>
      <c r="E109" s="99"/>
      <c r="F109" s="104" t="s">
        <v>73</v>
      </c>
      <c r="G109" s="100"/>
    </row>
  </sheetData>
  <mergeCells count="32">
    <mergeCell ref="C52:G52"/>
    <mergeCell ref="C53:E53"/>
    <mergeCell ref="C54:E54"/>
    <mergeCell ref="A47:G47"/>
    <mergeCell ref="C48:E48"/>
    <mergeCell ref="C49:G49"/>
    <mergeCell ref="C50:G50"/>
    <mergeCell ref="C51:G51"/>
    <mergeCell ref="C89:G89"/>
    <mergeCell ref="C90:E90"/>
    <mergeCell ref="C91:E91"/>
    <mergeCell ref="A84:G84"/>
    <mergeCell ref="C85:E85"/>
    <mergeCell ref="C86:G86"/>
    <mergeCell ref="C87:G87"/>
    <mergeCell ref="C88:G88"/>
    <mergeCell ref="C6:G6"/>
    <mergeCell ref="C7:E7"/>
    <mergeCell ref="C8:E8"/>
    <mergeCell ref="A1:G1"/>
    <mergeCell ref="C2:E2"/>
    <mergeCell ref="C3:G3"/>
    <mergeCell ref="C4:G4"/>
    <mergeCell ref="C5:G5"/>
    <mergeCell ref="A26:G26"/>
    <mergeCell ref="C27:E27"/>
    <mergeCell ref="C33:E33"/>
    <mergeCell ref="C28:G28"/>
    <mergeCell ref="C29:G29"/>
    <mergeCell ref="C30:G30"/>
    <mergeCell ref="C31:G31"/>
    <mergeCell ref="C32:E32"/>
  </mergeCells>
  <phoneticPr fontId="7" type="noConversion"/>
  <conditionalFormatting sqref="F10:F23 F109">
    <cfRule type="cellIs" dxfId="50" priority="142" stopIfTrue="1" operator="equal">
      <formula>"F"</formula>
    </cfRule>
    <cfRule type="cellIs" dxfId="49" priority="143" stopIfTrue="1" operator="equal">
      <formula>"B"</formula>
    </cfRule>
    <cfRule type="cellIs" dxfId="48" priority="144" stopIfTrue="1" operator="equal">
      <formula>"u"</formula>
    </cfRule>
  </conditionalFormatting>
  <conditionalFormatting sqref="F35:F45">
    <cfRule type="cellIs" dxfId="47" priority="19" stopIfTrue="1" operator="equal">
      <formula>"F"</formula>
    </cfRule>
    <cfRule type="cellIs" dxfId="46" priority="20" stopIfTrue="1" operator="equal">
      <formula>"B"</formula>
    </cfRule>
    <cfRule type="cellIs" dxfId="45" priority="21" stopIfTrue="1" operator="equal">
      <formula>"u"</formula>
    </cfRule>
  </conditionalFormatting>
  <conditionalFormatting sqref="F24">
    <cfRule type="cellIs" dxfId="44" priority="7" stopIfTrue="1" operator="equal">
      <formula>"F"</formula>
    </cfRule>
    <cfRule type="cellIs" dxfId="43" priority="8" stopIfTrue="1" operator="equal">
      <formula>"B"</formula>
    </cfRule>
    <cfRule type="cellIs" dxfId="42" priority="9" stopIfTrue="1" operator="equal">
      <formula>"u"</formula>
    </cfRule>
  </conditionalFormatting>
  <conditionalFormatting sqref="F93:F108">
    <cfRule type="cellIs" dxfId="41" priority="4" stopIfTrue="1" operator="equal">
      <formula>"F"</formula>
    </cfRule>
    <cfRule type="cellIs" dxfId="40" priority="5" stopIfTrue="1" operator="equal">
      <formula>"B"</formula>
    </cfRule>
    <cfRule type="cellIs" dxfId="39" priority="6" stopIfTrue="1" operator="equal">
      <formula>"u"</formula>
    </cfRule>
  </conditionalFormatting>
  <conditionalFormatting sqref="F56:F82">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xWindow="976" yWindow="726" count="1">
    <dataValidation type="list" showInputMessage="1" showErrorMessage="1" promptTitle="Valid values include:" prompt="U - Untested_x000a_P - Pass_x000a_F - Fail_x000a_B - Blocked_x000a_S - Skipped_x000a_n/a - Not applicable_x000a_" sqref="F35:F45 F10:F24 F93:F109 F56:F82" xr:uid="{00000000-0002-0000-0400-000000000000}">
      <formula1>"U,P,F,B,S,n/a"</formula1>
    </dataValidation>
  </dataValidations>
  <hyperlinks>
    <hyperlink ref="G2" location="'UpdatePerformance section'!A14" display="'UpdatePerformance section'!A14" xr:uid="{00000000-0004-0000-0400-000000000000}"/>
    <hyperlink ref="G27" location="'UpdatePerformance section'!A17" display="UC001-02" xr:uid="{C23A1629-6B16-47E6-AADC-4E25FC292708}"/>
    <hyperlink ref="G85" location="'UpdatePerformance section'!A17" display="UC001-02" xr:uid="{D0EA3ABD-CD16-4591-B9E9-0E3E6E2F0302}"/>
    <hyperlink ref="G48" location="'UpdatePerformance section'!A17" display="UC001-02" xr:uid="{63149B45-28F8-42A8-A6EB-50E5065E5B2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D9A63-BCA9-4CF0-8F4C-94BF4639155D}">
  <dimension ref="A1:I37"/>
  <sheetViews>
    <sheetView workbookViewId="0">
      <pane ySplit="12" topLeftCell="A13" activePane="bottomLeft" state="frozen"/>
      <selection pane="bottomLeft" activeCell="D17" sqref="D17"/>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5" t="str">
        <f ca="1">MID(CELL("filename",A7),FIND("]",CELL("filename"),1)+1,255)</f>
        <v>uirements\Phase 44 - eService change 2022 Q3\Test\[TestCase_2022 Q3.xlsx]Client Stamp Logic Update</v>
      </c>
      <c r="B1" s="325"/>
      <c r="C1" s="325"/>
      <c r="D1" s="325"/>
      <c r="E1" s="325"/>
      <c r="F1" s="325"/>
      <c r="G1" s="325"/>
      <c r="H1" s="325"/>
      <c r="I1" s="325"/>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f>IF($E$9=0,"-",$E4/$E$9)</f>
        <v>0</v>
      </c>
      <c r="G4" s="37">
        <f>SUMIF($D$12:$D$26,"U",$G$12:$G$26)/60</f>
        <v>0</v>
      </c>
      <c r="H4" s="31"/>
      <c r="I4" s="31"/>
    </row>
    <row r="5" spans="1:9" s="26" customFormat="1" ht="12" x14ac:dyDescent="0.2">
      <c r="A5" s="31"/>
      <c r="B5" s="31"/>
      <c r="C5" s="31"/>
      <c r="D5" s="35" t="s">
        <v>73</v>
      </c>
      <c r="E5" s="35">
        <f>COUNTIF($D$12:$D$27,"P")</f>
        <v>4</v>
      </c>
      <c r="F5" s="36">
        <f>IF($E$9=0,"-",$E5/$E$9)</f>
        <v>1</v>
      </c>
      <c r="G5" s="38">
        <f>SUMIF($D$12:$D$27,"P",$G$12:$G$27)/60</f>
        <v>0</v>
      </c>
      <c r="H5" s="31"/>
      <c r="I5" s="31"/>
    </row>
    <row r="6" spans="1:9" s="26" customFormat="1" ht="12" x14ac:dyDescent="0.2">
      <c r="A6" s="31"/>
      <c r="B6" s="31"/>
      <c r="C6" s="31"/>
      <c r="D6" s="35" t="s">
        <v>74</v>
      </c>
      <c r="E6" s="35">
        <f>COUNTIF($D$12:$D$27,"F")</f>
        <v>0</v>
      </c>
      <c r="F6" s="36">
        <f>IF($E$9=0,"-",$E6/$E$9)</f>
        <v>0</v>
      </c>
      <c r="G6" s="38">
        <f>SUMIF($D$12:$D$27,"F",$G$12:$G$27)/60</f>
        <v>0</v>
      </c>
      <c r="H6" s="31"/>
      <c r="I6" s="31"/>
    </row>
    <row r="7" spans="1:9" s="26" customFormat="1" ht="12" x14ac:dyDescent="0.2">
      <c r="A7" s="39"/>
      <c r="B7" s="39"/>
      <c r="C7" s="39"/>
      <c r="D7" s="35" t="s">
        <v>75</v>
      </c>
      <c r="E7" s="35">
        <f>COUNTIF($D$12:$D$27,"S")</f>
        <v>0</v>
      </c>
      <c r="F7" s="36">
        <f>IF($E$9=0,"-",$E7/$E$9)</f>
        <v>0</v>
      </c>
      <c r="G7" s="38">
        <f>SUMIF($D$12:$D$27,"S",$G$12:$G$27)/60</f>
        <v>0</v>
      </c>
      <c r="H7" s="31"/>
      <c r="I7" s="31"/>
    </row>
    <row r="8" spans="1:9" s="26" customFormat="1" ht="12" x14ac:dyDescent="0.2">
      <c r="A8" s="39"/>
      <c r="B8" s="39"/>
      <c r="C8" s="39"/>
      <c r="D8" s="35" t="s">
        <v>76</v>
      </c>
      <c r="E8" s="35">
        <f>COUNTIF($D$12:$D$27,"B")</f>
        <v>0</v>
      </c>
      <c r="F8" s="40">
        <f>IF($E$9=0,"-",$E8/$E$9)</f>
        <v>0</v>
      </c>
      <c r="G8" s="38">
        <f>SUMIF($D$12:$D$27,"B",$G$12:$G$27)/60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COUNTIF($D$12:$D$27,"N/A")</f>
        <v>2</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ht="13.5" thickBot="1" x14ac:dyDescent="0.25">
      <c r="A13" s="326" t="str">
        <f>'Use Cases'!A4&amp;'Use Cases'!B4</f>
        <v>UC001Update Performance section in eService</v>
      </c>
      <c r="B13" s="327"/>
      <c r="C13" s="327"/>
      <c r="D13" s="327"/>
      <c r="E13" s="327"/>
      <c r="F13" s="327"/>
      <c r="G13" s="327"/>
      <c r="H13" s="327"/>
      <c r="I13" s="328"/>
    </row>
    <row r="14" spans="1:9" x14ac:dyDescent="0.2">
      <c r="A14" s="52">
        <f>MAX(A$12:A12)+1</f>
        <v>1</v>
      </c>
      <c r="B14" s="233" t="s">
        <v>395</v>
      </c>
      <c r="C14" s="229" t="s">
        <v>394</v>
      </c>
      <c r="D14" s="55" t="s">
        <v>73</v>
      </c>
      <c r="E14" s="56"/>
      <c r="F14" s="211" t="s">
        <v>329</v>
      </c>
      <c r="G14" s="58"/>
      <c r="H14" s="59"/>
      <c r="I14" s="57"/>
    </row>
    <row r="15" spans="1:9" ht="24" x14ac:dyDescent="0.2">
      <c r="A15" s="60">
        <f>MAX(A$12:A14)+1</f>
        <v>2</v>
      </c>
      <c r="B15" s="208" t="s">
        <v>433</v>
      </c>
      <c r="C15" s="229" t="s">
        <v>419</v>
      </c>
      <c r="D15" s="55" t="s">
        <v>73</v>
      </c>
      <c r="E15" s="56"/>
      <c r="F15" s="211" t="s">
        <v>329</v>
      </c>
      <c r="G15" s="58"/>
      <c r="H15" s="65"/>
      <c r="I15" s="64"/>
    </row>
    <row r="16" spans="1:9" ht="24" x14ac:dyDescent="0.2">
      <c r="A16" s="60">
        <f>MAX(A$12:A15)+1</f>
        <v>3</v>
      </c>
      <c r="B16" s="208" t="s">
        <v>434</v>
      </c>
      <c r="C16" s="229" t="s">
        <v>432</v>
      </c>
      <c r="D16" s="55" t="s">
        <v>73</v>
      </c>
      <c r="E16" s="56"/>
      <c r="F16" s="211"/>
      <c r="G16" s="58"/>
      <c r="H16" s="65"/>
      <c r="I16" s="64"/>
    </row>
    <row r="17" spans="1:9" x14ac:dyDescent="0.2">
      <c r="A17" s="60">
        <f>MAX(A$12:A16)+1</f>
        <v>4</v>
      </c>
      <c r="B17" s="208" t="s">
        <v>482</v>
      </c>
      <c r="C17" s="229" t="s">
        <v>483</v>
      </c>
      <c r="D17" s="55" t="s">
        <v>73</v>
      </c>
      <c r="E17" s="56"/>
      <c r="F17" s="211" t="s">
        <v>329</v>
      </c>
      <c r="G17" s="58"/>
      <c r="H17" s="65"/>
      <c r="I17" s="64"/>
    </row>
    <row r="18" spans="1:9" x14ac:dyDescent="0.2">
      <c r="A18" s="60">
        <f>MAX(A$12:A17)+1</f>
        <v>5</v>
      </c>
      <c r="B18" s="208"/>
      <c r="C18" s="216"/>
      <c r="D18" s="55" t="s">
        <v>82</v>
      </c>
      <c r="E18" s="63"/>
      <c r="F18" s="211"/>
      <c r="G18" s="58"/>
      <c r="H18" s="65"/>
      <c r="I18" s="64"/>
    </row>
    <row r="19" spans="1:9" x14ac:dyDescent="0.2">
      <c r="A19" s="60">
        <f>MAX(A$12:A18)+1</f>
        <v>6</v>
      </c>
      <c r="B19" s="208"/>
      <c r="C19" s="216"/>
      <c r="D19" s="55" t="s">
        <v>82</v>
      </c>
      <c r="E19" s="63"/>
      <c r="F19" s="211"/>
      <c r="G19" s="58"/>
      <c r="H19" s="65"/>
      <c r="I19" s="64"/>
    </row>
    <row r="20" spans="1:9" x14ac:dyDescent="0.2">
      <c r="A20" s="60">
        <f>MAX(A$12:A19)+1</f>
        <v>7</v>
      </c>
      <c r="B20" s="208"/>
      <c r="C20" s="214"/>
      <c r="D20" s="55"/>
      <c r="E20" s="63"/>
      <c r="F20" s="211"/>
      <c r="G20" s="58"/>
      <c r="H20" s="65"/>
      <c r="I20" s="64"/>
    </row>
    <row r="21" spans="1:9" x14ac:dyDescent="0.2">
      <c r="A21" s="60">
        <f>MAX(A$12:A20)+1</f>
        <v>8</v>
      </c>
      <c r="B21" s="208"/>
      <c r="C21" s="214"/>
      <c r="D21" s="55"/>
      <c r="E21" s="63"/>
      <c r="F21" s="211"/>
      <c r="G21" s="58"/>
      <c r="H21" s="65"/>
      <c r="I21" s="64"/>
    </row>
    <row r="22" spans="1:9" x14ac:dyDescent="0.2">
      <c r="A22" s="60">
        <f>MAX(A$12:A21)+1</f>
        <v>9</v>
      </c>
      <c r="B22" s="209"/>
      <c r="C22" s="214"/>
      <c r="D22" s="55"/>
      <c r="E22" s="63"/>
      <c r="F22" s="211"/>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29"/>
      <c r="B26" s="329"/>
      <c r="C26" s="329"/>
      <c r="D26" s="329"/>
      <c r="E26" s="329"/>
      <c r="F26" s="329"/>
      <c r="G26" s="329"/>
      <c r="H26" s="329"/>
      <c r="I26" s="329"/>
    </row>
    <row r="27" spans="1:9" x14ac:dyDescent="0.2">
      <c r="A27" s="330" t="s">
        <v>83</v>
      </c>
      <c r="B27" s="330"/>
      <c r="C27" s="330"/>
      <c r="D27" s="330"/>
      <c r="E27" s="330"/>
      <c r="F27" s="330"/>
      <c r="G27" s="330"/>
      <c r="H27" s="330"/>
      <c r="I27" s="330"/>
    </row>
    <row r="28" spans="1:9" x14ac:dyDescent="0.2">
      <c r="A28" s="329"/>
      <c r="B28" s="329"/>
      <c r="C28" s="329"/>
      <c r="D28" s="329"/>
      <c r="E28" s="329"/>
      <c r="F28" s="329"/>
      <c r="G28" s="329"/>
      <c r="H28" s="329"/>
      <c r="I28" s="329"/>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35" priority="1" stopIfTrue="1" operator="equal">
      <formula>"F"</formula>
    </cfRule>
    <cfRule type="cellIs" dxfId="34" priority="2" stopIfTrue="1" operator="equal">
      <formula>"B"</formula>
    </cfRule>
    <cfRule type="cellIs" dxfId="33"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5" xr:uid="{AB0721F8-ADCE-477E-90C4-2648DD9D4733}">
      <formula1>"U,P,F,B,S,n/a"</formula1>
    </dataValidation>
    <dataValidation allowBlank="1" showErrorMessage="1" promptTitle="Valid values include:" sqref="D12" xr:uid="{6425B3B3-E66C-4206-AB56-28446490C61C}"/>
    <dataValidation allowBlank="1" showErrorMessage="1" sqref="A12:B12" xr:uid="{B4600301-9305-429C-A641-925CE42A8AC9}"/>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8022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5" r:id="rId4"/>
      </mc:Fallback>
    </mc:AlternateContent>
    <mc:AlternateContent xmlns:mc="http://schemas.openxmlformats.org/markup-compatibility/2006">
      <mc:Choice Requires="x14">
        <oleObject progId="Paint.Picture" shapeId="18022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6" r:id="rId6"/>
      </mc:Fallback>
    </mc:AlternateContent>
    <mc:AlternateContent xmlns:mc="http://schemas.openxmlformats.org/markup-compatibility/2006">
      <mc:Choice Requires="x14">
        <oleObject progId="Paint.Picture" shapeId="18022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7" r:id="rId7"/>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5035-D410-47D8-A812-1B9FE98A8FAB}">
  <dimension ref="A1:G114"/>
  <sheetViews>
    <sheetView topLeftCell="A106" workbookViewId="0">
      <selection activeCell="E111" sqref="E111"/>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31" t="str">
        <f>'Use Cases'!A5 &amp;"."&amp;'Client Stamp Logic Update'!A14&amp;"-"&amp;'Client Stamp Logic Update'!B14</f>
        <v>UC002.1-Was a Client stamp Captured 标志必填项验证</v>
      </c>
      <c r="B1" s="331"/>
      <c r="C1" s="331"/>
      <c r="D1" s="331"/>
      <c r="E1" s="331"/>
      <c r="F1" s="331"/>
      <c r="G1" s="331"/>
    </row>
    <row r="2" spans="1:7" ht="36" customHeight="1" thickTop="1" x14ac:dyDescent="0.2">
      <c r="A2" s="69"/>
      <c r="B2" s="70" t="s">
        <v>84</v>
      </c>
      <c r="C2" s="353" t="str">
        <f>'Client Stamp Logic Update'!B14</f>
        <v>Was a Client stamp Captured 标志必填项验证</v>
      </c>
      <c r="D2" s="354"/>
      <c r="E2" s="355"/>
      <c r="F2" s="71" t="s">
        <v>85</v>
      </c>
      <c r="G2" s="228" t="str">
        <f>'Use Cases'!A5&amp;"-"&amp;eService!A14</f>
        <v>UC002-1</v>
      </c>
    </row>
    <row r="3" spans="1:7" ht="27.75" customHeight="1" x14ac:dyDescent="0.2">
      <c r="A3" s="72"/>
      <c r="B3" s="73" t="s">
        <v>332</v>
      </c>
      <c r="C3" s="341" t="str">
        <f>'Client Stamp Logic Update'!C14</f>
        <v>未被选择，填写未获取理由为必填，选择后为选填，属性保存成功</v>
      </c>
      <c r="D3" s="342"/>
      <c r="E3" s="342"/>
      <c r="F3" s="342"/>
      <c r="G3" s="343"/>
    </row>
    <row r="4" spans="1:7" ht="12.75" customHeight="1" x14ac:dyDescent="0.2">
      <c r="A4" s="74"/>
      <c r="B4" s="73" t="s">
        <v>331</v>
      </c>
      <c r="C4" s="338"/>
      <c r="D4" s="342"/>
      <c r="E4" s="342"/>
      <c r="F4" s="342"/>
      <c r="G4" s="343"/>
    </row>
    <row r="5" spans="1:7" x14ac:dyDescent="0.2">
      <c r="A5" s="74"/>
      <c r="B5" s="73" t="s">
        <v>86</v>
      </c>
      <c r="C5" s="341" t="s">
        <v>349</v>
      </c>
      <c r="D5" s="342"/>
      <c r="E5" s="342"/>
      <c r="F5" s="342"/>
      <c r="G5" s="343"/>
    </row>
    <row r="6" spans="1:7" ht="26.25" customHeight="1" thickBot="1" x14ac:dyDescent="0.25">
      <c r="A6" s="75"/>
      <c r="B6" s="76" t="s">
        <v>333</v>
      </c>
      <c r="C6" s="350" t="s">
        <v>413</v>
      </c>
      <c r="D6" s="351"/>
      <c r="E6" s="351"/>
      <c r="F6" s="351"/>
      <c r="G6" s="352"/>
    </row>
    <row r="7" spans="1:7" x14ac:dyDescent="0.2">
      <c r="A7" s="77"/>
      <c r="B7" s="78" t="s">
        <v>87</v>
      </c>
      <c r="C7" s="347" t="s">
        <v>334</v>
      </c>
      <c r="D7" s="348"/>
      <c r="E7" s="349"/>
      <c r="F7" s="79" t="s">
        <v>88</v>
      </c>
      <c r="G7" s="80"/>
    </row>
    <row r="8" spans="1:7" ht="13.5" thickBot="1" x14ac:dyDescent="0.25">
      <c r="A8" s="81"/>
      <c r="B8" s="82" t="s">
        <v>89</v>
      </c>
      <c r="C8" s="335" t="s">
        <v>90</v>
      </c>
      <c r="D8" s="336"/>
      <c r="E8" s="337"/>
      <c r="F8" s="83" t="s">
        <v>91</v>
      </c>
      <c r="G8" s="218">
        <v>44852</v>
      </c>
    </row>
    <row r="9" spans="1:7" ht="26.25" thickBot="1" x14ac:dyDescent="0.25">
      <c r="A9" s="84" t="s">
        <v>92</v>
      </c>
      <c r="B9" s="85" t="s">
        <v>93</v>
      </c>
      <c r="C9" s="85" t="s">
        <v>94</v>
      </c>
      <c r="D9" s="85" t="s">
        <v>95</v>
      </c>
      <c r="E9" s="85" t="s">
        <v>96</v>
      </c>
      <c r="F9" s="86" t="s">
        <v>79</v>
      </c>
      <c r="G9" s="87" t="s">
        <v>97</v>
      </c>
    </row>
    <row r="10" spans="1:7" x14ac:dyDescent="0.2">
      <c r="A10" s="88">
        <v>1</v>
      </c>
      <c r="B10" s="89" t="s">
        <v>417</v>
      </c>
      <c r="C10" s="89"/>
      <c r="D10" s="90" t="s">
        <v>416</v>
      </c>
      <c r="E10" s="212"/>
      <c r="F10" s="55" t="s">
        <v>73</v>
      </c>
      <c r="G10" s="92"/>
    </row>
    <row r="11" spans="1:7" x14ac:dyDescent="0.2">
      <c r="A11" s="88">
        <v>2</v>
      </c>
      <c r="B11" s="89" t="s">
        <v>393</v>
      </c>
      <c r="C11" s="89"/>
      <c r="D11" s="90" t="s">
        <v>353</v>
      </c>
      <c r="E11" s="221"/>
      <c r="F11" s="55" t="s">
        <v>73</v>
      </c>
      <c r="G11" s="103"/>
    </row>
    <row r="12" spans="1:7" ht="24" x14ac:dyDescent="0.2">
      <c r="A12" s="88">
        <v>3</v>
      </c>
      <c r="B12" s="89"/>
      <c r="C12" s="89"/>
      <c r="D12" s="90" t="s">
        <v>440</v>
      </c>
      <c r="E12" s="91"/>
      <c r="F12" s="55" t="s">
        <v>73</v>
      </c>
      <c r="G12" s="103"/>
    </row>
    <row r="13" spans="1:7" x14ac:dyDescent="0.2">
      <c r="A13" s="88"/>
      <c r="B13" s="89"/>
      <c r="C13" s="89"/>
      <c r="D13" s="232" t="s">
        <v>442</v>
      </c>
      <c r="E13" s="91"/>
      <c r="F13" s="55"/>
      <c r="G13" s="103"/>
    </row>
    <row r="14" spans="1:7" x14ac:dyDescent="0.2">
      <c r="A14" s="88"/>
      <c r="B14" s="89"/>
      <c r="C14" s="89"/>
      <c r="D14" s="232" t="s">
        <v>459</v>
      </c>
      <c r="E14" s="91"/>
      <c r="F14" s="55"/>
      <c r="G14" s="103"/>
    </row>
    <row r="15" spans="1:7" ht="36" x14ac:dyDescent="0.2">
      <c r="A15" s="88">
        <v>4</v>
      </c>
      <c r="B15" s="89" t="s">
        <v>396</v>
      </c>
      <c r="C15" s="89"/>
      <c r="D15" s="90" t="s">
        <v>397</v>
      </c>
      <c r="E15" s="91"/>
      <c r="F15" s="55" t="s">
        <v>73</v>
      </c>
      <c r="G15" s="103"/>
    </row>
    <row r="16" spans="1:7" x14ac:dyDescent="0.2">
      <c r="A16" s="88"/>
      <c r="B16" s="89" t="s">
        <v>403</v>
      </c>
      <c r="C16" s="89"/>
      <c r="D16" s="90"/>
      <c r="E16" s="91"/>
      <c r="F16" s="55"/>
      <c r="G16" s="103"/>
    </row>
    <row r="17" spans="1:7" x14ac:dyDescent="0.2">
      <c r="A17" s="88">
        <v>5</v>
      </c>
      <c r="B17" s="89" t="s">
        <v>400</v>
      </c>
      <c r="C17" s="89" t="s">
        <v>574</v>
      </c>
      <c r="D17" s="90"/>
      <c r="E17" s="91"/>
      <c r="F17" s="55" t="s">
        <v>73</v>
      </c>
      <c r="G17" s="103"/>
    </row>
    <row r="18" spans="1:7" ht="36" x14ac:dyDescent="0.2">
      <c r="A18" s="88">
        <v>6</v>
      </c>
      <c r="B18" s="89" t="s">
        <v>396</v>
      </c>
      <c r="C18" s="89"/>
      <c r="D18" s="90" t="s">
        <v>397</v>
      </c>
      <c r="E18" s="224"/>
      <c r="F18" s="55" t="s">
        <v>73</v>
      </c>
      <c r="G18" s="225"/>
    </row>
    <row r="19" spans="1:7" x14ac:dyDescent="0.2">
      <c r="A19" s="88">
        <v>5</v>
      </c>
      <c r="B19" s="89" t="s">
        <v>400</v>
      </c>
      <c r="C19" s="89" t="s">
        <v>575</v>
      </c>
      <c r="D19" s="90"/>
      <c r="E19" s="91"/>
      <c r="F19" s="55" t="s">
        <v>73</v>
      </c>
      <c r="G19" s="103"/>
    </row>
    <row r="20" spans="1:7" x14ac:dyDescent="0.2">
      <c r="A20" s="88">
        <v>6</v>
      </c>
      <c r="B20" s="89" t="s">
        <v>396</v>
      </c>
      <c r="C20" s="89"/>
      <c r="D20" s="90" t="s">
        <v>357</v>
      </c>
      <c r="E20" s="224"/>
      <c r="F20" s="55" t="s">
        <v>73</v>
      </c>
      <c r="G20" s="225"/>
    </row>
    <row r="21" spans="1:7" ht="24" x14ac:dyDescent="0.2">
      <c r="A21" s="88">
        <v>7</v>
      </c>
      <c r="B21" s="89" t="s">
        <v>401</v>
      </c>
      <c r="C21" s="89"/>
      <c r="D21" s="90" t="s">
        <v>398</v>
      </c>
      <c r="E21" s="234"/>
      <c r="F21" s="55" t="s">
        <v>73</v>
      </c>
      <c r="G21" s="225"/>
    </row>
    <row r="22" spans="1:7" x14ac:dyDescent="0.2">
      <c r="A22" s="88">
        <v>8</v>
      </c>
      <c r="B22" s="89" t="s">
        <v>405</v>
      </c>
      <c r="C22" s="89"/>
      <c r="D22" s="90"/>
      <c r="E22" s="91"/>
      <c r="F22" s="55" t="s">
        <v>73</v>
      </c>
      <c r="G22" s="103"/>
    </row>
    <row r="23" spans="1:7" x14ac:dyDescent="0.2">
      <c r="A23" s="88"/>
      <c r="B23" s="89"/>
      <c r="C23" s="89"/>
      <c r="D23" s="90" t="s">
        <v>407</v>
      </c>
      <c r="E23" s="91"/>
      <c r="F23" s="55" t="s">
        <v>73</v>
      </c>
      <c r="G23" s="103"/>
    </row>
    <row r="24" spans="1:7" x14ac:dyDescent="0.2">
      <c r="A24" s="88"/>
      <c r="B24" s="89"/>
      <c r="C24" s="89"/>
      <c r="D24" s="90" t="s">
        <v>458</v>
      </c>
      <c r="E24" s="91"/>
      <c r="F24" s="55" t="s">
        <v>73</v>
      </c>
      <c r="G24" s="103"/>
    </row>
    <row r="25" spans="1:7" ht="48" x14ac:dyDescent="0.2">
      <c r="A25" s="88"/>
      <c r="B25" s="89" t="s">
        <v>406</v>
      </c>
      <c r="C25" s="89"/>
      <c r="D25" s="90" t="s">
        <v>402</v>
      </c>
      <c r="E25" s="91"/>
      <c r="F25" s="55" t="s">
        <v>73</v>
      </c>
      <c r="G25" s="103"/>
    </row>
    <row r="26" spans="1:7" x14ac:dyDescent="0.2">
      <c r="A26" s="88">
        <v>9</v>
      </c>
      <c r="B26" s="89" t="s">
        <v>403</v>
      </c>
      <c r="C26" s="215"/>
      <c r="D26" s="90"/>
      <c r="E26" s="91"/>
      <c r="F26" s="55" t="s">
        <v>73</v>
      </c>
      <c r="G26" s="103"/>
    </row>
    <row r="27" spans="1:7" ht="24" x14ac:dyDescent="0.2">
      <c r="A27" s="88">
        <v>10</v>
      </c>
      <c r="B27" s="89" t="s">
        <v>404</v>
      </c>
      <c r="C27" s="89" t="s">
        <v>408</v>
      </c>
      <c r="D27" s="90"/>
      <c r="E27" s="91"/>
      <c r="F27" s="55" t="s">
        <v>73</v>
      </c>
      <c r="G27" s="103"/>
    </row>
    <row r="28" spans="1:7" x14ac:dyDescent="0.2">
      <c r="A28" s="88">
        <v>11</v>
      </c>
      <c r="B28" s="219" t="s">
        <v>409</v>
      </c>
      <c r="C28" s="94"/>
      <c r="D28" s="101" t="s">
        <v>399</v>
      </c>
      <c r="E28" s="93"/>
      <c r="F28" s="55" t="s">
        <v>73</v>
      </c>
      <c r="G28" s="220"/>
    </row>
    <row r="29" spans="1:7" x14ac:dyDescent="0.2">
      <c r="A29" s="88">
        <v>12</v>
      </c>
      <c r="B29" s="89"/>
      <c r="C29" s="89"/>
      <c r="D29" s="232" t="s">
        <v>410</v>
      </c>
      <c r="E29" s="93"/>
      <c r="F29" s="55" t="s">
        <v>73</v>
      </c>
      <c r="G29" s="220"/>
    </row>
    <row r="30" spans="1:7" x14ac:dyDescent="0.2">
      <c r="A30" s="88">
        <v>13</v>
      </c>
      <c r="B30" s="89" t="s">
        <v>411</v>
      </c>
      <c r="C30" s="96"/>
      <c r="D30" s="232" t="s">
        <v>399</v>
      </c>
      <c r="E30" s="93"/>
      <c r="F30" s="55" t="s">
        <v>73</v>
      </c>
      <c r="G30" s="235" t="s">
        <v>412</v>
      </c>
    </row>
    <row r="31" spans="1:7" x14ac:dyDescent="0.2">
      <c r="A31" s="88">
        <v>14</v>
      </c>
      <c r="B31" s="89" t="s">
        <v>489</v>
      </c>
      <c r="C31" s="96"/>
      <c r="D31" s="90"/>
      <c r="E31" s="93"/>
      <c r="F31" s="55"/>
      <c r="G31" s="220"/>
    </row>
    <row r="32" spans="1:7" x14ac:dyDescent="0.2">
      <c r="A32" s="88"/>
      <c r="B32" s="210"/>
      <c r="C32" s="96"/>
      <c r="D32" s="101"/>
      <c r="E32" s="93"/>
      <c r="F32" s="55"/>
      <c r="G32" s="220"/>
    </row>
    <row r="33" spans="1:7" ht="13.5" thickBot="1" x14ac:dyDescent="0.25">
      <c r="A33" s="97"/>
      <c r="B33" s="98" t="s">
        <v>98</v>
      </c>
      <c r="C33" s="98"/>
      <c r="D33" s="99"/>
      <c r="E33" s="99"/>
      <c r="F33" s="104" t="s">
        <v>73</v>
      </c>
      <c r="G33" s="100"/>
    </row>
    <row r="35" spans="1:7" ht="16.5" thickBot="1" x14ac:dyDescent="0.25">
      <c r="A35" s="331" t="str">
        <f>'Use Cases'!A5&amp;"."&amp;'Client Stamp Logic Update'!A15&amp;"-"&amp;'Client Stamp Logic Update'!B15</f>
        <v xml:space="preserve">UC002.2-在Job Packages waiting approval页面was a client stamp captured  被勾选更新Client stamp </v>
      </c>
      <c r="B35" s="331"/>
      <c r="C35" s="331"/>
      <c r="D35" s="331"/>
      <c r="E35" s="331"/>
      <c r="F35" s="331"/>
      <c r="G35" s="331"/>
    </row>
    <row r="36" spans="1:7" ht="36" customHeight="1" thickTop="1" x14ac:dyDescent="0.2">
      <c r="A36" s="69"/>
      <c r="B36" s="70" t="s">
        <v>84</v>
      </c>
      <c r="C36" s="332" t="str">
        <f>'Client Stamp Logic Update'!B15</f>
        <v xml:space="preserve">在Job Packages waiting approval页面was a client stamp captured  被勾选更新Client stamp </v>
      </c>
      <c r="D36" s="333"/>
      <c r="E36" s="334"/>
      <c r="F36" s="71" t="s">
        <v>85</v>
      </c>
      <c r="G36" s="228" t="str">
        <f>'Use Cases'!A5&amp;"-"&amp;eService!A15</f>
        <v>UC002-2</v>
      </c>
    </row>
    <row r="37" spans="1:7" ht="27.75" customHeight="1" x14ac:dyDescent="0.2">
      <c r="A37" s="72"/>
      <c r="B37" s="73" t="s">
        <v>332</v>
      </c>
      <c r="C37" s="338" t="str">
        <f>'Client Stamp Logic Update'!C15</f>
        <v>was a client stamp captured 被勾选，状态迁移到has the client stamp captured</v>
      </c>
      <c r="D37" s="339"/>
      <c r="E37" s="339"/>
      <c r="F37" s="339"/>
      <c r="G37" s="340"/>
    </row>
    <row r="38" spans="1:7" ht="12.75" customHeight="1" x14ac:dyDescent="0.2">
      <c r="A38" s="74"/>
      <c r="B38" s="73" t="s">
        <v>331</v>
      </c>
      <c r="C38" s="338"/>
      <c r="D38" s="339"/>
      <c r="E38" s="339"/>
      <c r="F38" s="339"/>
      <c r="G38" s="340"/>
    </row>
    <row r="39" spans="1:7" x14ac:dyDescent="0.2">
      <c r="A39" s="74"/>
      <c r="B39" s="73" t="s">
        <v>86</v>
      </c>
      <c r="C39" s="341" t="s">
        <v>349</v>
      </c>
      <c r="D39" s="342"/>
      <c r="E39" s="342"/>
      <c r="F39" s="342"/>
      <c r="G39" s="343"/>
    </row>
    <row r="40" spans="1:7" ht="26.25" customHeight="1" thickBot="1" x14ac:dyDescent="0.25">
      <c r="A40" s="75"/>
      <c r="B40" s="76" t="s">
        <v>333</v>
      </c>
      <c r="C40" s="350" t="s">
        <v>414</v>
      </c>
      <c r="D40" s="351"/>
      <c r="E40" s="351"/>
      <c r="F40" s="351"/>
      <c r="G40" s="352"/>
    </row>
    <row r="41" spans="1:7" x14ac:dyDescent="0.2">
      <c r="A41" s="77"/>
      <c r="B41" s="78" t="s">
        <v>87</v>
      </c>
      <c r="C41" s="347" t="s">
        <v>334</v>
      </c>
      <c r="D41" s="348"/>
      <c r="E41" s="349"/>
      <c r="F41" s="79" t="s">
        <v>88</v>
      </c>
      <c r="G41" s="80"/>
    </row>
    <row r="42" spans="1:7" ht="13.5" thickBot="1" x14ac:dyDescent="0.25">
      <c r="A42" s="81"/>
      <c r="B42" s="82" t="s">
        <v>89</v>
      </c>
      <c r="C42" s="335" t="s">
        <v>90</v>
      </c>
      <c r="D42" s="336"/>
      <c r="E42" s="337"/>
      <c r="F42" s="83" t="s">
        <v>91</v>
      </c>
      <c r="G42" s="218">
        <v>44852</v>
      </c>
    </row>
    <row r="43" spans="1:7" ht="26.25" thickBot="1" x14ac:dyDescent="0.25">
      <c r="A43" s="84" t="s">
        <v>92</v>
      </c>
      <c r="B43" s="85" t="s">
        <v>93</v>
      </c>
      <c r="C43" s="85" t="s">
        <v>94</v>
      </c>
      <c r="D43" s="85" t="s">
        <v>95</v>
      </c>
      <c r="E43" s="85" t="s">
        <v>96</v>
      </c>
      <c r="F43" s="86" t="s">
        <v>79</v>
      </c>
      <c r="G43" s="87" t="s">
        <v>97</v>
      </c>
    </row>
    <row r="44" spans="1:7" x14ac:dyDescent="0.2">
      <c r="A44" s="88">
        <v>1</v>
      </c>
      <c r="B44" s="89" t="s">
        <v>415</v>
      </c>
      <c r="C44" s="89"/>
      <c r="D44" s="90" t="s">
        <v>416</v>
      </c>
      <c r="E44" s="212"/>
      <c r="F44" s="55" t="s">
        <v>73</v>
      </c>
      <c r="G44" s="92"/>
    </row>
    <row r="45" spans="1:7" ht="72" x14ac:dyDescent="0.2">
      <c r="A45" s="88">
        <v>2</v>
      </c>
      <c r="B45" s="89" t="s">
        <v>418</v>
      </c>
      <c r="C45" s="89" t="s">
        <v>423</v>
      </c>
      <c r="D45" s="90" t="s">
        <v>443</v>
      </c>
      <c r="E45" s="91"/>
      <c r="F45" s="55" t="s">
        <v>73</v>
      </c>
      <c r="G45" s="103"/>
    </row>
    <row r="46" spans="1:7" ht="24" x14ac:dyDescent="0.2">
      <c r="A46" s="88"/>
      <c r="B46" s="89"/>
      <c r="C46" s="89"/>
      <c r="D46" s="229" t="s">
        <v>444</v>
      </c>
      <c r="E46" s="91"/>
      <c r="F46" s="55" t="s">
        <v>73</v>
      </c>
      <c r="G46" s="103"/>
    </row>
    <row r="47" spans="1:7" ht="36" x14ac:dyDescent="0.2">
      <c r="A47" s="88"/>
      <c r="B47" s="215"/>
      <c r="C47" s="89" t="s">
        <v>425</v>
      </c>
      <c r="D47" s="229" t="s">
        <v>424</v>
      </c>
      <c r="E47" s="213"/>
      <c r="F47" s="55"/>
      <c r="G47" s="220"/>
    </row>
    <row r="48" spans="1:7" ht="24" x14ac:dyDescent="0.2">
      <c r="A48" s="88"/>
      <c r="B48" s="89"/>
      <c r="C48" s="89"/>
      <c r="D48" s="229" t="s">
        <v>438</v>
      </c>
      <c r="E48" s="213"/>
      <c r="F48" s="55" t="s">
        <v>73</v>
      </c>
      <c r="G48" s="220"/>
    </row>
    <row r="49" spans="1:7" ht="24" x14ac:dyDescent="0.2">
      <c r="A49" s="88"/>
      <c r="B49" s="210"/>
      <c r="C49" s="96"/>
      <c r="D49" s="101" t="s">
        <v>420</v>
      </c>
      <c r="E49" s="95"/>
      <c r="F49" s="55" t="s">
        <v>73</v>
      </c>
      <c r="G49" s="220"/>
    </row>
    <row r="50" spans="1:7" x14ac:dyDescent="0.2">
      <c r="A50" s="88"/>
      <c r="B50" s="89"/>
      <c r="C50" s="96"/>
      <c r="D50" s="232" t="s">
        <v>441</v>
      </c>
      <c r="E50" s="213"/>
      <c r="F50" s="55" t="s">
        <v>73</v>
      </c>
      <c r="G50" s="213"/>
    </row>
    <row r="51" spans="1:7" x14ac:dyDescent="0.2">
      <c r="A51" s="222"/>
      <c r="B51" s="89" t="s">
        <v>427</v>
      </c>
      <c r="C51" s="89"/>
      <c r="D51" s="90" t="s">
        <v>431</v>
      </c>
      <c r="E51" s="213"/>
      <c r="F51" s="55" t="s">
        <v>73</v>
      </c>
      <c r="G51" s="227"/>
    </row>
    <row r="52" spans="1:7" ht="48" x14ac:dyDescent="0.2">
      <c r="A52" s="222"/>
      <c r="B52" s="89" t="s">
        <v>411</v>
      </c>
      <c r="C52" s="89"/>
      <c r="D52" s="90" t="s">
        <v>428</v>
      </c>
      <c r="E52" s="237"/>
      <c r="F52" s="55" t="s">
        <v>73</v>
      </c>
      <c r="G52" s="227"/>
    </row>
    <row r="53" spans="1:7" ht="24" x14ac:dyDescent="0.2">
      <c r="A53" s="222"/>
      <c r="B53" s="89" t="s">
        <v>429</v>
      </c>
      <c r="C53" s="89" t="s">
        <v>408</v>
      </c>
      <c r="D53" s="101" t="s">
        <v>430</v>
      </c>
      <c r="E53" s="213"/>
      <c r="F53" s="55" t="s">
        <v>73</v>
      </c>
      <c r="G53" s="227"/>
    </row>
    <row r="54" spans="1:7" x14ac:dyDescent="0.2">
      <c r="A54" s="222"/>
      <c r="B54" s="89" t="s">
        <v>411</v>
      </c>
      <c r="C54" s="89"/>
      <c r="D54" s="236" t="s">
        <v>399</v>
      </c>
      <c r="E54" s="237"/>
      <c r="F54" s="55" t="s">
        <v>73</v>
      </c>
      <c r="G54" s="227"/>
    </row>
    <row r="55" spans="1:7" ht="24" x14ac:dyDescent="0.2">
      <c r="A55" s="222"/>
      <c r="B55" s="89" t="s">
        <v>491</v>
      </c>
      <c r="C55" s="89"/>
      <c r="D55" s="236" t="s">
        <v>492</v>
      </c>
      <c r="E55" s="237"/>
      <c r="F55" s="55" t="s">
        <v>73</v>
      </c>
      <c r="G55" s="239" t="s">
        <v>490</v>
      </c>
    </row>
    <row r="56" spans="1:7" x14ac:dyDescent="0.2">
      <c r="A56" s="222"/>
      <c r="B56" s="89"/>
      <c r="C56" s="89"/>
      <c r="D56" s="236" t="s">
        <v>426</v>
      </c>
      <c r="E56" s="237"/>
      <c r="F56" s="55" t="s">
        <v>73</v>
      </c>
      <c r="G56" s="239" t="s">
        <v>495</v>
      </c>
    </row>
    <row r="57" spans="1:7" x14ac:dyDescent="0.2">
      <c r="A57" s="222"/>
      <c r="B57" s="89"/>
      <c r="C57" s="89"/>
      <c r="D57" s="236" t="s">
        <v>493</v>
      </c>
      <c r="E57" s="237"/>
      <c r="F57" s="55" t="s">
        <v>73</v>
      </c>
      <c r="G57" s="239" t="s">
        <v>494</v>
      </c>
    </row>
    <row r="58" spans="1:7" ht="13.5" thickBot="1" x14ac:dyDescent="0.25">
      <c r="A58" s="97"/>
      <c r="B58" s="98" t="s">
        <v>98</v>
      </c>
      <c r="C58" s="98"/>
      <c r="D58" s="99"/>
      <c r="E58" s="99"/>
      <c r="F58" s="55" t="s">
        <v>73</v>
      </c>
      <c r="G58" s="100"/>
    </row>
    <row r="61" spans="1:7" ht="16.5" thickBot="1" x14ac:dyDescent="0.25">
      <c r="A61" s="331" t="str">
        <f>'Use Cases'!A5&amp;"."&amp;'Client Stamp Logic Update'!A16&amp;"-"&amp;'Client Stamp Logic Update'!B16</f>
        <v xml:space="preserve">UC002.3-在Job Packages waiting approval页面was a client stamp captured  未勾选更新Client stamp </v>
      </c>
      <c r="B61" s="331"/>
      <c r="C61" s="331"/>
      <c r="D61" s="331"/>
      <c r="E61" s="331"/>
      <c r="F61" s="331"/>
      <c r="G61" s="331"/>
    </row>
    <row r="62" spans="1:7" ht="36" customHeight="1" thickTop="1" x14ac:dyDescent="0.2">
      <c r="A62" s="69"/>
      <c r="B62" s="70" t="s">
        <v>84</v>
      </c>
      <c r="C62" s="332" t="str">
        <f>'Client Stamp Logic Update'!B16</f>
        <v xml:space="preserve">在Job Packages waiting approval页面was a client stamp captured  未勾选更新Client stamp </v>
      </c>
      <c r="D62" s="333"/>
      <c r="E62" s="334"/>
      <c r="F62" s="71" t="s">
        <v>85</v>
      </c>
      <c r="G62" s="228" t="str">
        <f>'Use Cases'!A5&amp;"-"&amp;'Client Stamp Logic Update'!A16</f>
        <v>UC002-3</v>
      </c>
    </row>
    <row r="63" spans="1:7" ht="27.75" customHeight="1" x14ac:dyDescent="0.2">
      <c r="A63" s="72"/>
      <c r="B63" s="73" t="s">
        <v>332</v>
      </c>
      <c r="C63" s="338" t="str">
        <f>'Client Stamp Logic Update'!C15</f>
        <v>was a client stamp captured 被勾选，状态迁移到has the client stamp captured</v>
      </c>
      <c r="D63" s="339"/>
      <c r="E63" s="339"/>
      <c r="F63" s="339"/>
      <c r="G63" s="340"/>
    </row>
    <row r="64" spans="1:7" ht="12.75" customHeight="1" x14ac:dyDescent="0.2">
      <c r="A64" s="74"/>
      <c r="B64" s="73" t="s">
        <v>331</v>
      </c>
      <c r="C64" s="338"/>
      <c r="D64" s="339"/>
      <c r="E64" s="339"/>
      <c r="F64" s="339"/>
      <c r="G64" s="340"/>
    </row>
    <row r="65" spans="1:7" x14ac:dyDescent="0.2">
      <c r="A65" s="74"/>
      <c r="B65" s="73" t="s">
        <v>86</v>
      </c>
      <c r="C65" s="341" t="s">
        <v>349</v>
      </c>
      <c r="D65" s="342"/>
      <c r="E65" s="342"/>
      <c r="F65" s="342"/>
      <c r="G65" s="343"/>
    </row>
    <row r="66" spans="1:7" ht="26.25" customHeight="1" thickBot="1" x14ac:dyDescent="0.25">
      <c r="A66" s="75"/>
      <c r="B66" s="76" t="s">
        <v>333</v>
      </c>
      <c r="C66" s="350" t="s">
        <v>414</v>
      </c>
      <c r="D66" s="351"/>
      <c r="E66" s="351"/>
      <c r="F66" s="351"/>
      <c r="G66" s="352"/>
    </row>
    <row r="67" spans="1:7" x14ac:dyDescent="0.2">
      <c r="A67" s="77"/>
      <c r="B67" s="78" t="s">
        <v>87</v>
      </c>
      <c r="C67" s="347" t="s">
        <v>334</v>
      </c>
      <c r="D67" s="348"/>
      <c r="E67" s="349"/>
      <c r="F67" s="79" t="s">
        <v>88</v>
      </c>
      <c r="G67" s="80"/>
    </row>
    <row r="68" spans="1:7" ht="13.5" thickBot="1" x14ac:dyDescent="0.25">
      <c r="A68" s="81"/>
      <c r="B68" s="82" t="s">
        <v>89</v>
      </c>
      <c r="C68" s="335" t="s">
        <v>90</v>
      </c>
      <c r="D68" s="336"/>
      <c r="E68" s="337"/>
      <c r="F68" s="83" t="s">
        <v>91</v>
      </c>
      <c r="G68" s="218">
        <v>44852</v>
      </c>
    </row>
    <row r="69" spans="1:7" ht="26.25" thickBot="1" x14ac:dyDescent="0.25">
      <c r="A69" s="84" t="s">
        <v>92</v>
      </c>
      <c r="B69" s="85" t="s">
        <v>93</v>
      </c>
      <c r="C69" s="85" t="s">
        <v>94</v>
      </c>
      <c r="D69" s="85" t="s">
        <v>95</v>
      </c>
      <c r="E69" s="85" t="s">
        <v>96</v>
      </c>
      <c r="F69" s="86" t="s">
        <v>79</v>
      </c>
      <c r="G69" s="87" t="s">
        <v>97</v>
      </c>
    </row>
    <row r="70" spans="1:7" x14ac:dyDescent="0.2">
      <c r="A70" s="88">
        <v>1</v>
      </c>
      <c r="B70" s="89" t="s">
        <v>415</v>
      </c>
      <c r="C70" s="89"/>
      <c r="D70" s="90" t="s">
        <v>416</v>
      </c>
      <c r="E70" s="212"/>
      <c r="F70" s="55" t="s">
        <v>73</v>
      </c>
      <c r="G70" s="92"/>
    </row>
    <row r="71" spans="1:7" ht="60" x14ac:dyDescent="0.2">
      <c r="A71" s="88">
        <v>2</v>
      </c>
      <c r="B71" s="89" t="s">
        <v>418</v>
      </c>
      <c r="C71" s="89" t="s">
        <v>436</v>
      </c>
      <c r="D71" s="90" t="s">
        <v>421</v>
      </c>
      <c r="E71" s="91"/>
      <c r="F71" s="55" t="s">
        <v>73</v>
      </c>
      <c r="G71" s="103"/>
    </row>
    <row r="72" spans="1:7" ht="24" x14ac:dyDescent="0.2">
      <c r="A72" s="88">
        <v>3</v>
      </c>
      <c r="B72" s="89"/>
      <c r="C72" s="89"/>
      <c r="D72" s="229" t="s">
        <v>422</v>
      </c>
      <c r="E72" s="91"/>
      <c r="F72" s="55" t="s">
        <v>73</v>
      </c>
      <c r="G72" s="103"/>
    </row>
    <row r="73" spans="1:7" ht="36" x14ac:dyDescent="0.2">
      <c r="A73" s="88">
        <v>4</v>
      </c>
      <c r="B73" s="215"/>
      <c r="C73" s="89" t="s">
        <v>435</v>
      </c>
      <c r="D73" s="229" t="s">
        <v>424</v>
      </c>
      <c r="E73" s="213"/>
      <c r="F73" s="55"/>
      <c r="G73" s="220"/>
    </row>
    <row r="74" spans="1:7" ht="24" x14ac:dyDescent="0.2">
      <c r="A74" s="88">
        <v>5</v>
      </c>
      <c r="B74" s="89"/>
      <c r="C74" s="89"/>
      <c r="D74" s="229" t="s">
        <v>437</v>
      </c>
      <c r="E74" s="213"/>
      <c r="F74" s="55" t="s">
        <v>73</v>
      </c>
      <c r="G74" s="220"/>
    </row>
    <row r="75" spans="1:7" ht="24" x14ac:dyDescent="0.2">
      <c r="A75" s="88">
        <v>6</v>
      </c>
      <c r="B75" s="210"/>
      <c r="C75" s="96"/>
      <c r="D75" s="101" t="s">
        <v>420</v>
      </c>
      <c r="E75" s="95"/>
      <c r="F75" s="55" t="s">
        <v>73</v>
      </c>
      <c r="G75" s="220"/>
    </row>
    <row r="76" spans="1:7" x14ac:dyDescent="0.2">
      <c r="A76" s="88">
        <v>7</v>
      </c>
      <c r="B76" s="89"/>
      <c r="C76" s="96"/>
      <c r="D76" s="232" t="s">
        <v>426</v>
      </c>
      <c r="E76" s="213"/>
      <c r="F76" s="55" t="s">
        <v>73</v>
      </c>
      <c r="G76" s="213"/>
    </row>
    <row r="77" spans="1:7" ht="36" x14ac:dyDescent="0.2">
      <c r="A77" s="88">
        <v>8</v>
      </c>
      <c r="B77" s="89" t="s">
        <v>411</v>
      </c>
      <c r="C77" s="89"/>
      <c r="D77" s="90" t="s">
        <v>397</v>
      </c>
      <c r="E77" s="90"/>
      <c r="F77" s="55" t="s">
        <v>73</v>
      </c>
      <c r="G77" s="227"/>
    </row>
    <row r="78" spans="1:7" x14ac:dyDescent="0.2">
      <c r="A78" s="88"/>
      <c r="B78" s="89" t="s">
        <v>403</v>
      </c>
      <c r="C78" s="89"/>
      <c r="D78" s="90"/>
      <c r="E78" s="90"/>
      <c r="F78" s="55" t="s">
        <v>73</v>
      </c>
      <c r="G78" s="227"/>
    </row>
    <row r="79" spans="1:7" x14ac:dyDescent="0.2">
      <c r="A79" s="88">
        <v>8</v>
      </c>
      <c r="B79" s="89" t="s">
        <v>411</v>
      </c>
      <c r="C79" s="89" t="s">
        <v>576</v>
      </c>
      <c r="D79" s="90"/>
      <c r="E79" s="90"/>
      <c r="F79" s="55" t="s">
        <v>73</v>
      </c>
      <c r="G79" s="227"/>
    </row>
    <row r="80" spans="1:7" ht="36" x14ac:dyDescent="0.2">
      <c r="A80" s="88"/>
      <c r="B80" s="89" t="s">
        <v>403</v>
      </c>
      <c r="C80" s="89"/>
      <c r="D80" s="90" t="s">
        <v>397</v>
      </c>
      <c r="E80" s="90"/>
      <c r="F80" s="55" t="s">
        <v>73</v>
      </c>
      <c r="G80" s="227"/>
    </row>
    <row r="81" spans="1:7" x14ac:dyDescent="0.2">
      <c r="A81" s="88"/>
      <c r="B81" s="89" t="s">
        <v>400</v>
      </c>
      <c r="C81" s="89" t="s">
        <v>439</v>
      </c>
      <c r="D81" s="90"/>
      <c r="E81" s="90"/>
      <c r="F81" s="55" t="s">
        <v>73</v>
      </c>
      <c r="G81" s="227"/>
    </row>
    <row r="82" spans="1:7" x14ac:dyDescent="0.2">
      <c r="A82" s="88">
        <v>9</v>
      </c>
      <c r="B82" s="89" t="s">
        <v>411</v>
      </c>
      <c r="C82" s="89"/>
      <c r="D82" s="236" t="s">
        <v>399</v>
      </c>
      <c r="E82" s="213"/>
      <c r="F82" s="55" t="s">
        <v>73</v>
      </c>
      <c r="G82" s="227"/>
    </row>
    <row r="83" spans="1:7" x14ac:dyDescent="0.2">
      <c r="A83" s="88">
        <v>10</v>
      </c>
      <c r="B83" s="89"/>
      <c r="C83" s="226"/>
      <c r="D83" s="236"/>
      <c r="E83" s="237"/>
      <c r="F83" s="102"/>
      <c r="G83" s="227"/>
    </row>
    <row r="84" spans="1:7" ht="13.5" thickBot="1" x14ac:dyDescent="0.25">
      <c r="A84" s="97"/>
      <c r="B84" s="98" t="s">
        <v>98</v>
      </c>
      <c r="C84" s="98"/>
      <c r="D84" s="99"/>
      <c r="E84" s="99"/>
      <c r="F84" s="55" t="s">
        <v>73</v>
      </c>
      <c r="G84" s="100"/>
    </row>
    <row r="86" spans="1:7" ht="16.5" thickBot="1" x14ac:dyDescent="0.25">
      <c r="A86" s="331" t="s">
        <v>484</v>
      </c>
      <c r="B86" s="331"/>
      <c r="C86" s="331"/>
      <c r="D86" s="331"/>
      <c r="E86" s="331"/>
      <c r="F86" s="331"/>
      <c r="G86" s="331"/>
    </row>
    <row r="87" spans="1:7" ht="36" customHeight="1" thickTop="1" x14ac:dyDescent="0.2">
      <c r="A87" s="69"/>
      <c r="B87" s="70" t="s">
        <v>84</v>
      </c>
      <c r="C87" s="353" t="s">
        <v>482</v>
      </c>
      <c r="D87" s="333"/>
      <c r="E87" s="334"/>
      <c r="F87" s="71" t="s">
        <v>85</v>
      </c>
      <c r="G87" s="228" t="s">
        <v>485</v>
      </c>
    </row>
    <row r="88" spans="1:7" ht="27.75" customHeight="1" x14ac:dyDescent="0.2">
      <c r="A88" s="72"/>
      <c r="B88" s="73" t="s">
        <v>332</v>
      </c>
      <c r="C88" s="341" t="s">
        <v>483</v>
      </c>
      <c r="D88" s="339"/>
      <c r="E88" s="339"/>
      <c r="F88" s="339"/>
      <c r="G88" s="340"/>
    </row>
    <row r="89" spans="1:7" ht="12.75" customHeight="1" x14ac:dyDescent="0.2">
      <c r="A89" s="74"/>
      <c r="B89" s="73" t="s">
        <v>331</v>
      </c>
      <c r="C89" s="338"/>
      <c r="D89" s="339"/>
      <c r="E89" s="339"/>
      <c r="F89" s="339"/>
      <c r="G89" s="340"/>
    </row>
    <row r="90" spans="1:7" x14ac:dyDescent="0.2">
      <c r="A90" s="74"/>
      <c r="B90" s="73" t="s">
        <v>86</v>
      </c>
      <c r="C90" s="341" t="s">
        <v>349</v>
      </c>
      <c r="D90" s="342"/>
      <c r="E90" s="342"/>
      <c r="F90" s="342"/>
      <c r="G90" s="343"/>
    </row>
    <row r="91" spans="1:7" ht="26.25" customHeight="1" thickBot="1" x14ac:dyDescent="0.25">
      <c r="A91" s="75"/>
      <c r="B91" s="76" t="s">
        <v>333</v>
      </c>
      <c r="C91" s="344" t="s">
        <v>358</v>
      </c>
      <c r="D91" s="345"/>
      <c r="E91" s="345"/>
      <c r="F91" s="345"/>
      <c r="G91" s="346"/>
    </row>
    <row r="92" spans="1:7" x14ac:dyDescent="0.2">
      <c r="A92" s="77"/>
      <c r="B92" s="78" t="s">
        <v>87</v>
      </c>
      <c r="C92" s="347" t="s">
        <v>334</v>
      </c>
      <c r="D92" s="348"/>
      <c r="E92" s="349"/>
      <c r="F92" s="79" t="s">
        <v>88</v>
      </c>
      <c r="G92" s="80"/>
    </row>
    <row r="93" spans="1:7" ht="13.5" thickBot="1" x14ac:dyDescent="0.25">
      <c r="A93" s="81"/>
      <c r="B93" s="82" t="s">
        <v>89</v>
      </c>
      <c r="C93" s="335" t="s">
        <v>90</v>
      </c>
      <c r="D93" s="336"/>
      <c r="E93" s="337"/>
      <c r="F93" s="83" t="s">
        <v>91</v>
      </c>
      <c r="G93" s="218">
        <v>44852</v>
      </c>
    </row>
    <row r="94" spans="1:7" ht="26.25" thickBot="1" x14ac:dyDescent="0.25">
      <c r="A94" s="84" t="s">
        <v>92</v>
      </c>
      <c r="B94" s="85" t="s">
        <v>93</v>
      </c>
      <c r="C94" s="85" t="s">
        <v>94</v>
      </c>
      <c r="D94" s="85" t="s">
        <v>95</v>
      </c>
      <c r="E94" s="85" t="s">
        <v>96</v>
      </c>
      <c r="F94" s="86" t="s">
        <v>79</v>
      </c>
      <c r="G94" s="87" t="s">
        <v>97</v>
      </c>
    </row>
    <row r="95" spans="1:7" ht="36" x14ac:dyDescent="0.2">
      <c r="A95" s="88">
        <v>1</v>
      </c>
      <c r="B95" s="89" t="s">
        <v>479</v>
      </c>
      <c r="C95" s="89"/>
      <c r="D95" s="89" t="s">
        <v>480</v>
      </c>
      <c r="E95" s="212"/>
      <c r="F95" s="55" t="s">
        <v>73</v>
      </c>
      <c r="G95" s="92"/>
    </row>
    <row r="96" spans="1:7" ht="48" x14ac:dyDescent="0.2">
      <c r="A96" s="88">
        <v>2</v>
      </c>
      <c r="B96" s="89" t="s">
        <v>481</v>
      </c>
      <c r="C96" s="89"/>
      <c r="D96" s="90" t="s">
        <v>508</v>
      </c>
      <c r="E96" s="91"/>
      <c r="F96" s="55" t="s">
        <v>73</v>
      </c>
      <c r="G96" s="103"/>
    </row>
    <row r="97" spans="1:7" ht="84" x14ac:dyDescent="0.2">
      <c r="A97" s="88">
        <v>3</v>
      </c>
      <c r="B97" s="89" t="s">
        <v>496</v>
      </c>
      <c r="C97" s="89"/>
      <c r="D97" s="90" t="s">
        <v>500</v>
      </c>
      <c r="E97" s="91"/>
      <c r="F97" s="55" t="s">
        <v>73</v>
      </c>
      <c r="G97" s="103"/>
    </row>
    <row r="98" spans="1:7" ht="24" x14ac:dyDescent="0.2">
      <c r="A98" s="88">
        <v>4</v>
      </c>
      <c r="B98" s="89" t="s">
        <v>498</v>
      </c>
      <c r="C98" s="89"/>
      <c r="D98" s="90" t="s">
        <v>499</v>
      </c>
      <c r="E98" s="91"/>
      <c r="F98" s="55" t="s">
        <v>73</v>
      </c>
      <c r="G98" s="103"/>
    </row>
    <row r="99" spans="1:7" ht="48" x14ac:dyDescent="0.2">
      <c r="A99" s="88">
        <v>5</v>
      </c>
      <c r="B99" s="89" t="s">
        <v>497</v>
      </c>
      <c r="C99" s="89" t="s">
        <v>501</v>
      </c>
      <c r="D99" s="90" t="s">
        <v>511</v>
      </c>
      <c r="E99" s="91"/>
      <c r="F99" s="55" t="s">
        <v>73</v>
      </c>
      <c r="G99" s="103"/>
    </row>
    <row r="100" spans="1:7" ht="24" x14ac:dyDescent="0.2">
      <c r="A100" s="88">
        <v>6</v>
      </c>
      <c r="B100" s="89" t="s">
        <v>497</v>
      </c>
      <c r="C100" s="90" t="s">
        <v>502</v>
      </c>
      <c r="D100" s="90" t="s">
        <v>512</v>
      </c>
      <c r="E100" s="91"/>
      <c r="F100" s="55" t="s">
        <v>73</v>
      </c>
      <c r="G100" s="103"/>
    </row>
    <row r="101" spans="1:7" ht="24" x14ac:dyDescent="0.2">
      <c r="A101" s="88">
        <v>7</v>
      </c>
      <c r="B101" s="89" t="s">
        <v>497</v>
      </c>
      <c r="C101" s="229" t="s">
        <v>505</v>
      </c>
      <c r="D101" s="90" t="s">
        <v>513</v>
      </c>
      <c r="E101" s="91"/>
      <c r="F101" s="55" t="s">
        <v>73</v>
      </c>
      <c r="G101" s="103"/>
    </row>
    <row r="102" spans="1:7" ht="24" x14ac:dyDescent="0.2">
      <c r="A102" s="88">
        <v>8</v>
      </c>
      <c r="B102" s="89" t="s">
        <v>497</v>
      </c>
      <c r="C102" s="89" t="s">
        <v>503</v>
      </c>
      <c r="D102" s="90" t="s">
        <v>514</v>
      </c>
      <c r="E102" s="91"/>
      <c r="F102" s="55" t="s">
        <v>73</v>
      </c>
      <c r="G102" s="103"/>
    </row>
    <row r="103" spans="1:7" ht="24" x14ac:dyDescent="0.2">
      <c r="A103" s="88">
        <v>9</v>
      </c>
      <c r="B103" s="89" t="s">
        <v>497</v>
      </c>
      <c r="C103" s="89" t="s">
        <v>504</v>
      </c>
      <c r="D103" s="90" t="s">
        <v>506</v>
      </c>
      <c r="E103" s="91"/>
      <c r="F103" s="55" t="s">
        <v>73</v>
      </c>
      <c r="G103" s="103"/>
    </row>
    <row r="104" spans="1:7" ht="72" x14ac:dyDescent="0.2">
      <c r="A104" s="88">
        <v>10</v>
      </c>
      <c r="B104" s="89" t="s">
        <v>507</v>
      </c>
      <c r="C104" s="89"/>
      <c r="D104" s="90" t="s">
        <v>509</v>
      </c>
      <c r="E104" s="91"/>
      <c r="F104" s="55" t="s">
        <v>73</v>
      </c>
      <c r="G104" s="103"/>
    </row>
    <row r="105" spans="1:7" x14ac:dyDescent="0.2">
      <c r="A105" s="88">
        <v>11</v>
      </c>
      <c r="B105" s="89" t="s">
        <v>510</v>
      </c>
      <c r="C105" s="89"/>
      <c r="D105" s="90" t="s">
        <v>499</v>
      </c>
      <c r="E105" s="91"/>
      <c r="F105" s="55" t="s">
        <v>73</v>
      </c>
      <c r="G105" s="103"/>
    </row>
    <row r="106" spans="1:7" ht="48" x14ac:dyDescent="0.2">
      <c r="A106" s="88">
        <v>12</v>
      </c>
      <c r="B106" s="89" t="s">
        <v>515</v>
      </c>
      <c r="C106" s="89" t="s">
        <v>501</v>
      </c>
      <c r="D106" s="90" t="s">
        <v>511</v>
      </c>
      <c r="E106" s="91"/>
      <c r="F106" s="55" t="s">
        <v>73</v>
      </c>
      <c r="G106" s="103"/>
    </row>
    <row r="107" spans="1:7" ht="24" x14ac:dyDescent="0.2">
      <c r="A107" s="88">
        <v>13</v>
      </c>
      <c r="B107" s="89" t="s">
        <v>515</v>
      </c>
      <c r="C107" s="229" t="s">
        <v>505</v>
      </c>
      <c r="D107" s="90" t="s">
        <v>513</v>
      </c>
      <c r="E107" s="91"/>
      <c r="F107" s="55" t="s">
        <v>73</v>
      </c>
      <c r="G107" s="103"/>
    </row>
    <row r="108" spans="1:7" x14ac:dyDescent="0.2">
      <c r="A108" s="88">
        <v>14</v>
      </c>
      <c r="B108" s="89" t="s">
        <v>478</v>
      </c>
      <c r="C108" s="89" t="s">
        <v>503</v>
      </c>
      <c r="D108" s="101" t="s">
        <v>357</v>
      </c>
      <c r="E108" s="212"/>
      <c r="F108" s="55" t="s">
        <v>73</v>
      </c>
      <c r="G108" s="103"/>
    </row>
    <row r="109" spans="1:7" x14ac:dyDescent="0.2">
      <c r="A109" s="88">
        <v>15</v>
      </c>
      <c r="B109" s="89" t="s">
        <v>522</v>
      </c>
      <c r="C109" s="89"/>
      <c r="D109" s="101" t="s">
        <v>523</v>
      </c>
      <c r="E109" s="213"/>
      <c r="F109" s="55" t="s">
        <v>73</v>
      </c>
      <c r="G109" s="235" t="s">
        <v>524</v>
      </c>
    </row>
    <row r="110" spans="1:7" x14ac:dyDescent="0.2">
      <c r="A110" s="88"/>
      <c r="B110" s="89"/>
      <c r="C110" s="96"/>
      <c r="D110" s="101"/>
      <c r="E110" s="95"/>
      <c r="F110" s="55"/>
      <c r="G110" s="220"/>
    </row>
    <row r="111" spans="1:7" x14ac:dyDescent="0.2">
      <c r="A111" s="88"/>
      <c r="B111" s="89"/>
      <c r="C111" s="96"/>
      <c r="D111" s="232"/>
      <c r="E111" s="213"/>
      <c r="F111" s="213"/>
      <c r="G111" s="213"/>
    </row>
    <row r="112" spans="1:7" x14ac:dyDescent="0.2">
      <c r="A112" s="222"/>
      <c r="B112" s="89"/>
      <c r="C112" s="89"/>
      <c r="D112" s="101"/>
      <c r="E112" s="213"/>
      <c r="F112" s="102"/>
      <c r="G112" s="227"/>
    </row>
    <row r="113" spans="1:7" x14ac:dyDescent="0.2">
      <c r="A113" s="222"/>
      <c r="B113" s="223"/>
      <c r="C113" s="226"/>
      <c r="D113" s="101"/>
      <c r="E113" s="213"/>
      <c r="F113" s="102"/>
      <c r="G113" s="227"/>
    </row>
    <row r="114" spans="1:7" ht="13.5" thickBot="1" x14ac:dyDescent="0.25">
      <c r="A114" s="97"/>
      <c r="B114" s="98" t="s">
        <v>98</v>
      </c>
      <c r="C114" s="98"/>
      <c r="D114" s="99"/>
      <c r="E114" s="99"/>
      <c r="F114" s="55" t="s">
        <v>73</v>
      </c>
      <c r="G114" s="100"/>
    </row>
  </sheetData>
  <mergeCells count="32">
    <mergeCell ref="C91:G91"/>
    <mergeCell ref="C92:E92"/>
    <mergeCell ref="C93:E93"/>
    <mergeCell ref="A86:G86"/>
    <mergeCell ref="C87:E87"/>
    <mergeCell ref="C88:G88"/>
    <mergeCell ref="C89:G89"/>
    <mergeCell ref="C90:G90"/>
    <mergeCell ref="C36:E36"/>
    <mergeCell ref="C37:G37"/>
    <mergeCell ref="C38:G38"/>
    <mergeCell ref="A1:G1"/>
    <mergeCell ref="C2:E2"/>
    <mergeCell ref="C3:G3"/>
    <mergeCell ref="C4:G4"/>
    <mergeCell ref="C5:G5"/>
    <mergeCell ref="C65:G65"/>
    <mergeCell ref="C66:G66"/>
    <mergeCell ref="C67:E67"/>
    <mergeCell ref="C68:E68"/>
    <mergeCell ref="C6:G6"/>
    <mergeCell ref="A61:G61"/>
    <mergeCell ref="C62:E62"/>
    <mergeCell ref="C63:G63"/>
    <mergeCell ref="C64:G64"/>
    <mergeCell ref="C39:G39"/>
    <mergeCell ref="C40:G40"/>
    <mergeCell ref="C41:E41"/>
    <mergeCell ref="C42:E42"/>
    <mergeCell ref="C7:E7"/>
    <mergeCell ref="C8:E8"/>
    <mergeCell ref="A35:G35"/>
  </mergeCells>
  <phoneticPr fontId="7" type="noConversion"/>
  <conditionalFormatting sqref="F83 F44:F58 F95:F110 F10:F33">
    <cfRule type="cellIs" dxfId="32" priority="22" stopIfTrue="1" operator="equal">
      <formula>"F"</formula>
    </cfRule>
    <cfRule type="cellIs" dxfId="31" priority="23" stopIfTrue="1" operator="equal">
      <formula>"B"</formula>
    </cfRule>
    <cfRule type="cellIs" dxfId="30" priority="24" stopIfTrue="1" operator="equal">
      <formula>"u"</formula>
    </cfRule>
  </conditionalFormatting>
  <conditionalFormatting sqref="F70:F82">
    <cfRule type="cellIs" dxfId="29" priority="16" stopIfTrue="1" operator="equal">
      <formula>"F"</formula>
    </cfRule>
    <cfRule type="cellIs" dxfId="28" priority="17" stopIfTrue="1" operator="equal">
      <formula>"B"</formula>
    </cfRule>
    <cfRule type="cellIs" dxfId="27" priority="18" stopIfTrue="1" operator="equal">
      <formula>"u"</formula>
    </cfRule>
  </conditionalFormatting>
  <conditionalFormatting sqref="F112:F113">
    <cfRule type="cellIs" dxfId="26" priority="7" stopIfTrue="1" operator="equal">
      <formula>"F"</formula>
    </cfRule>
    <cfRule type="cellIs" dxfId="25" priority="8" stopIfTrue="1" operator="equal">
      <formula>"B"</formula>
    </cfRule>
    <cfRule type="cellIs" dxfId="24" priority="9" stopIfTrue="1" operator="equal">
      <formula>"u"</formula>
    </cfRule>
  </conditionalFormatting>
  <conditionalFormatting sqref="F84">
    <cfRule type="cellIs" dxfId="23" priority="4" stopIfTrue="1" operator="equal">
      <formula>"F"</formula>
    </cfRule>
    <cfRule type="cellIs" dxfId="22" priority="5" stopIfTrue="1" operator="equal">
      <formula>"B"</formula>
    </cfRule>
    <cfRule type="cellIs" dxfId="21" priority="6" stopIfTrue="1" operator="equal">
      <formula>"u"</formula>
    </cfRule>
  </conditionalFormatting>
  <conditionalFormatting sqref="F114">
    <cfRule type="cellIs" dxfId="20" priority="1" stopIfTrue="1" operator="equal">
      <formula>"F"</formula>
    </cfRule>
    <cfRule type="cellIs" dxfId="19" priority="2" stopIfTrue="1" operator="equal">
      <formula>"B"</formula>
    </cfRule>
    <cfRule type="cellIs" dxfId="18" priority="3" stopIfTrue="1" operator="equal">
      <formula>"u"</formula>
    </cfRule>
  </conditionalFormatting>
  <dataValidations xWindow="947" yWindow="738" count="1">
    <dataValidation type="list" showInputMessage="1" showErrorMessage="1" promptTitle="Valid values include:" prompt="U - Untested_x000a_P - Pass_x000a_F - Fail_x000a_B - Blocked_x000a_S - Skipped_x000a_n/a - Not applicable_x000a_" sqref="F10:F33 F95:F110 F44:F58 F112:F114 F70:F84" xr:uid="{AD01E830-8CC9-4961-A744-99FDB918CF89}">
      <formula1>"U,P,F,B,S,n/a"</formula1>
    </dataValidation>
  </dataValidations>
  <hyperlinks>
    <hyperlink ref="G2" location="'UpdatePerformance section'!A14" display="'UpdatePerformance section'!A14" xr:uid="{59B25F43-60AF-4B55-A8AA-BBD71AD3C251}"/>
    <hyperlink ref="G36" location="'UpdatePerformance section'!A17" display="UC001-02" xr:uid="{B996BE3B-019A-4F8F-BF1F-85751A8347C6}"/>
    <hyperlink ref="G62" location="'UpdatePerformance section'!A17" display="UC001-02" xr:uid="{688E20A1-7E6B-4868-84A0-A0636C9EDED8}"/>
    <hyperlink ref="G87" location="'UpdatePerformance section'!A17" display="UC001-02" xr:uid="{F90852D2-8685-4B77-936F-5F9E11C27B3B}"/>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0D45-8EDE-44B4-A836-6537EC499A96}">
  <dimension ref="A1:I37"/>
  <sheetViews>
    <sheetView workbookViewId="0">
      <pane ySplit="12" topLeftCell="A13" activePane="bottomLeft" state="frozen"/>
      <selection pane="bottomLeft" activeCell="H36" sqref="H3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5" t="str">
        <f ca="1">MID(CELL("filename",A7),FIND("]",CELL("filename"),1)+1,255)</f>
        <v>uirements\Phase 44 - eService change 2022 Q3\Test\[TestCase_2022 Q3.xlsx]eProgram</v>
      </c>
      <c r="B1" s="325"/>
      <c r="C1" s="325"/>
      <c r="D1" s="325"/>
      <c r="E1" s="325"/>
      <c r="F1" s="325"/>
      <c r="G1" s="325"/>
      <c r="H1" s="325"/>
      <c r="I1" s="325"/>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f>IF($E$9=0,"-",$E4/$E$9)</f>
        <v>0</v>
      </c>
      <c r="G4" s="37">
        <f>SUMIF($D$12:$D$26,"U",$G$12:$G$26)/60</f>
        <v>0</v>
      </c>
      <c r="H4" s="31"/>
      <c r="I4" s="31"/>
    </row>
    <row r="5" spans="1:9" s="26" customFormat="1" ht="12" x14ac:dyDescent="0.2">
      <c r="A5" s="31"/>
      <c r="B5" s="31"/>
      <c r="C5" s="31"/>
      <c r="D5" s="35" t="s">
        <v>73</v>
      </c>
      <c r="E5" s="35">
        <f>COUNTIF($D$12:$D$27,"P")</f>
        <v>4</v>
      </c>
      <c r="F5" s="36">
        <f>IF($E$9=0,"-",$E5/$E$9)</f>
        <v>1</v>
      </c>
      <c r="G5" s="38">
        <f>SUMIF($D$12:$D$27,"P",$G$12:$G$27)/60</f>
        <v>0</v>
      </c>
      <c r="H5" s="31"/>
      <c r="I5" s="31"/>
    </row>
    <row r="6" spans="1:9" s="26" customFormat="1" ht="12" x14ac:dyDescent="0.2">
      <c r="A6" s="31"/>
      <c r="B6" s="31"/>
      <c r="C6" s="31"/>
      <c r="D6" s="35" t="s">
        <v>74</v>
      </c>
      <c r="E6" s="35">
        <f>COUNTIF($D$12:$D$27,"F")</f>
        <v>0</v>
      </c>
      <c r="F6" s="36">
        <f>IF($E$9=0,"-",$E6/$E$9)</f>
        <v>0</v>
      </c>
      <c r="G6" s="38">
        <f>SUMIF($D$12:$D$27,"F",$G$12:$G$27)/60</f>
        <v>0</v>
      </c>
      <c r="H6" s="31"/>
      <c r="I6" s="31"/>
    </row>
    <row r="7" spans="1:9" s="26" customFormat="1" ht="12" x14ac:dyDescent="0.2">
      <c r="A7" s="39"/>
      <c r="B7" s="39"/>
      <c r="C7" s="39"/>
      <c r="D7" s="35" t="s">
        <v>75</v>
      </c>
      <c r="E7" s="35">
        <f>COUNTIF($D$12:$D$27,"S")</f>
        <v>0</v>
      </c>
      <c r="F7" s="36">
        <f>IF($E$9=0,"-",$E7/$E$9)</f>
        <v>0</v>
      </c>
      <c r="G7" s="38">
        <f>SUMIF($D$12:$D$27,"S",$G$12:$G$27)/60</f>
        <v>0</v>
      </c>
      <c r="H7" s="31"/>
      <c r="I7" s="31"/>
    </row>
    <row r="8" spans="1:9" s="26" customFormat="1" ht="12" x14ac:dyDescent="0.2">
      <c r="A8" s="39"/>
      <c r="B8" s="39"/>
      <c r="C8" s="39"/>
      <c r="D8" s="35" t="s">
        <v>76</v>
      </c>
      <c r="E8" s="35">
        <f>COUNTIF($D$12:$D$27,"B")</f>
        <v>0</v>
      </c>
      <c r="F8" s="40">
        <f>IF($E$9=0,"-",$E8/$E$9)</f>
        <v>0</v>
      </c>
      <c r="G8" s="38">
        <f>SUMIF($D$12:$D$27,"B",$G$12:$G$27)/60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COUNTIF($D$12:$D$27,"N/A")</f>
        <v>2</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ht="13.5" thickBot="1" x14ac:dyDescent="0.25">
      <c r="A13" s="326" t="str">
        <f>'Use Cases'!A4&amp;'Use Cases'!B4</f>
        <v>UC001Update Performance section in eService</v>
      </c>
      <c r="B13" s="327"/>
      <c r="C13" s="327"/>
      <c r="D13" s="327"/>
      <c r="E13" s="327"/>
      <c r="F13" s="327"/>
      <c r="G13" s="327"/>
      <c r="H13" s="327"/>
      <c r="I13" s="328"/>
    </row>
    <row r="14" spans="1:9" ht="24" x14ac:dyDescent="0.2">
      <c r="A14" s="52">
        <f>MAX(A$12:A12)+1</f>
        <v>1</v>
      </c>
      <c r="B14" s="233" t="s">
        <v>447</v>
      </c>
      <c r="C14" s="229" t="s">
        <v>446</v>
      </c>
      <c r="D14" s="55" t="s">
        <v>73</v>
      </c>
      <c r="E14" s="56"/>
      <c r="F14" s="211" t="s">
        <v>329</v>
      </c>
      <c r="G14" s="58"/>
      <c r="H14" s="59"/>
      <c r="I14" s="57"/>
    </row>
    <row r="15" spans="1:9" x14ac:dyDescent="0.2">
      <c r="A15" s="60">
        <f>MAX(A$12:A14)+1</f>
        <v>2</v>
      </c>
      <c r="B15" s="244" t="s">
        <v>578</v>
      </c>
      <c r="C15" s="229" t="s">
        <v>577</v>
      </c>
      <c r="D15" s="55" t="s">
        <v>73</v>
      </c>
      <c r="E15" s="56"/>
      <c r="F15" s="211" t="s">
        <v>329</v>
      </c>
      <c r="G15" s="58"/>
      <c r="H15" s="65"/>
      <c r="I15" s="64"/>
    </row>
    <row r="16" spans="1:9" x14ac:dyDescent="0.2">
      <c r="A16" s="60">
        <f>MAX(A$12:A15)+1</f>
        <v>3</v>
      </c>
      <c r="B16" s="208" t="s">
        <v>460</v>
      </c>
      <c r="C16" s="229" t="s">
        <v>461</v>
      </c>
      <c r="D16" s="55" t="s">
        <v>73</v>
      </c>
      <c r="E16" s="56"/>
      <c r="F16" s="211"/>
      <c r="G16" s="58"/>
      <c r="H16" s="65"/>
      <c r="I16" s="64"/>
    </row>
    <row r="17" spans="1:9" x14ac:dyDescent="0.2">
      <c r="A17" s="60">
        <f>MAX(A$12:A16)+1</f>
        <v>4</v>
      </c>
      <c r="B17" s="208" t="s">
        <v>588</v>
      </c>
      <c r="C17" s="229" t="s">
        <v>589</v>
      </c>
      <c r="D17" s="55" t="s">
        <v>73</v>
      </c>
      <c r="E17" s="56"/>
      <c r="F17" s="211" t="s">
        <v>329</v>
      </c>
      <c r="G17" s="58"/>
      <c r="H17" s="65"/>
      <c r="I17" s="64"/>
    </row>
    <row r="18" spans="1:9" x14ac:dyDescent="0.2">
      <c r="A18" s="60">
        <f>MAX(A$12:A17)+1</f>
        <v>5</v>
      </c>
      <c r="B18" s="208"/>
      <c r="C18" s="216"/>
      <c r="D18" s="55" t="s">
        <v>82</v>
      </c>
      <c r="E18" s="63"/>
      <c r="F18" s="211"/>
      <c r="G18" s="58"/>
      <c r="H18" s="65"/>
      <c r="I18" s="64"/>
    </row>
    <row r="19" spans="1:9" x14ac:dyDescent="0.2">
      <c r="A19" s="60">
        <f>MAX(A$12:A18)+1</f>
        <v>6</v>
      </c>
      <c r="B19" s="208"/>
      <c r="C19" s="216"/>
      <c r="D19" s="55" t="s">
        <v>82</v>
      </c>
      <c r="E19" s="63"/>
      <c r="F19" s="211"/>
      <c r="G19" s="58"/>
      <c r="H19" s="65"/>
      <c r="I19" s="64"/>
    </row>
    <row r="20" spans="1:9" x14ac:dyDescent="0.2">
      <c r="A20" s="60">
        <f>MAX(A$12:A19)+1</f>
        <v>7</v>
      </c>
      <c r="B20" s="208"/>
      <c r="C20" s="214"/>
      <c r="D20" s="55"/>
      <c r="E20" s="63"/>
      <c r="F20" s="211"/>
      <c r="G20" s="58"/>
      <c r="H20" s="65"/>
      <c r="I20" s="64"/>
    </row>
    <row r="21" spans="1:9" x14ac:dyDescent="0.2">
      <c r="A21" s="60">
        <f>MAX(A$12:A20)+1</f>
        <v>8</v>
      </c>
      <c r="B21" s="208"/>
      <c r="C21" s="214"/>
      <c r="D21" s="55"/>
      <c r="E21" s="63"/>
      <c r="F21" s="211"/>
      <c r="G21" s="58"/>
      <c r="H21" s="65"/>
      <c r="I21" s="64"/>
    </row>
    <row r="22" spans="1:9" x14ac:dyDescent="0.2">
      <c r="A22" s="60">
        <f>MAX(A$12:A21)+1</f>
        <v>9</v>
      </c>
      <c r="B22" s="209"/>
      <c r="C22" s="214"/>
      <c r="D22" s="55"/>
      <c r="E22" s="63"/>
      <c r="F22" s="211"/>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29"/>
      <c r="B26" s="329"/>
      <c r="C26" s="329"/>
      <c r="D26" s="329"/>
      <c r="E26" s="329"/>
      <c r="F26" s="329"/>
      <c r="G26" s="329"/>
      <c r="H26" s="329"/>
      <c r="I26" s="329"/>
    </row>
    <row r="27" spans="1:9" x14ac:dyDescent="0.2">
      <c r="A27" s="330" t="s">
        <v>83</v>
      </c>
      <c r="B27" s="330"/>
      <c r="C27" s="330"/>
      <c r="D27" s="330"/>
      <c r="E27" s="330"/>
      <c r="F27" s="330"/>
      <c r="G27" s="330"/>
      <c r="H27" s="330"/>
      <c r="I27" s="330"/>
    </row>
    <row r="28" spans="1:9" x14ac:dyDescent="0.2">
      <c r="A28" s="329"/>
      <c r="B28" s="329"/>
      <c r="C28" s="329"/>
      <c r="D28" s="329"/>
      <c r="E28" s="329"/>
      <c r="F28" s="329"/>
      <c r="G28" s="329"/>
      <c r="H28" s="329"/>
      <c r="I28" s="329"/>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17" priority="1" stopIfTrue="1" operator="equal">
      <formula>"F"</formula>
    </cfRule>
    <cfRule type="cellIs" dxfId="16" priority="2" stopIfTrue="1" operator="equal">
      <formula>"B"</formula>
    </cfRule>
    <cfRule type="cellIs" dxfId="15" priority="3" stopIfTrue="1" operator="equal">
      <formula>"u"</formula>
    </cfRule>
  </conditionalFormatting>
  <dataValidations count="3">
    <dataValidation allowBlank="1" showErrorMessage="1" sqref="A12:B12" xr:uid="{DA572C39-ED07-4854-B6B8-FB0D2A627E93}"/>
    <dataValidation allowBlank="1" showErrorMessage="1" promptTitle="Valid values include:" sqref="D12" xr:uid="{4894E633-AA1C-4F1F-B744-1A2A8E874C82}"/>
    <dataValidation type="list" showInputMessage="1" showErrorMessage="1" promptTitle="Valid values include:" prompt="U - Untested_x000a_P - Pass_x000a_F - Fail_x000a_B - Blocked_x000a_S - Skipped_x000a_n/a - Not applicable_x000a_" sqref="D14:D25" xr:uid="{A375A6A9-2C90-41D1-9671-874FBE480BD3}">
      <formula1>"U,P,F,B,S,n/a"</formula1>
    </dataValidation>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8636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69" r:id="rId4"/>
      </mc:Fallback>
    </mc:AlternateContent>
    <mc:AlternateContent xmlns:mc="http://schemas.openxmlformats.org/markup-compatibility/2006">
      <mc:Choice Requires="x14">
        <oleObject progId="Paint.Picture" shapeId="18637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70" r:id="rId6"/>
      </mc:Fallback>
    </mc:AlternateContent>
    <mc:AlternateContent xmlns:mc="http://schemas.openxmlformats.org/markup-compatibility/2006">
      <mc:Choice Requires="x14">
        <oleObject progId="Paint.Picture" shapeId="18637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71" r:id="rId7"/>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0839-35E6-4FD4-9D6F-E553B2F59FB8}">
  <dimension ref="A1:G77"/>
  <sheetViews>
    <sheetView topLeftCell="A67" workbookViewId="0">
      <selection activeCell="D87" sqref="D87"/>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31" t="s">
        <v>455</v>
      </c>
      <c r="B1" s="331"/>
      <c r="C1" s="331"/>
      <c r="D1" s="331"/>
      <c r="E1" s="331"/>
      <c r="F1" s="331"/>
      <c r="G1" s="331"/>
    </row>
    <row r="2" spans="1:7" ht="36" customHeight="1" thickTop="1" x14ac:dyDescent="0.2">
      <c r="A2" s="69"/>
      <c r="B2" s="70" t="s">
        <v>84</v>
      </c>
      <c r="C2" s="353" t="str">
        <f>eProgram!B14</f>
        <v>Program Expiry Date属性的展示</v>
      </c>
      <c r="D2" s="354"/>
      <c r="E2" s="355"/>
      <c r="F2" s="71" t="s">
        <v>85</v>
      </c>
      <c r="G2" s="228" t="s">
        <v>456</v>
      </c>
    </row>
    <row r="3" spans="1:7" ht="27.75" customHeight="1" x14ac:dyDescent="0.2">
      <c r="A3" s="72"/>
      <c r="B3" s="73" t="s">
        <v>332</v>
      </c>
      <c r="C3" s="341" t="str">
        <f>eProgram!C14</f>
        <v xml:space="preserve"> Program Header 添加 "Program Expiry Date" 属性，并展示，默认过期日期显示正确</v>
      </c>
      <c r="D3" s="342"/>
      <c r="E3" s="342"/>
      <c r="F3" s="342"/>
      <c r="G3" s="343"/>
    </row>
    <row r="4" spans="1:7" ht="12.75" customHeight="1" x14ac:dyDescent="0.2">
      <c r="A4" s="74"/>
      <c r="B4" s="73" t="s">
        <v>331</v>
      </c>
      <c r="C4" s="338"/>
      <c r="D4" s="342"/>
      <c r="E4" s="342"/>
      <c r="F4" s="342"/>
      <c r="G4" s="343"/>
    </row>
    <row r="5" spans="1:7" x14ac:dyDescent="0.2">
      <c r="A5" s="74"/>
      <c r="B5" s="73" t="s">
        <v>86</v>
      </c>
      <c r="C5" s="341" t="s">
        <v>457</v>
      </c>
      <c r="D5" s="342"/>
      <c r="E5" s="342"/>
      <c r="F5" s="342"/>
      <c r="G5" s="343"/>
    </row>
    <row r="6" spans="1:7" ht="26.25" customHeight="1" thickBot="1" x14ac:dyDescent="0.25">
      <c r="A6" s="75"/>
      <c r="B6" s="76" t="s">
        <v>333</v>
      </c>
      <c r="C6" s="350" t="s">
        <v>448</v>
      </c>
      <c r="D6" s="351"/>
      <c r="E6" s="351"/>
      <c r="F6" s="351"/>
      <c r="G6" s="352"/>
    </row>
    <row r="7" spans="1:7" x14ac:dyDescent="0.2">
      <c r="A7" s="77"/>
      <c r="B7" s="78" t="s">
        <v>87</v>
      </c>
      <c r="C7" s="347" t="s">
        <v>334</v>
      </c>
      <c r="D7" s="348"/>
      <c r="E7" s="349"/>
      <c r="F7" s="79" t="s">
        <v>88</v>
      </c>
      <c r="G7" s="80"/>
    </row>
    <row r="8" spans="1:7" ht="13.5" thickBot="1" x14ac:dyDescent="0.25">
      <c r="A8" s="81"/>
      <c r="B8" s="82" t="s">
        <v>89</v>
      </c>
      <c r="C8" s="335" t="s">
        <v>90</v>
      </c>
      <c r="D8" s="336"/>
      <c r="E8" s="337"/>
      <c r="F8" s="83" t="s">
        <v>91</v>
      </c>
      <c r="G8" s="218">
        <v>44852</v>
      </c>
    </row>
    <row r="9" spans="1:7" ht="26.25" thickBot="1" x14ac:dyDescent="0.25">
      <c r="A9" s="84" t="s">
        <v>92</v>
      </c>
      <c r="B9" s="85" t="s">
        <v>93</v>
      </c>
      <c r="C9" s="85" t="s">
        <v>94</v>
      </c>
      <c r="D9" s="85" t="s">
        <v>95</v>
      </c>
      <c r="E9" s="85" t="s">
        <v>96</v>
      </c>
      <c r="F9" s="86" t="s">
        <v>79</v>
      </c>
      <c r="G9" s="87" t="s">
        <v>97</v>
      </c>
    </row>
    <row r="10" spans="1:7" ht="24" x14ac:dyDescent="0.2">
      <c r="A10" s="88">
        <v>1</v>
      </c>
      <c r="B10" s="89" t="s">
        <v>449</v>
      </c>
      <c r="C10" s="89"/>
      <c r="D10" s="90" t="s">
        <v>450</v>
      </c>
      <c r="E10" s="212"/>
      <c r="F10" s="55" t="s">
        <v>73</v>
      </c>
      <c r="G10" s="92"/>
    </row>
    <row r="11" spans="1:7" x14ac:dyDescent="0.2">
      <c r="A11" s="88">
        <v>2</v>
      </c>
      <c r="B11" s="89" t="s">
        <v>452</v>
      </c>
      <c r="C11" s="89"/>
      <c r="D11" s="229" t="s">
        <v>454</v>
      </c>
      <c r="E11" s="221"/>
      <c r="F11" s="55" t="s">
        <v>73</v>
      </c>
      <c r="G11" s="103"/>
    </row>
    <row r="12" spans="1:7" x14ac:dyDescent="0.2">
      <c r="A12" s="88">
        <v>3</v>
      </c>
      <c r="B12" s="89" t="s">
        <v>453</v>
      </c>
      <c r="C12" s="89" t="s">
        <v>525</v>
      </c>
      <c r="D12" s="229" t="s">
        <v>357</v>
      </c>
      <c r="E12" s="91"/>
      <c r="F12" s="55" t="s">
        <v>73</v>
      </c>
      <c r="G12" s="238"/>
    </row>
    <row r="13" spans="1:7" x14ac:dyDescent="0.2">
      <c r="A13" s="88"/>
      <c r="B13" s="89"/>
      <c r="C13" s="89"/>
      <c r="D13" s="229" t="s">
        <v>526</v>
      </c>
      <c r="E13" s="91"/>
      <c r="F13" s="55" t="s">
        <v>73</v>
      </c>
      <c r="G13" s="238"/>
    </row>
    <row r="14" spans="1:7" ht="36" x14ac:dyDescent="0.2">
      <c r="A14" s="88"/>
      <c r="B14" s="89" t="s">
        <v>527</v>
      </c>
      <c r="C14" s="89"/>
      <c r="D14" s="89" t="s">
        <v>451</v>
      </c>
      <c r="E14" s="91"/>
      <c r="F14" s="55" t="s">
        <v>73</v>
      </c>
      <c r="G14" s="238"/>
    </row>
    <row r="15" spans="1:7" ht="24" x14ac:dyDescent="0.2">
      <c r="A15" s="88"/>
      <c r="B15" s="89" t="s">
        <v>528</v>
      </c>
      <c r="C15" s="89" t="s">
        <v>585</v>
      </c>
      <c r="D15" s="229" t="s">
        <v>529</v>
      </c>
      <c r="E15" s="91"/>
      <c r="F15" s="55"/>
      <c r="G15" s="238"/>
    </row>
    <row r="16" spans="1:7" ht="36" x14ac:dyDescent="0.2">
      <c r="A16" s="88"/>
      <c r="B16" s="89" t="s">
        <v>583</v>
      </c>
      <c r="C16" s="89"/>
      <c r="D16" s="89" t="s">
        <v>585</v>
      </c>
      <c r="E16" s="91"/>
      <c r="F16" s="55" t="s">
        <v>73</v>
      </c>
      <c r="G16" s="238"/>
    </row>
    <row r="17" spans="1:7" x14ac:dyDescent="0.2">
      <c r="A17" s="88"/>
      <c r="B17" s="89"/>
      <c r="C17" s="89"/>
      <c r="D17" s="229"/>
      <c r="E17" s="91"/>
      <c r="F17" s="55"/>
      <c r="G17" s="238"/>
    </row>
    <row r="18" spans="1:7" x14ac:dyDescent="0.2">
      <c r="A18" s="88"/>
      <c r="B18" s="89"/>
      <c r="C18" s="89"/>
      <c r="D18" s="229"/>
      <c r="E18" s="91"/>
      <c r="F18" s="55"/>
      <c r="G18" s="238"/>
    </row>
    <row r="19" spans="1:7" x14ac:dyDescent="0.2">
      <c r="A19" s="88"/>
      <c r="B19" s="89"/>
      <c r="C19" s="89"/>
      <c r="D19" s="229"/>
      <c r="E19" s="91"/>
      <c r="F19" s="55"/>
      <c r="G19" s="238"/>
    </row>
    <row r="20" spans="1:7" ht="13.5" thickBot="1" x14ac:dyDescent="0.25">
      <c r="A20" s="97"/>
      <c r="B20" s="98" t="s">
        <v>98</v>
      </c>
      <c r="C20" s="98"/>
      <c r="D20" s="99"/>
      <c r="E20" s="99"/>
      <c r="F20" s="104" t="s">
        <v>73</v>
      </c>
      <c r="G20" s="100"/>
    </row>
    <row r="22" spans="1:7" ht="16.5" thickBot="1" x14ac:dyDescent="0.25">
      <c r="A22" s="331" t="s">
        <v>579</v>
      </c>
      <c r="B22" s="331"/>
      <c r="C22" s="331"/>
      <c r="D22" s="331"/>
      <c r="E22" s="331"/>
      <c r="F22" s="331"/>
      <c r="G22" s="331"/>
    </row>
    <row r="23" spans="1:7" ht="36" customHeight="1" thickTop="1" x14ac:dyDescent="0.2">
      <c r="A23" s="69"/>
      <c r="B23" s="70" t="s">
        <v>84</v>
      </c>
      <c r="C23" s="353" t="s">
        <v>578</v>
      </c>
      <c r="D23" s="354"/>
      <c r="E23" s="355"/>
      <c r="F23" s="71" t="s">
        <v>85</v>
      </c>
      <c r="G23" s="228" t="s">
        <v>530</v>
      </c>
    </row>
    <row r="24" spans="1:7" ht="27.75" customHeight="1" x14ac:dyDescent="0.2">
      <c r="A24" s="72"/>
      <c r="B24" s="73" t="s">
        <v>332</v>
      </c>
      <c r="C24" s="341" t="s">
        <v>578</v>
      </c>
      <c r="D24" s="342"/>
      <c r="E24" s="342"/>
      <c r="F24" s="342"/>
      <c r="G24" s="343"/>
    </row>
    <row r="25" spans="1:7" ht="12.75" customHeight="1" x14ac:dyDescent="0.2">
      <c r="A25" s="74"/>
      <c r="B25" s="73" t="s">
        <v>331</v>
      </c>
      <c r="C25" s="338"/>
      <c r="D25" s="342"/>
      <c r="E25" s="342"/>
      <c r="F25" s="342"/>
      <c r="G25" s="343"/>
    </row>
    <row r="26" spans="1:7" x14ac:dyDescent="0.2">
      <c r="A26" s="74"/>
      <c r="B26" s="73" t="s">
        <v>86</v>
      </c>
      <c r="C26" s="341" t="s">
        <v>580</v>
      </c>
      <c r="D26" s="342"/>
      <c r="E26" s="342"/>
      <c r="F26" s="342"/>
      <c r="G26" s="343"/>
    </row>
    <row r="27" spans="1:7" ht="26.25" customHeight="1" thickBot="1" x14ac:dyDescent="0.25">
      <c r="A27" s="75"/>
      <c r="B27" s="76" t="s">
        <v>333</v>
      </c>
      <c r="C27" s="350" t="s">
        <v>448</v>
      </c>
      <c r="D27" s="351"/>
      <c r="E27" s="351"/>
      <c r="F27" s="351"/>
      <c r="G27" s="352"/>
    </row>
    <row r="28" spans="1:7" x14ac:dyDescent="0.2">
      <c r="A28" s="77"/>
      <c r="B28" s="78" t="s">
        <v>87</v>
      </c>
      <c r="C28" s="347" t="s">
        <v>334</v>
      </c>
      <c r="D28" s="348"/>
      <c r="E28" s="349"/>
      <c r="F28" s="79" t="s">
        <v>88</v>
      </c>
      <c r="G28" s="80"/>
    </row>
    <row r="29" spans="1:7" ht="13.5" thickBot="1" x14ac:dyDescent="0.25">
      <c r="A29" s="81"/>
      <c r="B29" s="82" t="s">
        <v>89</v>
      </c>
      <c r="C29" s="335" t="s">
        <v>90</v>
      </c>
      <c r="D29" s="336"/>
      <c r="E29" s="337"/>
      <c r="F29" s="83" t="s">
        <v>91</v>
      </c>
      <c r="G29" s="218">
        <v>44852</v>
      </c>
    </row>
    <row r="30" spans="1:7" ht="26.25" thickBot="1" x14ac:dyDescent="0.25">
      <c r="A30" s="84" t="s">
        <v>92</v>
      </c>
      <c r="B30" s="85" t="s">
        <v>93</v>
      </c>
      <c r="C30" s="85" t="s">
        <v>94</v>
      </c>
      <c r="D30" s="85" t="s">
        <v>95</v>
      </c>
      <c r="E30" s="85" t="s">
        <v>96</v>
      </c>
      <c r="F30" s="86" t="s">
        <v>79</v>
      </c>
      <c r="G30" s="87" t="s">
        <v>97</v>
      </c>
    </row>
    <row r="31" spans="1:7" x14ac:dyDescent="0.2">
      <c r="A31" s="88"/>
      <c r="B31" s="89" t="s">
        <v>582</v>
      </c>
      <c r="C31" s="89"/>
      <c r="D31" s="229" t="s">
        <v>584</v>
      </c>
      <c r="E31" s="91"/>
      <c r="F31" s="55"/>
      <c r="G31" s="238"/>
    </row>
    <row r="32" spans="1:7" x14ac:dyDescent="0.2">
      <c r="A32" s="88"/>
      <c r="B32" s="89" t="s">
        <v>528</v>
      </c>
      <c r="C32" s="89" t="s">
        <v>581</v>
      </c>
      <c r="D32" s="229" t="s">
        <v>357</v>
      </c>
      <c r="E32" s="91"/>
      <c r="F32" s="55"/>
      <c r="G32" s="238"/>
    </row>
    <row r="33" spans="1:7" x14ac:dyDescent="0.2">
      <c r="A33" s="88"/>
      <c r="B33" s="89" t="s">
        <v>582</v>
      </c>
      <c r="C33" s="89"/>
      <c r="D33" s="229" t="s">
        <v>586</v>
      </c>
      <c r="E33" s="91"/>
      <c r="F33" s="55"/>
      <c r="G33" s="238"/>
    </row>
    <row r="34" spans="1:7" x14ac:dyDescent="0.2">
      <c r="A34" s="88">
        <v>4</v>
      </c>
      <c r="B34" s="89" t="s">
        <v>528</v>
      </c>
      <c r="C34" s="89" t="s">
        <v>587</v>
      </c>
      <c r="D34" s="229" t="s">
        <v>357</v>
      </c>
      <c r="E34" s="91"/>
      <c r="F34" s="55"/>
      <c r="G34" s="103"/>
    </row>
    <row r="35" spans="1:7" x14ac:dyDescent="0.2">
      <c r="A35" s="88">
        <v>5</v>
      </c>
      <c r="B35" s="89" t="s">
        <v>582</v>
      </c>
      <c r="C35" s="89"/>
      <c r="D35" s="229" t="s">
        <v>584</v>
      </c>
      <c r="E35" s="91"/>
      <c r="F35" s="55"/>
      <c r="G35" s="103"/>
    </row>
    <row r="36" spans="1:7" x14ac:dyDescent="0.2">
      <c r="A36" s="88">
        <v>6</v>
      </c>
      <c r="B36" s="89"/>
      <c r="C36" s="89"/>
      <c r="D36" s="229"/>
      <c r="E36" s="221"/>
      <c r="F36" s="55"/>
      <c r="G36" s="103"/>
    </row>
    <row r="37" spans="1:7" x14ac:dyDescent="0.2">
      <c r="A37" s="88">
        <v>7</v>
      </c>
      <c r="B37" s="89"/>
      <c r="C37" s="89"/>
      <c r="D37" s="229"/>
      <c r="E37" s="91"/>
      <c r="F37" s="55"/>
      <c r="G37" s="103"/>
    </row>
    <row r="38" spans="1:7" x14ac:dyDescent="0.2">
      <c r="A38" s="88">
        <v>8</v>
      </c>
      <c r="B38" s="89"/>
      <c r="C38" s="89"/>
      <c r="D38" s="229"/>
      <c r="E38" s="91"/>
      <c r="F38" s="55"/>
      <c r="G38" s="103"/>
    </row>
    <row r="39" spans="1:7" ht="13.5" thickBot="1" x14ac:dyDescent="0.25">
      <c r="A39" s="97"/>
      <c r="B39" s="98" t="s">
        <v>98</v>
      </c>
      <c r="C39" s="98"/>
      <c r="D39" s="99"/>
      <c r="E39" s="99"/>
      <c r="F39" s="104" t="s">
        <v>73</v>
      </c>
      <c r="G39" s="100"/>
    </row>
    <row r="40" spans="1:7" x14ac:dyDescent="0.2">
      <c r="A40" s="240"/>
      <c r="B40" s="241"/>
      <c r="C40" s="241"/>
      <c r="D40" s="242"/>
      <c r="E40" s="242"/>
      <c r="F40" s="243"/>
      <c r="G40" s="242"/>
    </row>
    <row r="41" spans="1:7" ht="16.5" thickBot="1" x14ac:dyDescent="0.25">
      <c r="A41" s="331" t="s">
        <v>590</v>
      </c>
      <c r="B41" s="331"/>
      <c r="C41" s="331"/>
      <c r="D41" s="331"/>
      <c r="E41" s="331"/>
      <c r="F41" s="331"/>
      <c r="G41" s="331"/>
    </row>
    <row r="42" spans="1:7" ht="36" customHeight="1" thickTop="1" x14ac:dyDescent="0.2">
      <c r="A42" s="69"/>
      <c r="B42" s="70" t="s">
        <v>84</v>
      </c>
      <c r="C42" s="353" t="s">
        <v>591</v>
      </c>
      <c r="D42" s="354"/>
      <c r="E42" s="355"/>
      <c r="F42" s="71" t="s">
        <v>85</v>
      </c>
      <c r="G42" s="228" t="s">
        <v>530</v>
      </c>
    </row>
    <row r="43" spans="1:7" ht="27.75" customHeight="1" x14ac:dyDescent="0.2">
      <c r="A43" s="72"/>
      <c r="B43" s="73" t="s">
        <v>332</v>
      </c>
      <c r="C43" s="341" t="s">
        <v>592</v>
      </c>
      <c r="D43" s="342"/>
      <c r="E43" s="342"/>
      <c r="F43" s="342"/>
      <c r="G43" s="343"/>
    </row>
    <row r="44" spans="1:7" ht="12.75" customHeight="1" x14ac:dyDescent="0.2">
      <c r="A44" s="74"/>
      <c r="B44" s="73" t="s">
        <v>331</v>
      </c>
      <c r="C44" s="338"/>
      <c r="D44" s="342"/>
      <c r="E44" s="342"/>
      <c r="F44" s="342"/>
      <c r="G44" s="343"/>
    </row>
    <row r="45" spans="1:7" x14ac:dyDescent="0.2">
      <c r="A45" s="74"/>
      <c r="B45" s="73" t="s">
        <v>86</v>
      </c>
      <c r="C45" s="341" t="s">
        <v>457</v>
      </c>
      <c r="D45" s="342"/>
      <c r="E45" s="342"/>
      <c r="F45" s="342"/>
      <c r="G45" s="343"/>
    </row>
    <row r="46" spans="1:7" ht="26.25" customHeight="1" thickBot="1" x14ac:dyDescent="0.25">
      <c r="A46" s="75"/>
      <c r="B46" s="76" t="s">
        <v>333</v>
      </c>
      <c r="C46" s="350" t="s">
        <v>448</v>
      </c>
      <c r="D46" s="351"/>
      <c r="E46" s="351"/>
      <c r="F46" s="351"/>
      <c r="G46" s="352"/>
    </row>
    <row r="47" spans="1:7" x14ac:dyDescent="0.2">
      <c r="A47" s="77"/>
      <c r="B47" s="78" t="s">
        <v>87</v>
      </c>
      <c r="C47" s="347" t="s">
        <v>334</v>
      </c>
      <c r="D47" s="348"/>
      <c r="E47" s="349"/>
      <c r="F47" s="79" t="s">
        <v>88</v>
      </c>
      <c r="G47" s="80"/>
    </row>
    <row r="48" spans="1:7" ht="13.5" thickBot="1" x14ac:dyDescent="0.25">
      <c r="A48" s="81"/>
      <c r="B48" s="82" t="s">
        <v>89</v>
      </c>
      <c r="C48" s="335" t="s">
        <v>90</v>
      </c>
      <c r="D48" s="336"/>
      <c r="E48" s="337"/>
      <c r="F48" s="83" t="s">
        <v>91</v>
      </c>
      <c r="G48" s="218">
        <v>44852</v>
      </c>
    </row>
    <row r="49" spans="1:7" ht="26.25" thickBot="1" x14ac:dyDescent="0.25">
      <c r="A49" s="84" t="s">
        <v>92</v>
      </c>
      <c r="B49" s="85" t="s">
        <v>93</v>
      </c>
      <c r="C49" s="85" t="s">
        <v>94</v>
      </c>
      <c r="D49" s="85" t="s">
        <v>95</v>
      </c>
      <c r="E49" s="85" t="s">
        <v>96</v>
      </c>
      <c r="F49" s="86" t="s">
        <v>79</v>
      </c>
      <c r="G49" s="87" t="s">
        <v>97</v>
      </c>
    </row>
    <row r="50" spans="1:7" ht="24" x14ac:dyDescent="0.2">
      <c r="A50" s="88">
        <v>1</v>
      </c>
      <c r="B50" s="89" t="s">
        <v>462</v>
      </c>
      <c r="C50" s="89"/>
      <c r="D50" s="90" t="s">
        <v>469</v>
      </c>
      <c r="E50" s="212"/>
      <c r="F50" s="55" t="s">
        <v>73</v>
      </c>
      <c r="G50" s="92"/>
    </row>
    <row r="51" spans="1:7" x14ac:dyDescent="0.2">
      <c r="A51" s="88">
        <v>2</v>
      </c>
      <c r="B51" s="89" t="s">
        <v>463</v>
      </c>
      <c r="C51" s="89"/>
      <c r="D51" s="229" t="s">
        <v>467</v>
      </c>
      <c r="E51" s="221"/>
      <c r="F51" s="55" t="s">
        <v>73</v>
      </c>
      <c r="G51" s="103"/>
    </row>
    <row r="52" spans="1:7" x14ac:dyDescent="0.2">
      <c r="A52" s="88">
        <v>3</v>
      </c>
      <c r="B52" s="89" t="s">
        <v>464</v>
      </c>
      <c r="C52" s="89"/>
      <c r="D52" s="229" t="s">
        <v>470</v>
      </c>
      <c r="E52" s="91"/>
      <c r="F52" s="55" t="s">
        <v>73</v>
      </c>
      <c r="G52" s="103"/>
    </row>
    <row r="53" spans="1:7" x14ac:dyDescent="0.2">
      <c r="A53" s="88">
        <v>4</v>
      </c>
      <c r="B53" s="89" t="s">
        <v>465</v>
      </c>
      <c r="C53" s="89"/>
      <c r="D53" s="89" t="s">
        <v>471</v>
      </c>
      <c r="E53" s="91"/>
      <c r="F53" s="55" t="s">
        <v>73</v>
      </c>
      <c r="G53" s="103"/>
    </row>
    <row r="54" spans="1:7" x14ac:dyDescent="0.2">
      <c r="A54" s="88">
        <v>5</v>
      </c>
      <c r="B54" s="89" t="s">
        <v>466</v>
      </c>
      <c r="C54" s="89"/>
      <c r="D54" s="89" t="s">
        <v>468</v>
      </c>
      <c r="E54" s="91"/>
      <c r="F54" s="55" t="s">
        <v>73</v>
      </c>
      <c r="G54" s="103"/>
    </row>
    <row r="55" spans="1:7" ht="24" x14ac:dyDescent="0.2">
      <c r="A55" s="88">
        <v>6</v>
      </c>
      <c r="B55" s="89" t="s">
        <v>531</v>
      </c>
      <c r="C55" s="89"/>
      <c r="D55" s="229"/>
      <c r="E55" s="221"/>
      <c r="F55" s="55"/>
      <c r="G55" s="103"/>
    </row>
    <row r="56" spans="1:7" x14ac:dyDescent="0.2">
      <c r="A56" s="88">
        <v>7</v>
      </c>
      <c r="B56" s="89"/>
      <c r="C56" s="89"/>
      <c r="D56" s="229"/>
      <c r="E56" s="91"/>
      <c r="F56" s="55"/>
      <c r="G56" s="103"/>
    </row>
    <row r="57" spans="1:7" x14ac:dyDescent="0.2">
      <c r="A57" s="88">
        <v>8</v>
      </c>
      <c r="B57" s="89"/>
      <c r="C57" s="89"/>
      <c r="D57" s="229"/>
      <c r="E57" s="91"/>
      <c r="F57" s="55"/>
      <c r="G57" s="103"/>
    </row>
    <row r="58" spans="1:7" ht="13.5" thickBot="1" x14ac:dyDescent="0.25">
      <c r="A58" s="97"/>
      <c r="B58" s="98" t="s">
        <v>98</v>
      </c>
      <c r="C58" s="98"/>
      <c r="D58" s="99"/>
      <c r="E58" s="99"/>
      <c r="F58" s="104" t="s">
        <v>73</v>
      </c>
      <c r="G58" s="100"/>
    </row>
    <row r="60" spans="1:7" ht="16.5" thickBot="1" x14ac:dyDescent="0.25">
      <c r="A60" s="331" t="s">
        <v>593</v>
      </c>
      <c r="B60" s="331"/>
      <c r="C60" s="331"/>
      <c r="D60" s="331"/>
      <c r="E60" s="331"/>
      <c r="F60" s="331"/>
      <c r="G60" s="331"/>
    </row>
    <row r="61" spans="1:7" ht="36" customHeight="1" thickTop="1" x14ac:dyDescent="0.2">
      <c r="A61" s="69"/>
      <c r="B61" s="70" t="s">
        <v>84</v>
      </c>
      <c r="C61" s="353" t="s">
        <v>594</v>
      </c>
      <c r="D61" s="354"/>
      <c r="E61" s="355"/>
      <c r="F61" s="71" t="s">
        <v>85</v>
      </c>
      <c r="G61" s="228" t="s">
        <v>530</v>
      </c>
    </row>
    <row r="62" spans="1:7" ht="27.75" customHeight="1" x14ac:dyDescent="0.2">
      <c r="A62" s="72"/>
      <c r="B62" s="73" t="s">
        <v>332</v>
      </c>
      <c r="C62" s="341" t="s">
        <v>595</v>
      </c>
      <c r="D62" s="342"/>
      <c r="E62" s="342"/>
      <c r="F62" s="342"/>
      <c r="G62" s="343"/>
    </row>
    <row r="63" spans="1:7" ht="12.75" customHeight="1" x14ac:dyDescent="0.2">
      <c r="A63" s="74"/>
      <c r="B63" s="73" t="s">
        <v>331</v>
      </c>
      <c r="C63" s="338"/>
      <c r="D63" s="342"/>
      <c r="E63" s="342"/>
      <c r="F63" s="342"/>
      <c r="G63" s="343"/>
    </row>
    <row r="64" spans="1:7" x14ac:dyDescent="0.2">
      <c r="A64" s="74"/>
      <c r="B64" s="73" t="s">
        <v>86</v>
      </c>
      <c r="C64" s="341" t="s">
        <v>596</v>
      </c>
      <c r="D64" s="342"/>
      <c r="E64" s="342"/>
      <c r="F64" s="342"/>
      <c r="G64" s="343"/>
    </row>
    <row r="65" spans="1:7" ht="26.25" customHeight="1" thickBot="1" x14ac:dyDescent="0.25">
      <c r="A65" s="75"/>
      <c r="B65" s="76" t="s">
        <v>333</v>
      </c>
      <c r="C65" s="350" t="s">
        <v>448</v>
      </c>
      <c r="D65" s="351"/>
      <c r="E65" s="351"/>
      <c r="F65" s="351"/>
      <c r="G65" s="352"/>
    </row>
    <row r="66" spans="1:7" x14ac:dyDescent="0.2">
      <c r="A66" s="77"/>
      <c r="B66" s="78" t="s">
        <v>87</v>
      </c>
      <c r="C66" s="347" t="s">
        <v>334</v>
      </c>
      <c r="D66" s="348"/>
      <c r="E66" s="349"/>
      <c r="F66" s="79" t="s">
        <v>88</v>
      </c>
      <c r="G66" s="80"/>
    </row>
    <row r="67" spans="1:7" ht="13.5" thickBot="1" x14ac:dyDescent="0.25">
      <c r="A67" s="81"/>
      <c r="B67" s="82" t="s">
        <v>89</v>
      </c>
      <c r="C67" s="335" t="s">
        <v>90</v>
      </c>
      <c r="D67" s="336"/>
      <c r="E67" s="337"/>
      <c r="F67" s="83" t="s">
        <v>91</v>
      </c>
      <c r="G67" s="218">
        <v>44852</v>
      </c>
    </row>
    <row r="68" spans="1:7" ht="26.25" thickBot="1" x14ac:dyDescent="0.25">
      <c r="A68" s="84" t="s">
        <v>92</v>
      </c>
      <c r="B68" s="85" t="s">
        <v>93</v>
      </c>
      <c r="C68" s="85" t="s">
        <v>94</v>
      </c>
      <c r="D68" s="85" t="s">
        <v>95</v>
      </c>
      <c r="E68" s="85" t="s">
        <v>96</v>
      </c>
      <c r="F68" s="86" t="s">
        <v>79</v>
      </c>
      <c r="G68" s="87" t="s">
        <v>97</v>
      </c>
    </row>
    <row r="69" spans="1:7" x14ac:dyDescent="0.2">
      <c r="A69" s="88">
        <v>1</v>
      </c>
      <c r="B69" s="89" t="s">
        <v>597</v>
      </c>
      <c r="C69" s="89"/>
      <c r="D69" s="90" t="s">
        <v>598</v>
      </c>
      <c r="E69" s="212"/>
      <c r="F69" s="55" t="s">
        <v>73</v>
      </c>
      <c r="G69" s="92"/>
    </row>
    <row r="70" spans="1:7" ht="24" x14ac:dyDescent="0.2">
      <c r="A70" s="88">
        <v>2</v>
      </c>
      <c r="B70" s="89" t="s">
        <v>599</v>
      </c>
      <c r="C70" s="89" t="s">
        <v>602</v>
      </c>
      <c r="D70" s="229" t="s">
        <v>600</v>
      </c>
      <c r="E70" s="221"/>
      <c r="F70" s="55" t="s">
        <v>73</v>
      </c>
      <c r="G70" s="103"/>
    </row>
    <row r="71" spans="1:7" x14ac:dyDescent="0.2">
      <c r="A71" s="88">
        <v>3</v>
      </c>
      <c r="B71" s="89" t="s">
        <v>601</v>
      </c>
      <c r="C71" s="89"/>
      <c r="D71" s="229" t="s">
        <v>603</v>
      </c>
      <c r="E71" s="91"/>
      <c r="F71" s="55" t="s">
        <v>73</v>
      </c>
      <c r="G71" s="103"/>
    </row>
    <row r="72" spans="1:7" x14ac:dyDescent="0.2">
      <c r="A72" s="88">
        <v>4</v>
      </c>
      <c r="B72" s="89"/>
      <c r="C72" s="89"/>
      <c r="D72" s="89"/>
      <c r="E72" s="91"/>
      <c r="F72" s="55" t="s">
        <v>73</v>
      </c>
      <c r="G72" s="103"/>
    </row>
    <row r="73" spans="1:7" x14ac:dyDescent="0.2">
      <c r="A73" s="88">
        <v>5</v>
      </c>
      <c r="B73" s="89"/>
      <c r="C73" s="89"/>
      <c r="D73" s="89"/>
      <c r="E73" s="91"/>
      <c r="F73" s="55" t="s">
        <v>73</v>
      </c>
      <c r="G73" s="103"/>
    </row>
    <row r="74" spans="1:7" x14ac:dyDescent="0.2">
      <c r="A74" s="88">
        <v>6</v>
      </c>
      <c r="B74" s="89"/>
      <c r="C74" s="89"/>
      <c r="D74" s="229"/>
      <c r="E74" s="221"/>
      <c r="F74" s="55"/>
      <c r="G74" s="103"/>
    </row>
    <row r="75" spans="1:7" x14ac:dyDescent="0.2">
      <c r="A75" s="88">
        <v>7</v>
      </c>
      <c r="B75" s="89"/>
      <c r="C75" s="89"/>
      <c r="D75" s="229"/>
      <c r="E75" s="91"/>
      <c r="F75" s="55"/>
      <c r="G75" s="103"/>
    </row>
    <row r="76" spans="1:7" x14ac:dyDescent="0.2">
      <c r="A76" s="88">
        <v>8</v>
      </c>
      <c r="B76" s="89"/>
      <c r="C76" s="89"/>
      <c r="D76" s="229"/>
      <c r="E76" s="91"/>
      <c r="F76" s="55"/>
      <c r="G76" s="103"/>
    </row>
    <row r="77" spans="1:7" ht="13.5" thickBot="1" x14ac:dyDescent="0.25">
      <c r="A77" s="97"/>
      <c r="B77" s="98" t="s">
        <v>98</v>
      </c>
      <c r="C77" s="98"/>
      <c r="D77" s="99"/>
      <c r="E77" s="99"/>
      <c r="F77" s="104" t="s">
        <v>73</v>
      </c>
      <c r="G77" s="100"/>
    </row>
  </sheetData>
  <mergeCells count="32">
    <mergeCell ref="C65:G65"/>
    <mergeCell ref="C66:E66"/>
    <mergeCell ref="C67:E67"/>
    <mergeCell ref="A60:G60"/>
    <mergeCell ref="C61:E61"/>
    <mergeCell ref="C62:G62"/>
    <mergeCell ref="C63:G63"/>
    <mergeCell ref="C64:G64"/>
    <mergeCell ref="C46:G46"/>
    <mergeCell ref="C47:E47"/>
    <mergeCell ref="C48:E48"/>
    <mergeCell ref="A41:G41"/>
    <mergeCell ref="C42:E42"/>
    <mergeCell ref="C43:G43"/>
    <mergeCell ref="C44:G44"/>
    <mergeCell ref="C45:G45"/>
    <mergeCell ref="C7:E7"/>
    <mergeCell ref="C8:E8"/>
    <mergeCell ref="A1:G1"/>
    <mergeCell ref="C2:E2"/>
    <mergeCell ref="C3:G3"/>
    <mergeCell ref="C4:G4"/>
    <mergeCell ref="C5:G5"/>
    <mergeCell ref="C6:G6"/>
    <mergeCell ref="C27:G27"/>
    <mergeCell ref="C28:E28"/>
    <mergeCell ref="C29:E29"/>
    <mergeCell ref="A22:G22"/>
    <mergeCell ref="C23:E23"/>
    <mergeCell ref="C24:G24"/>
    <mergeCell ref="C25:G25"/>
    <mergeCell ref="C26:G26"/>
  </mergeCells>
  <phoneticPr fontId="7" type="noConversion"/>
  <conditionalFormatting sqref="F50:F58 F10:F20">
    <cfRule type="cellIs" dxfId="14" priority="19" stopIfTrue="1" operator="equal">
      <formula>"F"</formula>
    </cfRule>
    <cfRule type="cellIs" dxfId="13" priority="20" stopIfTrue="1" operator="equal">
      <formula>"B"</formula>
    </cfRule>
    <cfRule type="cellIs" dxfId="12" priority="21" stopIfTrue="1" operator="equal">
      <formula>"u"</formula>
    </cfRule>
  </conditionalFormatting>
  <conditionalFormatting sqref="F34:F40">
    <cfRule type="cellIs" dxfId="11" priority="7" stopIfTrue="1" operator="equal">
      <formula>"F"</formula>
    </cfRule>
    <cfRule type="cellIs" dxfId="10" priority="8" stopIfTrue="1" operator="equal">
      <formula>"B"</formula>
    </cfRule>
    <cfRule type="cellIs" dxfId="9" priority="9" stopIfTrue="1" operator="equal">
      <formula>"u"</formula>
    </cfRule>
  </conditionalFormatting>
  <conditionalFormatting sqref="F31:F33">
    <cfRule type="cellIs" dxfId="8" priority="4" stopIfTrue="1" operator="equal">
      <formula>"F"</formula>
    </cfRule>
    <cfRule type="cellIs" dxfId="7" priority="5" stopIfTrue="1" operator="equal">
      <formula>"B"</formula>
    </cfRule>
    <cfRule type="cellIs" dxfId="6" priority="6" stopIfTrue="1" operator="equal">
      <formula>"u"</formula>
    </cfRule>
  </conditionalFormatting>
  <conditionalFormatting sqref="F69:F77">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0 F50:F58 F31:F40 F69:F77" xr:uid="{A1C98D3C-E039-4ECF-8D18-05055327F665}">
      <formula1>"U,P,F,B,S,n/a"</formula1>
    </dataValidation>
  </dataValidations>
  <hyperlinks>
    <hyperlink ref="G2" location="'UpdatePerformance section'!A14" display="'UpdatePerformance section'!A14" xr:uid="{34FDAAD1-C06F-475C-8840-A83F3655C4C6}"/>
    <hyperlink ref="G42" location="'UpdatePerformance section'!A14" display="'UpdatePerformance section'!A14" xr:uid="{1A36D26A-C0A2-41C0-9882-24B0BC996ACD}"/>
    <hyperlink ref="G23" location="'UpdatePerformance section'!A14" display="'UpdatePerformance section'!A14" xr:uid="{F373EB22-B293-476D-9170-97B5B20821A8}"/>
    <hyperlink ref="G61" location="'UpdatePerformance section'!A14" display="'UpdatePerformance section'!A14" xr:uid="{2A7FCB9C-094D-4250-BD96-F4513E8CE79A}"/>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Snapshot</vt:lpstr>
      <vt:lpstr>Trend</vt:lpstr>
      <vt:lpstr>Use Cases</vt:lpstr>
      <vt:lpstr>eService</vt:lpstr>
      <vt:lpstr>UC001 Test Cases</vt:lpstr>
      <vt:lpstr>Client Stamp Logic Update</vt:lpstr>
      <vt:lpstr>UC002 Test Cases</vt:lpstr>
      <vt:lpstr>eProgram</vt:lpstr>
      <vt:lpstr>UC005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李英</cp:lastModifiedBy>
  <cp:lastPrinted>2010-01-30T03:11:00Z</cp:lastPrinted>
  <dcterms:created xsi:type="dcterms:W3CDTF">1996-10-14T23:33:00Z</dcterms:created>
  <dcterms:modified xsi:type="dcterms:W3CDTF">2022-11-18T03:15:59Z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