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rinterSettings/printerSettings1.bin" ContentType="application/vnd.openxmlformats-officedocument.spreadsheetml.printerSettings"/>
  <Override PartName="/xl/printerSettings/printerSettings2.bin" ContentType="application/vnd.openxmlformats-officedocument.spreadsheetml.printerSettings"/>
  <Override PartName="/xl/drawings/drawing3.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printerSettings/printerSettings3.bin" ContentType="application/vnd.openxmlformats-officedocument.spreadsheetml.printerSettings"/>
  <Override PartName="/xl/printerSettings/printerSettings4.bin" ContentType="application/vnd.openxmlformats-officedocument.spreadsheetml.printerSettings"/>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printerSettings/printerSettings5.bin" ContentType="application/vnd.openxmlformats-officedocument.spreadsheetml.printerSettings"/>
  <Override PartName="/xl/drawings/drawing5.xml" ContentType="application/vnd.openxmlformats-officedocument.drawing+xml"/>
  <Override PartName="/xl/comments5.xml" ContentType="application/vnd.openxmlformats-officedocument.spreadsheetml.comments+xml"/>
  <Override PartName="/xl/charts/chart8.xml" ContentType="application/vnd.openxmlformats-officedocument.drawingml.chart+xml"/>
  <Override PartName="/xl/drawings/drawing6.xml" ContentType="application/vnd.openxmlformats-officedocument.drawing+xml"/>
  <Override PartName="/xl/comments6.xml" ContentType="application/vnd.openxmlformats-officedocument.spreadsheetml.comments+xml"/>
  <Override PartName="/xl/charts/chart9.xml" ContentType="application/vnd.openxmlformats-officedocument.drawingml.chart+xml"/>
  <Override PartName="/xl/printerSettings/printerSettings6.bin" ContentType="application/vnd.openxmlformats-officedocument.spreadsheetml.printerSettings"/>
  <Override PartName="/xl/drawings/drawing7.xml" ContentType="application/vnd.openxmlformats-officedocument.drawing+xml"/>
  <Override PartName="/xl/comments7.xml" ContentType="application/vnd.openxmlformats-officedocument.spreadsheetml.comments+xml"/>
  <Override PartName="/xl/charts/chart10.xml" ContentType="application/vnd.openxmlformats-officedocument.drawingml.chart+xml"/>
  <Override PartName="/xl/printerSettings/printerSettings7.bin" ContentType="application/vnd.openxmlformats-officedocument.spreadsheetml.printerSettings"/>
  <Override PartName="/xl/drawings/drawing8.xml" ContentType="application/vnd.openxmlformats-officedocument.drawing+xml"/>
  <Override PartName="/xl/comments8.xml" ContentType="application/vnd.openxmlformats-officedocument.spreadsheetml.comments+xml"/>
  <Override PartName="/xl/charts/chart11.xml" ContentType="application/vnd.openxmlformats-officedocument.drawingml.chart+xml"/>
  <Override PartName="/xl/printerSettings/printerSettings8.bin" ContentType="application/vnd.openxmlformats-officedocument.spreadsheetml.printerSettings"/>
  <Override PartName="/xl/drawings/drawing9.xml" ContentType="application/vnd.openxmlformats-officedocument.drawing+xml"/>
  <Override PartName="/xl/comments9.xml" ContentType="application/vnd.openxmlformats-officedocument.spreadsheetml.comments+xml"/>
  <Override PartName="/xl/charts/chart12.xml" ContentType="application/vnd.openxmlformats-officedocument.drawingml.chart+xml"/>
  <Override PartName="/xl/printerSettings/printerSettings9.bin" ContentType="application/vnd.openxmlformats-officedocument.spreadsheetml.printerSettings"/>
  <Override PartName="/xl/printerSettings/printerSettings10.bin" ContentType="application/vnd.openxmlformats-officedocument.spreadsheetml.printerSettings"/>
  <Override PartName="/xl/drawings/drawing10.xml" ContentType="application/vnd.openxmlformats-officedocument.drawing+xml"/>
  <Override PartName="/xl/comments10.xml" ContentType="application/vnd.openxmlformats-officedocument.spreadsheetml.comments+xml"/>
  <Override PartName="/xl/charts/chart13.xml" ContentType="application/vnd.openxmlformats-officedocument.drawingml.chart+xml"/>
  <Override PartName="/xl/printerSettings/printerSettings11.bin" ContentType="application/vnd.openxmlformats-officedocument.spreadsheetml.printerSettings"/>
  <Override PartName="/xl/drawings/drawing11.xml" ContentType="application/vnd.openxmlformats-officedocument.drawing+xml"/>
  <Override PartName="/xl/comments11.xml" ContentType="application/vnd.openxmlformats-officedocument.spreadsheetml.comments+xml"/>
  <Override PartName="/xl/charts/chart1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G:\SanjelDocuments\trunk\Requirements\Phase 45 - Product Haul v2\Test\"/>
    </mc:Choice>
  </mc:AlternateContent>
  <xr:revisionPtr revIDLastSave="0" documentId="13_ncr:1_{D7802179-81EB-4B1B-AA24-B211F2081EED}" xr6:coauthVersionLast="47" xr6:coauthVersionMax="47" xr10:uidLastSave="{00000000-0000-0000-0000-000000000000}"/>
  <bookViews>
    <workbookView xWindow="-120" yWindow="-120" windowWidth="29040" windowHeight="15840" tabRatio="959" firstSheet="7" activeTab="17" xr2:uid="{00000000-000D-0000-FFFF-FFFF00000000}"/>
  </bookViews>
  <sheets>
    <sheet name="Snapshot" sheetId="5" r:id="rId1"/>
    <sheet name="Trend" sheetId="32538" r:id="rId2"/>
    <sheet name="Use Cases" sheetId="32578" r:id="rId3"/>
    <sheet name=" Schedule Blend" sheetId="32580" r:id="rId4"/>
    <sheet name="UC001 Test Cases" sheetId="32581" r:id="rId5"/>
    <sheet name="Reschedule Blend" sheetId="32539" r:id="rId6"/>
    <sheet name="UC002 Test Cases" sheetId="32558" r:id="rId7"/>
    <sheet name="CancelBlend" sheetId="32582" r:id="rId8"/>
    <sheet name="UC003 Test Cases" sheetId="32586" r:id="rId9"/>
    <sheet name="Haul Blend" sheetId="32584" r:id="rId10"/>
    <sheet name="UC004 Test Cases" sheetId="32587" r:id="rId11"/>
    <sheet name="Schedule Product Haul" sheetId="32588" r:id="rId12"/>
    <sheet name="UC005 Test Cases" sheetId="32592" r:id="rId13"/>
    <sheet name="Reschedule Product Haul " sheetId="32593" r:id="rId14"/>
    <sheet name="UC006 Test Cases" sheetId="32596" r:id="rId15"/>
    <sheet name="Cancel Product Haul " sheetId="32594" r:id="rId16"/>
    <sheet name="UC007 Test Cases" sheetId="32597" r:id="rId17"/>
    <sheet name="On Location" sheetId="32595" r:id="rId18"/>
    <sheet name="UC008 Test Cases" sheetId="32598" r:id="rId19"/>
    <sheet name="20 - X" sheetId="32557" r:id="rId20"/>
    <sheet name="Test Data" sheetId="32559"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 i="5" l="1"/>
  <c r="A24" i="5"/>
  <c r="A25" i="5"/>
  <c r="A26" i="5"/>
  <c r="A27" i="5"/>
  <c r="A28" i="5"/>
  <c r="A21" i="5"/>
  <c r="A22" i="5"/>
  <c r="D25" i="32593"/>
  <c r="D24" i="32593"/>
  <c r="D23" i="32593"/>
  <c r="D18" i="32593"/>
  <c r="G8" i="32593" s="1"/>
  <c r="D17" i="32588"/>
  <c r="D16" i="32588"/>
  <c r="G10" i="32588" s="1"/>
  <c r="D17" i="32584"/>
  <c r="D18" i="32584"/>
  <c r="E10" i="32584" s="1"/>
  <c r="G10" i="32595"/>
  <c r="E10" i="32595"/>
  <c r="G8" i="32595"/>
  <c r="E8" i="32595"/>
  <c r="G7" i="32595"/>
  <c r="E7" i="32595"/>
  <c r="G6" i="32595"/>
  <c r="E6" i="32595"/>
  <c r="G5" i="32595"/>
  <c r="E5" i="32595"/>
  <c r="G4" i="32595"/>
  <c r="G9" i="32595" s="1"/>
  <c r="E4" i="32595"/>
  <c r="A1" i="32595"/>
  <c r="G10" i="32594"/>
  <c r="E10" i="32594"/>
  <c r="G8" i="32594"/>
  <c r="E8" i="32594"/>
  <c r="G7" i="32594"/>
  <c r="E7" i="32594"/>
  <c r="G6" i="32594"/>
  <c r="E6" i="32594"/>
  <c r="G5" i="32594"/>
  <c r="E5" i="32594"/>
  <c r="G4" i="32594"/>
  <c r="G9" i="32594" s="1"/>
  <c r="E4" i="32594"/>
  <c r="A1" i="32594"/>
  <c r="E10" i="32593"/>
  <c r="E7" i="32593"/>
  <c r="E5" i="32593"/>
  <c r="A1" i="32593"/>
  <c r="A1" i="32588"/>
  <c r="E10" i="32588"/>
  <c r="G8" i="32588"/>
  <c r="E8" i="32588"/>
  <c r="E7" i="32588"/>
  <c r="G6" i="32588"/>
  <c r="E6" i="32588"/>
  <c r="E5" i="32588"/>
  <c r="G4" i="32588"/>
  <c r="E4" i="32588"/>
  <c r="D77" i="32587"/>
  <c r="D76" i="32587"/>
  <c r="D75" i="32587"/>
  <c r="D74" i="32587"/>
  <c r="D106" i="32587"/>
  <c r="D105" i="32587"/>
  <c r="D104" i="32587"/>
  <c r="D103" i="32587"/>
  <c r="A17" i="32580"/>
  <c r="A18" i="32580" s="1"/>
  <c r="A16" i="32580"/>
  <c r="A14" i="32557"/>
  <c r="G10" i="32557"/>
  <c r="E10" i="32557"/>
  <c r="G8" i="32557"/>
  <c r="E8" i="32557"/>
  <c r="G7" i="32557"/>
  <c r="F7" i="32557"/>
  <c r="E7" i="32557"/>
  <c r="G6" i="32557"/>
  <c r="E6" i="32557"/>
  <c r="G5" i="32557"/>
  <c r="E5" i="32557"/>
  <c r="G4" i="32557"/>
  <c r="G9" i="32557" s="1"/>
  <c r="E38" i="5" s="1"/>
  <c r="E4" i="32557"/>
  <c r="E9" i="32557" s="1"/>
  <c r="A1" i="32557"/>
  <c r="A1" i="32584"/>
  <c r="G10" i="32582"/>
  <c r="E10" i="32582"/>
  <c r="G8" i="32582"/>
  <c r="E8" i="32582"/>
  <c r="G7" i="32582"/>
  <c r="E7" i="32582"/>
  <c r="G6" i="32582"/>
  <c r="E6" i="32582"/>
  <c r="G5" i="32582"/>
  <c r="E5" i="32582"/>
  <c r="G4" i="32582"/>
  <c r="E4" i="32582"/>
  <c r="A1" i="32582"/>
  <c r="G10" i="32539"/>
  <c r="L44" i="5" s="1"/>
  <c r="E10" i="32539"/>
  <c r="J44" i="5" s="1"/>
  <c r="G8" i="32539"/>
  <c r="L40" i="5" s="1"/>
  <c r="E8" i="32539"/>
  <c r="J40" i="5" s="1"/>
  <c r="G7" i="32539"/>
  <c r="L39" i="5" s="1"/>
  <c r="E7" i="32539"/>
  <c r="J39" i="5" s="1"/>
  <c r="G6" i="32539"/>
  <c r="L38" i="5" s="1"/>
  <c r="E6" i="32539"/>
  <c r="J38" i="5" s="1"/>
  <c r="G5" i="32539"/>
  <c r="L37" i="5" s="1"/>
  <c r="E5" i="32539"/>
  <c r="J37" i="5" s="1"/>
  <c r="G4" i="32539"/>
  <c r="E4" i="32539"/>
  <c r="J36" i="5" s="1"/>
  <c r="J42" i="5" s="1"/>
  <c r="K42" i="5" s="1"/>
  <c r="A1" i="32539"/>
  <c r="A14" i="32580"/>
  <c r="A15" i="32580" s="1"/>
  <c r="G10" i="32580"/>
  <c r="E10" i="32580"/>
  <c r="G8" i="32580"/>
  <c r="E8" i="32580"/>
  <c r="G7" i="32580"/>
  <c r="E7" i="32580"/>
  <c r="G6" i="32580"/>
  <c r="E6" i="32580"/>
  <c r="G5" i="32580"/>
  <c r="E5" i="32580"/>
  <c r="G4" i="32580"/>
  <c r="E4" i="32580"/>
  <c r="A1" i="32580"/>
  <c r="A37" i="32538"/>
  <c r="A38" i="32538" s="1"/>
  <c r="A39" i="32538" s="1"/>
  <c r="A40" i="32538" s="1"/>
  <c r="A41" i="32538" s="1"/>
  <c r="A42" i="32538" s="1"/>
  <c r="A34" i="32538"/>
  <c r="A35" i="32538" s="1"/>
  <c r="A36" i="32538" s="1"/>
  <c r="F3" i="32538"/>
  <c r="F2" i="32538"/>
  <c r="D38" i="5"/>
  <c r="A38" i="5"/>
  <c r="E37" i="5"/>
  <c r="D37" i="5"/>
  <c r="A37" i="5"/>
  <c r="E36" i="5"/>
  <c r="D36" i="5"/>
  <c r="A36" i="5"/>
  <c r="E35" i="5"/>
  <c r="D35" i="5"/>
  <c r="A35" i="5"/>
  <c r="E34" i="5"/>
  <c r="D34" i="5"/>
  <c r="A34" i="5"/>
  <c r="E33" i="5"/>
  <c r="D33" i="5"/>
  <c r="A33" i="5"/>
  <c r="E32" i="5"/>
  <c r="D32" i="5"/>
  <c r="A32" i="5"/>
  <c r="E31" i="5"/>
  <c r="D31" i="5"/>
  <c r="A31" i="5"/>
  <c r="E30" i="5"/>
  <c r="D30" i="5"/>
  <c r="A30" i="5"/>
  <c r="E29" i="5"/>
  <c r="D29" i="5"/>
  <c r="E28" i="5"/>
  <c r="E27" i="5"/>
  <c r="E26" i="5"/>
  <c r="E25" i="5"/>
  <c r="E24" i="5"/>
  <c r="E23" i="5"/>
  <c r="E22" i="5"/>
  <c r="F3" i="5"/>
  <c r="F2" i="5"/>
  <c r="G5" i="32584" l="1"/>
  <c r="E8" i="32584"/>
  <c r="E6" i="32584"/>
  <c r="G8" i="32584"/>
  <c r="E4" i="32584"/>
  <c r="G6" i="32584"/>
  <c r="G10" i="32584"/>
  <c r="G4" i="32584"/>
  <c r="G7" i="32584"/>
  <c r="G5" i="32593"/>
  <c r="G7" i="32593"/>
  <c r="G10" i="32593"/>
  <c r="E4" i="32593"/>
  <c r="E6" i="32593"/>
  <c r="E9" i="32593" s="1"/>
  <c r="E8" i="32593"/>
  <c r="G4" i="32593"/>
  <c r="G9" i="32593" s="1"/>
  <c r="G6" i="32593"/>
  <c r="G5" i="32588"/>
  <c r="G7" i="32588"/>
  <c r="E5" i="32584"/>
  <c r="E7" i="32584"/>
  <c r="E9" i="32595"/>
  <c r="E9" i="32594"/>
  <c r="E9" i="32588"/>
  <c r="G9" i="32582"/>
  <c r="E9" i="32582"/>
  <c r="A20" i="32580"/>
  <c r="A21" i="32580" s="1"/>
  <c r="A22" i="32580" s="1"/>
  <c r="A19" i="32580"/>
  <c r="K36" i="5"/>
  <c r="K39" i="5"/>
  <c r="G9" i="32539"/>
  <c r="E21" i="5" s="1"/>
  <c r="E40" i="5" s="1"/>
  <c r="E9" i="32580"/>
  <c r="F8" i="32580" s="1"/>
  <c r="G9" i="32580"/>
  <c r="L36" i="5"/>
  <c r="L42" i="5" s="1"/>
  <c r="K37" i="5"/>
  <c r="K38" i="5"/>
  <c r="K40" i="5"/>
  <c r="E9" i="32539"/>
  <c r="D22" i="5" s="1"/>
  <c r="F8" i="32557"/>
  <c r="F4" i="32557"/>
  <c r="F9" i="32557"/>
  <c r="F5" i="32557"/>
  <c r="F6" i="32557"/>
  <c r="A15" i="32557"/>
  <c r="F7" i="32582" l="1"/>
  <c r="D23" i="5"/>
  <c r="F7" i="32594"/>
  <c r="D27" i="5"/>
  <c r="F6" i="32595"/>
  <c r="D28" i="5"/>
  <c r="F4" i="32593"/>
  <c r="D26" i="5"/>
  <c r="F8" i="32588"/>
  <c r="D25" i="5"/>
  <c r="F8" i="32582"/>
  <c r="G9" i="32588"/>
  <c r="G9" i="32584"/>
  <c r="E9" i="32584"/>
  <c r="F4" i="32595"/>
  <c r="F5" i="32595"/>
  <c r="F7" i="32595"/>
  <c r="F9" i="32595"/>
  <c r="F8" i="32595"/>
  <c r="F4" i="32594"/>
  <c r="F6" i="32594"/>
  <c r="F9" i="32594"/>
  <c r="F8" i="32594"/>
  <c r="F5" i="32594"/>
  <c r="F7" i="32593"/>
  <c r="F5" i="32593"/>
  <c r="F8" i="32593"/>
  <c r="F9" i="32593"/>
  <c r="F6" i="32593"/>
  <c r="F5" i="32588"/>
  <c r="F6" i="32588"/>
  <c r="F9" i="32588"/>
  <c r="F4" i="32588"/>
  <c r="F7" i="32588"/>
  <c r="F6" i="32582"/>
  <c r="F4" i="32582"/>
  <c r="F5" i="32582"/>
  <c r="F9" i="32582"/>
  <c r="F6" i="32580"/>
  <c r="F9" i="32580"/>
  <c r="F7" i="32580"/>
  <c r="F5" i="32580"/>
  <c r="F4" i="32580"/>
  <c r="F8" i="32539"/>
  <c r="F4" i="32539"/>
  <c r="F9" i="32539"/>
  <c r="F5" i="32539"/>
  <c r="F6" i="32539"/>
  <c r="D21" i="5"/>
  <c r="F7" i="32539"/>
  <c r="A16" i="32557"/>
  <c r="F8" i="32584" l="1"/>
  <c r="D24" i="5"/>
  <c r="D40" i="5" s="1"/>
  <c r="F9" i="32584"/>
  <c r="F5" i="32584"/>
  <c r="F7" i="32584"/>
  <c r="F4" i="32584"/>
  <c r="F6" i="32584"/>
  <c r="A17" i="32557"/>
  <c r="A18" i="32557" l="1"/>
  <c r="A19" i="32557" s="1"/>
  <c r="A20" i="32557" l="1"/>
  <c r="A21" i="32557" l="1"/>
  <c r="A22" i="32557" l="1"/>
  <c r="A23" i="32580" l="1"/>
  <c r="A24" i="32580" s="1"/>
  <c r="A25" i="32580" s="1"/>
  <c r="A23" i="32557"/>
  <c r="A24" i="32557" s="1"/>
  <c r="A25" i="32557" s="1"/>
  <c r="A26" i="32557" s="1"/>
  <c r="A27" i="32557" s="1"/>
  <c r="A28" i="32557" s="1"/>
  <c r="A29" i="32557" s="1"/>
  <c r="A30" i="32557" s="1"/>
  <c r="A31" i="32557" s="1"/>
  <c r="A32" i="32557" s="1"/>
  <c r="A33" i="32557" s="1"/>
  <c r="A34" i="32557" s="1"/>
  <c r="A35" i="32557" s="1"/>
  <c r="A36" i="32557" s="1"/>
  <c r="A37" i="32557" s="1"/>
  <c r="A38" i="32557" s="1"/>
  <c r="A39" i="32557" s="1"/>
  <c r="A40" i="32557" s="1"/>
  <c r="A41" i="32557" s="1"/>
  <c r="A42" i="32557" s="1"/>
  <c r="A43" i="32557" s="1"/>
  <c r="A44" i="32557" s="1"/>
  <c r="A45" i="32557" s="1"/>
  <c r="A46" i="32557" s="1"/>
  <c r="A47" i="32557" s="1"/>
  <c r="A48" i="32557" s="1"/>
  <c r="A49" i="32557" s="1"/>
  <c r="A50" i="32557" s="1"/>
  <c r="A51" i="32557" s="1"/>
  <c r="A52" i="32557" s="1"/>
  <c r="A53" i="32557" s="1"/>
  <c r="A54" i="32557" s="1"/>
  <c r="A55" i="32557" s="1"/>
  <c r="A56" i="32557" s="1"/>
  <c r="A57" i="32557" s="1"/>
  <c r="A58" i="32557" s="1"/>
  <c r="A59" i="32557" s="1"/>
  <c r="A60" i="32557" s="1"/>
  <c r="A61" i="32557" s="1"/>
  <c r="A62" i="32557" s="1"/>
  <c r="A63" i="3255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8" authorId="0" shapeId="0" xr:uid="{00000000-0006-0000-0000-000001000000}">
      <text>
        <r>
          <rPr>
            <sz val="9"/>
            <rFont val="Tahoma"/>
            <family val="2"/>
          </rPr>
          <t>在白色区域输入公司信息</t>
        </r>
      </text>
    </comment>
    <comment ref="G8" authorId="0" shapeId="0" xr:uid="{00000000-0006-0000-0000-000002000000}">
      <text>
        <r>
          <rPr>
            <sz val="9"/>
            <rFont val="Tahoma"/>
            <family val="2"/>
          </rPr>
          <t>Change staff type in the white cells below; leave the gray cells unchanged</t>
        </r>
      </text>
    </comment>
    <comment ref="I8" authorId="0" shapeId="0" xr:uid="{00000000-0006-0000-0000-000003000000}">
      <text>
        <r>
          <rPr>
            <sz val="9"/>
            <rFont val="Tahoma"/>
            <family val="2"/>
          </rPr>
          <t>Enter Test Cycle information for the given attribute into the white cells below</t>
        </r>
      </text>
    </comment>
    <comment ref="B15" authorId="0" shapeId="0" xr:uid="{00000000-0006-0000-0000-000004000000}">
      <text>
        <r>
          <rPr>
            <sz val="9"/>
            <rFont val="Tahoma"/>
            <family val="2"/>
          </rPr>
          <t>输入项目信息到白色区域</t>
        </r>
      </text>
    </comment>
    <comment ref="A20" authorId="0" shapeId="0" xr:uid="{00000000-0006-0000-0000-000005000000}">
      <text>
        <r>
          <rPr>
            <sz val="9"/>
            <rFont val="Tahoma"/>
            <family val="2"/>
          </rPr>
          <t xml:space="preserve">不要更改这些值; 公式将根据相应的工作表选项卡名称自动填充单元格。
相反，请更改工作表选项卡名称以表示测试区域。
</t>
        </r>
        <r>
          <rPr>
            <b/>
            <sz val="9"/>
            <rFont val="Tahoma"/>
            <family val="2"/>
          </rPr>
          <t>注意：按F9键EXCEL可重新计算此列的值</t>
        </r>
      </text>
    </comment>
    <comment ref="C20" authorId="0" shapeId="0" xr:uid="{00000000-0006-0000-0000-000006000000}">
      <text>
        <r>
          <rPr>
            <sz val="9"/>
            <rFont val="Tahoma"/>
            <family val="2"/>
          </rPr>
          <t>输入负责本测试区域的测试人员</t>
        </r>
      </text>
    </comment>
    <comment ref="D20" authorId="0" shapeId="0" xr:uid="{00000000-0006-0000-0000-000007000000}">
      <text>
        <r>
          <rPr>
            <sz val="9"/>
            <rFont val="Tahoma"/>
            <family val="2"/>
          </rPr>
          <t>本测试区域的测试用例总数</t>
        </r>
      </text>
    </comment>
    <comment ref="E20" authorId="0" shapeId="0" xr:uid="{00000000-0006-0000-0000-000008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20" authorId="0" shapeId="0" xr:uid="{00000000-0006-0000-0000-000009000000}">
      <text>
        <r>
          <rPr>
            <sz val="9"/>
            <rFont val="Tahoma"/>
            <family val="2"/>
          </rPr>
          <t>本测试区域的测试用例总数</t>
        </r>
      </text>
    </comment>
    <comment ref="I20" authorId="0" shapeId="0" xr:uid="{00000000-0006-0000-0000-00000A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J34" authorId="0" shapeId="0" xr:uid="{00000000-0006-0000-0000-00000B000000}">
      <text>
        <r>
          <rPr>
            <sz val="9"/>
            <rFont val="Tahoma"/>
            <family val="2"/>
          </rPr>
          <t xml:space="preserve">本测试区域的测试用例总数
</t>
        </r>
      </text>
    </comment>
    <comment ref="K34" authorId="0" shapeId="0" xr:uid="{00000000-0006-0000-0000-00000C000000}">
      <text>
        <r>
          <rPr>
            <sz val="9"/>
            <rFont val="Tahoma"/>
            <family val="2"/>
          </rPr>
          <t>占测试用例总数的百分比</t>
        </r>
      </text>
    </comment>
    <comment ref="L34" authorId="0" shapeId="0" xr:uid="{00000000-0006-0000-0000-00000D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44" authorId="0" shapeId="0" xr:uid="{00000000-0006-0000-0000-00000E000000}">
      <text>
        <r>
          <rPr>
            <sz val="9"/>
            <rFont val="Tahoma"/>
            <family val="2"/>
          </rPr>
          <t>Not applicable test cases.  
These are not included in any of the counts above in tables or graphs.
These are either test steps without expected results, or unused test cases, or stubs (as come with the original template)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9A64234E-8E9E-48BD-8AAC-31706B4BF81B}">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13F0AE2F-F5FD-4485-9C98-0E656385AB82}">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E224B0A5-3C26-444D-B2B8-97FF0C19B664}">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8E9A40EE-D9BD-4356-8451-83027BECC6A7}">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B90F9707-1AFF-4322-957D-129D59DA6BBC}">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75C06AD-08C6-4D0C-9188-789DBD16A6CF}">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D4C60CAE-C0C6-4BD5-9468-FF0914A2764B}">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ECF5AAF1-6C8A-4F0E-B213-5076491008B9}">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F0E13DDA-7F6D-46D4-BBF4-CA6B8C28D36F}">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BC5FD178-C5D5-41DA-9272-1C2348538C57}">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8CAB0D3-E6F7-4AF4-987A-465911819747}">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3C4C23EC-7746-44A4-9908-8CED41E1607E}">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22DDD714-DD67-4ADF-959D-3B2CB77241F9}">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59FCB4EF-CDBE-4661-919A-465E2A2D3E9F}">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B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B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B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B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B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B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B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B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B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B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B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B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B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B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31" authorId="0" shapeId="0" xr:uid="{00000000-0006-0000-0100-000001000000}">
      <text>
        <r>
          <rPr>
            <sz val="9"/>
            <rFont val="Tahoma"/>
            <family val="2"/>
          </rPr>
          <t>Test Cycle Name, taken from the "Snapshot" worksheet's Test Cycle Information section at the end of every test cycle; you manually copy it here</t>
        </r>
      </text>
    </comment>
    <comment ref="C31" authorId="0" shapeId="0" xr:uid="{00000000-0006-0000-0100-000002000000}">
      <text>
        <r>
          <rPr>
            <sz val="9"/>
            <rFont val="Tahoma"/>
            <family val="2"/>
          </rPr>
          <t>Test Case Counts (total and failed) taken from the Test Results Table of worksheet "Snapshot" at the end of each test cycle; you manually copy the values here</t>
        </r>
      </text>
    </comment>
    <comment ref="E31" authorId="0" shapeId="0" xr:uid="{00000000-0006-0000-0100-000003000000}">
      <text>
        <r>
          <rPr>
            <sz val="9"/>
            <rFont val="Tahoma"/>
            <family val="2"/>
          </rPr>
          <t>Total Test Time for each test cycle; you manually copy the values from the "Snapshot" worksheet at the end of each test cycle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3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3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3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3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3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3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3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3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3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3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3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3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3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3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5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5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5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5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5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5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5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5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5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5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5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5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5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5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7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7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7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7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7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7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7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7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7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7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7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7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7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7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9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9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9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9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9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9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9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9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9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9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9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9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9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9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6796C1B5-A6A2-4957-AD70-16FDAA13A524}">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9750E75E-59ED-4DD6-9B5B-F60C4E8D89B9}">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5DADB87C-EF4D-4C58-A03F-C0DDD9B3D3C5}">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5EC19482-810B-4067-A031-FF83291BBAA9}">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9DA4D674-0A34-4636-AB58-FDA176832024}">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6759D6C5-BBDF-4530-A69E-1EE8D34D91BB}">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2EAD987A-AB56-45E6-8A47-7EAD7C650209}">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43CDA2DA-F154-4AD9-9656-187166B9082D}">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300CEDC-80EB-4E52-9DFE-DC145E12FA09}">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9BE87C8B-E141-4CAD-895D-9FCBF70A6BCD}">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E3BA7C70-426B-432C-A1BC-93CF98CC4752}">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B33B7192-32FE-4F8E-845C-38C9D035E362}">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AA1B904-7B1D-4ACD-885B-61D34371D6A9}">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ACBECBBB-87B0-41D6-B0C8-F8BE5497DA5F}">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B67DE864-D2FD-4BA3-9F0D-ED05912A164E}">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A6241EF7-4A6A-44D9-A750-48148775455F}">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D55BCF37-5660-4FF6-B393-4770BE567A07}">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6175F810-438D-4B48-8E8A-59A53FEB94C4}">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483B9D43-A6A3-4A2C-84D8-AF1031778A78}">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E54A791E-D1E3-4DC1-9B02-91B5692FB593}">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5011DBF4-F432-4BDA-AD6A-95229091E96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69D2C151-0E37-4788-9CD4-B1B19A349303}">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AD245BB7-AB42-41F6-A864-837CE6083D83}">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DF44373B-A2AC-4214-A085-4AEC89E033CF}">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7E242A0A-F015-4A70-8DE8-0351AE9C28A3}">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B0AD15CA-428B-48AC-AE47-8BE0A1FB0159}">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B91D9863-D9A5-4002-ACF6-50E39ED66794}">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47692147-3DD6-49C1-9E85-42B613705679}">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835CB0B1-5932-413F-A4FC-507AA9E822E7}">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84743DD2-9339-427C-8E8A-BADC9D7D343F}">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610A8A1F-9DE6-4995-9389-C70DE98B7D2C}">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110ECBEE-932D-4266-9415-F1E101FEB85E}">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8CB6D73A-C790-4206-97B8-08E884322625}">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D3A54944-8080-4596-B955-B59B8BC3C6AC}">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78171BBA-02C3-40DB-9502-06FA9BFEA51B}">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DB5282AB-8012-4FDC-A307-143BFE37C77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524F4F3B-EB4F-4FBD-95A6-0B305F3388D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B5EE3FFC-C673-465A-83DB-AE8AB8E3CD3C}">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2DB64DE3-CA42-4FEF-8198-9E2929A1DB51}">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674408C2-A918-40E6-9EA4-E23F81BE954F}">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F5E420B6-AF25-46A5-9FC8-0632CD6F994B}">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FA6BC9B0-0380-49FA-9658-50C74A1A7783}">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<sst xmlns="http://schemas.openxmlformats.org/spreadsheetml/2006/main" count="3342" uniqueCount="862">
  <si>
    <t>当前Test周期</t>
  </si>
  <si>
    <t>公司信息</t>
  </si>
  <si>
    <t>Test周期信息</t>
  </si>
  <si>
    <t>属性</t>
  </si>
  <si>
    <t>值</t>
  </si>
  <si>
    <t>公司</t>
  </si>
  <si>
    <t>MetaShare Inc.</t>
  </si>
  <si>
    <t>周期名称</t>
  </si>
  <si>
    <t>Release 1.1</t>
  </si>
  <si>
    <t>部门</t>
  </si>
  <si>
    <t>开发部</t>
  </si>
  <si>
    <t>Test周期类型</t>
  </si>
  <si>
    <t>街道地址</t>
  </si>
  <si>
    <t>发布Date</t>
  </si>
  <si>
    <t>省市</t>
  </si>
  <si>
    <t>陕西省西安市</t>
  </si>
  <si>
    <t>PM</t>
  </si>
  <si>
    <t>BA</t>
  </si>
  <si>
    <t>项目信息</t>
  </si>
  <si>
    <t>QA Tester 1</t>
  </si>
  <si>
    <t>QA Tester 2</t>
  </si>
  <si>
    <t>项目编号</t>
  </si>
  <si>
    <t>P18</t>
  </si>
  <si>
    <t>QA Tester 3</t>
  </si>
  <si>
    <t>项目名称</t>
  </si>
  <si>
    <t>教育平台</t>
  </si>
  <si>
    <t>QA Tester 4</t>
  </si>
  <si>
    <t>Test区域 (工作表 /标签名称)</t>
  </si>
  <si>
    <t>Test Result图</t>
  </si>
  <si>
    <t>Test区域</t>
  </si>
  <si>
    <t>Tester</t>
  </si>
  <si>
    <t>TC
总数</t>
  </si>
  <si>
    <t>TestTime</t>
  </si>
  <si>
    <t>TC总数</t>
  </si>
  <si>
    <t>Test Result表</t>
  </si>
  <si>
    <t>Test Result状态</t>
  </si>
  <si>
    <t>占比</t>
  </si>
  <si>
    <t>Untested</t>
  </si>
  <si>
    <t>Passed</t>
  </si>
  <si>
    <t>Failed</t>
  </si>
  <si>
    <t>Skipped</t>
  </si>
  <si>
    <t>Total</t>
  </si>
  <si>
    <t>Blocked</t>
  </si>
  <si>
    <t>N/A</t>
  </si>
  <si>
    <t>XL Template by:</t>
  </si>
  <si>
    <t>Past Test Cycles Trend</t>
  </si>
  <si>
    <t>Test Cycle Test Results</t>
  </si>
  <si>
    <t>#</t>
  </si>
  <si>
    <t>Test Cycle
Name</t>
  </si>
  <si>
    <t>Test Case Counts</t>
  </si>
  <si>
    <t>Total
Test  Time</t>
  </si>
  <si>
    <t>Beta 1.00 Release</t>
  </si>
  <si>
    <t>RTM 1.00 Release</t>
  </si>
  <si>
    <t>RTM 1.01 Release</t>
  </si>
  <si>
    <t>RTM 1.02 Release</t>
  </si>
  <si>
    <t>RTM 1.03 Release</t>
  </si>
  <si>
    <t>RTM 1.10 Release</t>
  </si>
  <si>
    <t>RTM 1.11 Release</t>
  </si>
  <si>
    <t>Beta 2.00 Release</t>
  </si>
  <si>
    <t>RTM 2.00 Release</t>
  </si>
  <si>
    <t>RTM 2.01 Release</t>
  </si>
  <si>
    <t>Use Case</t>
  </si>
  <si>
    <t>No.</t>
  </si>
  <si>
    <t>Name</t>
  </si>
  <si>
    <t>Comments</t>
  </si>
  <si>
    <t>UC001</t>
  </si>
  <si>
    <t>UC002</t>
  </si>
  <si>
    <t>UC003</t>
  </si>
  <si>
    <t>UC004</t>
  </si>
  <si>
    <t>UC005</t>
  </si>
  <si>
    <t>UC006</t>
  </si>
  <si>
    <t>UC007</t>
  </si>
  <si>
    <t>UC008</t>
  </si>
  <si>
    <t>Test Case Results</t>
  </si>
  <si>
    <t>U</t>
  </si>
  <si>
    <t>P</t>
  </si>
  <si>
    <t>F</t>
  </si>
  <si>
    <t>S</t>
  </si>
  <si>
    <t>B</t>
  </si>
  <si>
    <t>TC#</t>
  </si>
  <si>
    <t xml:space="preserve">
Expeced Result</t>
  </si>
  <si>
    <t>Test Result</t>
  </si>
  <si>
    <t>Test Date</t>
  </si>
  <si>
    <t>Test
Time</t>
  </si>
  <si>
    <t>n/a</t>
  </si>
  <si>
    <t>Copy test case rows and insert-paste here to shift down the gray lines and preserve the automatic calculations.</t>
  </si>
  <si>
    <t>Test Script Name:</t>
  </si>
  <si>
    <t>TC #:</t>
  </si>
  <si>
    <t>UC001-01</t>
  </si>
  <si>
    <t>Testing Requirements:</t>
  </si>
  <si>
    <t>Tester:</t>
  </si>
  <si>
    <t>Date:</t>
  </si>
  <si>
    <t xml:space="preserve">Version: </t>
  </si>
  <si>
    <t>1.0</t>
  </si>
  <si>
    <t>Time:</t>
  </si>
  <si>
    <t>Step</t>
  </si>
  <si>
    <t>Description</t>
  </si>
  <si>
    <t>Value</t>
  </si>
  <si>
    <t>Expected Results</t>
  </si>
  <si>
    <t>Result</t>
  </si>
  <si>
    <t>Defect/Comments</t>
  </si>
  <si>
    <t>End of Test Case</t>
  </si>
  <si>
    <t xml:space="preserve">
Test Script</t>
  </si>
  <si>
    <t xml:space="preserve">User Story - </t>
  </si>
  <si>
    <t>TD #</t>
  </si>
  <si>
    <t>Entity</t>
  </si>
  <si>
    <t>Module</t>
  </si>
  <si>
    <t>Field</t>
  </si>
  <si>
    <t>UC002-TD-01</t>
  </si>
  <si>
    <t>PersonalInformation</t>
  </si>
  <si>
    <t>名拼音</t>
  </si>
  <si>
    <t>Qiang</t>
  </si>
  <si>
    <t>姓拼音</t>
  </si>
  <si>
    <t>Li</t>
  </si>
  <si>
    <t>中文姓名</t>
  </si>
  <si>
    <t>李强</t>
  </si>
  <si>
    <t>首选的名字</t>
  </si>
  <si>
    <t>中间名</t>
  </si>
  <si>
    <t>其他名字</t>
  </si>
  <si>
    <t>李小强</t>
  </si>
  <si>
    <t>邮箱</t>
  </si>
  <si>
    <t>liqiang@163.com</t>
  </si>
  <si>
    <t>学生号</t>
  </si>
  <si>
    <t>生日</t>
  </si>
  <si>
    <t>性别</t>
  </si>
  <si>
    <t>男</t>
  </si>
  <si>
    <t>性取向</t>
  </si>
  <si>
    <t>异性</t>
  </si>
  <si>
    <t>是否有美国安全号码</t>
  </si>
  <si>
    <t>无</t>
  </si>
  <si>
    <t>UC003-TD-02</t>
  </si>
  <si>
    <t>家庭电话</t>
  </si>
  <si>
    <t>010-82743939</t>
  </si>
  <si>
    <t>移动电话</t>
  </si>
  <si>
    <t>微信号码</t>
  </si>
  <si>
    <t>QQ号码</t>
  </si>
  <si>
    <t>111123</t>
  </si>
  <si>
    <t>其他联系方法</t>
  </si>
  <si>
    <t>邮寄地址</t>
  </si>
  <si>
    <t>地区</t>
  </si>
  <si>
    <t>中国 陕西省 西安</t>
  </si>
  <si>
    <t>街道1</t>
  </si>
  <si>
    <t>科技路138号</t>
  </si>
  <si>
    <t>街道2</t>
  </si>
  <si>
    <t>邮编</t>
  </si>
  <si>
    <t>永久地址</t>
  </si>
  <si>
    <t>中国 陕西省 咸阳</t>
  </si>
  <si>
    <t>世纪大道西刘家村32</t>
  </si>
  <si>
    <t>英文邮寄地址</t>
  </si>
  <si>
    <t>China shanxi xian</t>
  </si>
  <si>
    <t>keji Road No.138</t>
  </si>
  <si>
    <t>居住省份/州</t>
  </si>
  <si>
    <t>陕西省</t>
  </si>
  <si>
    <t>西安市</t>
  </si>
  <si>
    <t>UC060-TD-03</t>
  </si>
  <si>
    <t>是否是美国居民或者美国人</t>
  </si>
  <si>
    <t>否</t>
  </si>
  <si>
    <t>国家</t>
  </si>
  <si>
    <t>中国</t>
  </si>
  <si>
    <t>省/州</t>
  </si>
  <si>
    <t>城市</t>
  </si>
  <si>
    <t>咸阳</t>
  </si>
  <si>
    <t>UC004-TD-04</t>
  </si>
  <si>
    <t>家庭信息</t>
  </si>
  <si>
    <t>有多少个家庭成员</t>
  </si>
  <si>
    <t>有多少父母或者监护人</t>
  </si>
  <si>
    <t>有多少兄弟姐妹</t>
  </si>
  <si>
    <t>父母监护人</t>
  </si>
  <si>
    <t>姓</t>
  </si>
  <si>
    <t>王</t>
  </si>
  <si>
    <t>母亲</t>
  </si>
  <si>
    <t>青</t>
  </si>
  <si>
    <t>与本人关系</t>
  </si>
  <si>
    <t>电子邮箱</t>
  </si>
  <si>
    <t>wangqing@163.com</t>
  </si>
  <si>
    <t>家庭住址</t>
  </si>
  <si>
    <t>联系电话</t>
  </si>
  <si>
    <t>学历</t>
  </si>
  <si>
    <t>本科</t>
  </si>
  <si>
    <t>职位</t>
  </si>
  <si>
    <t>市场经理</t>
  </si>
  <si>
    <t>工作单位</t>
  </si>
  <si>
    <t>广信集团</t>
  </si>
  <si>
    <t>兄弟姐妹联系人</t>
  </si>
  <si>
    <t>姓名</t>
  </si>
  <si>
    <t>王小明</t>
  </si>
  <si>
    <t>哥哥</t>
  </si>
  <si>
    <t>出生Date</t>
  </si>
  <si>
    <t>博士</t>
  </si>
  <si>
    <t>UC005-TD-05</t>
  </si>
  <si>
    <t>高中信息</t>
  </si>
  <si>
    <t>最近就学年级</t>
  </si>
  <si>
    <t>9th Grade 九年级 （初三）</t>
  </si>
  <si>
    <t>高中毕业年份</t>
  </si>
  <si>
    <t>类型</t>
  </si>
  <si>
    <t>Weighted 加权</t>
  </si>
  <si>
    <t>分数</t>
  </si>
  <si>
    <t>累计GPA</t>
  </si>
  <si>
    <t>成绩单上排名方式</t>
  </si>
  <si>
    <t>Percentiles 百分位数</t>
  </si>
  <si>
    <t>班级排名</t>
  </si>
  <si>
    <t>班级人数</t>
  </si>
  <si>
    <t>UC009-TD-06</t>
  </si>
  <si>
    <t>综合成绩</t>
  </si>
  <si>
    <t>九年级成绩锁定</t>
  </si>
  <si>
    <t>十年级成绩锁定</t>
  </si>
  <si>
    <t>十一年级成绩锁定</t>
  </si>
  <si>
    <t>十二年级成绩锁定</t>
  </si>
  <si>
    <t>UC006-TD-07</t>
  </si>
  <si>
    <t>课外活动</t>
  </si>
  <si>
    <t>活动名称</t>
  </si>
  <si>
    <t>养老院做义工</t>
  </si>
  <si>
    <t>类别</t>
  </si>
  <si>
    <t>Volunteer Work志愿者工作</t>
  </si>
  <si>
    <t>参加此活动Time</t>
  </si>
  <si>
    <t>每年参加此活动共多少周</t>
  </si>
  <si>
    <t>活动的主要作用</t>
  </si>
  <si>
    <t>献爱心</t>
  </si>
  <si>
    <t>活动中担任的职位，得到的荣誉与奖项</t>
  </si>
  <si>
    <t>志愿者</t>
  </si>
  <si>
    <t>UC007-TD-08</t>
  </si>
  <si>
    <t>旅行信息</t>
  </si>
  <si>
    <t>美国</t>
  </si>
  <si>
    <t>入境Time</t>
  </si>
  <si>
    <t>出境Time</t>
  </si>
  <si>
    <t>UC008-TD-09</t>
  </si>
  <si>
    <t>国外亲属关系</t>
  </si>
  <si>
    <t>张宇</t>
  </si>
  <si>
    <t>叔叔</t>
  </si>
  <si>
    <t>年收入</t>
  </si>
  <si>
    <t>中软国际西安分公司</t>
  </si>
  <si>
    <t>UC010-TD-10</t>
  </si>
  <si>
    <t>标准考试成绩</t>
  </si>
  <si>
    <t>考试类型</t>
  </si>
  <si>
    <t>SAT Subjects</t>
  </si>
  <si>
    <t>考试科目</t>
  </si>
  <si>
    <t>US History</t>
  </si>
  <si>
    <t>状态</t>
  </si>
  <si>
    <t>新增</t>
  </si>
  <si>
    <t>成绩</t>
  </si>
  <si>
    <t>考试Time</t>
  </si>
  <si>
    <t>考试地点</t>
  </si>
  <si>
    <t>UC011-TD-11</t>
  </si>
  <si>
    <t>推荐信</t>
  </si>
  <si>
    <t>抬头</t>
  </si>
  <si>
    <t>老师</t>
  </si>
  <si>
    <t>王海</t>
  </si>
  <si>
    <t>电话</t>
  </si>
  <si>
    <t>wanghai@163.com</t>
  </si>
  <si>
    <t>UC054-TD-12</t>
  </si>
  <si>
    <t>其他信息</t>
  </si>
  <si>
    <t>高中以前主要生活城市</t>
  </si>
  <si>
    <t>北京市       北京</t>
  </si>
  <si>
    <t>中考成绩</t>
  </si>
  <si>
    <t>模考成绩</t>
  </si>
  <si>
    <t>升学年份</t>
  </si>
  <si>
    <t>兴趣爱好及特长</t>
  </si>
  <si>
    <t>打篮球</t>
  </si>
  <si>
    <t>性格Test Result</t>
  </si>
  <si>
    <t>父母有无拒签史说明</t>
  </si>
  <si>
    <t>是否办理过移民类签证</t>
  </si>
  <si>
    <t>最终TOFEL成绩</t>
  </si>
  <si>
    <t>最终SAT成绩</t>
  </si>
  <si>
    <t>最终GPA成绩</t>
  </si>
  <si>
    <t>UC055-TD-13</t>
  </si>
  <si>
    <t>添加信息</t>
  </si>
  <si>
    <t>主题</t>
  </si>
  <si>
    <t>申请哈佛</t>
  </si>
  <si>
    <t>申请学校</t>
  </si>
  <si>
    <t>Harvard University</t>
  </si>
  <si>
    <t>说明</t>
  </si>
  <si>
    <t>附件类型</t>
  </si>
  <si>
    <t>文件</t>
  </si>
  <si>
    <t>附件上传信息</t>
  </si>
  <si>
    <t>添加Time</t>
  </si>
  <si>
    <t>选择文件</t>
  </si>
  <si>
    <t>选则所要上传的word文件</t>
  </si>
  <si>
    <t>UC056-TD-14</t>
  </si>
  <si>
    <t>基本要求</t>
  </si>
  <si>
    <t>理想学校的位置</t>
  </si>
  <si>
    <t>市中心</t>
  </si>
  <si>
    <t>学费成本</t>
  </si>
  <si>
    <t>生活成本</t>
  </si>
  <si>
    <t>公立/私立</t>
  </si>
  <si>
    <t>公立</t>
  </si>
  <si>
    <t>学校人数</t>
  </si>
  <si>
    <t>其他学校要求</t>
  </si>
  <si>
    <t>考生理想学校排名</t>
  </si>
  <si>
    <t>家长期望学校排名</t>
  </si>
  <si>
    <t>教师预估学校排名</t>
  </si>
  <si>
    <t>学术兴趣</t>
  </si>
  <si>
    <t>序号</t>
  </si>
  <si>
    <t>兴趣学科</t>
  </si>
  <si>
    <t>Undecided 没有决定</t>
  </si>
  <si>
    <t>兴趣程度</t>
  </si>
  <si>
    <t>1 （非常喜欢）</t>
  </si>
  <si>
    <t>目标学校</t>
  </si>
  <si>
    <t>排序</t>
  </si>
  <si>
    <t>学校</t>
  </si>
  <si>
    <t>Leland Stanford Junior University</t>
  </si>
  <si>
    <t>综合排名</t>
  </si>
  <si>
    <t>专业</t>
  </si>
  <si>
    <t>soft</t>
  </si>
  <si>
    <t>专业排名</t>
  </si>
  <si>
    <t>申请截止Date</t>
  </si>
  <si>
    <t>申请系统</t>
  </si>
  <si>
    <t>建议学校</t>
  </si>
  <si>
    <t>UC062-TD-15</t>
  </si>
  <si>
    <t>签证信息</t>
  </si>
  <si>
    <t>是否持有其他国家永久居留权</t>
  </si>
  <si>
    <t>Yes 是</t>
  </si>
  <si>
    <t>请填写国家信息</t>
  </si>
  <si>
    <t>UC059-TD-16</t>
  </si>
  <si>
    <t>人口信息</t>
  </si>
  <si>
    <t>是否是西班牙或者拉丁裔</t>
  </si>
  <si>
    <t>NO 否</t>
  </si>
  <si>
    <t>请指定文化或出身</t>
  </si>
  <si>
    <t>Asian</t>
  </si>
  <si>
    <t>第一语言</t>
  </si>
  <si>
    <t>中国-简体中文</t>
  </si>
  <si>
    <t>家庭主要语言</t>
  </si>
  <si>
    <t>English</t>
  </si>
  <si>
    <t>UC061-TD-17</t>
  </si>
  <si>
    <t>荣誉和奖项</t>
  </si>
  <si>
    <t>取得的荣誉/奖项</t>
  </si>
  <si>
    <t>奥林匹克物理竞赛一等奖</t>
  </si>
  <si>
    <t>级别</t>
  </si>
  <si>
    <t>National 国家级别</t>
  </si>
  <si>
    <t>取得成绩的年级</t>
  </si>
  <si>
    <t>10th Grade十年级（高一）</t>
  </si>
  <si>
    <t>获得证书影像</t>
  </si>
  <si>
    <t>（选择.jpg或.png文件）</t>
  </si>
  <si>
    <t>Schedule Product Haul</t>
    <phoneticPr fontId="7" type="noConversion"/>
  </si>
  <si>
    <t>On Location</t>
    <phoneticPr fontId="7" type="noConversion"/>
  </si>
  <si>
    <t>Schedule Blend</t>
    <phoneticPr fontId="7" type="noConversion"/>
  </si>
  <si>
    <t>Re-schedule Blend</t>
    <phoneticPr fontId="7" type="noConversion"/>
  </si>
  <si>
    <t>Haul Blend</t>
    <phoneticPr fontId="7" type="noConversion"/>
  </si>
  <si>
    <r>
      <t>Se</t>
    </r>
    <r>
      <rPr>
        <sz val="10"/>
        <rFont val="Arial"/>
        <family val="2"/>
      </rPr>
      <t>rena.li</t>
    </r>
    <phoneticPr fontId="7" type="noConversion"/>
  </si>
  <si>
    <t>UC001 - Schedule Blend From Rig Job</t>
    <phoneticPr fontId="7" type="noConversion"/>
  </si>
  <si>
    <t xml:space="preserve">
Test Scripts</t>
    <phoneticPr fontId="7" type="noConversion"/>
  </si>
  <si>
    <t>状态不满足，菜单不显示</t>
    <phoneticPr fontId="7" type="noConversion"/>
  </si>
  <si>
    <r>
      <t>状态不正确时不显示Schedule</t>
    </r>
    <r>
      <rPr>
        <sz val="10"/>
        <rFont val="宋体"/>
        <family val="3"/>
        <charset val="134"/>
      </rPr>
      <t xml:space="preserve"> Blend菜单</t>
    </r>
    <phoneticPr fontId="7" type="noConversion"/>
  </si>
  <si>
    <t>Target Test Case:</t>
    <phoneticPr fontId="7" type="noConversion"/>
  </si>
  <si>
    <t>Scenario/Purpose</t>
    <phoneticPr fontId="7" type="noConversion"/>
  </si>
  <si>
    <t>查找状态不正确的数据，查看Blend列点击鼠标右键的菜单显示</t>
    <phoneticPr fontId="7" type="noConversion"/>
  </si>
  <si>
    <t>Prerequisite:</t>
    <phoneticPr fontId="7" type="noConversion"/>
  </si>
  <si>
    <r>
      <rPr>
        <sz val="10"/>
        <rFont val="宋体"/>
        <family val="3"/>
        <charset val="134"/>
      </rPr>
      <t>登录eService</t>
    </r>
    <r>
      <rPr>
        <sz val="10"/>
        <rFont val="Calibri"/>
        <family val="2"/>
      </rPr>
      <t>Online</t>
    </r>
    <r>
      <rPr>
        <sz val="10"/>
        <rFont val="宋体"/>
        <family val="3"/>
        <charset val="134"/>
      </rPr>
      <t>系统</t>
    </r>
    <r>
      <rPr>
        <sz val="10"/>
        <rFont val="Calibri"/>
        <family val="2"/>
      </rPr>
      <t>,</t>
    </r>
    <r>
      <rPr>
        <sz val="10"/>
        <rFont val="宋体"/>
        <family val="3"/>
        <charset val="134"/>
      </rPr>
      <t>进入</t>
    </r>
    <r>
      <rPr>
        <sz val="10"/>
        <rFont val="Calibri"/>
        <family val="2"/>
      </rPr>
      <t xml:space="preserve">Rig Board </t>
    </r>
    <r>
      <rPr>
        <sz val="10"/>
        <rFont val="宋体"/>
        <family val="3"/>
        <charset val="134"/>
      </rPr>
      <t>页面，并有符合条件的数据记录</t>
    </r>
    <phoneticPr fontId="7" type="noConversion"/>
  </si>
  <si>
    <t>Serena.li</t>
    <phoneticPr fontId="7" type="noConversion"/>
  </si>
  <si>
    <t>选择Blend列无数据的数据记录，点击鼠标右键</t>
    <phoneticPr fontId="7" type="noConversion"/>
  </si>
  <si>
    <t>无任何菜单显示</t>
    <phoneticPr fontId="7" type="noConversion"/>
  </si>
  <si>
    <r>
      <t xml:space="preserve">UC001.1-Schedule Blend </t>
    </r>
    <r>
      <rPr>
        <b/>
        <sz val="12"/>
        <rFont val="宋体"/>
        <family val="3"/>
        <charset val="134"/>
      </rPr>
      <t>菜单未显示测试</t>
    </r>
    <phoneticPr fontId="7" type="noConversion"/>
  </si>
  <si>
    <r>
      <t xml:space="preserve">UC001.2-Schedule Blend </t>
    </r>
    <r>
      <rPr>
        <b/>
        <sz val="12"/>
        <rFont val="宋体"/>
        <family val="3"/>
        <charset val="134"/>
      </rPr>
      <t>菜单显示测试</t>
    </r>
    <phoneticPr fontId="7" type="noConversion"/>
  </si>
  <si>
    <t>Schedule Blend 菜单未显示</t>
    <phoneticPr fontId="7" type="noConversion"/>
  </si>
  <si>
    <r>
      <t>状态正确时显示Schedule</t>
    </r>
    <r>
      <rPr>
        <sz val="10"/>
        <rFont val="宋体"/>
        <family val="3"/>
        <charset val="134"/>
      </rPr>
      <t xml:space="preserve"> Blend菜单</t>
    </r>
    <phoneticPr fontId="7" type="noConversion"/>
  </si>
  <si>
    <t>查找状态正确的数据，查看Blend列点击鼠标右键的菜单显示</t>
    <phoneticPr fontId="7" type="noConversion"/>
  </si>
  <si>
    <t>选择Blend列有数据的数据记录，点击鼠标右键</t>
    <phoneticPr fontId="7" type="noConversion"/>
  </si>
  <si>
    <t>Schedule Blend 菜单显示，无历史数据</t>
    <phoneticPr fontId="7" type="noConversion"/>
  </si>
  <si>
    <r>
      <t>Rig Job</t>
    </r>
    <r>
      <rPr>
        <sz val="10"/>
        <rFont val="宋体"/>
        <family val="3"/>
        <charset val="134"/>
      </rPr>
      <t>页面，</t>
    </r>
    <r>
      <rPr>
        <sz val="10"/>
        <rFont val="Arial"/>
        <family val="2"/>
      </rPr>
      <t>Blend</t>
    </r>
    <r>
      <rPr>
        <sz val="10"/>
        <rFont val="宋体"/>
        <family val="3"/>
        <charset val="134"/>
      </rPr>
      <t>，单击鼠标右键，</t>
    </r>
    <r>
      <rPr>
        <sz val="10"/>
        <rFont val="Arial"/>
        <family val="2"/>
      </rPr>
      <t xml:space="preserve">Blend </t>
    </r>
    <r>
      <rPr>
        <sz val="10"/>
        <rFont val="宋体"/>
        <family val="3"/>
        <charset val="134"/>
      </rPr>
      <t>菜单可访问</t>
    </r>
    <phoneticPr fontId="7" type="noConversion"/>
  </si>
  <si>
    <t>Reschedule Blend 菜单显示，无历史数据</t>
    <phoneticPr fontId="7" type="noConversion"/>
  </si>
  <si>
    <t>状态正确时显示Reschedule Blend菜单</t>
    <phoneticPr fontId="7" type="noConversion"/>
  </si>
  <si>
    <t>显示Reschedule Blend 菜单，可访问</t>
    <phoneticPr fontId="7" type="noConversion"/>
  </si>
  <si>
    <t>显示Haul Blend菜单，可访问</t>
    <phoneticPr fontId="7" type="noConversion"/>
  </si>
  <si>
    <t>显示Haul Blend菜单，置灰显示，不可用</t>
    <phoneticPr fontId="7" type="noConversion"/>
  </si>
  <si>
    <r>
      <t xml:space="preserve">UC002.1-Reschedule Blend </t>
    </r>
    <r>
      <rPr>
        <b/>
        <sz val="12"/>
        <rFont val="宋体"/>
        <family val="3"/>
        <charset val="134"/>
      </rPr>
      <t>菜单显示测试，无历史</t>
    </r>
    <r>
      <rPr>
        <b/>
        <sz val="12"/>
        <rFont val="Calibri"/>
        <family val="2"/>
      </rPr>
      <t>Blend</t>
    </r>
    <r>
      <rPr>
        <b/>
        <sz val="12"/>
        <rFont val="宋体"/>
        <family val="3"/>
        <charset val="134"/>
      </rPr>
      <t>数据</t>
    </r>
    <phoneticPr fontId="7" type="noConversion"/>
  </si>
  <si>
    <r>
      <t xml:space="preserve">UC002.2-Reschedule Blend </t>
    </r>
    <r>
      <rPr>
        <b/>
        <sz val="12"/>
        <rFont val="宋体"/>
        <family val="3"/>
        <charset val="134"/>
      </rPr>
      <t>菜单显示测试，有历史</t>
    </r>
    <r>
      <rPr>
        <b/>
        <sz val="12"/>
        <rFont val="Calibri"/>
        <family val="2"/>
      </rPr>
      <t>Blend</t>
    </r>
    <r>
      <rPr>
        <b/>
        <sz val="12"/>
        <rFont val="宋体"/>
        <family val="3"/>
        <charset val="134"/>
      </rPr>
      <t>数据</t>
    </r>
    <phoneticPr fontId="7" type="noConversion"/>
  </si>
  <si>
    <t>UC002-01</t>
    <phoneticPr fontId="7" type="noConversion"/>
  </si>
  <si>
    <t>UC002-02</t>
    <phoneticPr fontId="7" type="noConversion"/>
  </si>
  <si>
    <t>显示格式为：【Base Blend】+【Additives】+【Amount】比如：【PRODUCTIONmix EC + Additives-2t】。</t>
    <phoneticPr fontId="7" type="noConversion"/>
  </si>
  <si>
    <r>
      <rPr>
        <sz val="10"/>
        <rFont val="宋体"/>
        <family val="3"/>
        <charset val="134"/>
      </rPr>
      <t>提示信息显示格式为【</t>
    </r>
    <r>
      <rPr>
        <sz val="10"/>
        <rFont val="Arial"/>
        <family val="2"/>
      </rPr>
      <t>ProductHaulLoad.ProductHaulLoadLifeStatus|ProductHaulLoad .BlendShippingStatus|ProductHaulLoad .BlendTestingStatus</t>
    </r>
    <r>
      <rPr>
        <sz val="10"/>
        <rFont val="宋体"/>
        <family val="3"/>
        <charset val="134"/>
      </rPr>
      <t>】</t>
    </r>
    <phoneticPr fontId="7" type="noConversion"/>
  </si>
  <si>
    <t>UC002-03</t>
    <phoneticPr fontId="7" type="noConversion"/>
  </si>
  <si>
    <t>UC002-04</t>
    <phoneticPr fontId="7" type="noConversion"/>
  </si>
  <si>
    <r>
      <t>S</t>
    </r>
    <r>
      <rPr>
        <sz val="10"/>
        <rFont val="Arial"/>
        <family val="2"/>
      </rPr>
      <t>erena.li</t>
    </r>
    <phoneticPr fontId="7" type="noConversion"/>
  </si>
  <si>
    <t>UC001-02</t>
    <phoneticPr fontId="7" type="noConversion"/>
  </si>
  <si>
    <t>新增Schedule Blend</t>
    <phoneticPr fontId="7" type="noConversion"/>
  </si>
  <si>
    <t>显示Schedule Blend菜单</t>
    <phoneticPr fontId="7" type="noConversion"/>
  </si>
  <si>
    <t>点击Schedule Blend</t>
    <phoneticPr fontId="7" type="noConversion"/>
  </si>
  <si>
    <t>打开Schedule页面</t>
    <phoneticPr fontId="7" type="noConversion"/>
  </si>
  <si>
    <t>录入数据,并保存</t>
    <phoneticPr fontId="7" type="noConversion"/>
  </si>
  <si>
    <t>保存成功</t>
    <phoneticPr fontId="7" type="noConversion"/>
  </si>
  <si>
    <t>二级菜单显示新增的数据：ECOlit 1325+ Additives - 101T</t>
    <phoneticPr fontId="7" type="noConversion"/>
  </si>
  <si>
    <t>查看对应的Reschedule Blend二级菜单</t>
    <phoneticPr fontId="7" type="noConversion"/>
  </si>
  <si>
    <r>
      <rPr>
        <sz val="10"/>
        <rFont val="宋体"/>
        <family val="3"/>
        <charset val="134"/>
      </rPr>
      <t>查看对应的</t>
    </r>
    <r>
      <rPr>
        <sz val="10"/>
        <rFont val="Calibri"/>
        <family val="2"/>
      </rPr>
      <t>Haul Blend</t>
    </r>
    <r>
      <rPr>
        <sz val="10"/>
        <rFont val="宋体"/>
        <family val="3"/>
        <charset val="134"/>
      </rPr>
      <t>二级菜单</t>
    </r>
    <phoneticPr fontId="7" type="noConversion"/>
  </si>
  <si>
    <t>tooltip显示：Scheduled</t>
    <phoneticPr fontId="7" type="noConversion"/>
  </si>
  <si>
    <t>Base Blend = ECOlite 1325
Amount = 101
Bulk Plant = EDM Bulk Plant
Load to Bin = 1772
BlendTest,勾选</t>
    <phoneticPr fontId="7" type="noConversion"/>
  </si>
  <si>
    <t>新增数据后未在二级菜单显示</t>
    <phoneticPr fontId="7" type="noConversion"/>
  </si>
  <si>
    <t>Base Blend = ECOlite 1325
Amount = 0
Bulk Plant = EDM Bulk Plant
Load to Bin = 1772</t>
    <phoneticPr fontId="7" type="noConversion"/>
  </si>
  <si>
    <t>提示：Amount is Required</t>
    <phoneticPr fontId="7" type="noConversion"/>
  </si>
  <si>
    <t>Base Blend = ECOlite 1325
Amount = 10
Bulk Plant = none
Load to Bin = 1772</t>
    <phoneticPr fontId="7" type="noConversion"/>
  </si>
  <si>
    <t>提示：Bulk Plant is required</t>
    <phoneticPr fontId="7" type="noConversion"/>
  </si>
  <si>
    <t>查看ProductHaulLoad表数据中BlendTestingStatus状态</t>
    <phoneticPr fontId="7" type="noConversion"/>
  </si>
  <si>
    <t>BlendTestingStatus状态为None</t>
    <phoneticPr fontId="7" type="noConversion"/>
  </si>
  <si>
    <t>状态正确时显示Schedule Blend菜单</t>
    <phoneticPr fontId="7" type="noConversion"/>
  </si>
  <si>
    <t>Schedule Blend 菜单显示，可操作性</t>
    <phoneticPr fontId="7" type="noConversion"/>
  </si>
  <si>
    <r>
      <t>UC001.3-</t>
    </r>
    <r>
      <rPr>
        <b/>
        <sz val="12"/>
        <rFont val="宋体"/>
        <family val="3"/>
        <charset val="134"/>
      </rPr>
      <t>新增</t>
    </r>
    <r>
      <rPr>
        <b/>
        <sz val="12"/>
        <rFont val="Calibri"/>
        <family val="2"/>
      </rPr>
      <t xml:space="preserve">Schedule Blend </t>
    </r>
    <r>
      <rPr>
        <b/>
        <sz val="12"/>
        <rFont val="宋体"/>
        <family val="3"/>
        <charset val="134"/>
      </rPr>
      <t>数据，</t>
    </r>
    <r>
      <rPr>
        <b/>
        <sz val="12"/>
        <rFont val="Calibri"/>
        <family val="2"/>
      </rPr>
      <t>BlendTest</t>
    </r>
    <r>
      <rPr>
        <b/>
        <sz val="12"/>
        <rFont val="宋体"/>
        <family val="3"/>
        <charset val="134"/>
      </rPr>
      <t>被勾选，保存成功</t>
    </r>
    <phoneticPr fontId="7" type="noConversion"/>
  </si>
  <si>
    <t>UC001-03</t>
    <phoneticPr fontId="7" type="noConversion"/>
  </si>
  <si>
    <r>
      <t>UC001.4-</t>
    </r>
    <r>
      <rPr>
        <b/>
        <sz val="12"/>
        <rFont val="宋体"/>
        <family val="3"/>
        <charset val="134"/>
      </rPr>
      <t>新增</t>
    </r>
    <r>
      <rPr>
        <b/>
        <sz val="12"/>
        <rFont val="Calibri"/>
        <family val="2"/>
      </rPr>
      <t xml:space="preserve">Schedule Blend </t>
    </r>
    <r>
      <rPr>
        <b/>
        <sz val="12"/>
        <rFont val="宋体"/>
        <family val="3"/>
        <charset val="134"/>
      </rPr>
      <t>数据，必填项未输入保存失败</t>
    </r>
    <phoneticPr fontId="7" type="noConversion"/>
  </si>
  <si>
    <t>保存失败，并给出明确的提示信息</t>
    <phoneticPr fontId="7" type="noConversion"/>
  </si>
  <si>
    <r>
      <rPr>
        <u/>
        <sz val="9"/>
        <color indexed="12"/>
        <rFont val="宋体"/>
        <family val="3"/>
        <charset val="134"/>
      </rPr>
      <t>新增</t>
    </r>
    <r>
      <rPr>
        <u/>
        <sz val="9"/>
        <color indexed="12"/>
        <rFont val="Arial"/>
        <family val="2"/>
      </rPr>
      <t xml:space="preserve">Schedule Blend </t>
    </r>
    <r>
      <rPr>
        <u/>
        <sz val="9"/>
        <color indexed="12"/>
        <rFont val="宋体"/>
        <family val="3"/>
        <charset val="134"/>
      </rPr>
      <t>数据，</t>
    </r>
    <r>
      <rPr>
        <u/>
        <sz val="9"/>
        <color indexed="12"/>
        <rFont val="Arial"/>
        <family val="2"/>
      </rPr>
      <t>BlendTest</t>
    </r>
    <r>
      <rPr>
        <u/>
        <sz val="9"/>
        <color indexed="12"/>
        <rFont val="宋体"/>
        <family val="3"/>
        <charset val="134"/>
      </rPr>
      <t>被勾选，保存成功</t>
    </r>
    <phoneticPr fontId="7" type="noConversion"/>
  </si>
  <si>
    <t>二级菜单数据显示正确</t>
    <phoneticPr fontId="7" type="noConversion"/>
  </si>
  <si>
    <t>二级菜单Tooltip显示格式</t>
    <phoneticPr fontId="7" type="noConversion"/>
  </si>
  <si>
    <t>显示格式为：【Base Blend】+【Additives】+【Amount】比如：【PRODUCTIONmix EC + Additives-2t】</t>
    <phoneticPr fontId="7" type="noConversion"/>
  </si>
  <si>
    <t>提示信息显示格式为【ProductHaulLoad.ProductHaulLoadLifeStatus|ProductHaulLoad .BlendShippingStatus|ProductHaulLoad .BlendTestingStatus】比如：【Scheduled|ParttialHaulScheduled】</t>
    <phoneticPr fontId="7" type="noConversion"/>
  </si>
  <si>
    <t>点击Reschedule Blend 菜单，查看二级菜单名称</t>
    <phoneticPr fontId="7" type="noConversion"/>
  </si>
  <si>
    <t>点击Reschedule Blend 菜单，查看二级菜单，鼠标放到二级菜单上查看tooltip提示信息</t>
    <phoneticPr fontId="7" type="noConversion"/>
  </si>
  <si>
    <t>不允许任何操作。</t>
    <phoneticPr fontId="7" type="noConversion"/>
  </si>
  <si>
    <t>ProductHaulLoadLifeStatus = Scheduled</t>
    <phoneticPr fontId="7" type="noConversion"/>
  </si>
  <si>
    <t>可进行修改操作</t>
    <phoneticPr fontId="7" type="noConversion"/>
  </si>
  <si>
    <t>ProductHaulLoadLifeStatus = Onlocation</t>
    <phoneticPr fontId="7" type="noConversion"/>
  </si>
  <si>
    <t>ProductHaulLoadLifeStatus = Completed</t>
    <phoneticPr fontId="7" type="noConversion"/>
  </si>
  <si>
    <r>
      <t>ProductHaulLoadLifeStatus = Load</t>
    </r>
    <r>
      <rPr>
        <sz val="10"/>
        <rFont val="Calibri"/>
        <family val="2"/>
      </rPr>
      <t/>
    </r>
    <phoneticPr fontId="7" type="noConversion"/>
  </si>
  <si>
    <t>ProductHaulLoadLifeStatus = Blending</t>
    <phoneticPr fontId="7" type="noConversion"/>
  </si>
  <si>
    <t>不能查看此状态数据</t>
    <phoneticPr fontId="7" type="noConversion"/>
  </si>
  <si>
    <t>二级菜单数据显示历史数据</t>
    <phoneticPr fontId="7" type="noConversion"/>
  </si>
  <si>
    <t>根据状态显示显示历史数据</t>
    <phoneticPr fontId="7" type="noConversion"/>
  </si>
  <si>
    <t>点击Reschedule Blend</t>
    <phoneticPr fontId="7" type="noConversion"/>
  </si>
  <si>
    <t>点击Reschedule Blend菜单</t>
    <phoneticPr fontId="7" type="noConversion"/>
  </si>
  <si>
    <t>显示Blend信息</t>
    <phoneticPr fontId="7" type="noConversion"/>
  </si>
  <si>
    <t>选择状态为Scheduled状态的数据点击</t>
    <phoneticPr fontId="7" type="noConversion"/>
  </si>
  <si>
    <t>打开Reschedule Blend页面</t>
    <phoneticPr fontId="7" type="noConversion"/>
  </si>
  <si>
    <t>UC002-05</t>
    <phoneticPr fontId="7" type="noConversion"/>
  </si>
  <si>
    <t>UC002-06</t>
    <phoneticPr fontId="7" type="noConversion"/>
  </si>
  <si>
    <r>
      <t xml:space="preserve">UC002.7-Reschedule Blend </t>
    </r>
    <r>
      <rPr>
        <b/>
        <sz val="12"/>
        <rFont val="宋体"/>
        <family val="3"/>
        <charset val="134"/>
      </rPr>
      <t>数据，</t>
    </r>
    <r>
      <rPr>
        <b/>
        <sz val="12"/>
        <rFont val="Calibri"/>
        <family val="2"/>
      </rPr>
      <t>BlendTest</t>
    </r>
    <r>
      <rPr>
        <b/>
        <sz val="12"/>
        <rFont val="宋体"/>
        <family val="3"/>
        <charset val="134"/>
      </rPr>
      <t>被勾选，保存成功</t>
    </r>
    <phoneticPr fontId="7" type="noConversion"/>
  </si>
  <si>
    <t>打开Reschedule页面</t>
    <phoneticPr fontId="7" type="noConversion"/>
  </si>
  <si>
    <t>显示Reschedule Blend菜单</t>
    <phoneticPr fontId="7" type="noConversion"/>
  </si>
  <si>
    <t xml:space="preserve">
BlendTest,未勾选，改为
BlendTest,勾选
Amount = 101 改为：Amount=11</t>
    <phoneticPr fontId="7" type="noConversion"/>
  </si>
  <si>
    <t>二级菜单显示新增的数据：ECOlit 1325+ Additives - 11T</t>
    <phoneticPr fontId="7" type="noConversion"/>
  </si>
  <si>
    <t>Reschedule Blend 数据，BlendTestingStatus=Request ,查看tooltip提示信息</t>
    <phoneticPr fontId="7" type="noConversion"/>
  </si>
  <si>
    <t>Reschedule Blend 数据，BlendTest被勾选，保存成功</t>
    <phoneticPr fontId="7" type="noConversion"/>
  </si>
  <si>
    <r>
      <t xml:space="preserve">UC002.8-Reschedule Blend </t>
    </r>
    <r>
      <rPr>
        <b/>
        <sz val="12"/>
        <rFont val="宋体"/>
        <family val="3"/>
        <charset val="134"/>
      </rPr>
      <t>数据，</t>
    </r>
    <r>
      <rPr>
        <b/>
        <sz val="12"/>
        <rFont val="Calibri"/>
        <family val="2"/>
      </rPr>
      <t>BlendTestingStatus=Request ,</t>
    </r>
    <r>
      <rPr>
        <b/>
        <sz val="12"/>
        <rFont val="宋体"/>
        <family val="3"/>
        <charset val="134"/>
      </rPr>
      <t>查看tooltip提示信息</t>
    </r>
    <phoneticPr fontId="7" type="noConversion"/>
  </si>
  <si>
    <t>UC002-08</t>
    <phoneticPr fontId="7" type="noConversion"/>
  </si>
  <si>
    <t>修改ProductHaulLoad表数据中BlendTestingStatus状态</t>
    <phoneticPr fontId="7" type="noConversion"/>
  </si>
  <si>
    <t>tooltip显示：Scheduled|Request</t>
    <phoneticPr fontId="7" type="noConversion"/>
  </si>
  <si>
    <t>可查看历史数据，并根据状态控制是否可操作</t>
    <phoneticPr fontId="7" type="noConversion"/>
  </si>
  <si>
    <t>无历史数据菜单置灰显示，不可操作</t>
    <phoneticPr fontId="7" type="noConversion"/>
  </si>
  <si>
    <t>根据Blend内容和状态按照格式要求显示二级菜单</t>
    <phoneticPr fontId="7" type="noConversion"/>
  </si>
  <si>
    <t>根据Blend内容和状态按照格式要求显示二级菜单Tooltip</t>
    <phoneticPr fontId="7" type="noConversion"/>
  </si>
  <si>
    <t>根据Blend内容和状态按照格式要求在二级菜单中显示历史数据</t>
    <phoneticPr fontId="7" type="noConversion"/>
  </si>
  <si>
    <t>必填项校验测试</t>
    <phoneticPr fontId="7" type="noConversion"/>
  </si>
  <si>
    <t>Blendtest状态不显示</t>
    <phoneticPr fontId="7" type="noConversion"/>
  </si>
  <si>
    <t>显示BlendTest状态</t>
    <phoneticPr fontId="7" type="noConversion"/>
  </si>
  <si>
    <t>Reschedule Blend</t>
    <phoneticPr fontId="7" type="noConversion"/>
  </si>
  <si>
    <t>UC003-Cance Blend</t>
    <phoneticPr fontId="7" type="noConversion"/>
  </si>
  <si>
    <r>
      <t>tooltip</t>
    </r>
    <r>
      <rPr>
        <sz val="10"/>
        <rFont val="宋体"/>
        <family val="3"/>
        <charset val="134"/>
      </rPr>
      <t>显示：</t>
    </r>
    <r>
      <rPr>
        <sz val="10"/>
        <rFont val="Arial"/>
        <family val="2"/>
      </rPr>
      <t>Scheduled|Request</t>
    </r>
    <phoneticPr fontId="7" type="noConversion"/>
  </si>
  <si>
    <t>BlendTestingStatus状态为None
tooltip显示：Scheduled</t>
    <phoneticPr fontId="7" type="noConversion"/>
  </si>
  <si>
    <t>系统设置effective_end_datetime 字段为当前时间，而且Entity_Status设置为1</t>
    <phoneticPr fontId="7" type="noConversion"/>
  </si>
  <si>
    <r>
      <t xml:space="preserve">Schedule Blend </t>
    </r>
    <r>
      <rPr>
        <u/>
        <sz val="9"/>
        <color indexed="12"/>
        <rFont val="宋体"/>
        <family val="3"/>
        <charset val="134"/>
      </rPr>
      <t>菜单未显示测试</t>
    </r>
    <phoneticPr fontId="7" type="noConversion"/>
  </si>
  <si>
    <r>
      <t xml:space="preserve">Schedule Blend </t>
    </r>
    <r>
      <rPr>
        <u/>
        <sz val="9"/>
        <color indexed="12"/>
        <rFont val="宋体"/>
        <family val="3"/>
        <charset val="134"/>
      </rPr>
      <t>菜单显示测试</t>
    </r>
    <phoneticPr fontId="7" type="noConversion"/>
  </si>
  <si>
    <r>
      <t xml:space="preserve">Reschedule Blend </t>
    </r>
    <r>
      <rPr>
        <u/>
        <sz val="9"/>
        <color indexed="12"/>
        <rFont val="宋体"/>
        <family val="3"/>
        <charset val="134"/>
      </rPr>
      <t>菜单显示测试，无历史数据</t>
    </r>
    <phoneticPr fontId="7" type="noConversion"/>
  </si>
  <si>
    <r>
      <t xml:space="preserve">Reschedule Blend </t>
    </r>
    <r>
      <rPr>
        <u/>
        <sz val="9"/>
        <color indexed="12"/>
        <rFont val="宋体"/>
        <family val="3"/>
        <charset val="134"/>
      </rPr>
      <t>菜单显示测试，有历史数据</t>
    </r>
    <phoneticPr fontId="7" type="noConversion"/>
  </si>
  <si>
    <r>
      <t xml:space="preserve">Reschedule Blend </t>
    </r>
    <r>
      <rPr>
        <u/>
        <sz val="9"/>
        <color indexed="12"/>
        <rFont val="宋体"/>
        <family val="3"/>
        <charset val="134"/>
      </rPr>
      <t>二级菜单显示格式</t>
    </r>
    <phoneticPr fontId="7" type="noConversion"/>
  </si>
  <si>
    <r>
      <t xml:space="preserve">Reschedule Blend </t>
    </r>
    <r>
      <rPr>
        <u/>
        <sz val="9"/>
        <color indexed="12"/>
        <rFont val="宋体"/>
        <family val="3"/>
        <charset val="134"/>
      </rPr>
      <t>二级菜单</t>
    </r>
    <r>
      <rPr>
        <u/>
        <sz val="9"/>
        <color indexed="12"/>
        <rFont val="Arial"/>
        <family val="2"/>
      </rPr>
      <t>Tooltip</t>
    </r>
    <r>
      <rPr>
        <u/>
        <sz val="9"/>
        <color indexed="12"/>
        <rFont val="宋体"/>
        <family val="3"/>
        <charset val="134"/>
      </rPr>
      <t>显示格式</t>
    </r>
    <phoneticPr fontId="7" type="noConversion"/>
  </si>
  <si>
    <r>
      <t xml:space="preserve">Reschedule Blend </t>
    </r>
    <r>
      <rPr>
        <u/>
        <sz val="9"/>
        <color indexed="12"/>
        <rFont val="宋体"/>
        <family val="3"/>
        <charset val="134"/>
      </rPr>
      <t>二级菜单显示历史数据</t>
    </r>
    <phoneticPr fontId="7" type="noConversion"/>
  </si>
  <si>
    <r>
      <t>Reschedule Blend</t>
    </r>
    <r>
      <rPr>
        <u/>
        <sz val="9"/>
        <color indexed="12"/>
        <rFont val="宋体"/>
        <family val="3"/>
        <charset val="134"/>
      </rPr>
      <t>修改</t>
    </r>
    <r>
      <rPr>
        <u/>
        <sz val="9"/>
        <color indexed="12"/>
        <rFont val="Arial"/>
        <family val="2"/>
      </rPr>
      <t>Scheduled</t>
    </r>
    <r>
      <rPr>
        <u/>
        <sz val="9"/>
        <color indexed="12"/>
        <rFont val="宋体"/>
        <family val="3"/>
        <charset val="134"/>
      </rPr>
      <t>状态的</t>
    </r>
    <r>
      <rPr>
        <u/>
        <sz val="9"/>
        <color indexed="12"/>
        <rFont val="Arial"/>
        <family val="2"/>
      </rPr>
      <t>Blend</t>
    </r>
    <r>
      <rPr>
        <u/>
        <sz val="9"/>
        <color indexed="12"/>
        <rFont val="宋体"/>
        <family val="3"/>
        <charset val="134"/>
      </rPr>
      <t>信息，必填项校验</t>
    </r>
    <phoneticPr fontId="7" type="noConversion"/>
  </si>
  <si>
    <r>
      <t>Reschedule Blend</t>
    </r>
    <r>
      <rPr>
        <u/>
        <sz val="9"/>
        <color indexed="12"/>
        <rFont val="宋体"/>
        <family val="3"/>
        <charset val="134"/>
      </rPr>
      <t>修改</t>
    </r>
    <r>
      <rPr>
        <u/>
        <sz val="9"/>
        <color indexed="12"/>
        <rFont val="Arial"/>
        <family val="2"/>
      </rPr>
      <t>Scheduled</t>
    </r>
    <r>
      <rPr>
        <u/>
        <sz val="9"/>
        <color indexed="12"/>
        <rFont val="宋体"/>
        <family val="3"/>
        <charset val="134"/>
      </rPr>
      <t>状态的</t>
    </r>
    <r>
      <rPr>
        <u/>
        <sz val="9"/>
        <color indexed="12"/>
        <rFont val="Arial"/>
        <family val="2"/>
      </rPr>
      <t>Blend</t>
    </r>
    <r>
      <rPr>
        <u/>
        <sz val="9"/>
        <color indexed="12"/>
        <rFont val="宋体"/>
        <family val="3"/>
        <charset val="134"/>
      </rPr>
      <t>信息，保存修改成功</t>
    </r>
    <phoneticPr fontId="7" type="noConversion"/>
  </si>
  <si>
    <r>
      <t xml:space="preserve">Reschedule Blend </t>
    </r>
    <r>
      <rPr>
        <u/>
        <sz val="9"/>
        <color indexed="12"/>
        <rFont val="宋体"/>
        <family val="3"/>
        <charset val="134"/>
      </rPr>
      <t>数据，</t>
    </r>
    <r>
      <rPr>
        <u/>
        <sz val="9"/>
        <color indexed="12"/>
        <rFont val="Arial"/>
        <family val="2"/>
      </rPr>
      <t>BlendTestingStatus=Request ,</t>
    </r>
    <r>
      <rPr>
        <u/>
        <sz val="9"/>
        <color indexed="12"/>
        <rFont val="宋体"/>
        <family val="3"/>
        <charset val="134"/>
      </rPr>
      <t>查看</t>
    </r>
    <r>
      <rPr>
        <u/>
        <sz val="9"/>
        <color indexed="12"/>
        <rFont val="Arial"/>
        <family val="2"/>
      </rPr>
      <t>tooltip</t>
    </r>
    <r>
      <rPr>
        <u/>
        <sz val="9"/>
        <color indexed="12"/>
        <rFont val="宋体"/>
        <family val="3"/>
        <charset val="134"/>
      </rPr>
      <t>提示信息</t>
    </r>
    <phoneticPr fontId="7" type="noConversion"/>
  </si>
  <si>
    <t>UC003-01</t>
    <phoneticPr fontId="7" type="noConversion"/>
  </si>
  <si>
    <t>显示Cancel Blend菜单，置灰显示，不可用</t>
    <phoneticPr fontId="7" type="noConversion"/>
  </si>
  <si>
    <r>
      <t>Rig Job</t>
    </r>
    <r>
      <rPr>
        <sz val="10"/>
        <rFont val="宋体"/>
        <family val="3"/>
        <charset val="134"/>
      </rPr>
      <t>页面，</t>
    </r>
    <r>
      <rPr>
        <sz val="10"/>
        <rFont val="Arial"/>
        <family val="2"/>
      </rPr>
      <t>Blend</t>
    </r>
    <r>
      <rPr>
        <sz val="10"/>
        <rFont val="宋体"/>
        <family val="3"/>
        <charset val="134"/>
      </rPr>
      <t>，单击鼠标右键，</t>
    </r>
    <r>
      <rPr>
        <sz val="10"/>
        <rFont val="Arial"/>
        <family val="2"/>
      </rPr>
      <t xml:space="preserve">Reschedule Blend </t>
    </r>
    <r>
      <rPr>
        <sz val="10"/>
        <rFont val="宋体"/>
        <family val="3"/>
        <charset val="134"/>
      </rPr>
      <t>、</t>
    </r>
    <r>
      <rPr>
        <sz val="10"/>
        <rFont val="Arial"/>
        <family val="2"/>
      </rPr>
      <t>Cancel Blend</t>
    </r>
    <r>
      <rPr>
        <sz val="10"/>
        <rFont val="宋体"/>
        <family val="3"/>
        <charset val="134"/>
      </rPr>
      <t>、</t>
    </r>
    <r>
      <rPr>
        <sz val="10"/>
        <rFont val="Arial"/>
        <family val="2"/>
      </rPr>
      <t>Haule Blend</t>
    </r>
    <r>
      <rPr>
        <sz val="10"/>
        <rFont val="宋体"/>
        <family val="3"/>
        <charset val="134"/>
      </rPr>
      <t>菜单不可访问</t>
    </r>
    <phoneticPr fontId="7" type="noConversion"/>
  </si>
  <si>
    <t>显示Cancel Blend 菜单，可访问</t>
    <phoneticPr fontId="7" type="noConversion"/>
  </si>
  <si>
    <r>
      <t>Rig Job</t>
    </r>
    <r>
      <rPr>
        <sz val="10"/>
        <rFont val="宋体"/>
        <family val="3"/>
        <charset val="134"/>
      </rPr>
      <t>页面，</t>
    </r>
    <r>
      <rPr>
        <sz val="10"/>
        <rFont val="Arial"/>
        <family val="2"/>
      </rPr>
      <t>Blend</t>
    </r>
    <r>
      <rPr>
        <sz val="10"/>
        <rFont val="宋体"/>
        <family val="3"/>
        <charset val="134"/>
      </rPr>
      <t>，单击鼠标右键，</t>
    </r>
    <r>
      <rPr>
        <sz val="10"/>
        <rFont val="Arial"/>
        <family val="2"/>
      </rPr>
      <t xml:space="preserve">Reschedule Blend </t>
    </r>
    <r>
      <rPr>
        <sz val="10"/>
        <rFont val="宋体"/>
        <family val="3"/>
        <charset val="134"/>
      </rPr>
      <t>、</t>
    </r>
    <r>
      <rPr>
        <sz val="10"/>
        <rFont val="Arial"/>
        <family val="2"/>
      </rPr>
      <t>Cancel Blend</t>
    </r>
    <r>
      <rPr>
        <sz val="10"/>
        <rFont val="宋体"/>
        <family val="3"/>
        <charset val="134"/>
      </rPr>
      <t>、</t>
    </r>
    <r>
      <rPr>
        <sz val="10"/>
        <rFont val="Arial"/>
        <family val="2"/>
      </rPr>
      <t>Haule Blend</t>
    </r>
    <r>
      <rPr>
        <sz val="10"/>
        <rFont val="宋体"/>
        <family val="3"/>
        <charset val="134"/>
      </rPr>
      <t>菜单可访问</t>
    </r>
    <phoneticPr fontId="7" type="noConversion"/>
  </si>
  <si>
    <t>显示Cancel Blend菜单，可访问</t>
    <phoneticPr fontId="7" type="noConversion"/>
  </si>
  <si>
    <t>Cancel  Blend 菜单二级菜单显示格式</t>
    <phoneticPr fontId="7" type="noConversion"/>
  </si>
  <si>
    <t>点击Cancel Blend 菜单，查看二级菜单名称</t>
    <phoneticPr fontId="7" type="noConversion"/>
  </si>
  <si>
    <t>Cancel  Blend 菜单二级菜单Tooltip显示格式</t>
    <phoneticPr fontId="7" type="noConversion"/>
  </si>
  <si>
    <t>点击Cancel Blend 菜单，查看二级菜单，鼠标放到二级菜单上查看tooltip提示信息</t>
    <phoneticPr fontId="7" type="noConversion"/>
  </si>
  <si>
    <t>取消Cancel Blend 数据，保存成功</t>
    <phoneticPr fontId="7" type="noConversion"/>
  </si>
  <si>
    <t>Cancel Blend</t>
    <phoneticPr fontId="7" type="noConversion"/>
  </si>
  <si>
    <t>取消Blend请求</t>
    <phoneticPr fontId="7" type="noConversion"/>
  </si>
  <si>
    <t>点击Cancel Blend菜单</t>
    <phoneticPr fontId="7" type="noConversion"/>
  </si>
  <si>
    <t>显示Cancel Blend菜单</t>
    <phoneticPr fontId="7" type="noConversion"/>
  </si>
  <si>
    <t>打开确认页面</t>
    <phoneticPr fontId="7" type="noConversion"/>
  </si>
  <si>
    <t>确认并保存</t>
    <phoneticPr fontId="7" type="noConversion"/>
  </si>
  <si>
    <t>保存成功</t>
    <phoneticPr fontId="7" type="noConversion"/>
  </si>
  <si>
    <t>Haule Blend菜单中看不到被取消的Blend请求</t>
    <phoneticPr fontId="7" type="noConversion"/>
  </si>
  <si>
    <t>Reschedule Blend菜单中看不到被取消的Blend请求</t>
    <phoneticPr fontId="7" type="noConversion"/>
  </si>
  <si>
    <r>
      <t xml:space="preserve">UC003.1-Cancel Blend </t>
    </r>
    <r>
      <rPr>
        <b/>
        <sz val="12"/>
        <rFont val="宋体"/>
        <family val="3"/>
        <charset val="134"/>
      </rPr>
      <t>菜单二级菜单显示格式</t>
    </r>
    <phoneticPr fontId="7" type="noConversion"/>
  </si>
  <si>
    <r>
      <t xml:space="preserve">UC003.2-Cancel  Blend </t>
    </r>
    <r>
      <rPr>
        <b/>
        <sz val="12"/>
        <rFont val="宋体"/>
        <family val="3"/>
        <charset val="134"/>
      </rPr>
      <t>菜单</t>
    </r>
    <r>
      <rPr>
        <b/>
        <sz val="12"/>
        <rFont val="Calibri"/>
        <family val="2"/>
      </rPr>
      <t xml:space="preserve"> </t>
    </r>
    <r>
      <rPr>
        <b/>
        <sz val="12"/>
        <rFont val="宋体"/>
        <family val="3"/>
        <charset val="134"/>
      </rPr>
      <t>二级菜单</t>
    </r>
    <r>
      <rPr>
        <b/>
        <sz val="12"/>
        <rFont val="Calibri"/>
        <family val="2"/>
      </rPr>
      <t>Tooltip</t>
    </r>
    <r>
      <rPr>
        <b/>
        <sz val="12"/>
        <rFont val="宋体"/>
        <family val="3"/>
        <charset val="134"/>
      </rPr>
      <t>显示格式</t>
    </r>
    <phoneticPr fontId="7" type="noConversion"/>
  </si>
  <si>
    <t>UC003-02</t>
    <phoneticPr fontId="7" type="noConversion"/>
  </si>
  <si>
    <r>
      <t xml:space="preserve">UC003.3Cancel  Blend </t>
    </r>
    <r>
      <rPr>
        <b/>
        <sz val="12"/>
        <rFont val="宋体"/>
        <family val="3"/>
        <charset val="134"/>
      </rPr>
      <t>菜单二级菜单显示历史数据</t>
    </r>
    <phoneticPr fontId="7" type="noConversion"/>
  </si>
  <si>
    <t>UC003-03</t>
    <phoneticPr fontId="7" type="noConversion"/>
  </si>
  <si>
    <t>UC003-04</t>
    <phoneticPr fontId="7" type="noConversion"/>
  </si>
  <si>
    <r>
      <t xml:space="preserve">Cance Blend </t>
    </r>
    <r>
      <rPr>
        <u/>
        <sz val="9"/>
        <color indexed="12"/>
        <rFont val="宋体"/>
        <family val="3"/>
        <charset val="134"/>
      </rPr>
      <t>二级菜单显示格式</t>
    </r>
    <phoneticPr fontId="7" type="noConversion"/>
  </si>
  <si>
    <r>
      <t xml:space="preserve">Cance Blend </t>
    </r>
    <r>
      <rPr>
        <u/>
        <sz val="9"/>
        <color indexed="12"/>
        <rFont val="宋体"/>
        <family val="3"/>
        <charset val="134"/>
      </rPr>
      <t>二级菜单</t>
    </r>
    <r>
      <rPr>
        <u/>
        <sz val="9"/>
        <color indexed="12"/>
        <rFont val="Arial"/>
        <family val="2"/>
      </rPr>
      <t>Tooltip</t>
    </r>
    <r>
      <rPr>
        <u/>
        <sz val="9"/>
        <color indexed="12"/>
        <rFont val="宋体"/>
        <family val="3"/>
        <charset val="134"/>
      </rPr>
      <t>显示格式</t>
    </r>
    <phoneticPr fontId="7" type="noConversion"/>
  </si>
  <si>
    <r>
      <t xml:space="preserve">Cancel  Blend </t>
    </r>
    <r>
      <rPr>
        <u/>
        <sz val="9"/>
        <color indexed="12"/>
        <rFont val="宋体"/>
        <family val="3"/>
        <charset val="134"/>
      </rPr>
      <t>二级菜单显示历史数据</t>
    </r>
    <phoneticPr fontId="7" type="noConversion"/>
  </si>
  <si>
    <r>
      <t xml:space="preserve">Cance Blend </t>
    </r>
    <r>
      <rPr>
        <u/>
        <sz val="9"/>
        <color indexed="12"/>
        <rFont val="宋体"/>
        <family val="3"/>
        <charset val="134"/>
      </rPr>
      <t>取消</t>
    </r>
    <r>
      <rPr>
        <u/>
        <sz val="9"/>
        <color indexed="12"/>
        <rFont val="Arial"/>
        <family val="2"/>
      </rPr>
      <t>Scheduled</t>
    </r>
    <r>
      <rPr>
        <u/>
        <sz val="9"/>
        <color indexed="12"/>
        <rFont val="宋体"/>
        <family val="3"/>
        <charset val="134"/>
      </rPr>
      <t>状态的</t>
    </r>
    <r>
      <rPr>
        <u/>
        <sz val="9"/>
        <color indexed="12"/>
        <rFont val="Arial"/>
        <family val="2"/>
      </rPr>
      <t>Blend</t>
    </r>
    <r>
      <rPr>
        <u/>
        <sz val="9"/>
        <color indexed="12"/>
        <rFont val="宋体"/>
        <family val="3"/>
        <charset val="134"/>
      </rPr>
      <t>信息，保存修改成功</t>
    </r>
    <phoneticPr fontId="7" type="noConversion"/>
  </si>
  <si>
    <t>UC004-Haul Blend</t>
    <phoneticPr fontId="7" type="noConversion"/>
  </si>
  <si>
    <r>
      <t xml:space="preserve">Haul Blend </t>
    </r>
    <r>
      <rPr>
        <u/>
        <sz val="9"/>
        <color indexed="12"/>
        <rFont val="宋体"/>
        <family val="3"/>
        <charset val="134"/>
      </rPr>
      <t>二级菜单显示格式</t>
    </r>
    <phoneticPr fontId="7" type="noConversion"/>
  </si>
  <si>
    <r>
      <t xml:space="preserve">Haul Blend </t>
    </r>
    <r>
      <rPr>
        <u/>
        <sz val="9"/>
        <color indexed="12"/>
        <rFont val="宋体"/>
        <family val="3"/>
        <charset val="134"/>
      </rPr>
      <t>二级菜单</t>
    </r>
    <r>
      <rPr>
        <u/>
        <sz val="9"/>
        <color indexed="12"/>
        <rFont val="Arial"/>
        <family val="2"/>
      </rPr>
      <t>Tooltip</t>
    </r>
    <r>
      <rPr>
        <u/>
        <sz val="9"/>
        <color indexed="12"/>
        <rFont val="宋体"/>
        <family val="3"/>
        <charset val="134"/>
      </rPr>
      <t>显示格式</t>
    </r>
    <phoneticPr fontId="7" type="noConversion"/>
  </si>
  <si>
    <r>
      <t xml:space="preserve">Haul  Blend </t>
    </r>
    <r>
      <rPr>
        <u/>
        <sz val="9"/>
        <color indexed="12"/>
        <rFont val="宋体"/>
        <family val="3"/>
        <charset val="134"/>
      </rPr>
      <t>二级菜单显示历史数据</t>
    </r>
    <phoneticPr fontId="7" type="noConversion"/>
  </si>
  <si>
    <t>UC004-04</t>
    <phoneticPr fontId="7" type="noConversion"/>
  </si>
  <si>
    <t>UC004-03</t>
    <phoneticPr fontId="7" type="noConversion"/>
  </si>
  <si>
    <t>UC004-02</t>
    <phoneticPr fontId="7" type="noConversion"/>
  </si>
  <si>
    <t>UC004-01</t>
    <phoneticPr fontId="7" type="noConversion"/>
  </si>
  <si>
    <r>
      <t xml:space="preserve">UC004.1-Haul Blend </t>
    </r>
    <r>
      <rPr>
        <b/>
        <sz val="12"/>
        <rFont val="宋体"/>
        <family val="3"/>
        <charset val="134"/>
      </rPr>
      <t>菜单二级菜单显示格式</t>
    </r>
    <phoneticPr fontId="7" type="noConversion"/>
  </si>
  <si>
    <t>Haul Blend 菜单二级菜单显示格式</t>
    <phoneticPr fontId="7" type="noConversion"/>
  </si>
  <si>
    <t>点击Haul Blend 菜单，查看二级菜单名称</t>
    <phoneticPr fontId="7" type="noConversion"/>
  </si>
  <si>
    <t>显示Haul Blend 菜单，可访问</t>
    <phoneticPr fontId="7" type="noConversion"/>
  </si>
  <si>
    <r>
      <t xml:space="preserve">UC004.2-Haul Blend </t>
    </r>
    <r>
      <rPr>
        <b/>
        <sz val="12"/>
        <rFont val="宋体"/>
        <family val="3"/>
        <charset val="134"/>
      </rPr>
      <t>菜单</t>
    </r>
    <r>
      <rPr>
        <b/>
        <sz val="12"/>
        <rFont val="Calibri"/>
        <family val="2"/>
      </rPr>
      <t xml:space="preserve"> </t>
    </r>
    <r>
      <rPr>
        <b/>
        <sz val="12"/>
        <rFont val="宋体"/>
        <family val="3"/>
        <charset val="134"/>
      </rPr>
      <t>二级菜单</t>
    </r>
    <r>
      <rPr>
        <b/>
        <sz val="12"/>
        <rFont val="Calibri"/>
        <family val="2"/>
      </rPr>
      <t>Tooltip</t>
    </r>
    <r>
      <rPr>
        <b/>
        <sz val="12"/>
        <rFont val="宋体"/>
        <family val="3"/>
        <charset val="134"/>
      </rPr>
      <t>显示格式</t>
    </r>
    <phoneticPr fontId="7" type="noConversion"/>
  </si>
  <si>
    <t>Haul  Blend 菜单二级菜单Tooltip显示格式</t>
    <phoneticPr fontId="7" type="noConversion"/>
  </si>
  <si>
    <t>点击Haul Blend 菜单，查看二级菜单，鼠标放到二级菜单上查看tooltip提示信息</t>
    <phoneticPr fontId="7" type="noConversion"/>
  </si>
  <si>
    <t>Haul Blend 菜单二级菜单显示历史数据</t>
    <phoneticPr fontId="7" type="noConversion"/>
  </si>
  <si>
    <r>
      <t xml:space="preserve">UC004.3Haul Blend </t>
    </r>
    <r>
      <rPr>
        <b/>
        <sz val="12"/>
        <rFont val="宋体"/>
        <family val="3"/>
        <charset val="134"/>
      </rPr>
      <t>菜单二级菜单显示历史数据</t>
    </r>
    <phoneticPr fontId="7" type="noConversion"/>
  </si>
  <si>
    <t>Cancel Blend 菜单二级菜单显示历史数据</t>
    <phoneticPr fontId="7" type="noConversion"/>
  </si>
  <si>
    <t>可进Cancel Blend操作</t>
    <phoneticPr fontId="7" type="noConversion"/>
  </si>
  <si>
    <t>可进行Haul Blend操作</t>
    <phoneticPr fontId="7" type="noConversion"/>
  </si>
  <si>
    <t>Haule Blend功能测试，对Reschedule Product haul的影响测试</t>
    <phoneticPr fontId="7" type="noConversion"/>
  </si>
  <si>
    <t>显示格式为：【Base Blend】+【Additives】+【HaulAmount】比如：【PRODUCTIONmix EC + Additives-2t】</t>
    <phoneticPr fontId="7" type="noConversion"/>
  </si>
  <si>
    <t>显示</t>
    <phoneticPr fontId="7" type="noConversion"/>
  </si>
  <si>
    <t>Haul Blend 数据，部分运输保存成功</t>
    <phoneticPr fontId="7" type="noConversion"/>
  </si>
  <si>
    <t>Haul Blend ，部分运输，ProductHaulLoad.BlendShippingStatus =PartialHaul Scheduled</t>
    <phoneticPr fontId="7" type="noConversion"/>
  </si>
  <si>
    <t>显示Haul Blend菜单</t>
    <phoneticPr fontId="7" type="noConversion"/>
  </si>
  <si>
    <t>点击Haul Blend菜单</t>
    <phoneticPr fontId="7" type="noConversion"/>
  </si>
  <si>
    <t>点击Schedule Blend菜单</t>
    <phoneticPr fontId="7" type="noConversion"/>
  </si>
  <si>
    <t>Base Blend = ECOlite 1325
Amount = 101
Bulk Plant = EDM Bulk Plant
Load to Bin = 1772</t>
    <phoneticPr fontId="7" type="noConversion"/>
  </si>
  <si>
    <t>打开Schedule Blend页面,输入数据并保存</t>
    <phoneticPr fontId="7" type="noConversion"/>
  </si>
  <si>
    <t>打开Haul Blend页面</t>
    <phoneticPr fontId="7" type="noConversion"/>
  </si>
  <si>
    <t>录入数据并保存</t>
    <phoneticPr fontId="7" type="noConversion"/>
  </si>
  <si>
    <r>
      <t>Hual Amount</t>
    </r>
    <r>
      <rPr>
        <sz val="10"/>
        <rFont val="宋体"/>
        <family val="3"/>
        <charset val="134"/>
      </rPr>
      <t xml:space="preserve"> = 50</t>
    </r>
    <phoneticPr fontId="7" type="noConversion"/>
  </si>
  <si>
    <t>未录入并保存</t>
    <phoneticPr fontId="7" type="noConversion"/>
  </si>
  <si>
    <r>
      <t>提示:</t>
    </r>
    <r>
      <rPr>
        <sz val="10"/>
        <rFont val="宋体"/>
        <family val="3"/>
        <charset val="134"/>
      </rPr>
      <t>Haul Amount is required</t>
    </r>
    <phoneticPr fontId="7" type="noConversion"/>
  </si>
  <si>
    <t>录入Amount，并保存</t>
    <phoneticPr fontId="7" type="noConversion"/>
  </si>
  <si>
    <t>提示:Crew is required</t>
    <phoneticPr fontId="7" type="noConversion"/>
  </si>
  <si>
    <t>录入Crew，并保存</t>
    <phoneticPr fontId="7" type="noConversion"/>
  </si>
  <si>
    <t>Crew = 446709L|746709</t>
    <phoneticPr fontId="7" type="noConversion"/>
  </si>
  <si>
    <t>Haul Blend二级菜单查看Blend请求</t>
    <phoneticPr fontId="7" type="noConversion"/>
  </si>
  <si>
    <t>Reschedule Product Haul二级菜单查看显示信息</t>
    <phoneticPr fontId="7" type="noConversion"/>
  </si>
  <si>
    <t>Reschedule Product Haul三级级菜单查看显示信息</t>
    <phoneticPr fontId="7" type="noConversion"/>
  </si>
  <si>
    <r>
      <t xml:space="preserve">UC004.4-Haul Blend </t>
    </r>
    <r>
      <rPr>
        <b/>
        <sz val="12"/>
        <rFont val="宋体"/>
        <family val="3"/>
        <charset val="134"/>
      </rPr>
      <t>部分运输，</t>
    </r>
    <r>
      <rPr>
        <b/>
        <sz val="12"/>
        <rFont val="Calibri"/>
        <family val="2"/>
      </rPr>
      <t>Blend</t>
    </r>
    <r>
      <rPr>
        <b/>
        <sz val="12"/>
        <rFont val="宋体"/>
        <family val="3"/>
        <charset val="134"/>
      </rPr>
      <t>请求中</t>
    </r>
    <r>
      <rPr>
        <b/>
        <sz val="12"/>
        <rFont val="Calibri"/>
        <family val="2"/>
      </rPr>
      <t>BlendTest</t>
    </r>
    <r>
      <rPr>
        <b/>
        <sz val="12"/>
        <rFont val="宋体"/>
        <family val="3"/>
        <charset val="134"/>
      </rPr>
      <t>被勾选，保存成功</t>
    </r>
    <phoneticPr fontId="7" type="noConversion"/>
  </si>
  <si>
    <r>
      <t xml:space="preserve">Haul Blend </t>
    </r>
    <r>
      <rPr>
        <u/>
        <sz val="9"/>
        <color indexed="12"/>
        <rFont val="宋体"/>
        <family val="3"/>
        <charset val="134"/>
      </rPr>
      <t>部分运输，</t>
    </r>
    <r>
      <rPr>
        <u/>
        <sz val="9"/>
        <color indexed="12"/>
        <rFont val="Arial"/>
        <family val="2"/>
      </rPr>
      <t>Blend</t>
    </r>
    <r>
      <rPr>
        <u/>
        <sz val="9"/>
        <color indexed="12"/>
        <rFont val="宋体"/>
        <family val="3"/>
        <charset val="134"/>
      </rPr>
      <t>请求中</t>
    </r>
    <r>
      <rPr>
        <u/>
        <sz val="9"/>
        <color indexed="12"/>
        <rFont val="Arial"/>
        <family val="2"/>
      </rPr>
      <t>BlendTest</t>
    </r>
    <r>
      <rPr>
        <u/>
        <sz val="9"/>
        <color indexed="12"/>
        <rFont val="宋体"/>
        <family val="3"/>
        <charset val="134"/>
      </rPr>
      <t>被勾选，保存成功</t>
    </r>
    <phoneticPr fontId="7" type="noConversion"/>
  </si>
  <si>
    <t>Haul Blend二级菜单查看tooltip显示</t>
    <phoneticPr fontId="7" type="noConversion"/>
  </si>
  <si>
    <t>显示Blend请求，可进行HaulBlend操作</t>
    <phoneticPr fontId="7" type="noConversion"/>
  </si>
  <si>
    <t>Cancel Product Haul二级菜单查看显示信息</t>
    <phoneticPr fontId="7" type="noConversion"/>
  </si>
  <si>
    <t>Cancel Product Haul三级级菜单查看显示信息</t>
    <phoneticPr fontId="7" type="noConversion"/>
  </si>
  <si>
    <t>OnLocation二级菜单查看显示信息</t>
    <phoneticPr fontId="7" type="noConversion"/>
  </si>
  <si>
    <t>OnLocation三级级菜单查看显示信息</t>
    <phoneticPr fontId="7" type="noConversion"/>
  </si>
  <si>
    <t>【Scheduled|ParttialHaulScheduled|Requested】</t>
    <phoneticPr fontId="7" type="noConversion"/>
  </si>
  <si>
    <t>Reschedule Blend二级菜单查看Blend请求</t>
    <phoneticPr fontId="7" type="noConversion"/>
  </si>
  <si>
    <t>Reschedule Blend二级菜单查看tooltip显示</t>
    <phoneticPr fontId="7" type="noConversion"/>
  </si>
  <si>
    <t>Cancel Blend二级菜单查看Blend请求</t>
    <phoneticPr fontId="7" type="noConversion"/>
  </si>
  <si>
    <t>Cancel Blend二级菜单查看tooltip显示</t>
    <phoneticPr fontId="7" type="noConversion"/>
  </si>
  <si>
    <t>Haul Blend ，全部运输，ProductHaulLoad.BlendShippingStatus =HaulScheduled</t>
    <phoneticPr fontId="7" type="noConversion"/>
  </si>
  <si>
    <t>显示Blend请求，不可进行HaulBlend操作</t>
    <phoneticPr fontId="7" type="noConversion"/>
  </si>
  <si>
    <t>显示Blend请求，可进行Reschedule Blend操作</t>
    <phoneticPr fontId="7" type="noConversion"/>
  </si>
  <si>
    <t>显示Blend请求，可进行Cancel Blend操作</t>
    <phoneticPr fontId="7" type="noConversion"/>
  </si>
  <si>
    <t>【Scheduled|HaulScheduled】</t>
    <phoneticPr fontId="7" type="noConversion"/>
  </si>
  <si>
    <t>Haul Blend全部运输状态显示正确</t>
    <phoneticPr fontId="7" type="noConversion"/>
  </si>
  <si>
    <t>Hual Amount = 101
Crew = 446709L|746709</t>
    <phoneticPr fontId="7" type="noConversion"/>
  </si>
  <si>
    <r>
      <t xml:space="preserve">UC004.5-Haul Blend </t>
    </r>
    <r>
      <rPr>
        <b/>
        <sz val="12"/>
        <rFont val="宋体"/>
        <family val="3"/>
        <charset val="134"/>
      </rPr>
      <t>全部运输，</t>
    </r>
    <r>
      <rPr>
        <b/>
        <sz val="12"/>
        <rFont val="Calibri"/>
        <family val="2"/>
      </rPr>
      <t>Blend</t>
    </r>
    <r>
      <rPr>
        <b/>
        <sz val="12"/>
        <rFont val="宋体"/>
        <family val="3"/>
        <charset val="134"/>
      </rPr>
      <t>请求中</t>
    </r>
    <r>
      <rPr>
        <b/>
        <sz val="12"/>
        <rFont val="Calibri"/>
        <family val="2"/>
      </rPr>
      <t>BlendTest</t>
    </r>
    <r>
      <rPr>
        <b/>
        <sz val="12"/>
        <rFont val="宋体"/>
        <family val="3"/>
        <charset val="134"/>
      </rPr>
      <t>未勾选，保存成功</t>
    </r>
    <phoneticPr fontId="7" type="noConversion"/>
  </si>
  <si>
    <r>
      <t>Haul Blend</t>
    </r>
    <r>
      <rPr>
        <u/>
        <sz val="9"/>
        <color indexed="12"/>
        <rFont val="宋体"/>
        <family val="3"/>
        <charset val="134"/>
      </rPr>
      <t>安排全部运输，</t>
    </r>
    <r>
      <rPr>
        <u/>
        <sz val="9"/>
        <color indexed="12"/>
        <rFont val="Arial"/>
        <family val="2"/>
      </rPr>
      <t>Blend</t>
    </r>
    <r>
      <rPr>
        <u/>
        <sz val="9"/>
        <color indexed="12"/>
        <rFont val="宋体"/>
        <family val="3"/>
        <charset val="134"/>
      </rPr>
      <t>请求中</t>
    </r>
    <r>
      <rPr>
        <u/>
        <sz val="9"/>
        <color indexed="12"/>
        <rFont val="Arial"/>
        <family val="2"/>
      </rPr>
      <t>BlendTest</t>
    </r>
    <r>
      <rPr>
        <u/>
        <sz val="9"/>
        <color indexed="12"/>
        <rFont val="宋体"/>
        <family val="3"/>
        <charset val="134"/>
      </rPr>
      <t>未勾选</t>
    </r>
    <phoneticPr fontId="7" type="noConversion"/>
  </si>
  <si>
    <t>二级菜单显示:【446709L|746709 10-18】
二级菜单tooltip提示：Scheduled</t>
    <phoneticPr fontId="7" type="noConversion"/>
  </si>
  <si>
    <t>三级菜单显示:【ECOlite 1325+ Additives-50t】
三级菜单tooltip提示：【Scheduled|HaulScheduled】</t>
    <phoneticPr fontId="7" type="noConversion"/>
  </si>
  <si>
    <t>二级菜单显示：【446709L|746709 10-18】
二级菜单tooltip提示：【Scheduled】</t>
    <phoneticPr fontId="7" type="noConversion"/>
  </si>
  <si>
    <t>三级菜单显示：【ECOlite 1325+ Additives-50t】
三级菜单tooltip提示：【Scheduled|PartialHaulScheduled|Requested】</t>
    <phoneticPr fontId="7" type="noConversion"/>
  </si>
  <si>
    <t>UC005-Schedule Product Haul</t>
    <phoneticPr fontId="7" type="noConversion"/>
  </si>
  <si>
    <r>
      <t>Schedule Prodcut Haul</t>
    </r>
    <r>
      <rPr>
        <u/>
        <sz val="9"/>
        <color indexed="12"/>
        <rFont val="宋体"/>
        <family val="3"/>
        <charset val="134"/>
      </rPr>
      <t>菜单未显示测试</t>
    </r>
    <phoneticPr fontId="7" type="noConversion"/>
  </si>
  <si>
    <r>
      <rPr>
        <u/>
        <sz val="9"/>
        <color indexed="12"/>
        <rFont val="宋体"/>
        <family val="3"/>
        <charset val="134"/>
      </rPr>
      <t>新增</t>
    </r>
    <r>
      <rPr>
        <u/>
        <sz val="9"/>
        <color indexed="12"/>
        <rFont val="Arial"/>
        <family val="2"/>
      </rPr>
      <t xml:space="preserve">Schedule Blend </t>
    </r>
    <r>
      <rPr>
        <u/>
        <sz val="9"/>
        <color indexed="12"/>
        <rFont val="宋体"/>
        <family val="3"/>
        <charset val="134"/>
      </rPr>
      <t>数据，必填项未输入保存失败</t>
    </r>
    <phoneticPr fontId="7" type="noConversion"/>
  </si>
  <si>
    <r>
      <t>Rig Job</t>
    </r>
    <r>
      <rPr>
        <sz val="10"/>
        <rFont val="宋体"/>
        <family val="3"/>
        <charset val="134"/>
      </rPr>
      <t>页面，</t>
    </r>
    <r>
      <rPr>
        <sz val="10"/>
        <rFont val="Arial"/>
        <family val="2"/>
      </rPr>
      <t>Blend</t>
    </r>
    <r>
      <rPr>
        <sz val="10"/>
        <rFont val="宋体"/>
        <family val="3"/>
        <charset val="134"/>
      </rPr>
      <t>，单击鼠标右键，</t>
    </r>
    <r>
      <rPr>
        <sz val="10"/>
        <rFont val="Arial"/>
        <family val="2"/>
      </rPr>
      <t xml:space="preserve"> Schedule Prodcut Haul</t>
    </r>
    <r>
      <rPr>
        <sz val="10"/>
        <rFont val="宋体"/>
        <family val="3"/>
        <charset val="134"/>
      </rPr>
      <t>菜单可访问</t>
    </r>
    <phoneticPr fontId="7" type="noConversion"/>
  </si>
  <si>
    <t>各个状态的初始值设置正确，被影响到的菜单数据显示正确:
Reschedule Prodcut Haul ,
Cancel Product Haul ,
Onlocation,
Reschedule Blend,
Cancel Blend,
Haul Blend</t>
    <phoneticPr fontId="7" type="noConversion"/>
  </si>
  <si>
    <t>UC005-Re-schedule Product Haul</t>
    <phoneticPr fontId="7" type="noConversion"/>
  </si>
  <si>
    <t>【Scheduled】</t>
    <phoneticPr fontId="7" type="noConversion"/>
  </si>
  <si>
    <t>【446096|746096 10月12  14:04-16:06】</t>
    <phoneticPr fontId="7" type="noConversion"/>
  </si>
  <si>
    <t>【PRODUCTIONmix EC + Additives-2t】。</t>
    <phoneticPr fontId="7" type="noConversion"/>
  </si>
  <si>
    <t xml:space="preserve">
【Blending| PartialHaulScheduled|Test Requested】</t>
    <phoneticPr fontId="7" type="noConversion"/>
  </si>
  <si>
    <t>ProductHaulLoadLifeStatus = Blending不允许任何操作。
ProductHaulLoadLifeStatus = Complete不允许任何操作。
ProductHaulLoadLifeStatus = Load不允许任何操作。
ProductHaulLoadLifeStatus = Scheduled可进行修改操作
ProductHaulLoadLifeStatus = Onlocation不允许任何操作</t>
    <phoneticPr fontId="7" type="noConversion"/>
  </si>
  <si>
    <r>
      <t>ProductHaulLoadLifeStatus = Blending</t>
    </r>
    <r>
      <rPr>
        <sz val="10"/>
        <rFont val="宋体"/>
        <family val="3"/>
        <charset val="134"/>
      </rPr>
      <t>不允许任何操作</t>
    </r>
    <r>
      <rPr>
        <sz val="10"/>
        <rFont val="Arial"/>
        <family val="2"/>
      </rPr>
      <t xml:space="preserve">
ProductHaulLoadLifeStatus = Complete</t>
    </r>
    <r>
      <rPr>
        <sz val="10"/>
        <rFont val="宋体"/>
        <family val="3"/>
        <charset val="134"/>
      </rPr>
      <t xml:space="preserve">不允许任何操作
</t>
    </r>
    <r>
      <rPr>
        <sz val="10"/>
        <rFont val="Arial"/>
        <family val="2"/>
      </rPr>
      <t>ProductHaulLoadLifeStatus = Load</t>
    </r>
    <r>
      <rPr>
        <sz val="10"/>
        <rFont val="宋体"/>
        <family val="3"/>
        <charset val="134"/>
      </rPr>
      <t xml:space="preserve">不允许任何操作
</t>
    </r>
    <r>
      <rPr>
        <sz val="10"/>
        <rFont val="Arial"/>
        <family val="2"/>
      </rPr>
      <t>ProductHaulLoadLifeStatus = Scheduled</t>
    </r>
    <r>
      <rPr>
        <sz val="10"/>
        <rFont val="宋体"/>
        <family val="3"/>
        <charset val="134"/>
      </rPr>
      <t>可进行</t>
    </r>
    <r>
      <rPr>
        <sz val="10"/>
        <rFont val="Arial"/>
        <family val="2"/>
      </rPr>
      <t>Haul Blend</t>
    </r>
    <r>
      <rPr>
        <sz val="10"/>
        <rFont val="宋体"/>
        <family val="3"/>
        <charset val="134"/>
      </rPr>
      <t xml:space="preserve">操作
</t>
    </r>
    <r>
      <rPr>
        <sz val="10"/>
        <rFont val="Arial"/>
        <family val="2"/>
      </rPr>
      <t>ProductHaulLoadLifeStatus = Onlocation</t>
    </r>
    <r>
      <rPr>
        <sz val="10"/>
        <rFont val="宋体"/>
        <family val="3"/>
        <charset val="134"/>
      </rPr>
      <t>不允许任何操作</t>
    </r>
    <phoneticPr fontId="7" type="noConversion"/>
  </si>
  <si>
    <r>
      <t>ProductHaulLoadLifeStatus = Blending</t>
    </r>
    <r>
      <rPr>
        <sz val="10"/>
        <rFont val="宋体"/>
        <family val="3"/>
        <charset val="134"/>
      </rPr>
      <t>不允许任何操作</t>
    </r>
    <r>
      <rPr>
        <sz val="10"/>
        <rFont val="Arial"/>
        <family val="2"/>
      </rPr>
      <t xml:space="preserve">
ProductHaulLoadLifeStatus = Complete</t>
    </r>
    <r>
      <rPr>
        <sz val="10"/>
        <rFont val="宋体"/>
        <family val="3"/>
        <charset val="134"/>
      </rPr>
      <t xml:space="preserve">不允许任何操作
</t>
    </r>
    <r>
      <rPr>
        <sz val="10"/>
        <rFont val="Arial"/>
        <family val="2"/>
      </rPr>
      <t>ProductHaulLoadLifeStatus = Load</t>
    </r>
    <r>
      <rPr>
        <sz val="10"/>
        <rFont val="宋体"/>
        <family val="3"/>
        <charset val="134"/>
      </rPr>
      <t xml:space="preserve">不允许任何操作
</t>
    </r>
    <r>
      <rPr>
        <sz val="10"/>
        <rFont val="Arial"/>
        <family val="2"/>
      </rPr>
      <t>ProductHaulLoadLifeStatus = Scheduled</t>
    </r>
    <r>
      <rPr>
        <sz val="10"/>
        <rFont val="宋体"/>
        <family val="3"/>
        <charset val="134"/>
      </rPr>
      <t>可进行</t>
    </r>
    <r>
      <rPr>
        <sz val="10"/>
        <rFont val="Arial"/>
        <family val="2"/>
      </rPr>
      <t>Cancel Blend</t>
    </r>
    <r>
      <rPr>
        <sz val="10"/>
        <rFont val="宋体"/>
        <family val="3"/>
        <charset val="134"/>
      </rPr>
      <t xml:space="preserve">操作
</t>
    </r>
    <r>
      <rPr>
        <sz val="10"/>
        <rFont val="Arial"/>
        <family val="2"/>
      </rPr>
      <t>ProductHaulLoadLifeStatus = Onlocation</t>
    </r>
    <r>
      <rPr>
        <sz val="10"/>
        <rFont val="宋体"/>
        <family val="3"/>
        <charset val="134"/>
      </rPr>
      <t>不允许任何操作</t>
    </r>
    <phoneticPr fontId="7" type="noConversion"/>
  </si>
  <si>
    <r>
      <t>ProductHaulLoadLifeStatus = Blending</t>
    </r>
    <r>
      <rPr>
        <sz val="10"/>
        <rFont val="宋体"/>
        <family val="3"/>
        <charset val="134"/>
      </rPr>
      <t>不允许任何操作</t>
    </r>
    <r>
      <rPr>
        <sz val="10"/>
        <rFont val="Arial"/>
        <family val="2"/>
      </rPr>
      <t xml:space="preserve">
ProductHaulLoadLifeStatus = Complete</t>
    </r>
    <r>
      <rPr>
        <sz val="10"/>
        <rFont val="宋体"/>
        <family val="3"/>
        <charset val="134"/>
      </rPr>
      <t xml:space="preserve">不允许任何操作
</t>
    </r>
    <r>
      <rPr>
        <sz val="10"/>
        <rFont val="Arial"/>
        <family val="2"/>
      </rPr>
      <t>ProductHaulLoadLifeStatus = Load</t>
    </r>
    <r>
      <rPr>
        <sz val="10"/>
        <rFont val="宋体"/>
        <family val="3"/>
        <charset val="134"/>
      </rPr>
      <t xml:space="preserve">不允许任何操作
</t>
    </r>
    <r>
      <rPr>
        <sz val="10"/>
        <rFont val="Arial"/>
        <family val="2"/>
      </rPr>
      <t>ProductHaulLoadLifeStatus = Scheduled</t>
    </r>
    <r>
      <rPr>
        <sz val="10"/>
        <rFont val="宋体"/>
        <family val="3"/>
        <charset val="134"/>
      </rPr>
      <t xml:space="preserve">可进行修改操作
</t>
    </r>
    <r>
      <rPr>
        <sz val="10"/>
        <rFont val="Arial"/>
        <family val="2"/>
      </rPr>
      <t>ProductHaulLoadLifeStatus = Onlocation</t>
    </r>
    <r>
      <rPr>
        <sz val="10"/>
        <rFont val="宋体"/>
        <family val="3"/>
        <charset val="134"/>
      </rPr>
      <t>不允许任何操作</t>
    </r>
    <phoneticPr fontId="7" type="noConversion"/>
  </si>
  <si>
    <t>UC007-Cancel Product Haul</t>
    <phoneticPr fontId="7" type="noConversion"/>
  </si>
  <si>
    <t>Rig Job页面，Blend，单击鼠标右键，Schedule Product Haul  、Reschedule Product Haul、Onlocation菜单不可访问</t>
    <phoneticPr fontId="7" type="noConversion"/>
  </si>
  <si>
    <r>
      <t>Rig Job</t>
    </r>
    <r>
      <rPr>
        <sz val="10"/>
        <rFont val="宋体"/>
        <family val="3"/>
        <charset val="134"/>
      </rPr>
      <t>页面，</t>
    </r>
    <r>
      <rPr>
        <sz val="10"/>
        <rFont val="Arial"/>
        <family val="2"/>
      </rPr>
      <t>Blend</t>
    </r>
    <r>
      <rPr>
        <sz val="10"/>
        <rFont val="宋体"/>
        <family val="3"/>
        <charset val="134"/>
      </rPr>
      <t>，单击鼠标右键，</t>
    </r>
    <r>
      <rPr>
        <sz val="10"/>
        <rFont val="Arial"/>
        <family val="2"/>
      </rPr>
      <t>Reschedule Product Haul</t>
    </r>
    <r>
      <rPr>
        <sz val="10"/>
        <rFont val="宋体"/>
        <family val="3"/>
        <charset val="134"/>
      </rPr>
      <t>、</t>
    </r>
    <r>
      <rPr>
        <sz val="10"/>
        <rFont val="Arial"/>
        <family val="2"/>
      </rPr>
      <t>Onlocation</t>
    </r>
    <r>
      <rPr>
        <sz val="10"/>
        <rFont val="宋体"/>
        <family val="3"/>
        <charset val="134"/>
      </rPr>
      <t>菜单可访问</t>
    </r>
    <phoneticPr fontId="7" type="noConversion"/>
  </si>
  <si>
    <t>UC008-Onlocation</t>
    <phoneticPr fontId="7" type="noConversion"/>
  </si>
  <si>
    <t>BlendTestingStatus状态为None数据库存储为0</t>
    <phoneticPr fontId="7" type="noConversion"/>
  </si>
  <si>
    <t>IsBlendTest设为true，数据库存储为1</t>
    <phoneticPr fontId="7" type="noConversion"/>
  </si>
  <si>
    <r>
      <rPr>
        <sz val="10"/>
        <rFont val="宋体"/>
        <family val="3"/>
        <charset val="134"/>
      </rPr>
      <t>查看对应的</t>
    </r>
    <r>
      <rPr>
        <sz val="10"/>
        <rFont val="Calibri"/>
        <family val="2"/>
      </rPr>
      <t>Cancel Blend</t>
    </r>
    <r>
      <rPr>
        <sz val="10"/>
        <rFont val="宋体"/>
        <family val="3"/>
        <charset val="134"/>
      </rPr>
      <t>二级菜单</t>
    </r>
    <phoneticPr fontId="7" type="noConversion"/>
  </si>
  <si>
    <r>
      <t>1. ProductHaulLoad</t>
    </r>
    <r>
      <rPr>
        <sz val="10"/>
        <rFont val="宋体"/>
        <family val="3"/>
        <charset val="134"/>
      </rPr>
      <t>表新增一条数据，数据【</t>
    </r>
    <r>
      <rPr>
        <sz val="10"/>
        <rFont val="Arial"/>
        <family val="2"/>
      </rPr>
      <t>ProductHaulLoadLifeStatus</t>
    </r>
    <r>
      <rPr>
        <sz val="10"/>
        <rFont val="宋体"/>
        <family val="3"/>
        <charset val="134"/>
      </rPr>
      <t>】属性值设置为</t>
    </r>
    <r>
      <rPr>
        <sz val="10"/>
        <rFont val="Arial"/>
        <family val="2"/>
      </rPr>
      <t xml:space="preserve">Scheduled;
2. </t>
    </r>
    <r>
      <rPr>
        <sz val="10"/>
        <rFont val="宋体"/>
        <family val="3"/>
        <charset val="134"/>
      </rPr>
      <t>如果</t>
    </r>
    <r>
      <rPr>
        <sz val="10"/>
        <rFont val="Arial"/>
        <family val="2"/>
      </rPr>
      <t>BlendTest</t>
    </r>
    <r>
      <rPr>
        <sz val="10"/>
        <rFont val="宋体"/>
        <family val="3"/>
        <charset val="134"/>
      </rPr>
      <t>被勾选，只是</t>
    </r>
    <r>
      <rPr>
        <sz val="10"/>
        <rFont val="Arial"/>
        <family val="2"/>
      </rPr>
      <t>IsBlendTest</t>
    </r>
    <r>
      <rPr>
        <sz val="10"/>
        <rFont val="宋体"/>
        <family val="3"/>
        <charset val="134"/>
      </rPr>
      <t>设为</t>
    </r>
    <r>
      <rPr>
        <sz val="10"/>
        <rFont val="Arial"/>
        <family val="2"/>
      </rPr>
      <t>true</t>
    </r>
    <r>
      <rPr>
        <sz val="10"/>
        <rFont val="宋体"/>
        <family val="3"/>
        <charset val="134"/>
      </rPr>
      <t xml:space="preserve">。
</t>
    </r>
    <r>
      <rPr>
        <sz val="10"/>
        <rFont val="Arial"/>
        <family val="2"/>
      </rPr>
      <t xml:space="preserve">3. </t>
    </r>
    <r>
      <rPr>
        <sz val="10"/>
        <rFont val="宋体"/>
        <family val="3"/>
        <charset val="134"/>
      </rPr>
      <t>设置</t>
    </r>
    <r>
      <rPr>
        <sz val="10"/>
        <rFont val="Arial"/>
        <family val="2"/>
      </rPr>
      <t>BlendTestingStatus</t>
    </r>
    <r>
      <rPr>
        <sz val="10"/>
        <rFont val="宋体"/>
        <family val="3"/>
        <charset val="134"/>
      </rPr>
      <t>状态为</t>
    </r>
    <r>
      <rPr>
        <sz val="10"/>
        <rFont val="Arial"/>
        <family val="2"/>
      </rPr>
      <t>None</t>
    </r>
    <r>
      <rPr>
        <sz val="10"/>
        <rFont val="宋体"/>
        <family val="3"/>
        <charset val="134"/>
      </rPr>
      <t>，</t>
    </r>
    <r>
      <rPr>
        <sz val="10"/>
        <rFont val="Arial"/>
        <family val="2"/>
      </rPr>
      <t/>
    </r>
    <phoneticPr fontId="7" type="noConversion"/>
  </si>
  <si>
    <t>BlendTestingStatus状态为None，数据库存储为1</t>
    <phoneticPr fontId="7" type="noConversion"/>
  </si>
  <si>
    <t>BlendTestingStatus状态为</t>
    <phoneticPr fontId="7" type="noConversion"/>
  </si>
  <si>
    <t>BlendTestingStatus状态为1</t>
    <phoneticPr fontId="7" type="noConversion"/>
  </si>
  <si>
    <t>查看对应的Cancel Blend二级菜单</t>
    <phoneticPr fontId="7" type="noConversion"/>
  </si>
  <si>
    <t>UC006-01</t>
    <phoneticPr fontId="7" type="noConversion"/>
  </si>
  <si>
    <t>UC006-02</t>
    <phoneticPr fontId="7" type="noConversion"/>
  </si>
  <si>
    <t>UC006-03</t>
    <phoneticPr fontId="7" type="noConversion"/>
  </si>
  <si>
    <t>UC006-04</t>
    <phoneticPr fontId="7" type="noConversion"/>
  </si>
  <si>
    <t>UC006-05</t>
    <phoneticPr fontId="7" type="noConversion"/>
  </si>
  <si>
    <t>UC006-06</t>
    <phoneticPr fontId="7" type="noConversion"/>
  </si>
  <si>
    <t>UC006-07</t>
    <phoneticPr fontId="7" type="noConversion"/>
  </si>
  <si>
    <r>
      <t xml:space="preserve">UC006.8-Reschedule Blend </t>
    </r>
    <r>
      <rPr>
        <b/>
        <sz val="12"/>
        <rFont val="宋体"/>
        <family val="3"/>
        <charset val="134"/>
      </rPr>
      <t>数据，</t>
    </r>
    <r>
      <rPr>
        <b/>
        <sz val="12"/>
        <rFont val="Calibri"/>
        <family val="2"/>
      </rPr>
      <t>BlendTestingStatus=Request ,</t>
    </r>
    <r>
      <rPr>
        <b/>
        <sz val="12"/>
        <rFont val="宋体"/>
        <family val="3"/>
        <charset val="134"/>
      </rPr>
      <t>查看tooltip提示信息</t>
    </r>
    <phoneticPr fontId="7" type="noConversion"/>
  </si>
  <si>
    <t>UC006-08</t>
    <phoneticPr fontId="7" type="noConversion"/>
  </si>
  <si>
    <t>显示Reschedule Blend 菜单，置灰显示，不可用</t>
    <phoneticPr fontId="7" type="noConversion"/>
  </si>
  <si>
    <r>
      <t>UC006.1-Reschedule Product  Haul</t>
    </r>
    <r>
      <rPr>
        <b/>
        <sz val="12"/>
        <rFont val="宋体"/>
        <family val="3"/>
        <charset val="134"/>
      </rPr>
      <t>菜单显示测试，无历史</t>
    </r>
    <r>
      <rPr>
        <b/>
        <sz val="12"/>
        <rFont val="Calibri"/>
        <family val="2"/>
      </rPr>
      <t>Blend</t>
    </r>
    <r>
      <rPr>
        <b/>
        <sz val="12"/>
        <rFont val="宋体"/>
        <family val="3"/>
        <charset val="134"/>
      </rPr>
      <t>数据</t>
    </r>
    <phoneticPr fontId="7" type="noConversion"/>
  </si>
  <si>
    <t>Reschedule Product  Haul 菜单显示，无历史数据</t>
    <phoneticPr fontId="7" type="noConversion"/>
  </si>
  <si>
    <t>状态正确时显示Reschedule Product  Haul菜单</t>
    <phoneticPr fontId="7" type="noConversion"/>
  </si>
  <si>
    <t>显示Reschedule Product  Haul菜单，置灰显示，不可用</t>
    <phoneticPr fontId="7" type="noConversion"/>
  </si>
  <si>
    <t>显示Cancel Product  Haul菜单，置灰显示，不可用</t>
    <phoneticPr fontId="7" type="noConversion"/>
  </si>
  <si>
    <t>显示Onlocation菜单，置灰显示，不可用</t>
    <phoneticPr fontId="7" type="noConversion"/>
  </si>
  <si>
    <r>
      <t xml:space="preserve">UC006.2-Reschedule  Product  Haul </t>
    </r>
    <r>
      <rPr>
        <b/>
        <sz val="12"/>
        <rFont val="宋体"/>
        <family val="3"/>
        <charset val="134"/>
      </rPr>
      <t>菜单显示测试，有历史</t>
    </r>
    <r>
      <rPr>
        <b/>
        <sz val="12"/>
        <rFont val="Calibri"/>
        <family val="2"/>
      </rPr>
      <t>Blend</t>
    </r>
    <r>
      <rPr>
        <b/>
        <sz val="12"/>
        <rFont val="宋体"/>
        <family val="3"/>
        <charset val="134"/>
      </rPr>
      <t>数据</t>
    </r>
    <phoneticPr fontId="7" type="noConversion"/>
  </si>
  <si>
    <t>Reschedule  Product  Haul 菜单显示，无历史数据</t>
    <phoneticPr fontId="7" type="noConversion"/>
  </si>
  <si>
    <t>显示Reschedule Product  Haul 菜单，可访问</t>
    <phoneticPr fontId="7" type="noConversion"/>
  </si>
  <si>
    <t>显示Cancel Product  Haul菜单，可访问</t>
    <phoneticPr fontId="7" type="noConversion"/>
  </si>
  <si>
    <t>显示Onlocation菜单，可访问</t>
    <phoneticPr fontId="7" type="noConversion"/>
  </si>
  <si>
    <r>
      <t xml:space="preserve">UC006.3-Reschedule Product  Haul </t>
    </r>
    <r>
      <rPr>
        <b/>
        <sz val="12"/>
        <rFont val="宋体"/>
        <family val="3"/>
        <charset val="134"/>
      </rPr>
      <t>菜单</t>
    </r>
    <r>
      <rPr>
        <b/>
        <sz val="12"/>
        <rFont val="宋体"/>
        <family val="3"/>
        <charset val="134"/>
      </rPr>
      <t>二级菜单显示格式</t>
    </r>
    <phoneticPr fontId="7" type="noConversion"/>
  </si>
  <si>
    <t>Reschedule Blend 菜单二级菜单显示格式</t>
    <phoneticPr fontId="7" type="noConversion"/>
  </si>
  <si>
    <r>
      <t xml:space="preserve">UC002.3-Reschedule Blend </t>
    </r>
    <r>
      <rPr>
        <b/>
        <sz val="12"/>
        <rFont val="宋体"/>
        <family val="3"/>
        <charset val="134"/>
      </rPr>
      <t>菜单</t>
    </r>
    <r>
      <rPr>
        <b/>
        <sz val="12"/>
        <rFont val="宋体"/>
        <family val="3"/>
        <charset val="134"/>
      </rPr>
      <t>二级菜单显示格式</t>
    </r>
    <phoneticPr fontId="7" type="noConversion"/>
  </si>
  <si>
    <t>Reschedule Product Haul 菜单二级菜单显示格式</t>
    <phoneticPr fontId="7" type="noConversion"/>
  </si>
  <si>
    <t>显示Reschedule Product Haul 菜单，可访问</t>
    <phoneticPr fontId="7" type="noConversion"/>
  </si>
  <si>
    <t>点击Reschedule Product Haul 菜单，查看二级菜单名称</t>
    <phoneticPr fontId="7" type="noConversion"/>
  </si>
  <si>
    <t>【Crew + Estimated Load Time】比如：【446096|746096 10月12  14:04-16:06】</t>
    <phoneticPr fontId="7" type="noConversion"/>
  </si>
  <si>
    <r>
      <t xml:space="preserve">UC006.4-Reschedule Product Haul </t>
    </r>
    <r>
      <rPr>
        <b/>
        <sz val="12"/>
        <rFont val="宋体"/>
        <family val="3"/>
        <charset val="134"/>
      </rPr>
      <t>菜单</t>
    </r>
    <r>
      <rPr>
        <b/>
        <sz val="12"/>
        <rFont val="宋体"/>
        <family val="3"/>
        <charset val="134"/>
      </rPr>
      <t>二级菜单</t>
    </r>
    <r>
      <rPr>
        <b/>
        <sz val="12"/>
        <rFont val="Calibri"/>
        <family val="2"/>
      </rPr>
      <t>Tooltip</t>
    </r>
    <r>
      <rPr>
        <b/>
        <sz val="12"/>
        <rFont val="宋体"/>
        <family val="3"/>
        <charset val="134"/>
      </rPr>
      <t>显示格式</t>
    </r>
    <phoneticPr fontId="7" type="noConversion"/>
  </si>
  <si>
    <r>
      <t xml:space="preserve">UC002.4-Reschedule Blend </t>
    </r>
    <r>
      <rPr>
        <b/>
        <sz val="12"/>
        <rFont val="宋体"/>
        <family val="3"/>
        <charset val="134"/>
      </rPr>
      <t>菜单</t>
    </r>
    <r>
      <rPr>
        <b/>
        <sz val="12"/>
        <rFont val="Calibri"/>
        <family val="2"/>
      </rPr>
      <t xml:space="preserve"> </t>
    </r>
    <r>
      <rPr>
        <b/>
        <sz val="12"/>
        <rFont val="宋体"/>
        <family val="3"/>
        <charset val="134"/>
      </rPr>
      <t>二级菜单</t>
    </r>
    <r>
      <rPr>
        <b/>
        <sz val="12"/>
        <rFont val="Calibri"/>
        <family val="2"/>
      </rPr>
      <t>Tooltip</t>
    </r>
    <r>
      <rPr>
        <b/>
        <sz val="12"/>
        <rFont val="宋体"/>
        <family val="3"/>
        <charset val="134"/>
      </rPr>
      <t>显示格式</t>
    </r>
    <phoneticPr fontId="7" type="noConversion"/>
  </si>
  <si>
    <t>Reschedule Blend 菜单二级菜单Tooltip显示格式</t>
    <phoneticPr fontId="7" type="noConversion"/>
  </si>
  <si>
    <r>
      <t xml:space="preserve">UC002.5-Reschedule Blend </t>
    </r>
    <r>
      <rPr>
        <b/>
        <sz val="12"/>
        <rFont val="宋体"/>
        <family val="3"/>
        <charset val="134"/>
      </rPr>
      <t>菜单</t>
    </r>
    <r>
      <rPr>
        <b/>
        <sz val="12"/>
        <rFont val="宋体"/>
        <family val="3"/>
        <charset val="134"/>
      </rPr>
      <t>二级菜单显示历史数据</t>
    </r>
    <phoneticPr fontId="7" type="noConversion"/>
  </si>
  <si>
    <t>Reschedule Blend 菜单二级菜单显示历史数据</t>
    <phoneticPr fontId="7" type="noConversion"/>
  </si>
  <si>
    <t>Reschedule Product Haul 菜单二级菜单Tooltip显示格式</t>
    <phoneticPr fontId="7" type="noConversion"/>
  </si>
  <si>
    <t>点击Reschedule Product Haul 菜单，查看二级菜单，鼠标放到二级菜单上查看tooltip提示信息</t>
    <phoneticPr fontId="7" type="noConversion"/>
  </si>
  <si>
    <t>【ProductHaulLoad .ProductHaulLoadLifeStatus】，比如：【Scheduled】</t>
    <phoneticPr fontId="7" type="noConversion"/>
  </si>
  <si>
    <r>
      <rPr>
        <sz val="10"/>
        <rFont val="宋体"/>
        <family val="3"/>
        <charset val="134"/>
      </rPr>
      <t>缺陷</t>
    </r>
    <r>
      <rPr>
        <sz val="10"/>
        <rFont val="Calibri"/>
        <family val="2"/>
      </rPr>
      <t xml:space="preserve"> #19515</t>
    </r>
  </si>
  <si>
    <r>
      <t xml:space="preserve">UC006.5-Reschedule Product Haul </t>
    </r>
    <r>
      <rPr>
        <b/>
        <sz val="12"/>
        <rFont val="宋体"/>
        <family val="3"/>
        <charset val="134"/>
      </rPr>
      <t>菜单</t>
    </r>
    <r>
      <rPr>
        <b/>
        <sz val="12"/>
        <rFont val="宋体"/>
        <family val="3"/>
        <charset val="134"/>
      </rPr>
      <t>二级菜单显示历史数据</t>
    </r>
    <phoneticPr fontId="7" type="noConversion"/>
  </si>
  <si>
    <r>
      <t xml:space="preserve">UC002.6-Reschedule Blend </t>
    </r>
    <r>
      <rPr>
        <b/>
        <sz val="12"/>
        <rFont val="宋体"/>
        <family val="3"/>
        <charset val="134"/>
      </rPr>
      <t>数据，必填项未输入保存失败</t>
    </r>
    <phoneticPr fontId="7" type="noConversion"/>
  </si>
  <si>
    <t>Reschedule Blend 数据，必填项未输入保存失败</t>
    <phoneticPr fontId="7" type="noConversion"/>
  </si>
  <si>
    <t>显示Reschedule Product Haul菜单</t>
    <phoneticPr fontId="7" type="noConversion"/>
  </si>
  <si>
    <t>点击Reschedule Product Haul菜单,选择状态为Scheduled状态的数据点击</t>
    <phoneticPr fontId="7" type="noConversion"/>
  </si>
  <si>
    <t>Reschedule  Product Haul  菜单二级菜单显示历史数据</t>
    <phoneticPr fontId="7" type="noConversion"/>
  </si>
  <si>
    <r>
      <t xml:space="preserve">UC006.6-Reschedule  Product Haul  </t>
    </r>
    <r>
      <rPr>
        <b/>
        <sz val="12"/>
        <rFont val="宋体"/>
        <family val="3"/>
        <charset val="134"/>
      </rPr>
      <t>数据，必填项未输入保存失败</t>
    </r>
    <phoneticPr fontId="7" type="noConversion"/>
  </si>
  <si>
    <t>新增Schedule  Product Haul  数据，必填项未输入保存失败</t>
    <phoneticPr fontId="7" type="noConversion"/>
  </si>
  <si>
    <t>状态正确时显示Reschedule  Product Haul 菜单</t>
    <phoneticPr fontId="7" type="noConversion"/>
  </si>
  <si>
    <r>
      <t xml:space="preserve">UC006.7-Reschedule  Product Haul  </t>
    </r>
    <r>
      <rPr>
        <b/>
        <sz val="12"/>
        <rFont val="宋体"/>
        <family val="3"/>
        <charset val="134"/>
      </rPr>
      <t>数据，</t>
    </r>
    <r>
      <rPr>
        <b/>
        <sz val="12"/>
        <rFont val="Calibri"/>
        <family val="2"/>
      </rPr>
      <t>BlendTest</t>
    </r>
    <r>
      <rPr>
        <b/>
        <sz val="12"/>
        <rFont val="宋体"/>
        <family val="3"/>
        <charset val="134"/>
      </rPr>
      <t>被勾选，保存成功</t>
    </r>
    <phoneticPr fontId="7" type="noConversion"/>
  </si>
  <si>
    <t>Reschedule  Product Haul  数据，BlendTest被勾选，保存成功</t>
    <phoneticPr fontId="7" type="noConversion"/>
  </si>
  <si>
    <t xml:space="preserve">点击Reschedule  Product Haul </t>
    <phoneticPr fontId="7" type="noConversion"/>
  </si>
  <si>
    <t>打开Reschedule  Product Haul 页面</t>
    <phoneticPr fontId="7" type="noConversion"/>
  </si>
  <si>
    <t>显示Reschedule  Product Haul 菜单</t>
    <phoneticPr fontId="7" type="noConversion"/>
  </si>
  <si>
    <t>UC005-01</t>
    <phoneticPr fontId="7" type="noConversion"/>
  </si>
  <si>
    <t>UC005-02</t>
    <phoneticPr fontId="7" type="noConversion"/>
  </si>
  <si>
    <t>UC005-03</t>
    <phoneticPr fontId="7" type="noConversion"/>
  </si>
  <si>
    <r>
      <t xml:space="preserve">UC005.1-Schedule Product Haul </t>
    </r>
    <r>
      <rPr>
        <b/>
        <sz val="12"/>
        <rFont val="宋体"/>
        <family val="3"/>
        <charset val="134"/>
      </rPr>
      <t>菜单未显示测试</t>
    </r>
    <phoneticPr fontId="7" type="noConversion"/>
  </si>
  <si>
    <t>Schedule Product Haul 菜单未显示</t>
    <phoneticPr fontId="7" type="noConversion"/>
  </si>
  <si>
    <t>状态不正确时不显示Schedule Product Haul菜单</t>
    <phoneticPr fontId="7" type="noConversion"/>
  </si>
  <si>
    <r>
      <t xml:space="preserve">UC005.2-Schedule Product Haul </t>
    </r>
    <r>
      <rPr>
        <b/>
        <sz val="12"/>
        <rFont val="宋体"/>
        <family val="3"/>
        <charset val="134"/>
      </rPr>
      <t>菜单显示测试</t>
    </r>
    <phoneticPr fontId="7" type="noConversion"/>
  </si>
  <si>
    <t>Schedule Product Haul 菜单显示，无历史数据</t>
    <phoneticPr fontId="7" type="noConversion"/>
  </si>
  <si>
    <t>状态正确时显示Schedule Product Haul菜单</t>
    <phoneticPr fontId="7" type="noConversion"/>
  </si>
  <si>
    <t>Schedule Product Haul 菜单显示，可操作性</t>
    <phoneticPr fontId="7" type="noConversion"/>
  </si>
  <si>
    <t>新增Schedule Product Haul</t>
    <phoneticPr fontId="7" type="noConversion"/>
  </si>
  <si>
    <t>显示Schedule Product Haul菜单</t>
    <phoneticPr fontId="7" type="noConversion"/>
  </si>
  <si>
    <t>点击Schedule Product Haul</t>
    <phoneticPr fontId="7" type="noConversion"/>
  </si>
  <si>
    <t>打开Schedule Product Haul页面</t>
    <phoneticPr fontId="7" type="noConversion"/>
  </si>
  <si>
    <t>查看ProductHaul表数据中BlendTestingStatus状态</t>
    <phoneticPr fontId="7" type="noConversion"/>
  </si>
  <si>
    <t>查看ShippingLoadSheet表数据中BlendTestingStatus状态</t>
    <phoneticPr fontId="7" type="noConversion"/>
  </si>
  <si>
    <t>查看对应的Reschedule Product Haul二级菜单</t>
    <phoneticPr fontId="7" type="noConversion"/>
  </si>
  <si>
    <r>
      <t xml:space="preserve">Onlocation </t>
    </r>
    <r>
      <rPr>
        <sz val="10"/>
        <rFont val="宋体"/>
        <family val="3"/>
        <charset val="134"/>
      </rPr>
      <t>二级菜单</t>
    </r>
    <phoneticPr fontId="7" type="noConversion"/>
  </si>
  <si>
    <r>
      <rPr>
        <sz val="10"/>
        <rFont val="宋体"/>
        <family val="3"/>
        <charset val="134"/>
      </rPr>
      <t xml:space="preserve">查看对应的Reschedule </t>
    </r>
    <r>
      <rPr>
        <sz val="10"/>
        <rFont val="Calibri"/>
        <family val="2"/>
      </rPr>
      <t>Blend</t>
    </r>
    <r>
      <rPr>
        <sz val="10"/>
        <rFont val="宋体"/>
        <family val="3"/>
        <charset val="134"/>
      </rPr>
      <t>二级菜单</t>
    </r>
    <phoneticPr fontId="7" type="noConversion"/>
  </si>
  <si>
    <r>
      <rPr>
        <sz val="10"/>
        <rFont val="宋体"/>
        <family val="3"/>
        <charset val="134"/>
      </rPr>
      <t>查看对应的</t>
    </r>
    <r>
      <rPr>
        <sz val="10"/>
        <rFont val="Calibri"/>
        <family val="2"/>
      </rPr>
      <t>Cancel</t>
    </r>
    <r>
      <rPr>
        <sz val="10"/>
        <rFont val="宋体"/>
        <family val="3"/>
        <charset val="134"/>
      </rPr>
      <t xml:space="preserve"> </t>
    </r>
    <r>
      <rPr>
        <sz val="10"/>
        <rFont val="Calibri"/>
        <family val="2"/>
      </rPr>
      <t>Blend</t>
    </r>
    <r>
      <rPr>
        <sz val="10"/>
        <rFont val="宋体"/>
        <family val="3"/>
        <charset val="134"/>
      </rPr>
      <t>二级菜单</t>
    </r>
    <phoneticPr fontId="7" type="noConversion"/>
  </si>
  <si>
    <t>【446096|746096 10月12  14:04-16:06】</t>
    <phoneticPr fontId="7" type="noConversion"/>
  </si>
  <si>
    <t xml:space="preserve">  </t>
    <phoneticPr fontId="7" type="noConversion"/>
  </si>
  <si>
    <r>
      <t>UC005.3-</t>
    </r>
    <r>
      <rPr>
        <b/>
        <sz val="12"/>
        <rFont val="宋体"/>
        <family val="3"/>
        <charset val="134"/>
      </rPr>
      <t>新增</t>
    </r>
    <r>
      <rPr>
        <b/>
        <sz val="12"/>
        <rFont val="Calibri"/>
        <family val="2"/>
      </rPr>
      <t xml:space="preserve">Schedule Blend </t>
    </r>
    <r>
      <rPr>
        <b/>
        <sz val="12"/>
        <rFont val="宋体"/>
        <family val="3"/>
        <charset val="134"/>
      </rPr>
      <t>数据，必填项未输入保存失败</t>
    </r>
    <phoneticPr fontId="7" type="noConversion"/>
  </si>
  <si>
    <r>
      <t>UC005.4-</t>
    </r>
    <r>
      <rPr>
        <b/>
        <sz val="12"/>
        <rFont val="宋体"/>
        <family val="3"/>
        <charset val="134"/>
      </rPr>
      <t>新增</t>
    </r>
    <r>
      <rPr>
        <b/>
        <sz val="12"/>
        <rFont val="Calibri"/>
        <family val="2"/>
      </rPr>
      <t xml:space="preserve">Schedule Product Haul </t>
    </r>
    <r>
      <rPr>
        <b/>
        <sz val="12"/>
        <rFont val="宋体"/>
        <family val="3"/>
        <charset val="134"/>
      </rPr>
      <t>数据，</t>
    </r>
    <r>
      <rPr>
        <b/>
        <sz val="12"/>
        <rFont val="Calibri"/>
        <family val="2"/>
      </rPr>
      <t>BlendTest</t>
    </r>
    <r>
      <rPr>
        <b/>
        <sz val="12"/>
        <rFont val="宋体"/>
        <family val="3"/>
        <charset val="134"/>
      </rPr>
      <t>被勾选，保存成功</t>
    </r>
    <phoneticPr fontId="7" type="noConversion"/>
  </si>
  <si>
    <t>UC005-04</t>
    <phoneticPr fontId="7" type="noConversion"/>
  </si>
  <si>
    <t xml:space="preserve">Amount = 0
</t>
    <phoneticPr fontId="7" type="noConversion"/>
  </si>
  <si>
    <t xml:space="preserve">Amount = 10
Bulk Plant = none
</t>
    <phoneticPr fontId="7" type="noConversion"/>
  </si>
  <si>
    <t xml:space="preserve">Amount = 10
Bulk Plant = none
Crew = none
</t>
    <phoneticPr fontId="7" type="noConversion"/>
  </si>
  <si>
    <t>提示：Crew is required</t>
    <phoneticPr fontId="7" type="noConversion"/>
  </si>
  <si>
    <t>ProductHaulLifeStatus 属性更新状态为：Scheduled数据库存储为1</t>
    <phoneticPr fontId="7" type="noConversion"/>
  </si>
  <si>
    <t>ShippingStatus 属性更新状态为：Scheduled数据库存储为1</t>
    <phoneticPr fontId="7" type="noConversion"/>
  </si>
  <si>
    <t>[ProductHaulLoadLifeStatus]属性更新状态为：Scheduled数据库存储为1</t>
    <phoneticPr fontId="7" type="noConversion"/>
  </si>
  <si>
    <t>查询结果为2</t>
    <phoneticPr fontId="7" type="noConversion"/>
  </si>
  <si>
    <t>tooltip显示：Scheduled|HaulSchedfuled</t>
    <phoneticPr fontId="7" type="noConversion"/>
  </si>
  <si>
    <t>tooltip显示：Scheduled|HaulSchedfuled</t>
    <phoneticPr fontId="7" type="noConversion"/>
  </si>
  <si>
    <r>
      <rPr>
        <sz val="10"/>
        <rFont val="宋体"/>
        <family val="3"/>
        <charset val="134"/>
      </rPr>
      <t>缺陷</t>
    </r>
    <r>
      <rPr>
        <sz val="10"/>
        <rFont val="Calibri"/>
        <family val="2"/>
      </rPr>
      <t xml:space="preserve"> #19512</t>
    </r>
    <phoneticPr fontId="7" type="noConversion"/>
  </si>
  <si>
    <r>
      <t xml:space="preserve">Schedule  Prodcut Haul </t>
    </r>
    <r>
      <rPr>
        <u/>
        <sz val="9"/>
        <color indexed="12"/>
        <rFont val="宋体"/>
        <family val="3"/>
        <charset val="134"/>
      </rPr>
      <t>菜单显示测试</t>
    </r>
    <phoneticPr fontId="7" type="noConversion"/>
  </si>
  <si>
    <r>
      <rPr>
        <u/>
        <sz val="9"/>
        <color indexed="12"/>
        <rFont val="宋体"/>
        <family val="3"/>
        <charset val="134"/>
      </rPr>
      <t>新增</t>
    </r>
    <r>
      <rPr>
        <u/>
        <sz val="9"/>
        <color indexed="12"/>
        <rFont val="Arial"/>
        <family val="2"/>
      </rPr>
      <t xml:space="preserve">Schedule  Prodcut Haul </t>
    </r>
    <r>
      <rPr>
        <u/>
        <sz val="9"/>
        <color indexed="12"/>
        <rFont val="宋体"/>
        <family val="3"/>
        <charset val="134"/>
      </rPr>
      <t>数据，</t>
    </r>
    <r>
      <rPr>
        <u/>
        <sz val="9"/>
        <color indexed="12"/>
        <rFont val="Arial"/>
        <family val="2"/>
      </rPr>
      <t>BlendTest</t>
    </r>
    <r>
      <rPr>
        <u/>
        <sz val="9"/>
        <color indexed="12"/>
        <rFont val="宋体"/>
        <family val="3"/>
        <charset val="134"/>
      </rPr>
      <t>被勾选，保存成功</t>
    </r>
    <phoneticPr fontId="7" type="noConversion"/>
  </si>
  <si>
    <r>
      <rPr>
        <u/>
        <sz val="9"/>
        <color indexed="12"/>
        <rFont val="宋体"/>
        <family val="3"/>
        <charset val="134"/>
      </rPr>
      <t>新增</t>
    </r>
    <r>
      <rPr>
        <u/>
        <sz val="9"/>
        <color indexed="12"/>
        <rFont val="Arial"/>
        <family val="2"/>
      </rPr>
      <t xml:space="preserve">Schedule  Prodcut Haul </t>
    </r>
    <r>
      <rPr>
        <u/>
        <sz val="9"/>
        <color indexed="12"/>
        <rFont val="宋体"/>
        <family val="3"/>
        <charset val="134"/>
      </rPr>
      <t>数据，必填项未输入保存失败</t>
    </r>
    <phoneticPr fontId="7" type="noConversion"/>
  </si>
  <si>
    <t>Reschedule Blend 二级菜单显示历史数据</t>
  </si>
  <si>
    <r>
      <t xml:space="preserve">Reschedule Product Haul </t>
    </r>
    <r>
      <rPr>
        <u/>
        <sz val="9"/>
        <color indexed="12"/>
        <rFont val="宋体"/>
        <family val="3"/>
        <charset val="134"/>
      </rPr>
      <t>菜单显示测试，无历史数据</t>
    </r>
    <phoneticPr fontId="7" type="noConversion"/>
  </si>
  <si>
    <r>
      <t xml:space="preserve">Reschedule Product Haul  </t>
    </r>
    <r>
      <rPr>
        <u/>
        <sz val="9"/>
        <color indexed="12"/>
        <rFont val="宋体"/>
        <family val="3"/>
        <charset val="134"/>
      </rPr>
      <t>菜单显示测试，有历史数据</t>
    </r>
    <phoneticPr fontId="7" type="noConversion"/>
  </si>
  <si>
    <r>
      <t xml:space="preserve">Reschedule Product Haul  </t>
    </r>
    <r>
      <rPr>
        <u/>
        <sz val="9"/>
        <color indexed="12"/>
        <rFont val="宋体"/>
        <family val="3"/>
        <charset val="134"/>
      </rPr>
      <t>二级菜单显示格式</t>
    </r>
    <phoneticPr fontId="7" type="noConversion"/>
  </si>
  <si>
    <r>
      <t xml:space="preserve">Reschedule Product Haul  </t>
    </r>
    <r>
      <rPr>
        <u/>
        <sz val="9"/>
        <color indexed="12"/>
        <rFont val="宋体"/>
        <family val="3"/>
        <charset val="134"/>
      </rPr>
      <t>二级菜单</t>
    </r>
    <r>
      <rPr>
        <u/>
        <sz val="9"/>
        <color indexed="12"/>
        <rFont val="Arial"/>
        <family val="2"/>
      </rPr>
      <t>Tooltip</t>
    </r>
    <r>
      <rPr>
        <u/>
        <sz val="9"/>
        <color indexed="12"/>
        <rFont val="宋体"/>
        <family val="3"/>
        <charset val="134"/>
      </rPr>
      <t>显示格式</t>
    </r>
    <phoneticPr fontId="7" type="noConversion"/>
  </si>
  <si>
    <r>
      <t xml:space="preserve">Reschedule Product Haul  </t>
    </r>
    <r>
      <rPr>
        <u/>
        <sz val="9"/>
        <color indexed="12"/>
        <rFont val="宋体"/>
        <family val="3"/>
        <charset val="134"/>
      </rPr>
      <t>数据，</t>
    </r>
    <r>
      <rPr>
        <u/>
        <sz val="9"/>
        <color indexed="12"/>
        <rFont val="Arial"/>
        <family val="2"/>
      </rPr>
      <t>BlendTestingStatus=Request ,</t>
    </r>
    <r>
      <rPr>
        <u/>
        <sz val="9"/>
        <color indexed="12"/>
        <rFont val="宋体"/>
        <family val="3"/>
        <charset val="134"/>
      </rPr>
      <t>查看</t>
    </r>
    <r>
      <rPr>
        <u/>
        <sz val="9"/>
        <color indexed="12"/>
        <rFont val="Arial"/>
        <family val="2"/>
      </rPr>
      <t>tooltip</t>
    </r>
    <r>
      <rPr>
        <u/>
        <sz val="9"/>
        <color indexed="12"/>
        <rFont val="宋体"/>
        <family val="3"/>
        <charset val="134"/>
      </rPr>
      <t>提示信息</t>
    </r>
    <phoneticPr fontId="7" type="noConversion"/>
  </si>
  <si>
    <t>UC007-04</t>
    <phoneticPr fontId="7" type="noConversion"/>
  </si>
  <si>
    <t>UC007-03</t>
    <phoneticPr fontId="7" type="noConversion"/>
  </si>
  <si>
    <t>UC007-02</t>
    <phoneticPr fontId="7" type="noConversion"/>
  </si>
  <si>
    <t>UC007-01</t>
    <phoneticPr fontId="7" type="noConversion"/>
  </si>
  <si>
    <r>
      <t>UC003.4-</t>
    </r>
    <r>
      <rPr>
        <b/>
        <sz val="12"/>
        <rFont val="宋体"/>
        <family val="3"/>
        <charset val="134"/>
      </rPr>
      <t>取消</t>
    </r>
    <r>
      <rPr>
        <b/>
        <sz val="12"/>
        <rFont val="Calibri"/>
        <family val="2"/>
      </rPr>
      <t xml:space="preserve">Cancel  Blend </t>
    </r>
    <r>
      <rPr>
        <b/>
        <sz val="12"/>
        <rFont val="宋体"/>
        <family val="3"/>
        <charset val="134"/>
      </rPr>
      <t>数据，保存成功</t>
    </r>
    <phoneticPr fontId="7" type="noConversion"/>
  </si>
  <si>
    <r>
      <t xml:space="preserve">UC007.1-Cancel Product Haul </t>
    </r>
    <r>
      <rPr>
        <b/>
        <sz val="12"/>
        <rFont val="宋体"/>
        <family val="3"/>
        <charset val="134"/>
      </rPr>
      <t>菜单二级菜单显示格式</t>
    </r>
    <phoneticPr fontId="7" type="noConversion"/>
  </si>
  <si>
    <r>
      <t xml:space="preserve">Cancel </t>
    </r>
    <r>
      <rPr>
        <sz val="10"/>
        <rFont val="宋体"/>
        <family val="3"/>
        <charset val="134"/>
      </rPr>
      <t xml:space="preserve">Product Haul </t>
    </r>
    <r>
      <rPr>
        <sz val="10"/>
        <rFont val="宋体"/>
        <family val="3"/>
        <charset val="134"/>
      </rPr>
      <t xml:space="preserve"> 菜单二级菜单显示格式</t>
    </r>
    <phoneticPr fontId="7" type="noConversion"/>
  </si>
  <si>
    <r>
      <t xml:space="preserve">显示Cancel </t>
    </r>
    <r>
      <rPr>
        <sz val="10"/>
        <rFont val="宋体"/>
        <family val="3"/>
        <charset val="134"/>
      </rPr>
      <t xml:space="preserve">Product Haul </t>
    </r>
    <r>
      <rPr>
        <sz val="10"/>
        <rFont val="宋体"/>
        <family val="3"/>
        <charset val="134"/>
      </rPr>
      <t xml:space="preserve"> 菜单，可访问</t>
    </r>
    <phoneticPr fontId="7" type="noConversion"/>
  </si>
  <si>
    <r>
      <t xml:space="preserve">点击Cancel </t>
    </r>
    <r>
      <rPr>
        <sz val="10"/>
        <rFont val="宋体"/>
        <family val="3"/>
        <charset val="134"/>
      </rPr>
      <t xml:space="preserve">Product Haul </t>
    </r>
    <r>
      <rPr>
        <sz val="10"/>
        <rFont val="宋体"/>
        <family val="3"/>
        <charset val="134"/>
      </rPr>
      <t xml:space="preserve"> 菜单，查看二级菜单名称</t>
    </r>
    <phoneticPr fontId="7" type="noConversion"/>
  </si>
  <si>
    <r>
      <t xml:space="preserve">UC007.2-Cancel  Product Haul  </t>
    </r>
    <r>
      <rPr>
        <b/>
        <sz val="12"/>
        <rFont val="宋体"/>
        <family val="3"/>
        <charset val="134"/>
      </rPr>
      <t>菜单</t>
    </r>
    <r>
      <rPr>
        <b/>
        <sz val="12"/>
        <rFont val="Calibri"/>
        <family val="2"/>
      </rPr>
      <t xml:space="preserve"> </t>
    </r>
    <r>
      <rPr>
        <b/>
        <sz val="12"/>
        <rFont val="宋体"/>
        <family val="3"/>
        <charset val="134"/>
      </rPr>
      <t>二级菜单</t>
    </r>
    <r>
      <rPr>
        <b/>
        <sz val="12"/>
        <rFont val="Calibri"/>
        <family val="2"/>
      </rPr>
      <t>Tooltip</t>
    </r>
    <r>
      <rPr>
        <b/>
        <sz val="12"/>
        <rFont val="宋体"/>
        <family val="3"/>
        <charset val="134"/>
      </rPr>
      <t>显示格式</t>
    </r>
    <phoneticPr fontId="7" type="noConversion"/>
  </si>
  <si>
    <r>
      <t xml:space="preserve">Cancel  </t>
    </r>
    <r>
      <rPr>
        <sz val="10"/>
        <rFont val="宋体"/>
        <family val="3"/>
        <charset val="134"/>
      </rPr>
      <t xml:space="preserve">Product Haul </t>
    </r>
    <r>
      <rPr>
        <sz val="10"/>
        <rFont val="宋体"/>
        <family val="3"/>
        <charset val="134"/>
      </rPr>
      <t xml:space="preserve"> 菜单二级菜单Tooltip显示格式</t>
    </r>
    <phoneticPr fontId="7" type="noConversion"/>
  </si>
  <si>
    <r>
      <t xml:space="preserve">点击Cancel </t>
    </r>
    <r>
      <rPr>
        <sz val="10"/>
        <rFont val="宋体"/>
        <family val="3"/>
        <charset val="134"/>
      </rPr>
      <t xml:space="preserve">Product Haul </t>
    </r>
    <r>
      <rPr>
        <sz val="10"/>
        <rFont val="宋体"/>
        <family val="3"/>
        <charset val="134"/>
      </rPr>
      <t xml:space="preserve"> 菜单，查看二级菜单，鼠标放到二级菜单上查看tooltip提示信息</t>
    </r>
    <phoneticPr fontId="7" type="noConversion"/>
  </si>
  <si>
    <r>
      <t xml:space="preserve">Cancel </t>
    </r>
    <r>
      <rPr>
        <sz val="10"/>
        <rFont val="宋体"/>
        <family val="3"/>
        <charset val="134"/>
      </rPr>
      <t xml:space="preserve">Product Haul </t>
    </r>
    <r>
      <rPr>
        <sz val="10"/>
        <rFont val="宋体"/>
        <family val="3"/>
        <charset val="134"/>
      </rPr>
      <t xml:space="preserve"> 菜单二级菜单显示历史数据</t>
    </r>
    <phoneticPr fontId="7" type="noConversion"/>
  </si>
  <si>
    <r>
      <t xml:space="preserve">取消Cancel </t>
    </r>
    <r>
      <rPr>
        <sz val="10"/>
        <rFont val="宋体"/>
        <family val="3"/>
        <charset val="134"/>
      </rPr>
      <t xml:space="preserve">Product Haul </t>
    </r>
    <r>
      <rPr>
        <sz val="10"/>
        <rFont val="宋体"/>
        <family val="3"/>
        <charset val="134"/>
      </rPr>
      <t xml:space="preserve"> 数据，保存成功</t>
    </r>
    <phoneticPr fontId="7" type="noConversion"/>
  </si>
  <si>
    <r>
      <t xml:space="preserve">显示Cancel </t>
    </r>
    <r>
      <rPr>
        <sz val="10"/>
        <rFont val="宋体"/>
        <family val="3"/>
        <charset val="134"/>
      </rPr>
      <t xml:space="preserve">Product Haul </t>
    </r>
    <r>
      <rPr>
        <sz val="10"/>
        <rFont val="宋体"/>
        <family val="3"/>
        <charset val="134"/>
      </rPr>
      <t>菜单</t>
    </r>
    <phoneticPr fontId="7" type="noConversion"/>
  </si>
  <si>
    <r>
      <t xml:space="preserve">点击Cancel </t>
    </r>
    <r>
      <rPr>
        <sz val="10"/>
        <rFont val="宋体"/>
        <family val="3"/>
        <charset val="134"/>
      </rPr>
      <t xml:space="preserve">Product Haul </t>
    </r>
    <r>
      <rPr>
        <sz val="10"/>
        <rFont val="宋体"/>
        <family val="3"/>
        <charset val="134"/>
      </rPr>
      <t>菜单</t>
    </r>
    <phoneticPr fontId="7" type="noConversion"/>
  </si>
  <si>
    <t>Onlocation 菜单中看不到被取消的Product Haul请求</t>
    <phoneticPr fontId="7" type="noConversion"/>
  </si>
  <si>
    <t>Cancel Product Haul 菜单中看不到被取消的Product Haul请求</t>
    <phoneticPr fontId="7" type="noConversion"/>
  </si>
  <si>
    <t>Reschedule Product Haul 菜单中看不到被取消的Product Haul请求</t>
    <phoneticPr fontId="7" type="noConversion"/>
  </si>
  <si>
    <r>
      <t>查看对应的C</t>
    </r>
    <r>
      <rPr>
        <sz val="10"/>
        <rFont val="宋体"/>
        <family val="3"/>
        <charset val="134"/>
      </rPr>
      <t>ancel</t>
    </r>
    <r>
      <rPr>
        <sz val="10"/>
        <rFont val="宋体"/>
        <family val="3"/>
        <charset val="134"/>
      </rPr>
      <t xml:space="preserve"> Product Haul二级菜单</t>
    </r>
    <phoneticPr fontId="7" type="noConversion"/>
  </si>
  <si>
    <t>显示格式为：【Crew + Estimated Load Time】比如：【446096|746096 10月12  14:04-16:06】</t>
    <phoneticPr fontId="7" type="noConversion"/>
  </si>
  <si>
    <t xml:space="preserve">提示信息显示格式为1. 【ProductHaulLoad .ProductHaulLoadLifeStatus】，比如：【Scheduled】 </t>
    <phoneticPr fontId="7" type="noConversion"/>
  </si>
  <si>
    <t>取消成功</t>
    <phoneticPr fontId="7" type="noConversion"/>
  </si>
  <si>
    <r>
      <t xml:space="preserve">Reschedule Product Haul  </t>
    </r>
    <r>
      <rPr>
        <u/>
        <sz val="9"/>
        <color indexed="12"/>
        <rFont val="宋体"/>
        <family val="3"/>
        <charset val="134"/>
      </rPr>
      <t>三级菜单显示格式</t>
    </r>
    <phoneticPr fontId="7" type="noConversion"/>
  </si>
  <si>
    <r>
      <t>Reschedule Product Haul</t>
    </r>
    <r>
      <rPr>
        <u/>
        <sz val="9"/>
        <color indexed="12"/>
        <rFont val="宋体"/>
        <family val="3"/>
        <charset val="134"/>
      </rPr>
      <t>三级菜单</t>
    </r>
    <r>
      <rPr>
        <u/>
        <sz val="9"/>
        <color indexed="12"/>
        <rFont val="Arial"/>
        <family val="2"/>
      </rPr>
      <t>Tooltip</t>
    </r>
    <r>
      <rPr>
        <u/>
        <sz val="9"/>
        <color indexed="12"/>
        <rFont val="宋体"/>
        <family val="3"/>
        <charset val="134"/>
      </rPr>
      <t>显示格式</t>
    </r>
    <phoneticPr fontId="7" type="noConversion"/>
  </si>
  <si>
    <r>
      <t xml:space="preserve">Reschedule Blend </t>
    </r>
    <r>
      <rPr>
        <u/>
        <sz val="9"/>
        <color indexed="12"/>
        <rFont val="宋体"/>
        <family val="3"/>
        <charset val="134"/>
      </rPr>
      <t>三级菜单显示历史数据</t>
    </r>
    <phoneticPr fontId="7" type="noConversion"/>
  </si>
  <si>
    <r>
      <t xml:space="preserve">Cancel Product Haul </t>
    </r>
    <r>
      <rPr>
        <sz val="10"/>
        <rFont val="宋体"/>
        <family val="3"/>
        <charset val="134"/>
      </rPr>
      <t xml:space="preserve"> 菜单三级菜单显示格式</t>
    </r>
    <phoneticPr fontId="7" type="noConversion"/>
  </si>
  <si>
    <r>
      <t xml:space="preserve">UC007.3-Cancel Product Haul </t>
    </r>
    <r>
      <rPr>
        <b/>
        <sz val="12"/>
        <rFont val="宋体"/>
        <family val="3"/>
        <charset val="134"/>
      </rPr>
      <t>菜单三级菜单显示格式</t>
    </r>
    <phoneticPr fontId="7" type="noConversion"/>
  </si>
  <si>
    <r>
      <t xml:space="preserve">点击Cancel Product Haul </t>
    </r>
    <r>
      <rPr>
        <sz val="10"/>
        <rFont val="宋体"/>
        <family val="3"/>
        <charset val="134"/>
      </rPr>
      <t xml:space="preserve"> 菜单，查看三级菜单名称</t>
    </r>
    <phoneticPr fontId="7" type="noConversion"/>
  </si>
  <si>
    <t>显示格式为：【Base Blend】+【Additives】+【Haul Amount】比如：【PRODUCTIONmix EC + Additives-2t】。</t>
    <phoneticPr fontId="7" type="noConversion"/>
  </si>
  <si>
    <r>
      <t xml:space="preserve">UC007.4-Cancel  Product Haul  </t>
    </r>
    <r>
      <rPr>
        <b/>
        <sz val="12"/>
        <rFont val="宋体"/>
        <family val="3"/>
        <charset val="134"/>
      </rPr>
      <t>菜单三级菜单</t>
    </r>
    <r>
      <rPr>
        <b/>
        <sz val="12"/>
        <rFont val="Calibri"/>
        <family val="2"/>
      </rPr>
      <t>Tooltip</t>
    </r>
    <r>
      <rPr>
        <b/>
        <sz val="12"/>
        <rFont val="宋体"/>
        <family val="3"/>
        <charset val="134"/>
      </rPr>
      <t>显示格式</t>
    </r>
    <phoneticPr fontId="7" type="noConversion"/>
  </si>
  <si>
    <r>
      <t xml:space="preserve">点击Cancel Product Haul </t>
    </r>
    <r>
      <rPr>
        <sz val="10"/>
        <rFont val="宋体"/>
        <family val="3"/>
        <charset val="134"/>
      </rPr>
      <t xml:space="preserve"> 菜单，查看二级菜单，鼠标放到三级菜单上查看tooltip提示信息</t>
    </r>
    <phoneticPr fontId="7" type="noConversion"/>
  </si>
  <si>
    <t>提示信息显示格式为【ProductHaulLoad.ProductHaulLoadLifeStatus】|【ProductHaulLoad .BlendShippingStatus】|【ProductHaulLoad BlendTestingStatus】</t>
    <phoneticPr fontId="7" type="noConversion"/>
  </si>
  <si>
    <r>
      <t xml:space="preserve">UC007.5Cancel  Product Haul  </t>
    </r>
    <r>
      <rPr>
        <b/>
        <sz val="12"/>
        <rFont val="宋体"/>
        <family val="3"/>
        <charset val="134"/>
      </rPr>
      <t>菜单二级菜单显示历史数据</t>
    </r>
    <phoneticPr fontId="7" type="noConversion"/>
  </si>
  <si>
    <t>UC007-05</t>
    <phoneticPr fontId="7" type="noConversion"/>
  </si>
  <si>
    <t>UC007-06</t>
    <phoneticPr fontId="7" type="noConversion"/>
  </si>
  <si>
    <r>
      <t xml:space="preserve">UC007.6Cancel  Product Haul  </t>
    </r>
    <r>
      <rPr>
        <b/>
        <sz val="12"/>
        <rFont val="宋体"/>
        <family val="3"/>
        <charset val="134"/>
      </rPr>
      <t>菜单三级菜单显示历史数据</t>
    </r>
    <phoneticPr fontId="7" type="noConversion"/>
  </si>
  <si>
    <r>
      <t xml:space="preserve">Cancel Product Haul </t>
    </r>
    <r>
      <rPr>
        <sz val="10"/>
        <rFont val="宋体"/>
        <family val="3"/>
        <charset val="134"/>
      </rPr>
      <t xml:space="preserve"> 菜单三级菜单显示历史数据</t>
    </r>
    <phoneticPr fontId="7" type="noConversion"/>
  </si>
  <si>
    <r>
      <t xml:space="preserve">Cancel  Product Haul </t>
    </r>
    <r>
      <rPr>
        <sz val="10"/>
        <rFont val="宋体"/>
        <family val="3"/>
        <charset val="134"/>
      </rPr>
      <t xml:space="preserve"> 菜单三级菜单Tooltip显示格式</t>
    </r>
    <phoneticPr fontId="7" type="noConversion"/>
  </si>
  <si>
    <t>根据Blend内容和状态按照格式要求显示三级菜单Tooltip</t>
    <phoneticPr fontId="7" type="noConversion"/>
  </si>
  <si>
    <t>根据Blend内容和状态按照格式要求显示三级菜单</t>
    <phoneticPr fontId="7" type="noConversion"/>
  </si>
  <si>
    <t>ProductHaulLifeStatus = Pending</t>
    <phoneticPr fontId="7" type="noConversion"/>
  </si>
  <si>
    <t>ProductHaulLifeStatus = Scheduled</t>
    <phoneticPr fontId="7" type="noConversion"/>
  </si>
  <si>
    <t>ProductHaulLifeStatus = Onlocation</t>
    <phoneticPr fontId="7" type="noConversion"/>
  </si>
  <si>
    <t>ProductHaulLifeStatus = InProgress</t>
    <phoneticPr fontId="7" type="noConversion"/>
  </si>
  <si>
    <t>可操作</t>
    <phoneticPr fontId="7" type="noConversion"/>
  </si>
  <si>
    <t>不显示此状态的历史数据</t>
    <phoneticPr fontId="7" type="noConversion"/>
  </si>
  <si>
    <r>
      <t xml:space="preserve">ProductHaulLoadStatus = </t>
    </r>
    <r>
      <rPr>
        <sz val="10"/>
        <rFont val="宋体"/>
        <family val="3"/>
        <charset val="134"/>
      </rPr>
      <t>Pending</t>
    </r>
    <r>
      <rPr>
        <sz val="10"/>
        <rFont val="宋体"/>
        <family val="3"/>
        <charset val="134"/>
      </rPr>
      <t xml:space="preserve">不允许任何操作。
</t>
    </r>
    <r>
      <rPr>
        <sz val="10"/>
        <rFont val="宋体"/>
        <family val="3"/>
        <charset val="134"/>
      </rPr>
      <t>ProductHaulLoadStatus</t>
    </r>
    <r>
      <rPr>
        <sz val="10"/>
        <rFont val="宋体"/>
        <family val="3"/>
        <charset val="134"/>
      </rPr>
      <t xml:space="preserve"> = </t>
    </r>
    <r>
      <rPr>
        <sz val="10"/>
        <rFont val="宋体"/>
        <family val="3"/>
        <charset val="134"/>
      </rPr>
      <t>InProgress</t>
    </r>
    <r>
      <rPr>
        <sz val="10"/>
        <rFont val="宋体"/>
        <family val="3"/>
        <charset val="134"/>
      </rPr>
      <t>不允许任何操作。</t>
    </r>
    <r>
      <rPr>
        <sz val="10"/>
        <rFont val="宋体"/>
        <family val="3"/>
        <charset val="134"/>
      </rPr>
      <t xml:space="preserve">
</t>
    </r>
    <r>
      <rPr>
        <sz val="10"/>
        <rFont val="宋体"/>
        <family val="3"/>
        <charset val="134"/>
      </rPr>
      <t>ProductHaulLoadStatus</t>
    </r>
    <r>
      <rPr>
        <sz val="10"/>
        <rFont val="宋体"/>
        <family val="3"/>
        <charset val="134"/>
      </rPr>
      <t xml:space="preserve"> = Scheduled可进行取消操作
</t>
    </r>
    <r>
      <rPr>
        <sz val="10"/>
        <rFont val="宋体"/>
        <family val="3"/>
        <charset val="134"/>
      </rPr>
      <t>ProductHaulLoadStatus</t>
    </r>
    <r>
      <rPr>
        <sz val="10"/>
        <rFont val="宋体"/>
        <family val="3"/>
        <charset val="134"/>
      </rPr>
      <t xml:space="preserve"> = Onlocation不允许任何操作</t>
    </r>
    <phoneticPr fontId="7" type="noConversion"/>
  </si>
  <si>
    <t>UC007-07</t>
    <phoneticPr fontId="7" type="noConversion"/>
  </si>
  <si>
    <t>UC007-08</t>
    <phoneticPr fontId="7" type="noConversion"/>
  </si>
  <si>
    <t>可进行操作</t>
    <phoneticPr fontId="7" type="noConversion"/>
  </si>
  <si>
    <t>看不到二级菜单，无法测试</t>
    <phoneticPr fontId="7" type="noConversion"/>
  </si>
  <si>
    <r>
      <t>Cancel Product Haul</t>
    </r>
    <r>
      <rPr>
        <u/>
        <sz val="9"/>
        <color indexed="12"/>
        <rFont val="宋体"/>
        <family val="3"/>
        <charset val="134"/>
      </rPr>
      <t>二级菜单显示格式为【</t>
    </r>
    <r>
      <rPr>
        <u/>
        <sz val="9"/>
        <color indexed="12"/>
        <rFont val="Arial"/>
        <family val="2"/>
      </rPr>
      <t>Crew + Estimated Load Time</t>
    </r>
    <r>
      <rPr>
        <u/>
        <sz val="9"/>
        <color indexed="12"/>
        <rFont val="宋体"/>
        <family val="3"/>
        <charset val="134"/>
      </rPr>
      <t>】</t>
    </r>
    <phoneticPr fontId="7" type="noConversion"/>
  </si>
  <si>
    <r>
      <t xml:space="preserve">Cancel Product Haul </t>
    </r>
    <r>
      <rPr>
        <u/>
        <sz val="9"/>
        <color indexed="12"/>
        <rFont val="宋体"/>
        <family val="3"/>
        <charset val="134"/>
      </rPr>
      <t>二级菜单</t>
    </r>
    <r>
      <rPr>
        <u/>
        <sz val="9"/>
        <color indexed="12"/>
        <rFont val="Arial"/>
        <family val="2"/>
      </rPr>
      <t>Tooltip</t>
    </r>
    <r>
      <rPr>
        <u/>
        <sz val="9"/>
        <color indexed="12"/>
        <rFont val="宋体"/>
        <family val="3"/>
        <charset val="134"/>
      </rPr>
      <t>显示格式为【</t>
    </r>
    <r>
      <rPr>
        <u/>
        <sz val="9"/>
        <color indexed="12"/>
        <rFont val="Arial"/>
        <family val="2"/>
      </rPr>
      <t>ProductHaulLoad .ProductHaulLoadLifeStatus</t>
    </r>
    <r>
      <rPr>
        <u/>
        <sz val="9"/>
        <color indexed="12"/>
        <rFont val="宋体"/>
        <family val="3"/>
        <charset val="134"/>
      </rPr>
      <t>】</t>
    </r>
    <phoneticPr fontId="7" type="noConversion"/>
  </si>
  <si>
    <r>
      <t>Cancel Product Haul</t>
    </r>
    <r>
      <rPr>
        <u/>
        <sz val="9"/>
        <color indexed="12"/>
        <rFont val="宋体"/>
        <family val="3"/>
        <charset val="134"/>
      </rPr>
      <t>三级菜单显示格式为【</t>
    </r>
    <r>
      <rPr>
        <u/>
        <sz val="9"/>
        <color indexed="12"/>
        <rFont val="Arial"/>
        <family val="2"/>
      </rPr>
      <t>Base Blend</t>
    </r>
    <r>
      <rPr>
        <u/>
        <sz val="9"/>
        <color indexed="12"/>
        <rFont val="宋体"/>
        <family val="3"/>
        <charset val="134"/>
      </rPr>
      <t>】</t>
    </r>
    <r>
      <rPr>
        <u/>
        <sz val="9"/>
        <color indexed="12"/>
        <rFont val="Arial"/>
        <family val="2"/>
      </rPr>
      <t>+</t>
    </r>
    <r>
      <rPr>
        <u/>
        <sz val="9"/>
        <color indexed="12"/>
        <rFont val="宋体"/>
        <family val="3"/>
        <charset val="134"/>
      </rPr>
      <t>【</t>
    </r>
    <r>
      <rPr>
        <u/>
        <sz val="9"/>
        <color indexed="12"/>
        <rFont val="Arial"/>
        <family val="2"/>
      </rPr>
      <t>Additives</t>
    </r>
    <r>
      <rPr>
        <u/>
        <sz val="9"/>
        <color indexed="12"/>
        <rFont val="宋体"/>
        <family val="3"/>
        <charset val="134"/>
      </rPr>
      <t>】</t>
    </r>
    <r>
      <rPr>
        <u/>
        <sz val="9"/>
        <color indexed="12"/>
        <rFont val="Arial"/>
        <family val="2"/>
      </rPr>
      <t>+</t>
    </r>
    <r>
      <rPr>
        <u/>
        <sz val="9"/>
        <color indexed="12"/>
        <rFont val="宋体"/>
        <family val="3"/>
        <charset val="134"/>
      </rPr>
      <t>【</t>
    </r>
    <r>
      <rPr>
        <u/>
        <sz val="9"/>
        <color indexed="12"/>
        <rFont val="Arial"/>
        <family val="2"/>
      </rPr>
      <t>Haul Amount</t>
    </r>
    <r>
      <rPr>
        <u/>
        <sz val="9"/>
        <color indexed="12"/>
        <rFont val="宋体"/>
        <family val="3"/>
        <charset val="134"/>
      </rPr>
      <t>】</t>
    </r>
    <phoneticPr fontId="7" type="noConversion"/>
  </si>
  <si>
    <r>
      <t xml:space="preserve">Cancel Product Haul </t>
    </r>
    <r>
      <rPr>
        <u/>
        <sz val="9"/>
        <color indexed="12"/>
        <rFont val="宋体"/>
        <family val="3"/>
        <charset val="134"/>
      </rPr>
      <t>三级菜单</t>
    </r>
    <r>
      <rPr>
        <u/>
        <sz val="9"/>
        <color indexed="12"/>
        <rFont val="Arial"/>
        <family val="2"/>
      </rPr>
      <t>Tooltip</t>
    </r>
    <r>
      <rPr>
        <u/>
        <sz val="9"/>
        <color indexed="12"/>
        <rFont val="宋体"/>
        <family val="3"/>
        <charset val="134"/>
      </rPr>
      <t>显示格式为【</t>
    </r>
    <r>
      <rPr>
        <u/>
        <sz val="9"/>
        <color indexed="12"/>
        <rFont val="Arial"/>
        <family val="2"/>
      </rPr>
      <t>ProductHaulLoad.ProductHaulLoadLifeStatus</t>
    </r>
    <r>
      <rPr>
        <u/>
        <sz val="9"/>
        <color indexed="12"/>
        <rFont val="宋体"/>
        <family val="3"/>
        <charset val="134"/>
      </rPr>
      <t>】</t>
    </r>
    <r>
      <rPr>
        <u/>
        <sz val="9"/>
        <color indexed="12"/>
        <rFont val="Arial"/>
        <family val="2"/>
      </rPr>
      <t>|</t>
    </r>
    <r>
      <rPr>
        <u/>
        <sz val="9"/>
        <color indexed="12"/>
        <rFont val="宋体"/>
        <family val="3"/>
        <charset val="134"/>
      </rPr>
      <t>【</t>
    </r>
    <r>
      <rPr>
        <u/>
        <sz val="9"/>
        <color indexed="12"/>
        <rFont val="Arial"/>
        <family val="2"/>
      </rPr>
      <t>ProductHaulLoad .BlendShippingStatus</t>
    </r>
    <r>
      <rPr>
        <u/>
        <sz val="9"/>
        <color indexed="12"/>
        <rFont val="宋体"/>
        <family val="3"/>
        <charset val="134"/>
      </rPr>
      <t>】</t>
    </r>
    <r>
      <rPr>
        <u/>
        <sz val="9"/>
        <color indexed="12"/>
        <rFont val="Arial"/>
        <family val="2"/>
      </rPr>
      <t>|</t>
    </r>
    <r>
      <rPr>
        <u/>
        <sz val="9"/>
        <color indexed="12"/>
        <rFont val="宋体"/>
        <family val="3"/>
        <charset val="134"/>
      </rPr>
      <t>【</t>
    </r>
    <r>
      <rPr>
        <u/>
        <sz val="9"/>
        <color indexed="12"/>
        <rFont val="Arial"/>
        <family val="2"/>
      </rPr>
      <t>ProductHaulLoad BlendTestingStatus</t>
    </r>
    <r>
      <rPr>
        <u/>
        <sz val="9"/>
        <color indexed="12"/>
        <rFont val="宋体"/>
        <family val="3"/>
        <charset val="134"/>
      </rPr>
      <t>】</t>
    </r>
    <phoneticPr fontId="7" type="noConversion"/>
  </si>
  <si>
    <r>
      <t xml:space="preserve">Cancel  Product Haul </t>
    </r>
    <r>
      <rPr>
        <u/>
        <sz val="9"/>
        <color indexed="12"/>
        <rFont val="宋体"/>
        <family val="3"/>
        <charset val="134"/>
      </rPr>
      <t>二级菜单显示历史数据</t>
    </r>
    <phoneticPr fontId="7" type="noConversion"/>
  </si>
  <si>
    <r>
      <t xml:space="preserve">Cancel  Product Haul </t>
    </r>
    <r>
      <rPr>
        <u/>
        <sz val="9"/>
        <color indexed="12"/>
        <rFont val="宋体"/>
        <family val="3"/>
        <charset val="134"/>
      </rPr>
      <t>三级菜单显示历史数据</t>
    </r>
    <phoneticPr fontId="7" type="noConversion"/>
  </si>
  <si>
    <r>
      <rPr>
        <sz val="10"/>
        <rFont val="宋体"/>
        <family val="3"/>
        <charset val="134"/>
      </rPr>
      <t>缺陷</t>
    </r>
    <r>
      <rPr>
        <sz val="10"/>
        <rFont val="Calibri"/>
        <family val="2"/>
      </rPr>
      <t xml:space="preserve"> #19519</t>
    </r>
  </si>
  <si>
    <t>UC008-01</t>
    <phoneticPr fontId="7" type="noConversion"/>
  </si>
  <si>
    <t>UC008-02</t>
    <phoneticPr fontId="7" type="noConversion"/>
  </si>
  <si>
    <t>UC008-03</t>
    <phoneticPr fontId="7" type="noConversion"/>
  </si>
  <si>
    <t>UC008-04</t>
    <phoneticPr fontId="7" type="noConversion"/>
  </si>
  <si>
    <t>UC008-05</t>
    <phoneticPr fontId="7" type="noConversion"/>
  </si>
  <si>
    <t>UC008-06</t>
    <phoneticPr fontId="7" type="noConversion"/>
  </si>
  <si>
    <t>UC008-07</t>
    <phoneticPr fontId="7" type="noConversion"/>
  </si>
  <si>
    <t>UC008-08</t>
    <phoneticPr fontId="7" type="noConversion"/>
  </si>
  <si>
    <r>
      <t xml:space="preserve">UC008.1-Onlocation </t>
    </r>
    <r>
      <rPr>
        <b/>
        <sz val="12"/>
        <rFont val="宋体"/>
        <family val="3"/>
        <charset val="134"/>
      </rPr>
      <t>菜单二级菜单显示格式</t>
    </r>
    <phoneticPr fontId="7" type="noConversion"/>
  </si>
  <si>
    <r>
      <t>Onlocation</t>
    </r>
    <r>
      <rPr>
        <sz val="10"/>
        <rFont val="宋体"/>
        <family val="3"/>
        <charset val="134"/>
      </rPr>
      <t>菜单二级菜单显示格式</t>
    </r>
    <phoneticPr fontId="7" type="noConversion"/>
  </si>
  <si>
    <r>
      <t>显示Onlocation</t>
    </r>
    <r>
      <rPr>
        <sz val="10"/>
        <rFont val="宋体"/>
        <family val="3"/>
        <charset val="134"/>
      </rPr>
      <t>菜单，可访问</t>
    </r>
    <phoneticPr fontId="7" type="noConversion"/>
  </si>
  <si>
    <r>
      <t>点击Onlocation</t>
    </r>
    <r>
      <rPr>
        <sz val="10"/>
        <rFont val="宋体"/>
        <family val="3"/>
        <charset val="134"/>
      </rPr>
      <t>菜单，查看二级菜单名称</t>
    </r>
    <phoneticPr fontId="7" type="noConversion"/>
  </si>
  <si>
    <r>
      <t>Onlocation</t>
    </r>
    <r>
      <rPr>
        <sz val="10"/>
        <rFont val="宋体"/>
        <family val="3"/>
        <charset val="134"/>
      </rPr>
      <t>菜单二级菜单Tooltip显示格式</t>
    </r>
    <phoneticPr fontId="7" type="noConversion"/>
  </si>
  <si>
    <r>
      <t xml:space="preserve">UC008.2-Onlocation </t>
    </r>
    <r>
      <rPr>
        <b/>
        <sz val="12"/>
        <rFont val="宋体"/>
        <family val="3"/>
        <charset val="134"/>
      </rPr>
      <t>菜单</t>
    </r>
    <r>
      <rPr>
        <b/>
        <sz val="12"/>
        <rFont val="Calibri"/>
        <family val="2"/>
      </rPr>
      <t xml:space="preserve"> </t>
    </r>
    <r>
      <rPr>
        <b/>
        <sz val="12"/>
        <rFont val="宋体"/>
        <family val="3"/>
        <charset val="134"/>
      </rPr>
      <t>二级菜单</t>
    </r>
    <r>
      <rPr>
        <b/>
        <sz val="12"/>
        <rFont val="Calibri"/>
        <family val="2"/>
      </rPr>
      <t>Tooltip</t>
    </r>
    <r>
      <rPr>
        <b/>
        <sz val="12"/>
        <rFont val="宋体"/>
        <family val="3"/>
        <charset val="134"/>
      </rPr>
      <t>显示格式</t>
    </r>
    <phoneticPr fontId="7" type="noConversion"/>
  </si>
  <si>
    <r>
      <t>点击Onlocation</t>
    </r>
    <r>
      <rPr>
        <sz val="10"/>
        <rFont val="宋体"/>
        <family val="3"/>
        <charset val="134"/>
      </rPr>
      <t>菜单，查看二级菜单，鼠标放到二级菜单上查看tooltip提示信息</t>
    </r>
    <phoneticPr fontId="7" type="noConversion"/>
  </si>
  <si>
    <r>
      <t xml:space="preserve">UC008.3-Onlocation </t>
    </r>
    <r>
      <rPr>
        <b/>
        <sz val="12"/>
        <rFont val="宋体"/>
        <family val="3"/>
        <charset val="134"/>
      </rPr>
      <t>菜单三级菜单显示格式</t>
    </r>
    <phoneticPr fontId="7" type="noConversion"/>
  </si>
  <si>
    <r>
      <t>Onlocation</t>
    </r>
    <r>
      <rPr>
        <sz val="10"/>
        <rFont val="宋体"/>
        <family val="3"/>
        <charset val="134"/>
      </rPr>
      <t>菜单三级菜单显示格式</t>
    </r>
    <phoneticPr fontId="7" type="noConversion"/>
  </si>
  <si>
    <r>
      <t>点击Onlocation</t>
    </r>
    <r>
      <rPr>
        <sz val="10"/>
        <rFont val="宋体"/>
        <family val="3"/>
        <charset val="134"/>
      </rPr>
      <t>菜单，查看三级菜单名称</t>
    </r>
    <phoneticPr fontId="7" type="noConversion"/>
  </si>
  <si>
    <r>
      <t xml:space="preserve">UC008.4-Onlocation  </t>
    </r>
    <r>
      <rPr>
        <b/>
        <sz val="12"/>
        <rFont val="宋体"/>
        <family val="3"/>
        <charset val="134"/>
      </rPr>
      <t>菜单三级菜单</t>
    </r>
    <r>
      <rPr>
        <b/>
        <sz val="12"/>
        <rFont val="Calibri"/>
        <family val="2"/>
      </rPr>
      <t>Tooltip</t>
    </r>
    <r>
      <rPr>
        <b/>
        <sz val="12"/>
        <rFont val="宋体"/>
        <family val="3"/>
        <charset val="134"/>
      </rPr>
      <t>显示格式</t>
    </r>
    <phoneticPr fontId="7" type="noConversion"/>
  </si>
  <si>
    <r>
      <t>Onlocation</t>
    </r>
    <r>
      <rPr>
        <sz val="10"/>
        <rFont val="宋体"/>
        <family val="3"/>
        <charset val="134"/>
      </rPr>
      <t>菜单三级菜单Tooltip显示格式</t>
    </r>
    <phoneticPr fontId="7" type="noConversion"/>
  </si>
  <si>
    <r>
      <t>点击Onlocation</t>
    </r>
    <r>
      <rPr>
        <sz val="10"/>
        <rFont val="宋体"/>
        <family val="3"/>
        <charset val="134"/>
      </rPr>
      <t>菜单，查看二级菜单，鼠标放到三级菜单上查看tooltip提示信息</t>
    </r>
    <phoneticPr fontId="7" type="noConversion"/>
  </si>
  <si>
    <r>
      <t xml:space="preserve">UC008.5Onlocation </t>
    </r>
    <r>
      <rPr>
        <b/>
        <sz val="12"/>
        <rFont val="宋体"/>
        <family val="3"/>
        <charset val="134"/>
      </rPr>
      <t>菜单二级菜单显示历史数据</t>
    </r>
    <phoneticPr fontId="7" type="noConversion"/>
  </si>
  <si>
    <r>
      <t>Onlocation</t>
    </r>
    <r>
      <rPr>
        <sz val="10"/>
        <rFont val="宋体"/>
        <family val="3"/>
        <charset val="134"/>
      </rPr>
      <t>菜单二级菜单显示历史数据</t>
    </r>
    <phoneticPr fontId="7" type="noConversion"/>
  </si>
  <si>
    <r>
      <t>点击Onlocation</t>
    </r>
    <r>
      <rPr>
        <sz val="10"/>
        <rFont val="宋体"/>
        <family val="3"/>
        <charset val="134"/>
      </rPr>
      <t xml:space="preserve"> 菜单，查看二级菜单名称</t>
    </r>
    <phoneticPr fontId="7" type="noConversion"/>
  </si>
  <si>
    <r>
      <t xml:space="preserve">UC008.6Onlocation  </t>
    </r>
    <r>
      <rPr>
        <b/>
        <sz val="12"/>
        <rFont val="宋体"/>
        <family val="3"/>
        <charset val="134"/>
      </rPr>
      <t>菜单三级菜单显示历史数据</t>
    </r>
    <phoneticPr fontId="7" type="noConversion"/>
  </si>
  <si>
    <r>
      <t>Onlocation</t>
    </r>
    <r>
      <rPr>
        <sz val="10"/>
        <rFont val="宋体"/>
        <family val="3"/>
        <charset val="134"/>
      </rPr>
      <t>菜单三级菜单显示历史数据</t>
    </r>
    <phoneticPr fontId="7" type="noConversion"/>
  </si>
  <si>
    <t xml:space="preserve">
</t>
    <phoneticPr fontId="7" type="noConversion"/>
  </si>
  <si>
    <t xml:space="preserve">UPDATE [dbo].[ProductHaul]   SET       [ProductHaulLifeStatus] = 2    WHERE   [id] = 31583 and version = 1
</t>
    <phoneticPr fontId="7" type="noConversion"/>
  </si>
  <si>
    <r>
      <t xml:space="preserve">Reschedule Product Haul </t>
    </r>
    <r>
      <rPr>
        <u/>
        <sz val="9"/>
        <color indexed="12"/>
        <rFont val="宋体"/>
        <family val="3"/>
        <charset val="134"/>
      </rPr>
      <t>修改</t>
    </r>
    <r>
      <rPr>
        <u/>
        <sz val="9"/>
        <color indexed="12"/>
        <rFont val="Arial"/>
        <family val="2"/>
      </rPr>
      <t>Scheduled</t>
    </r>
    <r>
      <rPr>
        <u/>
        <sz val="9"/>
        <color indexed="12"/>
        <rFont val="宋体"/>
        <family val="3"/>
        <charset val="134"/>
      </rPr>
      <t>状态的</t>
    </r>
    <r>
      <rPr>
        <u/>
        <sz val="9"/>
        <color indexed="12"/>
        <rFont val="Arial"/>
        <family val="2"/>
      </rPr>
      <t xml:space="preserve"> Product Haul</t>
    </r>
    <r>
      <rPr>
        <u/>
        <sz val="9"/>
        <color indexed="12"/>
        <rFont val="宋体"/>
        <family val="3"/>
        <charset val="134"/>
      </rPr>
      <t>信息，必填项校验</t>
    </r>
    <phoneticPr fontId="7" type="noConversion"/>
  </si>
  <si>
    <r>
      <t xml:space="preserve">Reschedule Product Haul </t>
    </r>
    <r>
      <rPr>
        <u/>
        <sz val="9"/>
        <color indexed="12"/>
        <rFont val="宋体"/>
        <family val="3"/>
        <charset val="134"/>
      </rPr>
      <t>修改</t>
    </r>
    <r>
      <rPr>
        <u/>
        <sz val="9"/>
        <color indexed="12"/>
        <rFont val="Arial"/>
        <family val="2"/>
      </rPr>
      <t>Scheduled</t>
    </r>
    <r>
      <rPr>
        <u/>
        <sz val="9"/>
        <color indexed="12"/>
        <rFont val="宋体"/>
        <family val="3"/>
        <charset val="134"/>
      </rPr>
      <t>状态的</t>
    </r>
    <r>
      <rPr>
        <u/>
        <sz val="9"/>
        <color indexed="12"/>
        <rFont val="Arial"/>
        <family val="2"/>
      </rPr>
      <t xml:space="preserve"> Product Haul</t>
    </r>
    <r>
      <rPr>
        <u/>
        <sz val="9"/>
        <color indexed="12"/>
        <rFont val="宋体"/>
        <family val="3"/>
        <charset val="134"/>
      </rPr>
      <t>信息，保存修改成功</t>
    </r>
    <phoneticPr fontId="7" type="noConversion"/>
  </si>
  <si>
    <r>
      <rPr>
        <u/>
        <sz val="9"/>
        <color indexed="12"/>
        <rFont val="宋体"/>
        <family val="3"/>
        <charset val="134"/>
      </rPr>
      <t>同一个车队只有一个装车单信息时</t>
    </r>
    <r>
      <rPr>
        <u/>
        <sz val="9"/>
        <color indexed="12"/>
        <rFont val="Arial"/>
        <family val="2"/>
      </rPr>
      <t>,</t>
    </r>
    <r>
      <rPr>
        <u/>
        <sz val="9"/>
        <color indexed="12"/>
        <rFont val="宋体"/>
        <family val="3"/>
        <charset val="134"/>
      </rPr>
      <t>取消</t>
    </r>
    <r>
      <rPr>
        <u/>
        <sz val="9"/>
        <color indexed="12"/>
        <rFont val="Arial"/>
        <family val="2"/>
      </rPr>
      <t>Cancel  Product Haul</t>
    </r>
    <r>
      <rPr>
        <u/>
        <sz val="9"/>
        <color indexed="12"/>
        <rFont val="宋体"/>
        <family val="3"/>
        <charset val="134"/>
      </rPr>
      <t>数据</t>
    </r>
    <r>
      <rPr>
        <u/>
        <sz val="9"/>
        <color indexed="12"/>
        <rFont val="Arial"/>
        <family val="2"/>
      </rPr>
      <t>,</t>
    </r>
    <r>
      <rPr>
        <u/>
        <sz val="9"/>
        <color indexed="12"/>
        <rFont val="宋体"/>
        <family val="3"/>
        <charset val="134"/>
      </rPr>
      <t>未勾选取消</t>
    </r>
    <r>
      <rPr>
        <u/>
        <sz val="9"/>
        <color indexed="12"/>
        <rFont val="Arial"/>
        <family val="2"/>
      </rPr>
      <t>Blend request</t>
    </r>
    <r>
      <rPr>
        <u/>
        <sz val="9"/>
        <color indexed="12"/>
        <rFont val="宋体"/>
        <family val="3"/>
        <charset val="134"/>
      </rPr>
      <t>，保存成功</t>
    </r>
    <phoneticPr fontId="7" type="noConversion"/>
  </si>
  <si>
    <t>相关菜单不显示被取消的Product信息：Reschedule Product Haul  、Onlocation、Reschedule Blend, Haul Blend,Blend request请求可查看，状态为scheduled</t>
    <phoneticPr fontId="7" type="noConversion"/>
  </si>
  <si>
    <r>
      <t>UC007.8-</t>
    </r>
    <r>
      <rPr>
        <u/>
        <sz val="9"/>
        <color indexed="12"/>
        <rFont val="宋体"/>
        <family val="3"/>
        <charset val="134"/>
      </rPr>
      <t>同一个车队有</t>
    </r>
    <r>
      <rPr>
        <u/>
        <sz val="9"/>
        <color indexed="12"/>
        <rFont val="Arial"/>
        <family val="2"/>
      </rPr>
      <t>2</t>
    </r>
    <r>
      <rPr>
        <u/>
        <sz val="9"/>
        <color indexed="12"/>
        <rFont val="宋体"/>
        <family val="3"/>
        <charset val="134"/>
      </rPr>
      <t>个装车单信息时，</t>
    </r>
    <r>
      <rPr>
        <u/>
        <sz val="9"/>
        <color indexed="12"/>
        <rFont val="Arial"/>
        <family val="2"/>
      </rPr>
      <t>Cancel  Product Haul</t>
    </r>
    <r>
      <rPr>
        <u/>
        <sz val="9"/>
        <color indexed="12"/>
        <rFont val="宋体"/>
        <family val="3"/>
        <charset val="134"/>
      </rPr>
      <t>操作，勾选一条</t>
    </r>
    <r>
      <rPr>
        <u/>
        <sz val="9"/>
        <color indexed="12"/>
        <rFont val="Arial"/>
        <family val="2"/>
      </rPr>
      <t>Blend request</t>
    </r>
    <r>
      <rPr>
        <u/>
        <sz val="9"/>
        <color indexed="12"/>
        <rFont val="宋体"/>
        <family val="3"/>
        <charset val="134"/>
      </rPr>
      <t>信息，保存成功，被勾选的</t>
    </r>
    <r>
      <rPr>
        <u/>
        <sz val="9"/>
        <color indexed="12"/>
        <rFont val="Arial"/>
        <family val="2"/>
      </rPr>
      <t>Blend r equest</t>
    </r>
    <r>
      <rPr>
        <u/>
        <sz val="9"/>
        <color indexed="12"/>
        <rFont val="宋体"/>
        <family val="3"/>
        <charset val="134"/>
      </rPr>
      <t>被删除，未勾选的</t>
    </r>
    <r>
      <rPr>
        <u/>
        <sz val="9"/>
        <color indexed="12"/>
        <rFont val="Arial"/>
        <family val="2"/>
      </rPr>
      <t>blend request</t>
    </r>
    <r>
      <rPr>
        <u/>
        <sz val="9"/>
        <color indexed="12"/>
        <rFont val="宋体"/>
        <family val="3"/>
        <charset val="134"/>
      </rPr>
      <t>可查看状态为</t>
    </r>
    <r>
      <rPr>
        <u/>
        <sz val="9"/>
        <color indexed="12"/>
        <rFont val="Arial"/>
        <family val="2"/>
      </rPr>
      <t>schedule</t>
    </r>
    <phoneticPr fontId="7" type="noConversion"/>
  </si>
  <si>
    <t>勾选需要取消的Blend Request，确认</t>
    <phoneticPr fontId="7" type="noConversion"/>
  </si>
  <si>
    <t>Cancel Blend菜单中看不到被取消的Blend request</t>
    <phoneticPr fontId="7" type="noConversion"/>
  </si>
  <si>
    <t>Haul Blend菜单中看不到被取消的Blend request</t>
    <phoneticPr fontId="7" type="noConversion"/>
  </si>
  <si>
    <t>Reschedule Blend 菜单中看不到被取消的Blend request</t>
    <phoneticPr fontId="7" type="noConversion"/>
  </si>
  <si>
    <r>
      <t>UC007.8-</t>
    </r>
    <r>
      <rPr>
        <b/>
        <sz val="12"/>
        <rFont val="宋体"/>
        <family val="3"/>
        <charset val="134"/>
      </rPr>
      <t>同一个车队有</t>
    </r>
    <r>
      <rPr>
        <b/>
        <sz val="12"/>
        <rFont val="Calibri"/>
        <family val="2"/>
      </rPr>
      <t>2</t>
    </r>
    <r>
      <rPr>
        <b/>
        <sz val="12"/>
        <rFont val="宋体"/>
        <family val="3"/>
        <charset val="134"/>
      </rPr>
      <t>个装车单信息时，</t>
    </r>
    <r>
      <rPr>
        <b/>
        <sz val="12"/>
        <rFont val="Calibri"/>
        <family val="2"/>
      </rPr>
      <t>Cancel  Product Haul</t>
    </r>
    <r>
      <rPr>
        <b/>
        <sz val="12"/>
        <rFont val="宋体"/>
        <family val="3"/>
        <charset val="134"/>
      </rPr>
      <t>操作，勾选一条</t>
    </r>
    <r>
      <rPr>
        <b/>
        <sz val="12"/>
        <rFont val="Calibri"/>
        <family val="2"/>
      </rPr>
      <t>Blend request</t>
    </r>
    <r>
      <rPr>
        <b/>
        <sz val="12"/>
        <rFont val="宋体"/>
        <family val="3"/>
        <charset val="134"/>
      </rPr>
      <t>信息，保存成功，被勾选的</t>
    </r>
    <r>
      <rPr>
        <b/>
        <sz val="12"/>
        <rFont val="Calibri"/>
        <family val="2"/>
      </rPr>
      <t>Blend r equest</t>
    </r>
    <r>
      <rPr>
        <b/>
        <sz val="12"/>
        <rFont val="宋体"/>
        <family val="3"/>
        <charset val="134"/>
      </rPr>
      <t>被删除，未勾选的</t>
    </r>
    <r>
      <rPr>
        <b/>
        <sz val="12"/>
        <rFont val="Calibri"/>
        <family val="2"/>
      </rPr>
      <t>blend request</t>
    </r>
    <r>
      <rPr>
        <b/>
        <sz val="12"/>
        <rFont val="宋体"/>
        <family val="3"/>
        <charset val="134"/>
      </rPr>
      <t>可查看状态为</t>
    </r>
    <r>
      <rPr>
        <b/>
        <sz val="12"/>
        <rFont val="Calibri"/>
        <family val="2"/>
      </rPr>
      <t>schedule</t>
    </r>
    <phoneticPr fontId="7" type="noConversion"/>
  </si>
  <si>
    <r>
      <rPr>
        <b/>
        <sz val="12"/>
        <rFont val="宋体"/>
        <family val="3"/>
        <charset val="134"/>
      </rPr>
      <t>同一个车队只有一个装车单信息时</t>
    </r>
    <r>
      <rPr>
        <b/>
        <sz val="12"/>
        <rFont val="Calibri"/>
        <family val="2"/>
      </rPr>
      <t>,</t>
    </r>
    <r>
      <rPr>
        <b/>
        <sz val="12"/>
        <rFont val="宋体"/>
        <family val="3"/>
        <charset val="134"/>
      </rPr>
      <t>取消</t>
    </r>
    <r>
      <rPr>
        <b/>
        <sz val="12"/>
        <rFont val="Calibri"/>
        <family val="2"/>
      </rPr>
      <t>Cancel  Product Haul</t>
    </r>
    <r>
      <rPr>
        <b/>
        <sz val="12"/>
        <rFont val="宋体"/>
        <family val="3"/>
        <charset val="134"/>
      </rPr>
      <t>数据</t>
    </r>
    <r>
      <rPr>
        <b/>
        <sz val="12"/>
        <rFont val="Calibri"/>
        <family val="2"/>
      </rPr>
      <t>,</t>
    </r>
    <r>
      <rPr>
        <b/>
        <sz val="12"/>
        <rFont val="宋体"/>
        <family val="3"/>
        <charset val="134"/>
      </rPr>
      <t>未勾选取消</t>
    </r>
    <r>
      <rPr>
        <b/>
        <sz val="12"/>
        <rFont val="Calibri"/>
        <family val="2"/>
      </rPr>
      <t>Blend request</t>
    </r>
    <r>
      <rPr>
        <b/>
        <sz val="12"/>
        <rFont val="宋体"/>
        <family val="3"/>
        <charset val="134"/>
      </rPr>
      <t>，保存成功</t>
    </r>
    <r>
      <rPr>
        <b/>
        <sz val="12"/>
        <rFont val="Calibri"/>
        <family val="2"/>
      </rPr>
      <t>,</t>
    </r>
    <r>
      <rPr>
        <b/>
        <sz val="12"/>
        <rFont val="宋体"/>
        <family val="3"/>
        <charset val="134"/>
      </rPr>
      <t>未勾选的</t>
    </r>
    <r>
      <rPr>
        <b/>
        <sz val="12"/>
        <rFont val="Calibri"/>
        <family val="2"/>
      </rPr>
      <t>blend request</t>
    </r>
    <r>
      <rPr>
        <b/>
        <sz val="12"/>
        <rFont val="宋体"/>
        <family val="3"/>
        <charset val="134"/>
      </rPr>
      <t>可查看状态为</t>
    </r>
    <r>
      <rPr>
        <b/>
        <sz val="12"/>
        <rFont val="Calibri"/>
        <family val="2"/>
      </rPr>
      <t>schedule</t>
    </r>
    <phoneticPr fontId="7" type="noConversion"/>
  </si>
  <si>
    <r>
      <t xml:space="preserve">取消Cancel </t>
    </r>
    <r>
      <rPr>
        <sz val="10"/>
        <rFont val="宋体"/>
        <family val="3"/>
        <charset val="134"/>
      </rPr>
      <t>Product Haul</t>
    </r>
    <r>
      <rPr>
        <sz val="10"/>
        <rFont val="宋体"/>
        <family val="3"/>
        <charset val="134"/>
      </rPr>
      <t>数据，保存成功</t>
    </r>
    <phoneticPr fontId="7" type="noConversion"/>
  </si>
  <si>
    <t>勾选1个需要取消的Blend Request，确认</t>
    <phoneticPr fontId="7" type="noConversion"/>
  </si>
  <si>
    <t>Product haul = 【446096|746096 10月12  14:04-16:06】
Blend request 1 = 4t（勾选）
Blend request 3 = 14t</t>
    <phoneticPr fontId="7" type="noConversion"/>
  </si>
  <si>
    <t>查看Reschedule Product Haul 菜单</t>
    <phoneticPr fontId="7" type="noConversion"/>
  </si>
  <si>
    <t>查看Cancel Product Haul 菜单</t>
    <phoneticPr fontId="7" type="noConversion"/>
  </si>
  <si>
    <r>
      <rPr>
        <sz val="10"/>
        <rFont val="宋体"/>
        <family val="3"/>
        <charset val="134"/>
      </rPr>
      <t>查看</t>
    </r>
    <r>
      <rPr>
        <sz val="10"/>
        <rFont val="Calibri"/>
        <family val="3"/>
        <charset val="134"/>
      </rPr>
      <t xml:space="preserve">Onlocation </t>
    </r>
    <r>
      <rPr>
        <sz val="10"/>
        <rFont val="宋体"/>
        <family val="3"/>
        <charset val="134"/>
      </rPr>
      <t>菜单</t>
    </r>
    <phoneticPr fontId="7" type="noConversion"/>
  </si>
  <si>
    <r>
      <rPr>
        <sz val="10"/>
        <rFont val="宋体"/>
        <family val="3"/>
        <charset val="134"/>
      </rPr>
      <t>查看</t>
    </r>
    <r>
      <rPr>
        <sz val="10"/>
        <rFont val="Calibri"/>
        <family val="3"/>
        <charset val="134"/>
      </rPr>
      <t xml:space="preserve">Reschedule Blend </t>
    </r>
    <r>
      <rPr>
        <sz val="10"/>
        <rFont val="宋体"/>
        <family val="3"/>
        <charset val="134"/>
      </rPr>
      <t>菜单</t>
    </r>
    <phoneticPr fontId="7" type="noConversion"/>
  </si>
  <si>
    <r>
      <rPr>
        <sz val="10"/>
        <rFont val="宋体"/>
        <family val="3"/>
        <charset val="134"/>
      </rPr>
      <t>查看</t>
    </r>
    <r>
      <rPr>
        <sz val="10"/>
        <rFont val="Calibri"/>
        <family val="3"/>
        <charset val="134"/>
      </rPr>
      <t>Cancel Blend</t>
    </r>
    <r>
      <rPr>
        <sz val="10"/>
        <rFont val="宋体"/>
        <family val="3"/>
        <charset val="134"/>
      </rPr>
      <t>菜单</t>
    </r>
    <phoneticPr fontId="7" type="noConversion"/>
  </si>
  <si>
    <r>
      <rPr>
        <sz val="10"/>
        <rFont val="宋体"/>
        <family val="3"/>
        <charset val="134"/>
      </rPr>
      <t>查看</t>
    </r>
    <r>
      <rPr>
        <sz val="10"/>
        <rFont val="Calibri"/>
        <family val="3"/>
        <charset val="134"/>
      </rPr>
      <t>Haul Blend</t>
    </r>
    <r>
      <rPr>
        <sz val="10"/>
        <rFont val="宋体"/>
        <family val="3"/>
        <charset val="134"/>
      </rPr>
      <t>菜单</t>
    </r>
    <phoneticPr fontId="7" type="noConversion"/>
  </si>
  <si>
    <t>看不到被取消的【446096|746096 10月12  14:04-16:06】请求</t>
    <phoneticPr fontId="7" type="noConversion"/>
  </si>
  <si>
    <t>看不到被取消：【PRODUCTIONmix EC + Additives-4t】
可以看到：【PRODUCTIONmix EC + Additives-14t】状态为Scheduled</t>
    <phoneticPr fontId="7" type="noConversion"/>
  </si>
  <si>
    <t>reschedule product haul 中不可查看,全部取消</t>
    <phoneticPr fontId="7" type="noConversion"/>
  </si>
  <si>
    <r>
      <t xml:space="preserve">UC003.5-Cance Blend </t>
    </r>
    <r>
      <rPr>
        <b/>
        <sz val="12"/>
        <rFont val="宋体"/>
        <family val="3"/>
        <charset val="134"/>
      </rPr>
      <t>取消</t>
    </r>
    <r>
      <rPr>
        <b/>
        <sz val="12"/>
        <rFont val="Calibri"/>
        <family val="2"/>
      </rPr>
      <t>Scheduled|HaulScheduled</t>
    </r>
    <r>
      <rPr>
        <b/>
        <sz val="12"/>
        <rFont val="宋体"/>
        <family val="3"/>
        <charset val="134"/>
      </rPr>
      <t>状态</t>
    </r>
    <r>
      <rPr>
        <b/>
        <sz val="12"/>
        <rFont val="Calibri"/>
        <family val="2"/>
      </rPr>
      <t>,</t>
    </r>
    <r>
      <rPr>
        <b/>
        <sz val="12"/>
        <rFont val="宋体"/>
        <family val="3"/>
        <charset val="134"/>
      </rPr>
      <t>已安排</t>
    </r>
    <r>
      <rPr>
        <b/>
        <sz val="12"/>
        <rFont val="Calibri"/>
        <family val="2"/>
      </rPr>
      <t>Haul Blend</t>
    </r>
    <r>
      <rPr>
        <b/>
        <sz val="12"/>
        <rFont val="宋体"/>
        <family val="3"/>
        <charset val="134"/>
      </rPr>
      <t>的</t>
    </r>
    <r>
      <rPr>
        <b/>
        <sz val="12"/>
        <rFont val="Calibri"/>
        <family val="2"/>
      </rPr>
      <t xml:space="preserve">blend </t>
    </r>
    <r>
      <rPr>
        <b/>
        <sz val="12"/>
        <rFont val="宋体"/>
        <family val="3"/>
        <charset val="134"/>
      </rPr>
      <t>信息</t>
    </r>
    <phoneticPr fontId="7" type="noConversion"/>
  </si>
  <si>
    <t>UC003-05</t>
    <phoneticPr fontId="7" type="noConversion"/>
  </si>
  <si>
    <t>Scheduled|HaulScheduled状态的Blend request,Cancel Blend</t>
    <phoneticPr fontId="7" type="noConversion"/>
  </si>
  <si>
    <t>选择状态为：Scheduled|HaulScheduled状态的请求确认操作</t>
    <phoneticPr fontId="7" type="noConversion"/>
  </si>
  <si>
    <t>看不到被取消的Blend请求</t>
    <phoneticPr fontId="7" type="noConversion"/>
  </si>
  <si>
    <t>查看菜单Haule Blend菜单</t>
    <phoneticPr fontId="7" type="noConversion"/>
  </si>
  <si>
    <t>查看菜单Reschedule Blend菜单</t>
    <phoneticPr fontId="7" type="noConversion"/>
  </si>
  <si>
    <t>查看菜单Cancel Product haul</t>
    <phoneticPr fontId="7" type="noConversion"/>
  </si>
  <si>
    <t>查看菜单Reschedule Product haul</t>
    <phoneticPr fontId="7" type="noConversion"/>
  </si>
  <si>
    <t>查看菜单Onlocation</t>
    <phoneticPr fontId="7" type="noConversion"/>
  </si>
  <si>
    <r>
      <t xml:space="preserve">Cance Blend </t>
    </r>
    <r>
      <rPr>
        <u/>
        <sz val="9"/>
        <color indexed="12"/>
        <rFont val="宋体"/>
        <family val="3"/>
        <charset val="134"/>
      </rPr>
      <t>取消</t>
    </r>
    <r>
      <rPr>
        <u/>
        <sz val="9"/>
        <color indexed="12"/>
        <rFont val="Arial"/>
        <family val="2"/>
      </rPr>
      <t>Scheduled|HaulScheduled</t>
    </r>
    <r>
      <rPr>
        <u/>
        <sz val="9"/>
        <color indexed="12"/>
        <rFont val="宋体"/>
        <family val="3"/>
        <charset val="134"/>
      </rPr>
      <t>状态</t>
    </r>
    <r>
      <rPr>
        <u/>
        <sz val="9"/>
        <color indexed="12"/>
        <rFont val="Arial"/>
        <family val="2"/>
      </rPr>
      <t>,</t>
    </r>
    <r>
      <rPr>
        <u/>
        <sz val="9"/>
        <color indexed="12"/>
        <rFont val="宋体"/>
        <family val="3"/>
        <charset val="134"/>
      </rPr>
      <t>已安排</t>
    </r>
    <r>
      <rPr>
        <u/>
        <sz val="9"/>
        <color indexed="12"/>
        <rFont val="Arial"/>
        <family val="2"/>
      </rPr>
      <t>Haul Blend</t>
    </r>
    <r>
      <rPr>
        <u/>
        <sz val="9"/>
        <color indexed="12"/>
        <rFont val="宋体"/>
        <family val="3"/>
        <charset val="134"/>
      </rPr>
      <t>的</t>
    </r>
    <r>
      <rPr>
        <u/>
        <sz val="9"/>
        <color indexed="12"/>
        <rFont val="Arial"/>
        <family val="2"/>
      </rPr>
      <t xml:space="preserve">blend </t>
    </r>
    <r>
      <rPr>
        <u/>
        <sz val="9"/>
        <color indexed="12"/>
        <rFont val="宋体"/>
        <family val="3"/>
        <charset val="134"/>
      </rPr>
      <t>信息</t>
    </r>
    <phoneticPr fontId="7" type="noConversion"/>
  </si>
  <si>
    <t>UC004-05</t>
    <phoneticPr fontId="7" type="noConversion"/>
  </si>
  <si>
    <t>勾选需要Onlocation的Production确认</t>
    <phoneticPr fontId="7" type="noConversion"/>
  </si>
  <si>
    <t>Onlocation成功</t>
    <phoneticPr fontId="7" type="noConversion"/>
  </si>
  <si>
    <t>点击Onlocation 菜单</t>
    <phoneticPr fontId="7" type="noConversion"/>
  </si>
  <si>
    <t>显示Onlocation菜单</t>
    <phoneticPr fontId="7" type="noConversion"/>
  </si>
  <si>
    <t>显示Onlocation 菜单</t>
    <phoneticPr fontId="7" type="noConversion"/>
  </si>
  <si>
    <t>点击Onlocation菜单</t>
    <phoneticPr fontId="7" type="noConversion"/>
  </si>
  <si>
    <t>勾选需要Onlocation的ShippingLoadSheet确认</t>
    <phoneticPr fontId="7" type="noConversion"/>
  </si>
  <si>
    <t>Onlocation，保存成功Product Haul 状态更新为Onlocation</t>
    <phoneticPr fontId="7" type="noConversion"/>
  </si>
  <si>
    <t>多个数据Onlocation其中一个，保存成功，Product Haul 状态不更新</t>
    <phoneticPr fontId="7" type="noConversion"/>
  </si>
  <si>
    <t>Onlocation，保存成功Product Haul、ShippingLoadSheet状态更新为Onlocation</t>
    <phoneticPr fontId="7" type="noConversion"/>
  </si>
  <si>
    <t>查看Reschedule Product Haul 菜单数据状态</t>
    <phoneticPr fontId="7" type="noConversion"/>
  </si>
  <si>
    <t>查看Cancel Product Haul菜单数据状态</t>
    <phoneticPr fontId="7" type="noConversion"/>
  </si>
  <si>
    <t>查看Onlocation菜单数据状态</t>
    <phoneticPr fontId="7" type="noConversion"/>
  </si>
  <si>
    <t>查看Reschedule Blend 菜单数据状态</t>
    <phoneticPr fontId="7" type="noConversion"/>
  </si>
  <si>
    <t>查看Cancel Blend 菜单数据状态</t>
    <phoneticPr fontId="7" type="noConversion"/>
  </si>
  <si>
    <t>查看Haul Blend菜单数据状态</t>
    <phoneticPr fontId="7" type="noConversion"/>
  </si>
  <si>
    <t>二级菜单Onlocation成功，Product Haul 状态更新为Onlocation</t>
    <phoneticPr fontId="7" type="noConversion"/>
  </si>
  <si>
    <t>显示历史数据，置灰不可操作，状态显示：Onlocation|Onlocation</t>
    <phoneticPr fontId="7" type="noConversion"/>
  </si>
  <si>
    <t>显示历史数据，置灰不可操作，状态显示：Onlocation</t>
    <phoneticPr fontId="7" type="noConversion"/>
  </si>
  <si>
    <t>Product Haul、ShippingLoadSheet、Blend request 状态更新为Onlocation</t>
    <phoneticPr fontId="7" type="noConversion"/>
  </si>
  <si>
    <t>Product Haul 状态不更新,操作的ShippingLoadSheet、Blend request 状态更新为Onlocation</t>
    <phoneticPr fontId="7" type="noConversion"/>
  </si>
  <si>
    <r>
      <t>UC008.9-</t>
    </r>
    <r>
      <rPr>
        <b/>
        <sz val="12"/>
        <rFont val="宋体"/>
        <family val="3"/>
        <charset val="134"/>
      </rPr>
      <t>同一个车队只有一个装车单信息状态为</t>
    </r>
    <r>
      <rPr>
        <b/>
        <sz val="12"/>
        <rFont val="Calibri"/>
        <family val="2"/>
      </rPr>
      <t>Scheduled</t>
    </r>
    <r>
      <rPr>
        <b/>
        <sz val="12"/>
        <rFont val="宋体"/>
        <family val="3"/>
        <charset val="134"/>
      </rPr>
      <t>，</t>
    </r>
    <r>
      <rPr>
        <b/>
        <sz val="12"/>
        <rFont val="Calibri"/>
        <family val="2"/>
      </rPr>
      <t>Onlocation</t>
    </r>
    <r>
      <rPr>
        <b/>
        <sz val="12"/>
        <rFont val="宋体"/>
        <family val="3"/>
        <charset val="134"/>
      </rPr>
      <t>三级菜单保存成功</t>
    </r>
    <r>
      <rPr>
        <b/>
        <sz val="12"/>
        <rFont val="Calibri"/>
        <family val="2"/>
      </rPr>
      <t xml:space="preserve">Product Haul </t>
    </r>
    <r>
      <rPr>
        <b/>
        <sz val="12"/>
        <rFont val="宋体"/>
        <family val="3"/>
        <charset val="134"/>
      </rPr>
      <t>状态更新为</t>
    </r>
    <r>
      <rPr>
        <b/>
        <sz val="12"/>
        <rFont val="Calibri"/>
        <family val="2"/>
      </rPr>
      <t>Onlocation</t>
    </r>
    <phoneticPr fontId="7" type="noConversion"/>
  </si>
  <si>
    <r>
      <t>UC008.10-</t>
    </r>
    <r>
      <rPr>
        <b/>
        <sz val="12"/>
        <rFont val="宋体"/>
        <family val="3"/>
        <charset val="134"/>
      </rPr>
      <t>同一个车队有</t>
    </r>
    <r>
      <rPr>
        <b/>
        <sz val="12"/>
        <rFont val="Calibri"/>
        <family val="2"/>
      </rPr>
      <t>2</t>
    </r>
    <r>
      <rPr>
        <b/>
        <sz val="12"/>
        <rFont val="宋体"/>
        <family val="3"/>
        <charset val="134"/>
      </rPr>
      <t>个装车单信息，状态为</t>
    </r>
    <r>
      <rPr>
        <b/>
        <sz val="12"/>
        <rFont val="Calibri"/>
        <family val="2"/>
      </rPr>
      <t>Scheduled</t>
    </r>
    <r>
      <rPr>
        <b/>
        <sz val="12"/>
        <rFont val="宋体"/>
        <family val="3"/>
        <charset val="134"/>
      </rPr>
      <t>，状态为</t>
    </r>
    <r>
      <rPr>
        <b/>
        <sz val="12"/>
        <rFont val="Calibri"/>
        <family val="2"/>
      </rPr>
      <t>Scheduled</t>
    </r>
    <r>
      <rPr>
        <b/>
        <sz val="12"/>
        <rFont val="宋体"/>
        <family val="3"/>
        <charset val="134"/>
      </rPr>
      <t>时，</t>
    </r>
    <r>
      <rPr>
        <b/>
        <sz val="12"/>
        <rFont val="Calibri"/>
        <family val="2"/>
      </rPr>
      <t>Onlocation</t>
    </r>
    <r>
      <rPr>
        <b/>
        <sz val="12"/>
        <rFont val="宋体"/>
        <family val="3"/>
        <charset val="134"/>
      </rPr>
      <t>一个三级菜单，保存成功，</t>
    </r>
    <r>
      <rPr>
        <b/>
        <sz val="12"/>
        <rFont val="Calibri"/>
        <family val="2"/>
      </rPr>
      <t xml:space="preserve">Product Haul </t>
    </r>
    <r>
      <rPr>
        <b/>
        <sz val="12"/>
        <rFont val="宋体"/>
        <family val="3"/>
        <charset val="134"/>
      </rPr>
      <t>状态不更新</t>
    </r>
    <phoneticPr fontId="7" type="noConversion"/>
  </si>
  <si>
    <t>Product Haul 状态更新为Onlocation,ShippingLoadSheet、Blend request 状态不更新</t>
    <phoneticPr fontId="7" type="noConversion"/>
  </si>
  <si>
    <t>Onlocation，保存成功Product Haul状态更新为Onlocation，ShippingLoadSheet、Blend request状态不更新</t>
    <phoneticPr fontId="7" type="noConversion"/>
  </si>
  <si>
    <r>
      <t>UC008.11-</t>
    </r>
    <r>
      <rPr>
        <b/>
        <sz val="12"/>
        <rFont val="宋体"/>
        <family val="3"/>
        <charset val="134"/>
      </rPr>
      <t>同一个车队只有一个装车单状态为</t>
    </r>
    <r>
      <rPr>
        <b/>
        <sz val="12"/>
        <rFont val="Calibri"/>
        <family val="2"/>
      </rPr>
      <t>Scheduled|PartialHaulScheduled</t>
    </r>
    <r>
      <rPr>
        <b/>
        <sz val="12"/>
        <rFont val="宋体"/>
        <family val="3"/>
        <charset val="134"/>
      </rPr>
      <t>时，</t>
    </r>
    <r>
      <rPr>
        <b/>
        <sz val="12"/>
        <rFont val="Calibri"/>
        <family val="2"/>
      </rPr>
      <t>Onlocation</t>
    </r>
    <r>
      <rPr>
        <b/>
        <sz val="12"/>
        <rFont val="宋体"/>
        <family val="3"/>
        <charset val="134"/>
      </rPr>
      <t>二级菜单保存成功</t>
    </r>
    <r>
      <rPr>
        <b/>
        <sz val="12"/>
        <rFont val="Calibri"/>
        <family val="2"/>
      </rPr>
      <t xml:space="preserve">Product Haul </t>
    </r>
    <r>
      <rPr>
        <b/>
        <sz val="12"/>
        <rFont val="宋体"/>
        <family val="3"/>
        <charset val="134"/>
      </rPr>
      <t>状态更新为</t>
    </r>
    <r>
      <rPr>
        <b/>
        <sz val="12"/>
        <rFont val="Calibri"/>
        <family val="2"/>
      </rPr>
      <t>Onlocation</t>
    </r>
    <phoneticPr fontId="7" type="noConversion"/>
  </si>
  <si>
    <t>显示历史数据，置灰不可操作，状态显示：Scheduled|PartialHaulScheduled</t>
    <phoneticPr fontId="7" type="noConversion"/>
  </si>
  <si>
    <r>
      <t>UC008.12-</t>
    </r>
    <r>
      <rPr>
        <b/>
        <sz val="12"/>
        <rFont val="宋体"/>
        <family val="3"/>
        <charset val="134"/>
      </rPr>
      <t>同一个车队有</t>
    </r>
    <r>
      <rPr>
        <b/>
        <sz val="12"/>
        <rFont val="Calibri"/>
        <family val="2"/>
      </rPr>
      <t>2</t>
    </r>
    <r>
      <rPr>
        <b/>
        <sz val="12"/>
        <rFont val="宋体"/>
        <family val="3"/>
        <charset val="134"/>
      </rPr>
      <t>个装车单信息</t>
    </r>
    <r>
      <rPr>
        <b/>
        <sz val="12"/>
        <rFont val="Calibri"/>
        <family val="2"/>
      </rPr>
      <t>,</t>
    </r>
    <r>
      <rPr>
        <b/>
        <sz val="12"/>
        <rFont val="宋体"/>
        <family val="3"/>
        <charset val="134"/>
      </rPr>
      <t>其中一个状态为</t>
    </r>
    <r>
      <rPr>
        <b/>
        <sz val="12"/>
        <rFont val="Calibri"/>
        <family val="2"/>
      </rPr>
      <t>Scheduled|PartialHaulScheduled</t>
    </r>
    <r>
      <rPr>
        <b/>
        <sz val="12"/>
        <rFont val="宋体"/>
        <family val="3"/>
        <charset val="134"/>
      </rPr>
      <t>时，</t>
    </r>
    <r>
      <rPr>
        <b/>
        <sz val="12"/>
        <rFont val="Calibri"/>
        <family val="2"/>
      </rPr>
      <t>Onlocation</t>
    </r>
    <r>
      <rPr>
        <b/>
        <sz val="12"/>
        <rFont val="宋体"/>
        <family val="3"/>
        <charset val="134"/>
      </rPr>
      <t>一个二级菜单，保存成功，</t>
    </r>
    <r>
      <rPr>
        <b/>
        <sz val="12"/>
        <rFont val="Calibri"/>
        <family val="2"/>
      </rPr>
      <t xml:space="preserve">Product Haul </t>
    </r>
    <r>
      <rPr>
        <b/>
        <sz val="12"/>
        <rFont val="宋体"/>
        <family val="3"/>
        <charset val="134"/>
      </rPr>
      <t>状态更新为</t>
    </r>
    <r>
      <rPr>
        <b/>
        <sz val="12"/>
        <rFont val="Calibri"/>
        <family val="2"/>
      </rPr>
      <t>Onlocation</t>
    </r>
    <phoneticPr fontId="7" type="noConversion"/>
  </si>
  <si>
    <t>显示历史数据，置灰不可操作，状态显示：
Onlocation|Onlocation
显示数据，可操作：
Scheduled|PartialHaulScheduled</t>
    <phoneticPr fontId="7" type="noConversion"/>
  </si>
  <si>
    <r>
      <t>UC008.13-</t>
    </r>
    <r>
      <rPr>
        <b/>
        <sz val="12"/>
        <rFont val="宋体"/>
        <family val="3"/>
        <charset val="134"/>
      </rPr>
      <t>同一个车队只有一个装车单信息状态为</t>
    </r>
    <r>
      <rPr>
        <b/>
        <sz val="12"/>
        <rFont val="Calibri"/>
        <family val="2"/>
      </rPr>
      <t>Scheduled|PartialHaulScheduled</t>
    </r>
    <r>
      <rPr>
        <b/>
        <sz val="12"/>
        <rFont val="宋体"/>
        <family val="3"/>
        <charset val="134"/>
      </rPr>
      <t>，</t>
    </r>
    <r>
      <rPr>
        <b/>
        <sz val="12"/>
        <rFont val="Calibri"/>
        <family val="2"/>
      </rPr>
      <t>Onlocation</t>
    </r>
    <r>
      <rPr>
        <b/>
        <sz val="12"/>
        <rFont val="宋体"/>
        <family val="3"/>
        <charset val="134"/>
      </rPr>
      <t>三级菜单保存成功</t>
    </r>
    <r>
      <rPr>
        <b/>
        <sz val="12"/>
        <rFont val="Calibri"/>
        <family val="2"/>
      </rPr>
      <t xml:space="preserve">Product Haul </t>
    </r>
    <r>
      <rPr>
        <b/>
        <sz val="12"/>
        <rFont val="宋体"/>
        <family val="3"/>
        <charset val="134"/>
      </rPr>
      <t>状态更新为</t>
    </r>
    <r>
      <rPr>
        <b/>
        <sz val="12"/>
        <rFont val="Calibri"/>
        <family val="2"/>
      </rPr>
      <t>Onlocation</t>
    </r>
    <phoneticPr fontId="7" type="noConversion"/>
  </si>
  <si>
    <t>显示数据，可操作，状态显示：Scheduled|PartialHaulScheduled</t>
    <phoneticPr fontId="7" type="noConversion"/>
  </si>
  <si>
    <r>
      <t>UC008.14-</t>
    </r>
    <r>
      <rPr>
        <b/>
        <sz val="12"/>
        <rFont val="宋体"/>
        <family val="3"/>
        <charset val="134"/>
      </rPr>
      <t>同一个车队有</t>
    </r>
    <r>
      <rPr>
        <b/>
        <sz val="12"/>
        <rFont val="Calibri"/>
        <family val="2"/>
      </rPr>
      <t>2</t>
    </r>
    <r>
      <rPr>
        <b/>
        <sz val="12"/>
        <rFont val="宋体"/>
        <family val="3"/>
        <charset val="134"/>
      </rPr>
      <t>个装车单信息，状态为</t>
    </r>
    <r>
      <rPr>
        <b/>
        <sz val="12"/>
        <rFont val="Calibri"/>
        <family val="2"/>
      </rPr>
      <t>Scheduled|PartialHaulScheduled</t>
    </r>
    <r>
      <rPr>
        <b/>
        <sz val="12"/>
        <rFont val="宋体"/>
        <family val="3"/>
        <charset val="134"/>
      </rPr>
      <t>，</t>
    </r>
    <r>
      <rPr>
        <b/>
        <sz val="12"/>
        <rFont val="Calibri"/>
        <family val="2"/>
      </rPr>
      <t>Onlocation</t>
    </r>
    <r>
      <rPr>
        <b/>
        <sz val="12"/>
        <rFont val="宋体"/>
        <family val="3"/>
        <charset val="134"/>
      </rPr>
      <t>一个三级菜单，保存成功，</t>
    </r>
    <r>
      <rPr>
        <b/>
        <sz val="12"/>
        <rFont val="Calibri"/>
        <family val="2"/>
      </rPr>
      <t xml:space="preserve">Product Haul </t>
    </r>
    <r>
      <rPr>
        <b/>
        <sz val="12"/>
        <rFont val="宋体"/>
        <family val="3"/>
        <charset val="134"/>
      </rPr>
      <t>状态不更新</t>
    </r>
    <phoneticPr fontId="7" type="noConversion"/>
  </si>
  <si>
    <t>Product Haul 、ShippingLoadSheet、Blend request 状态不更新</t>
    <phoneticPr fontId="7" type="noConversion"/>
  </si>
  <si>
    <t>显示历史数据，置灰不可操作，状态显示：Schedule</t>
    <phoneticPr fontId="7" type="noConversion"/>
  </si>
  <si>
    <t>显示历史数据，置灰不可操作，状态显示：Scheduled</t>
    <phoneticPr fontId="7" type="noConversion"/>
  </si>
  <si>
    <r>
      <t xml:space="preserve">Product Haul </t>
    </r>
    <r>
      <rPr>
        <sz val="10"/>
        <rFont val="宋体"/>
        <family val="3"/>
        <charset val="134"/>
      </rPr>
      <t>状态不更新</t>
    </r>
    <phoneticPr fontId="7" type="noConversion"/>
  </si>
  <si>
    <t>Product Haul 状态更新为Onlocation
ShippingLoadSheet,Blend request状态不更新</t>
    <phoneticPr fontId="7" type="noConversion"/>
  </si>
  <si>
    <t>Product Haul 状态不更新
ShippingLoadSheet,Blend request状态不更新</t>
    <phoneticPr fontId="7" type="noConversion"/>
  </si>
  <si>
    <t>Product Haul、ShippingLoadSheet,Blend request状态更新为Onlocation</t>
    <phoneticPr fontId="7" type="noConversion"/>
  </si>
  <si>
    <t>Product Haul 状态更新为Onlocation
Scheduled|PartialHaulScheduled 不更新
Scheduled|Scheduled状态更新为Onlocation</t>
    <phoneticPr fontId="7" type="noConversion"/>
  </si>
  <si>
    <r>
      <t>UC008.7-Product Haul</t>
    </r>
    <r>
      <rPr>
        <b/>
        <sz val="12"/>
        <rFont val="宋体"/>
        <family val="3"/>
        <charset val="134"/>
      </rPr>
      <t>只有一个装车单状态为</t>
    </r>
    <r>
      <rPr>
        <b/>
        <sz val="12"/>
        <rFont val="Calibri"/>
        <family val="2"/>
      </rPr>
      <t>Scheduled</t>
    </r>
    <r>
      <rPr>
        <b/>
        <sz val="12"/>
        <rFont val="宋体"/>
        <family val="3"/>
        <charset val="134"/>
      </rPr>
      <t>信息时，</t>
    </r>
    <r>
      <rPr>
        <b/>
        <sz val="12"/>
        <rFont val="Calibri"/>
        <family val="2"/>
      </rPr>
      <t>Onlocation</t>
    </r>
    <r>
      <rPr>
        <b/>
        <sz val="12"/>
        <rFont val="宋体"/>
        <family val="3"/>
        <charset val="134"/>
      </rPr>
      <t>二级菜单保存成功</t>
    </r>
    <r>
      <rPr>
        <b/>
        <sz val="12"/>
        <rFont val="Calibri"/>
        <family val="2"/>
      </rPr>
      <t xml:space="preserve">Product Haul </t>
    </r>
    <r>
      <rPr>
        <b/>
        <sz val="12"/>
        <rFont val="宋体"/>
        <family val="3"/>
        <charset val="134"/>
      </rPr>
      <t>状态更新为</t>
    </r>
    <r>
      <rPr>
        <b/>
        <sz val="12"/>
        <rFont val="Calibri"/>
        <family val="2"/>
      </rPr>
      <t>Onlocation</t>
    </r>
    <phoneticPr fontId="7" type="noConversion"/>
  </si>
  <si>
    <r>
      <t>Onlocation</t>
    </r>
    <r>
      <rPr>
        <u/>
        <sz val="9"/>
        <color indexed="12"/>
        <rFont val="宋体"/>
        <family val="3"/>
        <charset val="134"/>
      </rPr>
      <t>二级菜单显示格式为【</t>
    </r>
    <r>
      <rPr>
        <u/>
        <sz val="9"/>
        <color indexed="12"/>
        <rFont val="Arial"/>
        <family val="2"/>
      </rPr>
      <t>Crew + Estimated Load Time</t>
    </r>
    <r>
      <rPr>
        <u/>
        <sz val="9"/>
        <color indexed="12"/>
        <rFont val="宋体"/>
        <family val="3"/>
        <charset val="134"/>
      </rPr>
      <t>】</t>
    </r>
    <phoneticPr fontId="7" type="noConversion"/>
  </si>
  <si>
    <r>
      <t>Onlocation</t>
    </r>
    <r>
      <rPr>
        <u/>
        <sz val="9"/>
        <color indexed="12"/>
        <rFont val="宋体"/>
        <family val="3"/>
        <charset val="134"/>
      </rPr>
      <t>二级菜单</t>
    </r>
    <r>
      <rPr>
        <u/>
        <sz val="9"/>
        <color indexed="12"/>
        <rFont val="Arial"/>
        <family val="2"/>
      </rPr>
      <t>Tooltip</t>
    </r>
    <r>
      <rPr>
        <u/>
        <sz val="9"/>
        <color indexed="12"/>
        <rFont val="宋体"/>
        <family val="3"/>
        <charset val="134"/>
      </rPr>
      <t>显示格式为【</t>
    </r>
    <r>
      <rPr>
        <u/>
        <sz val="9"/>
        <color indexed="12"/>
        <rFont val="Arial"/>
        <family val="2"/>
      </rPr>
      <t>ProductHaulLoad .ProductHaulLoadLifeStatus</t>
    </r>
    <r>
      <rPr>
        <u/>
        <sz val="9"/>
        <color indexed="12"/>
        <rFont val="宋体"/>
        <family val="3"/>
        <charset val="134"/>
      </rPr>
      <t>】</t>
    </r>
    <phoneticPr fontId="7" type="noConversion"/>
  </si>
  <si>
    <r>
      <t>Onlocation</t>
    </r>
    <r>
      <rPr>
        <u/>
        <sz val="9"/>
        <color indexed="12"/>
        <rFont val="宋体"/>
        <family val="3"/>
        <charset val="134"/>
      </rPr>
      <t>三级菜单显示格式为【</t>
    </r>
    <r>
      <rPr>
        <u/>
        <sz val="9"/>
        <color indexed="12"/>
        <rFont val="Arial"/>
        <family val="2"/>
      </rPr>
      <t>Base Blend</t>
    </r>
    <r>
      <rPr>
        <u/>
        <sz val="9"/>
        <color indexed="12"/>
        <rFont val="宋体"/>
        <family val="3"/>
        <charset val="134"/>
      </rPr>
      <t>】</t>
    </r>
    <r>
      <rPr>
        <u/>
        <sz val="9"/>
        <color indexed="12"/>
        <rFont val="Arial"/>
        <family val="2"/>
      </rPr>
      <t>+</t>
    </r>
    <r>
      <rPr>
        <u/>
        <sz val="9"/>
        <color indexed="12"/>
        <rFont val="宋体"/>
        <family val="3"/>
        <charset val="134"/>
      </rPr>
      <t>【</t>
    </r>
    <r>
      <rPr>
        <u/>
        <sz val="9"/>
        <color indexed="12"/>
        <rFont val="Arial"/>
        <family val="2"/>
      </rPr>
      <t>Additives</t>
    </r>
    <r>
      <rPr>
        <u/>
        <sz val="9"/>
        <color indexed="12"/>
        <rFont val="宋体"/>
        <family val="3"/>
        <charset val="134"/>
      </rPr>
      <t>】</t>
    </r>
    <r>
      <rPr>
        <u/>
        <sz val="9"/>
        <color indexed="12"/>
        <rFont val="Arial"/>
        <family val="2"/>
      </rPr>
      <t>+</t>
    </r>
    <r>
      <rPr>
        <u/>
        <sz val="9"/>
        <color indexed="12"/>
        <rFont val="宋体"/>
        <family val="3"/>
        <charset val="134"/>
      </rPr>
      <t>【</t>
    </r>
    <r>
      <rPr>
        <u/>
        <sz val="9"/>
        <color indexed="12"/>
        <rFont val="Arial"/>
        <family val="2"/>
      </rPr>
      <t>Haul Amount</t>
    </r>
    <r>
      <rPr>
        <u/>
        <sz val="9"/>
        <color indexed="12"/>
        <rFont val="宋体"/>
        <family val="3"/>
        <charset val="134"/>
      </rPr>
      <t>】</t>
    </r>
    <phoneticPr fontId="7" type="noConversion"/>
  </si>
  <si>
    <r>
      <t xml:space="preserve">Onlocation </t>
    </r>
    <r>
      <rPr>
        <u/>
        <sz val="9"/>
        <color indexed="12"/>
        <rFont val="宋体"/>
        <family val="3"/>
        <charset val="134"/>
      </rPr>
      <t>三级菜单</t>
    </r>
    <r>
      <rPr>
        <u/>
        <sz val="9"/>
        <color indexed="12"/>
        <rFont val="Arial"/>
        <family val="2"/>
      </rPr>
      <t>Tooltip</t>
    </r>
    <r>
      <rPr>
        <u/>
        <sz val="9"/>
        <color indexed="12"/>
        <rFont val="宋体"/>
        <family val="3"/>
        <charset val="134"/>
      </rPr>
      <t>显示格式为【</t>
    </r>
    <r>
      <rPr>
        <u/>
        <sz val="9"/>
        <color indexed="12"/>
        <rFont val="Arial"/>
        <family val="2"/>
      </rPr>
      <t>ProductHaulLoad.ProductHaulLoadLifeStatus</t>
    </r>
    <r>
      <rPr>
        <u/>
        <sz val="9"/>
        <color indexed="12"/>
        <rFont val="宋体"/>
        <family val="3"/>
        <charset val="134"/>
      </rPr>
      <t>】</t>
    </r>
    <r>
      <rPr>
        <u/>
        <sz val="9"/>
        <color indexed="12"/>
        <rFont val="Arial"/>
        <family val="2"/>
      </rPr>
      <t>|</t>
    </r>
    <r>
      <rPr>
        <u/>
        <sz val="9"/>
        <color indexed="12"/>
        <rFont val="宋体"/>
        <family val="3"/>
        <charset val="134"/>
      </rPr>
      <t>【</t>
    </r>
    <r>
      <rPr>
        <u/>
        <sz val="9"/>
        <color indexed="12"/>
        <rFont val="Arial"/>
        <family val="2"/>
      </rPr>
      <t>ProductHaulLoad .BlendShippingStatus</t>
    </r>
    <r>
      <rPr>
        <u/>
        <sz val="9"/>
        <color indexed="12"/>
        <rFont val="宋体"/>
        <family val="3"/>
        <charset val="134"/>
      </rPr>
      <t>】</t>
    </r>
    <r>
      <rPr>
        <u/>
        <sz val="9"/>
        <color indexed="12"/>
        <rFont val="Arial"/>
        <family val="2"/>
      </rPr>
      <t>|</t>
    </r>
    <r>
      <rPr>
        <u/>
        <sz val="9"/>
        <color indexed="12"/>
        <rFont val="宋体"/>
        <family val="3"/>
        <charset val="134"/>
      </rPr>
      <t>【</t>
    </r>
    <r>
      <rPr>
        <u/>
        <sz val="9"/>
        <color indexed="12"/>
        <rFont val="Arial"/>
        <family val="2"/>
      </rPr>
      <t>ProductHaulLoad BlendTestingStatus</t>
    </r>
    <r>
      <rPr>
        <u/>
        <sz val="9"/>
        <color indexed="12"/>
        <rFont val="宋体"/>
        <family val="3"/>
        <charset val="134"/>
      </rPr>
      <t>】</t>
    </r>
    <phoneticPr fontId="7" type="noConversion"/>
  </si>
  <si>
    <r>
      <t xml:space="preserve">Onlocation </t>
    </r>
    <r>
      <rPr>
        <u/>
        <sz val="9"/>
        <color indexed="12"/>
        <rFont val="宋体"/>
        <family val="3"/>
        <charset val="134"/>
      </rPr>
      <t>二级菜单显示历史数据</t>
    </r>
    <phoneticPr fontId="7" type="noConversion"/>
  </si>
  <si>
    <r>
      <t xml:space="preserve">Onlocation </t>
    </r>
    <r>
      <rPr>
        <u/>
        <sz val="9"/>
        <color indexed="12"/>
        <rFont val="宋体"/>
        <family val="3"/>
        <charset val="134"/>
      </rPr>
      <t>三级菜单显示历史数据</t>
    </r>
    <phoneticPr fontId="7" type="noConversion"/>
  </si>
  <si>
    <r>
      <t>Product Haul</t>
    </r>
    <r>
      <rPr>
        <u/>
        <sz val="9"/>
        <color indexed="12"/>
        <rFont val="宋体"/>
        <family val="3"/>
        <charset val="134"/>
      </rPr>
      <t>只有一个装车单状态为</t>
    </r>
    <r>
      <rPr>
        <u/>
        <sz val="9"/>
        <color indexed="12"/>
        <rFont val="Arial"/>
        <family val="2"/>
      </rPr>
      <t>Scheduled</t>
    </r>
    <r>
      <rPr>
        <u/>
        <sz val="9"/>
        <color indexed="12"/>
        <rFont val="宋体"/>
        <family val="3"/>
        <charset val="134"/>
      </rPr>
      <t>信息时，</t>
    </r>
    <r>
      <rPr>
        <u/>
        <sz val="9"/>
        <color indexed="12"/>
        <rFont val="Arial"/>
        <family val="2"/>
      </rPr>
      <t>Onlocation</t>
    </r>
    <r>
      <rPr>
        <u/>
        <sz val="9"/>
        <color indexed="12"/>
        <rFont val="宋体"/>
        <family val="3"/>
        <charset val="134"/>
      </rPr>
      <t>二级菜单保存成功</t>
    </r>
    <r>
      <rPr>
        <u/>
        <sz val="9"/>
        <color indexed="12"/>
        <rFont val="Arial"/>
        <family val="2"/>
      </rPr>
      <t xml:space="preserve">Product Haul </t>
    </r>
    <r>
      <rPr>
        <u/>
        <sz val="9"/>
        <color indexed="12"/>
        <rFont val="宋体"/>
        <family val="3"/>
        <charset val="134"/>
      </rPr>
      <t>状态更新为</t>
    </r>
    <r>
      <rPr>
        <u/>
        <sz val="9"/>
        <color indexed="12"/>
        <rFont val="Arial"/>
        <family val="2"/>
      </rPr>
      <t>Onlocation</t>
    </r>
    <phoneticPr fontId="7" type="noConversion"/>
  </si>
  <si>
    <r>
      <t>UC008.8-Product Haul</t>
    </r>
    <r>
      <rPr>
        <b/>
        <sz val="12"/>
        <rFont val="宋体"/>
        <family val="3"/>
        <charset val="134"/>
      </rPr>
      <t>有</t>
    </r>
    <r>
      <rPr>
        <b/>
        <sz val="12"/>
        <rFont val="Calibri"/>
        <family val="2"/>
      </rPr>
      <t>2</t>
    </r>
    <r>
      <rPr>
        <b/>
        <sz val="12"/>
        <rFont val="宋体"/>
        <family val="3"/>
        <charset val="134"/>
      </rPr>
      <t>个装车单信息</t>
    </r>
    <r>
      <rPr>
        <b/>
        <sz val="12"/>
        <rFont val="Calibri"/>
        <family val="2"/>
      </rPr>
      <t>,</t>
    </r>
    <r>
      <rPr>
        <b/>
        <sz val="12"/>
        <rFont val="宋体"/>
        <family val="3"/>
        <charset val="134"/>
      </rPr>
      <t>状态为</t>
    </r>
    <r>
      <rPr>
        <b/>
        <sz val="12"/>
        <rFont val="Calibri"/>
        <family val="2"/>
      </rPr>
      <t>Scheduled</t>
    </r>
    <r>
      <rPr>
        <b/>
        <sz val="12"/>
        <rFont val="宋体"/>
        <family val="3"/>
        <charset val="134"/>
      </rPr>
      <t>时，</t>
    </r>
    <r>
      <rPr>
        <b/>
        <sz val="12"/>
        <rFont val="Calibri"/>
        <family val="2"/>
      </rPr>
      <t>Onlocation</t>
    </r>
    <r>
      <rPr>
        <b/>
        <sz val="12"/>
        <rFont val="宋体"/>
        <family val="3"/>
        <charset val="134"/>
      </rPr>
      <t>一个二级菜单，保存成功，</t>
    </r>
    <r>
      <rPr>
        <b/>
        <sz val="12"/>
        <rFont val="Calibri"/>
        <family val="2"/>
      </rPr>
      <t xml:space="preserve">Product Haul </t>
    </r>
    <r>
      <rPr>
        <b/>
        <sz val="12"/>
        <rFont val="宋体"/>
        <family val="3"/>
        <charset val="134"/>
      </rPr>
      <t>状态更新为</t>
    </r>
    <r>
      <rPr>
        <b/>
        <sz val="12"/>
        <rFont val="Calibri"/>
        <family val="2"/>
      </rPr>
      <t>Onlocation</t>
    </r>
    <phoneticPr fontId="7" type="noConversion"/>
  </si>
  <si>
    <r>
      <t>Prodcut Haul</t>
    </r>
    <r>
      <rPr>
        <u/>
        <sz val="9"/>
        <color indexed="12"/>
        <rFont val="宋体"/>
        <family val="3"/>
        <charset val="134"/>
      </rPr>
      <t>有多个装车信息时状态为</t>
    </r>
    <r>
      <rPr>
        <u/>
        <sz val="9"/>
        <color indexed="12"/>
        <rFont val="Arial"/>
        <family val="2"/>
      </rPr>
      <t>Scheduled</t>
    </r>
    <r>
      <rPr>
        <u/>
        <sz val="9"/>
        <color indexed="12"/>
        <rFont val="宋体"/>
        <family val="3"/>
        <charset val="134"/>
      </rPr>
      <t>时，选择二级菜单进行</t>
    </r>
    <r>
      <rPr>
        <u/>
        <sz val="9"/>
        <color indexed="12"/>
        <rFont val="Arial"/>
        <family val="2"/>
      </rPr>
      <t>Onlocation</t>
    </r>
    <r>
      <rPr>
        <u/>
        <sz val="9"/>
        <color indexed="12"/>
        <rFont val="宋体"/>
        <family val="3"/>
        <charset val="134"/>
      </rPr>
      <t>操作成功</t>
    </r>
    <phoneticPr fontId="7" type="noConversion"/>
  </si>
  <si>
    <r>
      <t>Prodcut Haul</t>
    </r>
    <r>
      <rPr>
        <u/>
        <sz val="9"/>
        <color indexed="12"/>
        <rFont val="宋体"/>
        <family val="3"/>
        <charset val="134"/>
      </rPr>
      <t>有</t>
    </r>
    <r>
      <rPr>
        <u/>
        <sz val="9"/>
        <color indexed="12"/>
        <rFont val="Arial"/>
        <family val="2"/>
      </rPr>
      <t>1</t>
    </r>
    <r>
      <rPr>
        <u/>
        <sz val="9"/>
        <color indexed="12"/>
        <rFont val="宋体"/>
        <family val="3"/>
        <charset val="134"/>
      </rPr>
      <t>个装车信息状态为</t>
    </r>
    <r>
      <rPr>
        <u/>
        <sz val="9"/>
        <color indexed="12"/>
        <rFont val="Arial"/>
        <family val="2"/>
      </rPr>
      <t>Scheduled</t>
    </r>
    <r>
      <rPr>
        <u/>
        <sz val="9"/>
        <color indexed="12"/>
        <rFont val="宋体"/>
        <family val="3"/>
        <charset val="134"/>
      </rPr>
      <t>时，选择三级装车单进行</t>
    </r>
    <r>
      <rPr>
        <u/>
        <sz val="9"/>
        <color indexed="12"/>
        <rFont val="Arial"/>
        <family val="2"/>
      </rPr>
      <t>Onlocation</t>
    </r>
    <r>
      <rPr>
        <u/>
        <sz val="9"/>
        <color indexed="12"/>
        <rFont val="宋体"/>
        <family val="3"/>
        <charset val="134"/>
      </rPr>
      <t>操作成功</t>
    </r>
  </si>
  <si>
    <r>
      <t>Prodcut Haul</t>
    </r>
    <r>
      <rPr>
        <u/>
        <sz val="9"/>
        <color indexed="12"/>
        <rFont val="宋体"/>
        <family val="3"/>
        <charset val="134"/>
      </rPr>
      <t>有多个装车信息状态为</t>
    </r>
    <r>
      <rPr>
        <u/>
        <sz val="9"/>
        <color indexed="12"/>
        <rFont val="Arial"/>
        <family val="2"/>
      </rPr>
      <t>Scheduled</t>
    </r>
    <r>
      <rPr>
        <u/>
        <sz val="9"/>
        <color indexed="12"/>
        <rFont val="宋体"/>
        <family val="3"/>
        <charset val="134"/>
      </rPr>
      <t>时，选择三级菜单</t>
    </r>
    <r>
      <rPr>
        <u/>
        <sz val="9"/>
        <color indexed="12"/>
        <rFont val="Arial"/>
        <family val="2"/>
      </rPr>
      <t>Onlocation</t>
    </r>
    <r>
      <rPr>
        <u/>
        <sz val="9"/>
        <color indexed="12"/>
        <rFont val="宋体"/>
        <family val="3"/>
        <charset val="134"/>
      </rPr>
      <t>操作成功</t>
    </r>
    <phoneticPr fontId="7" type="noConversion"/>
  </si>
  <si>
    <r>
      <t>Prodcut Haul</t>
    </r>
    <r>
      <rPr>
        <u/>
        <sz val="9"/>
        <color indexed="12"/>
        <rFont val="宋体"/>
        <family val="3"/>
        <charset val="134"/>
      </rPr>
      <t>有</t>
    </r>
    <r>
      <rPr>
        <u/>
        <sz val="9"/>
        <color indexed="12"/>
        <rFont val="Arial"/>
        <family val="2"/>
      </rPr>
      <t>1</t>
    </r>
    <r>
      <rPr>
        <u/>
        <sz val="9"/>
        <color indexed="12"/>
        <rFont val="宋体"/>
        <family val="3"/>
        <charset val="134"/>
      </rPr>
      <t>个装车信息状态为</t>
    </r>
    <r>
      <rPr>
        <u/>
        <sz val="9"/>
        <color indexed="12"/>
        <rFont val="Arial"/>
        <family val="2"/>
      </rPr>
      <t>Scheduled|PartialHaulScheduled</t>
    </r>
    <r>
      <rPr>
        <u/>
        <sz val="9"/>
        <color indexed="12"/>
        <rFont val="宋体"/>
        <family val="3"/>
        <charset val="134"/>
      </rPr>
      <t>时，选择二级装车单进行</t>
    </r>
    <r>
      <rPr>
        <u/>
        <sz val="9"/>
        <color indexed="12"/>
        <rFont val="Arial"/>
        <family val="2"/>
      </rPr>
      <t>Onlocation</t>
    </r>
    <r>
      <rPr>
        <u/>
        <sz val="9"/>
        <color indexed="12"/>
        <rFont val="宋体"/>
        <family val="3"/>
        <charset val="134"/>
      </rPr>
      <t>操作成功，</t>
    </r>
    <r>
      <rPr>
        <u/>
        <sz val="9"/>
        <color indexed="12"/>
        <rFont val="Arial"/>
        <family val="2"/>
      </rPr>
      <t xml:space="preserve">Product Haul </t>
    </r>
    <r>
      <rPr>
        <u/>
        <sz val="9"/>
        <color indexed="12"/>
        <rFont val="宋体"/>
        <family val="3"/>
        <charset val="134"/>
      </rPr>
      <t>状态更新为</t>
    </r>
    <r>
      <rPr>
        <u/>
        <sz val="9"/>
        <color indexed="12"/>
        <rFont val="Arial"/>
        <family val="2"/>
      </rPr>
      <t>Onlocation</t>
    </r>
    <phoneticPr fontId="7" type="noConversion"/>
  </si>
  <si>
    <r>
      <t>Prodcut Haul</t>
    </r>
    <r>
      <rPr>
        <u/>
        <sz val="9"/>
        <color indexed="12"/>
        <rFont val="宋体"/>
        <family val="3"/>
        <charset val="134"/>
      </rPr>
      <t>有多个装车信息时状态为</t>
    </r>
    <r>
      <rPr>
        <u/>
        <sz val="9"/>
        <color indexed="12"/>
        <rFont val="Arial"/>
        <family val="2"/>
      </rPr>
      <t>Scheduled|PartialHaulScheduled</t>
    </r>
    <r>
      <rPr>
        <u/>
        <sz val="9"/>
        <color indexed="12"/>
        <rFont val="宋体"/>
        <family val="3"/>
        <charset val="134"/>
      </rPr>
      <t>时，选择二级菜单进行</t>
    </r>
    <r>
      <rPr>
        <u/>
        <sz val="9"/>
        <color indexed="12"/>
        <rFont val="Arial"/>
        <family val="2"/>
      </rPr>
      <t>Onlocation</t>
    </r>
    <r>
      <rPr>
        <u/>
        <sz val="9"/>
        <color indexed="12"/>
        <rFont val="宋体"/>
        <family val="3"/>
        <charset val="134"/>
      </rPr>
      <t>操作成功</t>
    </r>
    <phoneticPr fontId="7" type="noConversion"/>
  </si>
  <si>
    <r>
      <t>Prodcut Haul</t>
    </r>
    <r>
      <rPr>
        <u/>
        <sz val="9"/>
        <color indexed="12"/>
        <rFont val="宋体"/>
        <family val="3"/>
        <charset val="134"/>
      </rPr>
      <t>有</t>
    </r>
    <r>
      <rPr>
        <u/>
        <sz val="9"/>
        <color indexed="12"/>
        <rFont val="Arial"/>
        <family val="2"/>
      </rPr>
      <t>1</t>
    </r>
    <r>
      <rPr>
        <u/>
        <sz val="9"/>
        <color indexed="12"/>
        <rFont val="宋体"/>
        <family val="3"/>
        <charset val="134"/>
      </rPr>
      <t>个装车信息状态为</t>
    </r>
    <r>
      <rPr>
        <u/>
        <sz val="9"/>
        <color indexed="12"/>
        <rFont val="Arial"/>
        <family val="2"/>
      </rPr>
      <t>Scheduled|PartialHaulScheduled</t>
    </r>
    <r>
      <rPr>
        <u/>
        <sz val="9"/>
        <color indexed="12"/>
        <rFont val="宋体"/>
        <family val="3"/>
        <charset val="134"/>
      </rPr>
      <t>时，选择三级装车单进行</t>
    </r>
    <r>
      <rPr>
        <u/>
        <sz val="9"/>
        <color indexed="12"/>
        <rFont val="Arial"/>
        <family val="2"/>
      </rPr>
      <t>Onlocation</t>
    </r>
    <r>
      <rPr>
        <u/>
        <sz val="9"/>
        <color indexed="12"/>
        <rFont val="宋体"/>
        <family val="3"/>
        <charset val="134"/>
      </rPr>
      <t>操作成功，</t>
    </r>
    <r>
      <rPr>
        <u/>
        <sz val="9"/>
        <color indexed="12"/>
        <rFont val="Arial"/>
        <family val="2"/>
      </rPr>
      <t xml:space="preserve">Product Haul </t>
    </r>
    <r>
      <rPr>
        <u/>
        <sz val="9"/>
        <color indexed="12"/>
        <rFont val="宋体"/>
        <family val="3"/>
        <charset val="134"/>
      </rPr>
      <t>状态更新为</t>
    </r>
    <r>
      <rPr>
        <u/>
        <sz val="9"/>
        <color indexed="12"/>
        <rFont val="Arial"/>
        <family val="2"/>
      </rPr>
      <t>Onlocation</t>
    </r>
    <phoneticPr fontId="7" type="noConversion"/>
  </si>
  <si>
    <r>
      <t>Prodcut Haul</t>
    </r>
    <r>
      <rPr>
        <u/>
        <sz val="9"/>
        <color indexed="12"/>
        <rFont val="宋体"/>
        <family val="3"/>
        <charset val="134"/>
      </rPr>
      <t>有多个装车信息状态为</t>
    </r>
    <r>
      <rPr>
        <u/>
        <sz val="9"/>
        <color indexed="12"/>
        <rFont val="Arial"/>
        <family val="2"/>
      </rPr>
      <t>Scheduled|PartialHaulScheduled</t>
    </r>
    <r>
      <rPr>
        <u/>
        <sz val="9"/>
        <color indexed="12"/>
        <rFont val="宋体"/>
        <family val="3"/>
        <charset val="134"/>
      </rPr>
      <t>时，三级菜单</t>
    </r>
    <r>
      <rPr>
        <u/>
        <sz val="9"/>
        <color indexed="12"/>
        <rFont val="Arial"/>
        <family val="2"/>
      </rPr>
      <t>Onlocation</t>
    </r>
    <r>
      <rPr>
        <u/>
        <sz val="9"/>
        <color indexed="12"/>
        <rFont val="宋体"/>
        <family val="3"/>
        <charset val="134"/>
      </rPr>
      <t>操作成功</t>
    </r>
    <phoneticPr fontId="7" type="noConversion"/>
  </si>
  <si>
    <t>UC008-14</t>
    <phoneticPr fontId="7" type="noConversion"/>
  </si>
  <si>
    <t>UC008-13</t>
    <phoneticPr fontId="7" type="noConversion"/>
  </si>
  <si>
    <t>UC008-12</t>
    <phoneticPr fontId="7" type="noConversion"/>
  </si>
  <si>
    <t>UC008-11</t>
    <phoneticPr fontId="7" type="noConversion"/>
  </si>
  <si>
    <t>UC008-10</t>
    <phoneticPr fontId="7" type="noConversion"/>
  </si>
  <si>
    <t>UC008-9</t>
    <phoneticPr fontId="7" type="noConversion"/>
  </si>
  <si>
    <t>Re-schedule Product Haul</t>
    <phoneticPr fontId="7" type="noConversion"/>
  </si>
  <si>
    <t>Cancel Product Haul</t>
    <phoneticPr fontId="7" type="noConversion"/>
  </si>
  <si>
    <t>Unit Test</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</si>
</sst>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 \h"/>
    <numFmt numFmtId="177" formatCode="#,##0.0\ \h"/>
    <numFmt numFmtId="178" formatCode="0\ \m"/>
    <numFmt numFmtId="179" formatCode="d\-mmm\-yyyy"/>
    <numFmt numFmtId="180" formatCode="0\ "/>
    <numFmt numFmtId="181" formatCode="mmmm\ d\,\ yyyy"/>
  </numFmts>
  <fonts count="48" x14ac:knownFonts="1">
    <font>
      <sz val="10"/>
      <name val="Arial"/>
      <charset val="134"/>
    </font>
    <font>
      <u/>
      <sz val="9"/>
      <color indexed="12"/>
      <name val="Arial"/>
      <family val="2"/>
    </font>
    <font>
      <sz val="8"/>
      <name val="Arial"/>
      <family val="2"/>
    </font>
    <font>
      <b/>
      <sz val="16"/>
      <color indexed="9"/>
      <name val="Arial"/>
      <family val="2"/>
    </font>
    <font>
      <b/>
      <sz val="8"/>
      <color indexed="9"/>
      <name val="Arial"/>
      <family val="2"/>
    </font>
    <font>
      <b/>
      <sz val="10"/>
      <color indexed="9"/>
      <name val="Arial"/>
      <family val="2"/>
    </font>
    <font>
      <b/>
      <sz val="9"/>
      <name val="Arial"/>
      <family val="2"/>
    </font>
    <font>
      <sz val="9"/>
      <name val="Arial"/>
      <family val="2"/>
    </font>
    <font>
      <b/>
      <sz val="10"/>
      <name val="Arial"/>
      <family val="2"/>
    </font>
    <font>
      <b/>
      <i/>
      <sz val="10"/>
      <name val="Arial"/>
      <family val="2"/>
    </font>
    <font>
      <b/>
      <i/>
      <sz val="10"/>
      <color indexed="12"/>
      <name val="Arial"/>
      <family val="2"/>
    </font>
    <font>
      <b/>
      <sz val="12"/>
      <name val="Calibri"/>
      <family val="2"/>
    </font>
    <font>
      <sz val="10"/>
      <name val="Calibri"/>
      <family val="2"/>
    </font>
    <font>
      <b/>
      <sz val="10"/>
      <name val="Calibri"/>
      <family val="2"/>
    </font>
    <font>
      <sz val="10"/>
      <name val="宋体"/>
      <family val="3"/>
      <charset val="134"/>
    </font>
    <font>
      <b/>
      <sz val="10"/>
      <color rgb="FFFFFFFF"/>
      <name val="Arial"/>
      <family val="2"/>
    </font>
    <font>
      <b/>
      <sz val="12"/>
      <color indexed="9"/>
      <name val="Arial"/>
      <family val="2"/>
    </font>
    <font>
      <sz val="10"/>
      <color indexed="9"/>
      <name val="Arial"/>
      <family val="2"/>
    </font>
    <font>
      <b/>
      <sz val="16"/>
      <name val="Arial"/>
      <family val="2"/>
    </font>
    <font>
      <b/>
      <sz val="18"/>
      <color indexed="9"/>
      <name val="Arial"/>
      <family val="2"/>
    </font>
    <font>
      <sz val="12"/>
      <name val="Arial"/>
      <family val="2"/>
    </font>
    <font>
      <b/>
      <sz val="9"/>
      <color indexed="9"/>
      <name val="Arial"/>
      <family val="2"/>
    </font>
    <font>
      <sz val="10"/>
      <color indexed="63"/>
      <name val="Arial"/>
      <family val="2"/>
    </font>
    <font>
      <b/>
      <sz val="10"/>
      <color indexed="63"/>
      <name val="Arial"/>
      <family val="2"/>
    </font>
    <font>
      <b/>
      <sz val="8"/>
      <color indexed="12"/>
      <name val="Courier New"/>
      <family val="3"/>
    </font>
    <font>
      <b/>
      <i/>
      <sz val="8"/>
      <color indexed="23"/>
      <name val="Arial"/>
      <family val="2"/>
    </font>
    <font>
      <sz val="10"/>
      <color indexed="23"/>
      <name val="Arial"/>
      <family val="2"/>
    </font>
    <font>
      <b/>
      <sz val="10"/>
      <color indexed="16"/>
      <name val="Arial"/>
      <family val="2"/>
    </font>
    <font>
      <b/>
      <i/>
      <sz val="10"/>
      <color indexed="55"/>
      <name val="Arial"/>
      <family val="2"/>
    </font>
    <font>
      <b/>
      <sz val="12"/>
      <color indexed="10"/>
      <name val="Arial"/>
      <family val="2"/>
    </font>
    <font>
      <b/>
      <i/>
      <sz val="8"/>
      <color indexed="55"/>
      <name val="Arial"/>
      <family val="2"/>
    </font>
    <font>
      <u/>
      <sz val="8"/>
      <color indexed="22"/>
      <name val="Arial"/>
      <family val="2"/>
    </font>
    <font>
      <b/>
      <sz val="9"/>
      <color indexed="16"/>
      <name val="Arial"/>
      <family val="2"/>
    </font>
    <font>
      <sz val="9"/>
      <color indexed="63"/>
      <name val="Arial"/>
      <family val="2"/>
    </font>
    <font>
      <sz val="9"/>
      <name val="Tahoma"/>
      <family val="2"/>
    </font>
    <font>
      <b/>
      <sz val="9"/>
      <name val="Tahoma"/>
      <family val="2"/>
    </font>
    <font>
      <u/>
      <sz val="9"/>
      <name val="Tahoma"/>
      <family val="2"/>
    </font>
    <font>
      <b/>
      <u/>
      <sz val="10"/>
      <name val="Tahoma"/>
      <family val="2"/>
    </font>
    <font>
      <b/>
      <u/>
      <sz val="9"/>
      <name val="Tahoma"/>
      <family val="2"/>
    </font>
    <font>
      <sz val="10"/>
      <name val="Tahoma"/>
      <family val="2"/>
    </font>
    <font>
      <sz val="10"/>
      <name val="Arial"/>
      <family val="2"/>
    </font>
    <font>
      <u/>
      <sz val="9"/>
      <color indexed="12"/>
      <name val="宋体"/>
      <family val="3"/>
      <charset val="134"/>
    </font>
    <font>
      <u/>
      <sz val="9"/>
      <color indexed="12"/>
      <name val="Arial"/>
      <family val="3"/>
      <charset val="134"/>
    </font>
    <font>
      <sz val="10"/>
      <name val="宋体"/>
      <family val="3"/>
      <charset val="134"/>
    </font>
    <font>
      <sz val="10"/>
      <name val="Calibri"/>
      <family val="3"/>
      <charset val="134"/>
    </font>
    <font>
      <sz val="10"/>
      <name val="Arial"/>
      <family val="3"/>
      <charset val="134"/>
    </font>
    <font>
      <b/>
      <sz val="12"/>
      <name val="宋体"/>
      <family val="3"/>
      <charset val="134"/>
    </font>
    <font>
      <b/>
      <sz val="12"/>
      <name val="Calibri"/>
      <family val="3"/>
      <charset val="134"/>
    </font>
  </fonts>
  <fills count="9">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55"/>
        <bgColor indexed="64"/>
      </patternFill>
    </fill>
    <fill>
      <patternFill patternType="solid">
        <fgColor indexed="63"/>
        <bgColor indexed="64"/>
      </patternFill>
    </fill>
    <fill>
      <patternFill patternType="solid">
        <fgColor indexed="12"/>
        <bgColor indexed="64"/>
      </patternFill>
    </fill>
    <fill>
      <patternFill patternType="solid">
        <fgColor indexed="23"/>
        <bgColor indexed="64"/>
      </patternFill>
    </fill>
  </fills>
  <borders count="66">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auto="1"/>
      </right>
      <top style="thin">
        <color auto="1"/>
      </top>
      <bottom/>
      <diagonal/>
    </border>
    <border>
      <left/>
      <right style="thin">
        <color auto="1"/>
      </right>
      <top/>
      <bottom style="thin">
        <color auto="1"/>
      </bottom>
      <diagonal/>
    </border>
    <border>
      <left style="thin">
        <color indexed="23"/>
      </left>
      <right style="thin">
        <color auto="1"/>
      </right>
      <top style="thin">
        <color auto="1"/>
      </top>
      <bottom style="thin">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medium">
        <color indexed="12"/>
      </left>
      <right/>
      <top/>
      <bottom style="medium">
        <color indexed="12"/>
      </bottom>
      <diagonal/>
    </border>
    <border>
      <left/>
      <right/>
      <top/>
      <bottom style="medium">
        <color indexed="12"/>
      </bottom>
      <diagonal/>
    </border>
    <border>
      <left style="thin">
        <color auto="1"/>
      </left>
      <right/>
      <top style="medium">
        <color indexed="12"/>
      </top>
      <bottom style="thin">
        <color auto="1"/>
      </bottom>
      <diagonal/>
    </border>
    <border>
      <left/>
      <right style="medium">
        <color indexed="12"/>
      </right>
      <top/>
      <bottom style="medium">
        <color indexed="12"/>
      </bottom>
      <diagonal/>
    </border>
    <border>
      <left/>
      <right/>
      <top/>
      <bottom style="double">
        <color auto="1"/>
      </bottom>
      <diagonal/>
    </border>
    <border>
      <left style="medium">
        <color auto="1"/>
      </left>
      <right/>
      <top/>
      <bottom style="thin">
        <color auto="1"/>
      </bottom>
      <diagonal/>
    </border>
    <border>
      <left/>
      <right/>
      <top/>
      <bottom style="thin">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right/>
      <top style="thin">
        <color auto="1"/>
      </top>
      <bottom/>
      <diagonal/>
    </border>
    <border>
      <left style="thin">
        <color auto="1"/>
      </left>
      <right/>
      <top/>
      <bottom style="medium">
        <color auto="1"/>
      </bottom>
      <diagonal/>
    </border>
    <border>
      <left/>
      <right/>
      <top/>
      <bottom style="medium">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indexed="55"/>
      </bottom>
      <diagonal/>
    </border>
    <border>
      <left/>
      <right style="thin">
        <color auto="1"/>
      </right>
      <top/>
      <bottom style="thin">
        <color indexed="55"/>
      </bottom>
      <diagonal/>
    </border>
    <border>
      <left style="thin">
        <color indexed="63"/>
      </left>
      <right style="thin">
        <color auto="1"/>
      </right>
      <top style="thin">
        <color auto="1"/>
      </top>
      <bottom/>
      <diagonal/>
    </border>
    <border>
      <left style="thin">
        <color indexed="63"/>
      </left>
      <right style="thin">
        <color auto="1"/>
      </right>
      <top/>
      <bottom style="thin">
        <color auto="1"/>
      </bottom>
      <diagonal/>
    </border>
    <border>
      <left style="thin">
        <color indexed="23"/>
      </left>
      <right style="thin">
        <color auto="1"/>
      </right>
      <top/>
      <bottom/>
      <diagonal/>
    </border>
    <border>
      <left style="thin">
        <color indexed="23"/>
      </left>
      <right style="thin">
        <color auto="1"/>
      </right>
      <top/>
      <bottom style="thin">
        <color auto="1"/>
      </bottom>
      <diagonal/>
    </border>
  </borders>
  <cellStyleXfs count="6">
    <xf numFmtId="0" fontId="0" fillId="0" borderId="0"/>
    <xf numFmtId="0" fontId="1" fillId="0" borderId="0" applyNumberFormat="0" applyFill="0" applyBorder="0" applyAlignment="0" applyProtection="0">
      <alignment vertical="top"/>
      <protection locked="0"/>
    </xf>
    <xf numFmtId="9" fontId="40" fillId="0" borderId="0" applyFont="0" applyFill="0" applyBorder="0" applyAlignment="0" applyProtection="0"/>
    <xf numFmtId="0" fontId="1" fillId="0" borderId="0" applyNumberFormat="0" applyFill="0" applyBorder="0" applyAlignment="0" applyProtection="0">
      <alignment vertical="top"/>
      <protection locked="0"/>
    </xf>
    <xf numFmtId="0" fontId="40" fillId="0" borderId="0"/>
    <xf numFmtId="9" fontId="40" fillId="0" borderId="0" applyFont="0" applyFill="0" applyBorder="0" applyAlignment="0" applyProtection="0"/>
  </cellStyleXfs>
  <cellXfs count="402">
    <xf numFmtId="0" fontId="0" fillId="0" borderId="0" xfId="0"/>
    <xf numFmtId="0" fontId="40" fillId="0" borderId="1" xfId="4" applyBorder="1" applyAlignment="1">
      <alignment horizontal="left" vertical="top"/>
    </xf>
    <xf numFmtId="0" fontId="40" fillId="0" borderId="2" xfId="4" applyBorder="1" applyAlignment="1">
      <alignment horizontal="left" vertical="top" wrapText="1"/>
    </xf>
    <xf numFmtId="0" fontId="40" fillId="0" borderId="3" xfId="4" applyBorder="1" applyAlignment="1">
      <alignment horizontal="left" vertical="top"/>
    </xf>
    <xf numFmtId="0" fontId="40" fillId="0" borderId="5" xfId="4" applyBorder="1" applyAlignment="1">
      <alignment horizontal="left" vertical="top" wrapText="1"/>
    </xf>
    <xf numFmtId="0" fontId="40" fillId="0" borderId="6" xfId="4" applyBorder="1" applyAlignment="1">
      <alignment horizontal="left" vertical="top"/>
    </xf>
    <xf numFmtId="0" fontId="40" fillId="0" borderId="8" xfId="4" applyBorder="1" applyAlignment="1">
      <alignment horizontal="left" vertical="top" wrapText="1"/>
    </xf>
    <xf numFmtId="0" fontId="40" fillId="0" borderId="9" xfId="4" applyBorder="1" applyAlignment="1">
      <alignment horizontal="left" vertical="top"/>
    </xf>
    <xf numFmtId="0" fontId="40" fillId="0" borderId="8" xfId="4" applyBorder="1"/>
    <xf numFmtId="0" fontId="1" fillId="0" borderId="9" xfId="3" applyBorder="1" applyAlignment="1" applyProtection="1">
      <alignment horizontal="left" vertical="top"/>
    </xf>
    <xf numFmtId="14" fontId="0" fillId="0" borderId="0" xfId="0" applyNumberFormat="1" applyAlignment="1">
      <alignment horizontal="left"/>
    </xf>
    <xf numFmtId="0" fontId="40" fillId="0" borderId="11" xfId="4" applyBorder="1" applyAlignment="1">
      <alignment horizontal="left" vertical="top" wrapText="1"/>
    </xf>
    <xf numFmtId="0" fontId="40" fillId="0" borderId="12" xfId="4" applyBorder="1" applyAlignment="1">
      <alignment horizontal="left" vertical="top" wrapText="1"/>
    </xf>
    <xf numFmtId="0" fontId="40" fillId="0" borderId="8" xfId="4" applyBorder="1" applyAlignment="1">
      <alignment horizontal="left"/>
    </xf>
    <xf numFmtId="0" fontId="40" fillId="0" borderId="15" xfId="4" applyBorder="1" applyAlignment="1">
      <alignment horizontal="left" vertical="top" wrapText="1"/>
    </xf>
    <xf numFmtId="0" fontId="40" fillId="0" borderId="16" xfId="4" applyBorder="1" applyAlignment="1">
      <alignment horizontal="left" vertical="top" wrapText="1"/>
    </xf>
    <xf numFmtId="0" fontId="40" fillId="0" borderId="17" xfId="4" applyBorder="1" applyAlignment="1">
      <alignment horizontal="left" vertical="top"/>
    </xf>
    <xf numFmtId="0" fontId="40" fillId="0" borderId="17" xfId="4" applyBorder="1" applyAlignment="1">
      <alignment horizontal="left" vertical="top" wrapText="1"/>
    </xf>
    <xf numFmtId="0" fontId="0" fillId="0" borderId="8" xfId="0" applyBorder="1" applyAlignment="1">
      <alignment horizontal="left" vertical="top"/>
    </xf>
    <xf numFmtId="0" fontId="40" fillId="0" borderId="8" xfId="4" applyBorder="1" applyAlignment="1">
      <alignment horizontal="left" vertical="top"/>
    </xf>
    <xf numFmtId="0" fontId="0" fillId="0" borderId="16" xfId="0" applyBorder="1" applyAlignment="1">
      <alignment horizontal="left" vertical="top"/>
    </xf>
    <xf numFmtId="0" fontId="0" fillId="0" borderId="8" xfId="0" applyBorder="1" applyAlignment="1">
      <alignment horizontal="left"/>
    </xf>
    <xf numFmtId="0" fontId="0" fillId="0" borderId="8" xfId="0" applyBorder="1"/>
    <xf numFmtId="14" fontId="0" fillId="0" borderId="8" xfId="0" applyNumberFormat="1" applyBorder="1" applyAlignment="1">
      <alignment horizontal="left"/>
    </xf>
    <xf numFmtId="14" fontId="0" fillId="0" borderId="8" xfId="0" applyNumberFormat="1" applyBorder="1" applyAlignment="1">
      <alignment horizontal="left" vertical="top"/>
    </xf>
    <xf numFmtId="14" fontId="0" fillId="0" borderId="8" xfId="0" applyNumberFormat="1" applyBorder="1" applyAlignment="1">
      <alignment horizontal="left" vertical="center"/>
    </xf>
    <xf numFmtId="0" fontId="2" fillId="2" borderId="0" xfId="0" applyFont="1" applyFill="1"/>
    <xf numFmtId="0" fontId="0" fillId="2" borderId="0" xfId="0" applyFill="1" applyAlignment="1">
      <alignment wrapText="1"/>
    </xf>
    <xf numFmtId="0" fontId="0" fillId="2" borderId="0" xfId="0" applyFill="1"/>
    <xf numFmtId="0" fontId="0" fillId="2" borderId="0" xfId="0" applyFill="1" applyAlignment="1">
      <alignment horizontal="center"/>
    </xf>
    <xf numFmtId="0" fontId="3" fillId="4" borderId="0" xfId="0" applyFont="1" applyFill="1" applyAlignment="1">
      <alignment horizontal="left"/>
    </xf>
    <xf numFmtId="0" fontId="4" fillId="4" borderId="0" xfId="0" applyFont="1" applyFill="1" applyAlignment="1">
      <alignment horizontal="left"/>
    </xf>
    <xf numFmtId="0" fontId="5" fillId="3" borderId="19" xfId="0" applyFont="1" applyFill="1" applyBorder="1" applyAlignment="1">
      <alignment vertical="top"/>
    </xf>
    <xf numFmtId="0" fontId="5" fillId="3" borderId="20" xfId="0" applyFont="1" applyFill="1" applyBorder="1" applyAlignment="1">
      <alignment vertical="top"/>
    </xf>
    <xf numFmtId="0" fontId="5" fillId="3" borderId="21" xfId="0" applyFont="1" applyFill="1" applyBorder="1" applyAlignment="1">
      <alignment vertical="top"/>
    </xf>
    <xf numFmtId="0" fontId="6" fillId="2" borderId="19" xfId="0" applyFont="1" applyFill="1" applyBorder="1" applyAlignment="1">
      <alignment horizontal="center" vertical="center" wrapText="1"/>
    </xf>
    <xf numFmtId="9" fontId="6" fillId="2" borderId="22" xfId="2" applyFont="1" applyFill="1" applyBorder="1" applyAlignment="1">
      <alignment horizontal="center" vertical="center" wrapText="1"/>
    </xf>
    <xf numFmtId="176" fontId="7" fillId="2" borderId="21" xfId="0" applyNumberFormat="1" applyFont="1" applyFill="1" applyBorder="1" applyAlignment="1">
      <alignment horizontal="center" vertical="center" wrapText="1"/>
    </xf>
    <xf numFmtId="176" fontId="7" fillId="2" borderId="23" xfId="0" applyNumberFormat="1" applyFont="1" applyFill="1" applyBorder="1" applyAlignment="1">
      <alignment horizontal="center" vertical="center" wrapText="1"/>
    </xf>
    <xf numFmtId="0" fontId="2" fillId="4" borderId="0" xfId="0" applyFont="1" applyFill="1"/>
    <xf numFmtId="9" fontId="6" fillId="2" borderId="24" xfId="2" applyFont="1" applyFill="1" applyBorder="1" applyAlignment="1">
      <alignment horizontal="center" vertical="center" wrapText="1"/>
    </xf>
    <xf numFmtId="0" fontId="6" fillId="5" borderId="25" xfId="0" applyFont="1" applyFill="1" applyBorder="1" applyAlignment="1">
      <alignment horizontal="left" vertical="center" wrapText="1"/>
    </xf>
    <xf numFmtId="0" fontId="6" fillId="5" borderId="26" xfId="0" applyFont="1" applyFill="1" applyBorder="1" applyAlignment="1">
      <alignment horizontal="center" vertical="center" wrapText="1"/>
    </xf>
    <xf numFmtId="9" fontId="6" fillId="5" borderId="25" xfId="2" applyFont="1" applyFill="1" applyBorder="1" applyAlignment="1">
      <alignment horizontal="center" vertical="center" wrapText="1"/>
    </xf>
    <xf numFmtId="176" fontId="6" fillId="5" borderId="26" xfId="0" applyNumberFormat="1" applyFont="1" applyFill="1" applyBorder="1" applyAlignment="1">
      <alignment horizontal="center" vertical="center" wrapText="1"/>
    </xf>
    <xf numFmtId="0" fontId="6" fillId="2" borderId="19" xfId="0" applyFont="1" applyFill="1" applyBorder="1" applyAlignment="1">
      <alignment horizontal="left" vertical="center" wrapText="1"/>
    </xf>
    <xf numFmtId="0" fontId="6" fillId="2" borderId="27" xfId="0" applyFont="1" applyFill="1" applyBorder="1" applyAlignment="1">
      <alignment horizontal="center" vertical="center" wrapText="1"/>
    </xf>
    <xf numFmtId="9" fontId="6" fillId="2" borderId="19" xfId="2" applyFont="1" applyFill="1" applyBorder="1" applyAlignment="1">
      <alignment horizontal="right" vertical="center" wrapText="1"/>
    </xf>
    <xf numFmtId="176" fontId="6" fillId="2" borderId="26" xfId="0" applyNumberFormat="1" applyFont="1" applyFill="1" applyBorder="1" applyAlignment="1">
      <alignment horizontal="center" vertical="center" wrapText="1"/>
    </xf>
    <xf numFmtId="0" fontId="0" fillId="4" borderId="0" xfId="0" applyFill="1"/>
    <xf numFmtId="0" fontId="5" fillId="6" borderId="8" xfId="0" applyFont="1" applyFill="1" applyBorder="1" applyAlignment="1">
      <alignment horizontal="center" wrapText="1"/>
    </xf>
    <xf numFmtId="0" fontId="5" fillId="6" borderId="19" xfId="0" applyFont="1" applyFill="1" applyBorder="1" applyAlignment="1">
      <alignment horizontal="center" wrapText="1"/>
    </xf>
    <xf numFmtId="0" fontId="0" fillId="2" borderId="25" xfId="0" applyFill="1" applyBorder="1" applyAlignment="1">
      <alignment horizontal="left" vertical="top" wrapText="1"/>
    </xf>
    <xf numFmtId="0" fontId="0" fillId="4" borderId="16" xfId="0" applyFill="1" applyBorder="1" applyAlignment="1">
      <alignment vertical="top" wrapText="1"/>
    </xf>
    <xf numFmtId="0" fontId="0" fillId="4" borderId="16" xfId="0" applyFill="1" applyBorder="1" applyAlignment="1">
      <alignment horizontal="left" vertical="top" wrapText="1"/>
    </xf>
    <xf numFmtId="0" fontId="8" fillId="4" borderId="21" xfId="0" applyFont="1" applyFill="1" applyBorder="1" applyAlignment="1">
      <alignment horizontal="center" vertical="top" wrapText="1"/>
    </xf>
    <xf numFmtId="14" fontId="0" fillId="4" borderId="16" xfId="0" applyNumberFormat="1" applyFill="1" applyBorder="1" applyAlignment="1">
      <alignment horizontal="center" vertical="top" wrapText="1"/>
    </xf>
    <xf numFmtId="0" fontId="0" fillId="4" borderId="16" xfId="0" applyFill="1" applyBorder="1" applyAlignment="1">
      <alignment horizontal="center" vertical="top" wrapText="1"/>
    </xf>
    <xf numFmtId="178" fontId="0" fillId="4" borderId="16" xfId="0" applyNumberFormat="1" applyFill="1" applyBorder="1" applyAlignment="1">
      <alignment horizontal="center" vertical="top" wrapText="1"/>
    </xf>
    <xf numFmtId="178" fontId="0" fillId="4" borderId="30" xfId="0" applyNumberFormat="1" applyFill="1" applyBorder="1" applyAlignment="1">
      <alignment horizontal="left" vertical="top" wrapText="1"/>
    </xf>
    <xf numFmtId="0" fontId="0" fillId="2" borderId="19" xfId="0" applyFill="1" applyBorder="1" applyAlignment="1">
      <alignment horizontal="left" vertical="top" wrapText="1"/>
    </xf>
    <xf numFmtId="0" fontId="0" fillId="4" borderId="8" xfId="0" applyFill="1" applyBorder="1" applyAlignment="1">
      <alignment vertical="top" wrapText="1"/>
    </xf>
    <xf numFmtId="0" fontId="0" fillId="4" borderId="8" xfId="0" applyFill="1" applyBorder="1" applyAlignment="1">
      <alignment horizontal="left" vertical="top" wrapText="1"/>
    </xf>
    <xf numFmtId="14" fontId="0" fillId="4" borderId="8" xfId="0" applyNumberFormat="1" applyFill="1" applyBorder="1" applyAlignment="1">
      <alignment horizontal="center" vertical="top" wrapText="1"/>
    </xf>
    <xf numFmtId="0" fontId="0" fillId="4" borderId="8" xfId="0" applyFill="1" applyBorder="1" applyAlignment="1">
      <alignment horizontal="center" vertical="top" wrapText="1"/>
    </xf>
    <xf numFmtId="178" fontId="0" fillId="4" borderId="19" xfId="0" applyNumberFormat="1" applyFill="1" applyBorder="1" applyAlignment="1">
      <alignment horizontal="left" vertical="top" wrapText="1"/>
    </xf>
    <xf numFmtId="0" fontId="2" fillId="4" borderId="0" xfId="0" applyFont="1" applyFill="1" applyAlignment="1">
      <alignment horizontal="center"/>
    </xf>
    <xf numFmtId="0" fontId="0" fillId="4" borderId="0" xfId="0" applyFill="1" applyAlignment="1">
      <alignment horizontal="center"/>
    </xf>
    <xf numFmtId="0" fontId="5" fillId="5" borderId="8" xfId="0" applyFont="1" applyFill="1" applyBorder="1" applyAlignment="1">
      <alignment horizontal="center" wrapText="1"/>
    </xf>
    <xf numFmtId="0" fontId="12" fillId="2" borderId="33" xfId="0" applyFont="1" applyFill="1" applyBorder="1" applyAlignment="1">
      <alignment horizontal="center"/>
    </xf>
    <xf numFmtId="0" fontId="13" fillId="2" borderId="23" xfId="0" applyFont="1" applyFill="1" applyBorder="1" applyAlignment="1">
      <alignment horizontal="right" vertical="center" wrapText="1"/>
    </xf>
    <xf numFmtId="0" fontId="13" fillId="2" borderId="25" xfId="0" applyFont="1" applyFill="1" applyBorder="1" applyAlignment="1">
      <alignment horizontal="right" vertical="center" wrapText="1"/>
    </xf>
    <xf numFmtId="0" fontId="12" fillId="2" borderId="35" xfId="0" applyFont="1" applyFill="1" applyBorder="1" applyAlignment="1">
      <alignment horizontal="center"/>
    </xf>
    <xf numFmtId="0" fontId="13" fillId="2" borderId="21" xfId="0" applyFont="1" applyFill="1" applyBorder="1" applyAlignment="1">
      <alignment horizontal="right" vertical="center" wrapText="1"/>
    </xf>
    <xf numFmtId="0" fontId="12" fillId="2" borderId="36" xfId="0" applyFont="1" applyFill="1" applyBorder="1" applyAlignment="1">
      <alignment horizontal="center"/>
    </xf>
    <xf numFmtId="0" fontId="12" fillId="2" borderId="37" xfId="0" applyFont="1" applyFill="1" applyBorder="1" applyAlignment="1">
      <alignment horizontal="center"/>
    </xf>
    <xf numFmtId="0" fontId="13" fillId="2" borderId="38" xfId="0" applyFont="1" applyFill="1" applyBorder="1" applyAlignment="1">
      <alignment horizontal="right" vertical="center" wrapText="1"/>
    </xf>
    <xf numFmtId="0" fontId="13" fillId="2" borderId="39" xfId="0" applyFont="1" applyFill="1" applyBorder="1" applyAlignment="1">
      <alignment horizontal="center"/>
    </xf>
    <xf numFmtId="0" fontId="13" fillId="2" borderId="40" xfId="0" applyFont="1" applyFill="1" applyBorder="1" applyAlignment="1">
      <alignment horizontal="right"/>
    </xf>
    <xf numFmtId="0" fontId="13" fillId="2" borderId="42" xfId="0" applyFont="1" applyFill="1" applyBorder="1" applyAlignment="1">
      <alignment horizontal="center"/>
    </xf>
    <xf numFmtId="179" fontId="12" fillId="0" borderId="42" xfId="0" applyNumberFormat="1" applyFont="1" applyBorder="1" applyAlignment="1">
      <alignment horizontal="center" wrapText="1"/>
    </xf>
    <xf numFmtId="0" fontId="13" fillId="2" borderId="37" xfId="0" applyFont="1" applyFill="1" applyBorder="1" applyAlignment="1">
      <alignment horizontal="center"/>
    </xf>
    <xf numFmtId="0" fontId="13" fillId="2" borderId="43" xfId="0" applyFont="1" applyFill="1" applyBorder="1" applyAlignment="1">
      <alignment horizontal="right"/>
    </xf>
    <xf numFmtId="0" fontId="13" fillId="2" borderId="45" xfId="0" applyFont="1" applyFill="1" applyBorder="1" applyAlignment="1">
      <alignment horizontal="center"/>
    </xf>
    <xf numFmtId="0" fontId="13" fillId="2" borderId="1" xfId="0" applyFont="1" applyFill="1" applyBorder="1" applyAlignment="1">
      <alignment horizontal="center" vertical="center" textRotation="180"/>
    </xf>
    <xf numFmtId="0" fontId="13" fillId="2" borderId="2" xfId="0" applyFont="1" applyFill="1" applyBorder="1" applyAlignment="1">
      <alignment vertical="center" wrapText="1"/>
    </xf>
    <xf numFmtId="0" fontId="13" fillId="2" borderId="2" xfId="0" applyFont="1" applyFill="1" applyBorder="1" applyAlignment="1">
      <alignment horizontal="center" vertical="center" wrapText="1"/>
    </xf>
    <xf numFmtId="0" fontId="13" fillId="2" borderId="46" xfId="0" applyFont="1" applyFill="1" applyBorder="1"/>
    <xf numFmtId="0" fontId="12" fillId="0" borderId="18" xfId="0" applyFont="1" applyBorder="1" applyAlignment="1">
      <alignment horizontal="center" vertical="top" wrapText="1"/>
    </xf>
    <xf numFmtId="0" fontId="14" fillId="0" borderId="16" xfId="0" applyFont="1" applyBorder="1" applyAlignment="1">
      <alignment vertical="top" wrapText="1"/>
    </xf>
    <xf numFmtId="0" fontId="14" fillId="4" borderId="8" xfId="0" applyFont="1" applyFill="1" applyBorder="1" applyAlignment="1">
      <alignment horizontal="left" vertical="top" wrapText="1"/>
    </xf>
    <xf numFmtId="0" fontId="14" fillId="4" borderId="21" xfId="0" applyFont="1" applyFill="1" applyBorder="1" applyAlignment="1">
      <alignment horizontal="left" vertical="top" wrapText="1"/>
    </xf>
    <xf numFmtId="0" fontId="12" fillId="0" borderId="42" xfId="0" applyFont="1" applyBorder="1" applyAlignment="1">
      <alignment vertical="top" wrapText="1"/>
    </xf>
    <xf numFmtId="0" fontId="14" fillId="4" borderId="21" xfId="0" applyFont="1" applyFill="1" applyBorder="1" applyAlignment="1">
      <alignment vertical="top" wrapText="1"/>
    </xf>
    <xf numFmtId="0" fontId="12" fillId="0" borderId="19" xfId="0" applyFont="1" applyBorder="1" applyAlignment="1">
      <alignment vertical="top" wrapText="1"/>
    </xf>
    <xf numFmtId="0" fontId="14" fillId="0" borderId="8" xfId="0" applyFont="1" applyBorder="1"/>
    <xf numFmtId="0" fontId="12" fillId="0" borderId="23" xfId="0" applyFont="1" applyBorder="1" applyAlignment="1">
      <alignment vertical="top" wrapText="1"/>
    </xf>
    <xf numFmtId="0" fontId="14" fillId="0" borderId="16" xfId="0" applyFont="1" applyBorder="1"/>
    <xf numFmtId="0" fontId="12" fillId="0" borderId="16" xfId="0" applyFont="1" applyBorder="1" applyAlignment="1">
      <alignment vertical="top" wrapText="1"/>
    </xf>
    <xf numFmtId="0" fontId="12" fillId="2" borderId="47" xfId="0" applyFont="1" applyFill="1" applyBorder="1" applyAlignment="1">
      <alignment horizontal="center"/>
    </xf>
    <xf numFmtId="0" fontId="13" fillId="2" borderId="11" xfId="0" applyFont="1" applyFill="1" applyBorder="1" applyAlignment="1">
      <alignment wrapText="1"/>
    </xf>
    <xf numFmtId="0" fontId="12" fillId="2" borderId="11" xfId="0" applyFont="1" applyFill="1" applyBorder="1" applyAlignment="1">
      <alignment wrapText="1"/>
    </xf>
    <xf numFmtId="0" fontId="12" fillId="2" borderId="45" xfId="0" applyFont="1" applyFill="1" applyBorder="1" applyAlignment="1">
      <alignment wrapText="1"/>
    </xf>
    <xf numFmtId="0" fontId="14" fillId="4" borderId="8" xfId="0" applyFont="1" applyFill="1" applyBorder="1" applyAlignment="1">
      <alignment vertical="top" wrapText="1"/>
    </xf>
    <xf numFmtId="0" fontId="8" fillId="4" borderId="49" xfId="0" applyFont="1" applyFill="1" applyBorder="1" applyAlignment="1">
      <alignment horizontal="center" vertical="top" wrapText="1"/>
    </xf>
    <xf numFmtId="14" fontId="0" fillId="4" borderId="14" xfId="0" applyNumberFormat="1" applyFill="1" applyBorder="1" applyAlignment="1">
      <alignment horizontal="center" vertical="top" wrapText="1"/>
    </xf>
    <xf numFmtId="0" fontId="0" fillId="4" borderId="14" xfId="0" applyFill="1" applyBorder="1" applyAlignment="1">
      <alignment horizontal="center" vertical="top" wrapText="1"/>
    </xf>
    <xf numFmtId="178" fontId="0" fillId="4" borderId="14" xfId="0" applyNumberFormat="1" applyFill="1" applyBorder="1" applyAlignment="1">
      <alignment horizontal="center" vertical="top" wrapText="1"/>
    </xf>
    <xf numFmtId="178" fontId="0" fillId="4" borderId="48" xfId="0" applyNumberFormat="1" applyFill="1" applyBorder="1" applyAlignment="1">
      <alignment horizontal="left" vertical="top" wrapText="1"/>
    </xf>
    <xf numFmtId="0" fontId="0" fillId="4" borderId="15" xfId="0" applyFill="1" applyBorder="1" applyAlignment="1">
      <alignment horizontal="center" vertical="top" wrapText="1"/>
    </xf>
    <xf numFmtId="0" fontId="12" fillId="0" borderId="25" xfId="0" applyFont="1" applyBorder="1" applyAlignment="1">
      <alignment vertical="top" wrapText="1"/>
    </xf>
    <xf numFmtId="0" fontId="8" fillId="4" borderId="43" xfId="0" applyFont="1" applyFill="1" applyBorder="1" applyAlignment="1">
      <alignment horizontal="center" vertical="top" wrapText="1"/>
    </xf>
    <xf numFmtId="0" fontId="1" fillId="4" borderId="8" xfId="1" applyFill="1" applyBorder="1" applyAlignment="1" applyProtection="1">
      <alignment vertical="top" wrapText="1"/>
    </xf>
    <xf numFmtId="0" fontId="16" fillId="3" borderId="19" xfId="0" applyFont="1" applyFill="1" applyBorder="1" applyAlignment="1">
      <alignment vertical="center"/>
    </xf>
    <xf numFmtId="0" fontId="17" fillId="3" borderId="21" xfId="0" applyFont="1" applyFill="1" applyBorder="1" applyAlignment="1">
      <alignment vertical="center"/>
    </xf>
    <xf numFmtId="0" fontId="5" fillId="8" borderId="8" xfId="0" applyFont="1" applyFill="1" applyBorder="1" applyAlignment="1">
      <alignment vertical="center"/>
    </xf>
    <xf numFmtId="0" fontId="1" fillId="8" borderId="8" xfId="1" applyFill="1" applyBorder="1" applyAlignment="1" applyProtection="1">
      <alignment vertical="center"/>
    </xf>
    <xf numFmtId="0" fontId="8" fillId="4" borderId="8" xfId="0" applyFont="1" applyFill="1" applyBorder="1" applyAlignment="1" applyProtection="1">
      <alignment vertical="center"/>
      <protection locked="0"/>
    </xf>
    <xf numFmtId="0" fontId="18" fillId="2" borderId="0" xfId="0" applyFont="1" applyFill="1" applyAlignment="1">
      <alignment horizontal="center"/>
    </xf>
    <xf numFmtId="0" fontId="8" fillId="2" borderId="0" xfId="0" applyFont="1" applyFill="1" applyAlignment="1">
      <alignment horizontal="center"/>
    </xf>
    <xf numFmtId="0" fontId="19" fillId="3" borderId="55" xfId="0" applyFont="1" applyFill="1" applyBorder="1" applyAlignment="1">
      <alignment vertical="center"/>
    </xf>
    <xf numFmtId="0" fontId="17" fillId="3" borderId="55" xfId="0" applyFont="1" applyFill="1" applyBorder="1" applyAlignment="1">
      <alignment vertical="center"/>
    </xf>
    <xf numFmtId="0" fontId="0" fillId="4" borderId="19" xfId="0" applyFill="1" applyBorder="1"/>
    <xf numFmtId="0" fontId="0" fillId="4" borderId="20" xfId="0" applyFill="1" applyBorder="1"/>
    <xf numFmtId="0" fontId="0" fillId="4" borderId="21" xfId="0" applyFill="1" applyBorder="1"/>
    <xf numFmtId="0" fontId="20" fillId="4" borderId="19" xfId="0" applyFont="1" applyFill="1" applyBorder="1"/>
    <xf numFmtId="0" fontId="20" fillId="4" borderId="20" xfId="0" applyFont="1" applyFill="1" applyBorder="1"/>
    <xf numFmtId="0" fontId="20" fillId="4" borderId="21" xfId="0" applyFont="1" applyFill="1" applyBorder="1"/>
    <xf numFmtId="0" fontId="20" fillId="4" borderId="0" xfId="0" applyFont="1" applyFill="1"/>
    <xf numFmtId="0" fontId="16" fillId="3" borderId="19" xfId="0" applyFont="1" applyFill="1" applyBorder="1" applyAlignment="1">
      <alignment horizontal="left" vertical="center"/>
    </xf>
    <xf numFmtId="0" fontId="16" fillId="3" borderId="20" xfId="0" applyFont="1" applyFill="1" applyBorder="1" applyAlignment="1">
      <alignment horizontal="left" vertical="center"/>
    </xf>
    <xf numFmtId="0" fontId="16" fillId="3" borderId="21" xfId="0" applyFont="1" applyFill="1" applyBorder="1" applyAlignment="1">
      <alignment horizontal="left" vertical="center"/>
    </xf>
    <xf numFmtId="0" fontId="16" fillId="4" borderId="0" xfId="0" applyFont="1" applyFill="1" applyAlignment="1">
      <alignment horizontal="left" vertical="center"/>
    </xf>
    <xf numFmtId="0" fontId="5" fillId="4" borderId="0" xfId="0" applyFont="1" applyFill="1" applyAlignment="1">
      <alignment horizontal="center" vertical="center"/>
    </xf>
    <xf numFmtId="0" fontId="21" fillId="8" borderId="8" xfId="0" applyFont="1" applyFill="1" applyBorder="1" applyAlignment="1">
      <alignment horizontal="center" vertical="center"/>
    </xf>
    <xf numFmtId="0" fontId="21" fillId="4" borderId="0" xfId="0" applyFont="1" applyFill="1" applyAlignment="1">
      <alignment horizontal="center" vertical="center"/>
    </xf>
    <xf numFmtId="0" fontId="22" fillId="2" borderId="48" xfId="0" applyFont="1" applyFill="1" applyBorder="1" applyAlignment="1">
      <alignment horizontal="center" vertical="center"/>
    </xf>
    <xf numFmtId="0" fontId="23" fillId="4" borderId="48" xfId="0" applyFont="1" applyFill="1" applyBorder="1" applyAlignment="1">
      <alignment vertical="center"/>
    </xf>
    <xf numFmtId="180" fontId="8" fillId="4" borderId="48" xfId="0" applyNumberFormat="1" applyFont="1" applyFill="1" applyBorder="1" applyAlignment="1" applyProtection="1">
      <alignment horizontal="right" vertical="center"/>
      <protection locked="0"/>
    </xf>
    <xf numFmtId="180" fontId="8" fillId="4" borderId="15" xfId="0" applyNumberFormat="1" applyFont="1" applyFill="1" applyBorder="1" applyAlignment="1" applyProtection="1">
      <alignment horizontal="right" vertical="center"/>
      <protection locked="0"/>
    </xf>
    <xf numFmtId="176" fontId="8" fillId="4" borderId="15" xfId="0" applyNumberFormat="1" applyFont="1" applyFill="1" applyBorder="1" applyAlignment="1" applyProtection="1">
      <alignment horizontal="right" vertical="center"/>
      <protection locked="0"/>
    </xf>
    <xf numFmtId="180" fontId="8" fillId="4" borderId="0" xfId="0" applyNumberFormat="1" applyFont="1" applyFill="1" applyAlignment="1" applyProtection="1">
      <alignment horizontal="right" vertical="center"/>
      <protection locked="0"/>
    </xf>
    <xf numFmtId="0" fontId="22" fillId="2" borderId="58" xfId="0" applyFont="1" applyFill="1" applyBorder="1" applyAlignment="1">
      <alignment horizontal="center" vertical="center"/>
    </xf>
    <xf numFmtId="0" fontId="23" fillId="4" borderId="58" xfId="0" applyFont="1" applyFill="1" applyBorder="1" applyAlignment="1">
      <alignment vertical="center"/>
    </xf>
    <xf numFmtId="180" fontId="8" fillId="4" borderId="58" xfId="0" applyNumberFormat="1" applyFont="1" applyFill="1" applyBorder="1" applyAlignment="1" applyProtection="1">
      <alignment horizontal="right" vertical="center"/>
      <protection locked="0"/>
    </xf>
    <xf numFmtId="180" fontId="8" fillId="4" borderId="14" xfId="0" applyNumberFormat="1" applyFont="1" applyFill="1" applyBorder="1" applyAlignment="1" applyProtection="1">
      <alignment horizontal="right" vertical="center"/>
      <protection locked="0"/>
    </xf>
    <xf numFmtId="176" fontId="8" fillId="4" borderId="14" xfId="0" applyNumberFormat="1" applyFont="1" applyFill="1" applyBorder="1" applyAlignment="1" applyProtection="1">
      <alignment horizontal="right" vertical="center"/>
      <protection locked="0"/>
    </xf>
    <xf numFmtId="180" fontId="8" fillId="4" borderId="25" xfId="0" applyNumberFormat="1" applyFont="1" applyFill="1" applyBorder="1" applyAlignment="1" applyProtection="1">
      <alignment horizontal="right" vertical="center"/>
      <protection locked="0"/>
    </xf>
    <xf numFmtId="180" fontId="8" fillId="4" borderId="16" xfId="0" applyNumberFormat="1" applyFont="1" applyFill="1" applyBorder="1" applyAlignment="1" applyProtection="1">
      <alignment horizontal="right" vertical="center"/>
      <protection locked="0"/>
    </xf>
    <xf numFmtId="176" fontId="8" fillId="4" borderId="16" xfId="0" applyNumberFormat="1" applyFont="1" applyFill="1" applyBorder="1" applyAlignment="1" applyProtection="1">
      <alignment horizontal="right" vertical="center"/>
      <protection locked="0"/>
    </xf>
    <xf numFmtId="0" fontId="24" fillId="2" borderId="48" xfId="0" applyFont="1" applyFill="1" applyBorder="1" applyAlignment="1">
      <alignment horizontal="left" vertical="center"/>
    </xf>
    <xf numFmtId="0" fontId="22" fillId="2" borderId="53" xfId="0" applyFont="1" applyFill="1" applyBorder="1" applyAlignment="1">
      <alignment horizontal="left" vertical="center"/>
    </xf>
    <xf numFmtId="0" fontId="22" fillId="2" borderId="49" xfId="0" applyFont="1" applyFill="1" applyBorder="1" applyAlignment="1">
      <alignment horizontal="left" vertical="center"/>
    </xf>
    <xf numFmtId="0" fontId="24" fillId="2" borderId="58" xfId="0" applyFont="1" applyFill="1" applyBorder="1" applyAlignment="1">
      <alignment horizontal="left" vertical="center"/>
    </xf>
    <xf numFmtId="0" fontId="22" fillId="2" borderId="0" xfId="0" applyFont="1" applyFill="1" applyAlignment="1">
      <alignment horizontal="left" vertical="center"/>
    </xf>
    <xf numFmtId="0" fontId="22" fillId="2" borderId="59" xfId="0" applyFont="1" applyFill="1" applyBorder="1" applyAlignment="1">
      <alignment horizontal="left" vertical="center"/>
    </xf>
    <xf numFmtId="0" fontId="22" fillId="2" borderId="58" xfId="0" applyFont="1" applyFill="1" applyBorder="1" applyAlignment="1">
      <alignment horizontal="left" vertical="center"/>
    </xf>
    <xf numFmtId="0" fontId="22" fillId="2" borderId="25" xfId="0" applyFont="1" applyFill="1" applyBorder="1" applyAlignment="1">
      <alignment horizontal="left" vertical="center"/>
    </xf>
    <xf numFmtId="0" fontId="22" fillId="2" borderId="34" xfId="0" applyFont="1" applyFill="1" applyBorder="1" applyAlignment="1">
      <alignment horizontal="left" vertical="center"/>
    </xf>
    <xf numFmtId="0" fontId="22" fillId="2" borderId="23" xfId="0" applyFont="1" applyFill="1" applyBorder="1" applyAlignment="1">
      <alignment horizontal="left" vertical="center"/>
    </xf>
    <xf numFmtId="176" fontId="8" fillId="4" borderId="0" xfId="0" applyNumberFormat="1" applyFont="1" applyFill="1" applyAlignment="1" applyProtection="1">
      <alignment horizontal="right" vertical="center"/>
      <protection locked="0"/>
    </xf>
    <xf numFmtId="0" fontId="25" fillId="4" borderId="0" xfId="0" applyFont="1" applyFill="1" applyAlignment="1">
      <alignment horizontal="right"/>
    </xf>
    <xf numFmtId="0" fontId="0" fillId="4" borderId="0" xfId="0" applyFill="1" applyAlignment="1">
      <alignment vertical="center"/>
    </xf>
    <xf numFmtId="0" fontId="16" fillId="3" borderId="20" xfId="0" applyFont="1" applyFill="1" applyBorder="1" applyAlignment="1">
      <alignment vertical="center"/>
    </xf>
    <xf numFmtId="0" fontId="22" fillId="2" borderId="48" xfId="0" applyFont="1" applyFill="1" applyBorder="1" applyAlignment="1">
      <alignment vertical="center"/>
    </xf>
    <xf numFmtId="0" fontId="22" fillId="2" borderId="58" xfId="0" applyFont="1" applyFill="1" applyBorder="1" applyAlignment="1">
      <alignment vertical="center"/>
    </xf>
    <xf numFmtId="0" fontId="22" fillId="2" borderId="25" xfId="0" applyFont="1" applyFill="1" applyBorder="1" applyAlignment="1">
      <alignment vertical="center"/>
    </xf>
    <xf numFmtId="0" fontId="26" fillId="4" borderId="0" xfId="0" applyFont="1" applyFill="1" applyAlignment="1">
      <alignment vertical="center"/>
    </xf>
    <xf numFmtId="0" fontId="0" fillId="0" borderId="0" xfId="0" applyAlignment="1">
      <alignment vertical="center"/>
    </xf>
    <xf numFmtId="181" fontId="0" fillId="4" borderId="0" xfId="0" applyNumberFormat="1" applyFill="1" applyAlignment="1">
      <alignment horizontal="left" vertical="center"/>
    </xf>
    <xf numFmtId="0" fontId="22" fillId="2" borderId="15" xfId="0" applyFont="1" applyFill="1" applyBorder="1" applyAlignment="1">
      <alignment vertical="center"/>
    </xf>
    <xf numFmtId="0" fontId="22" fillId="2" borderId="16" xfId="0" applyFont="1" applyFill="1" applyBorder="1" applyAlignment="1">
      <alignment vertical="center"/>
    </xf>
    <xf numFmtId="0" fontId="16" fillId="3" borderId="48" xfId="0" applyFont="1" applyFill="1" applyBorder="1" applyAlignment="1">
      <alignment vertical="center"/>
    </xf>
    <xf numFmtId="0" fontId="17" fillId="3" borderId="49" xfId="0" applyFont="1" applyFill="1" applyBorder="1" applyAlignment="1">
      <alignment vertical="center"/>
    </xf>
    <xf numFmtId="0" fontId="5" fillId="8" borderId="8" xfId="0" applyFont="1" applyFill="1" applyBorder="1" applyAlignment="1">
      <alignment horizontal="center"/>
    </xf>
    <xf numFmtId="0" fontId="5" fillId="8" borderId="8" xfId="0" applyFont="1" applyFill="1" applyBorder="1" applyAlignment="1">
      <alignment horizontal="center" wrapText="1"/>
    </xf>
    <xf numFmtId="0" fontId="0" fillId="4" borderId="14" xfId="0" applyFill="1" applyBorder="1" applyAlignment="1">
      <alignment horizontal="center" vertical="center"/>
    </xf>
    <xf numFmtId="0" fontId="0" fillId="2" borderId="14" xfId="0" applyFill="1" applyBorder="1" applyAlignment="1">
      <alignment horizontal="right" vertical="center"/>
    </xf>
    <xf numFmtId="176" fontId="7" fillId="2" borderId="14" xfId="0" applyNumberFormat="1" applyFont="1" applyFill="1" applyBorder="1" applyAlignment="1">
      <alignment horizontal="right" vertical="center"/>
    </xf>
    <xf numFmtId="0" fontId="16" fillId="3" borderId="19" xfId="0" applyFont="1" applyFill="1" applyBorder="1"/>
    <xf numFmtId="0" fontId="16" fillId="3" borderId="20" xfId="0" applyFont="1" applyFill="1" applyBorder="1"/>
    <xf numFmtId="0" fontId="0" fillId="4" borderId="16" xfId="0" applyFill="1" applyBorder="1" applyAlignment="1">
      <alignment horizontal="center" vertical="center"/>
    </xf>
    <xf numFmtId="0" fontId="0" fillId="2" borderId="16" xfId="0" applyFill="1" applyBorder="1" applyAlignment="1">
      <alignment horizontal="right" vertical="center"/>
    </xf>
    <xf numFmtId="176" fontId="7" fillId="2" borderId="16" xfId="0" applyNumberFormat="1" applyFont="1" applyFill="1" applyBorder="1" applyAlignment="1">
      <alignment horizontal="right" vertical="center"/>
    </xf>
    <xf numFmtId="0" fontId="7" fillId="4" borderId="0" xfId="0" applyFont="1" applyFill="1"/>
    <xf numFmtId="0" fontId="8" fillId="2" borderId="19" xfId="0" applyFont="1" applyFill="1" applyBorder="1" applyAlignment="1">
      <alignment horizontal="left" vertical="center"/>
    </xf>
    <xf numFmtId="0" fontId="8" fillId="2" borderId="20" xfId="0" applyFont="1" applyFill="1" applyBorder="1" applyAlignment="1">
      <alignment horizontal="left" vertical="center"/>
    </xf>
    <xf numFmtId="0" fontId="8" fillId="2" borderId="21" xfId="0" applyFont="1" applyFill="1" applyBorder="1" applyAlignment="1">
      <alignment horizontal="left" vertical="center"/>
    </xf>
    <xf numFmtId="0" fontId="8" fillId="2" borderId="8" xfId="0" applyFont="1" applyFill="1" applyBorder="1" applyAlignment="1">
      <alignment vertical="center"/>
    </xf>
    <xf numFmtId="177" fontId="6" fillId="2" borderId="8" xfId="0" applyNumberFormat="1" applyFont="1" applyFill="1" applyBorder="1" applyAlignment="1">
      <alignment vertical="center"/>
    </xf>
    <xf numFmtId="0" fontId="28" fillId="4" borderId="0" xfId="0" applyFont="1" applyFill="1" applyAlignment="1">
      <alignment horizontal="center"/>
    </xf>
    <xf numFmtId="0" fontId="29" fillId="2" borderId="0" xfId="0" applyFont="1" applyFill="1" applyAlignment="1">
      <alignment horizontal="right"/>
    </xf>
    <xf numFmtId="0" fontId="30" fillId="2" borderId="0" xfId="0" applyFont="1" applyFill="1" applyAlignment="1">
      <alignment horizontal="right" vertical="center"/>
    </xf>
    <xf numFmtId="0" fontId="31" fillId="2" borderId="0" xfId="1" applyFont="1" applyFill="1" applyAlignment="1" applyProtection="1">
      <alignment horizontal="right" vertical="top"/>
    </xf>
    <xf numFmtId="0" fontId="18" fillId="2" borderId="0" xfId="0" applyFont="1" applyFill="1" applyAlignment="1">
      <alignment horizontal="right"/>
    </xf>
    <xf numFmtId="0" fontId="28" fillId="2" borderId="0" xfId="0" applyFont="1" applyFill="1" applyAlignment="1">
      <alignment horizontal="center" vertical="top"/>
    </xf>
    <xf numFmtId="0" fontId="8" fillId="4" borderId="0" xfId="0" applyFont="1" applyFill="1"/>
    <xf numFmtId="0" fontId="17" fillId="3" borderId="21" xfId="0" applyFont="1" applyFill="1" applyBorder="1"/>
    <xf numFmtId="3" fontId="8" fillId="2" borderId="48" xfId="0" applyNumberFormat="1" applyFont="1" applyFill="1" applyBorder="1" applyAlignment="1">
      <alignment vertical="center"/>
    </xf>
    <xf numFmtId="9" fontId="8" fillId="2" borderId="22" xfId="2" applyFont="1" applyFill="1" applyBorder="1" applyAlignment="1">
      <alignment vertical="center"/>
    </xf>
    <xf numFmtId="177" fontId="6" fillId="2" borderId="15" xfId="0" applyNumberFormat="1" applyFont="1" applyFill="1" applyBorder="1" applyAlignment="1">
      <alignment vertical="center"/>
    </xf>
    <xf numFmtId="3" fontId="8" fillId="2" borderId="58" xfId="0" applyNumberFormat="1" applyFont="1" applyFill="1" applyBorder="1" applyAlignment="1">
      <alignment vertical="center"/>
    </xf>
    <xf numFmtId="9" fontId="8" fillId="2" borderId="64" xfId="2" applyFont="1" applyFill="1" applyBorder="1" applyAlignment="1">
      <alignment vertical="center"/>
    </xf>
    <xf numFmtId="177" fontId="6" fillId="2" borderId="14" xfId="0" applyNumberFormat="1" applyFont="1" applyFill="1" applyBorder="1" applyAlignment="1">
      <alignment vertical="center"/>
    </xf>
    <xf numFmtId="3" fontId="27" fillId="2" borderId="58" xfId="0" applyNumberFormat="1" applyFont="1" applyFill="1" applyBorder="1" applyAlignment="1">
      <alignment vertical="center"/>
    </xf>
    <xf numFmtId="9" fontId="27" fillId="2" borderId="64" xfId="2" applyFont="1" applyFill="1" applyBorder="1" applyAlignment="1">
      <alignment vertical="center"/>
    </xf>
    <xf numFmtId="177" fontId="32" fillId="2" borderId="14" xfId="0" applyNumberFormat="1" applyFont="1" applyFill="1" applyBorder="1" applyAlignment="1">
      <alignment vertical="center"/>
    </xf>
    <xf numFmtId="3" fontId="8" fillId="2" borderId="25" xfId="0" applyNumberFormat="1" applyFont="1" applyFill="1" applyBorder="1" applyAlignment="1">
      <alignment vertical="center"/>
    </xf>
    <xf numFmtId="9" fontId="8" fillId="2" borderId="65" xfId="2" applyFont="1" applyFill="1" applyBorder="1" applyAlignment="1">
      <alignment vertical="center"/>
    </xf>
    <xf numFmtId="177" fontId="6" fillId="2" borderId="16" xfId="0" applyNumberFormat="1" applyFont="1" applyFill="1" applyBorder="1" applyAlignment="1">
      <alignment vertical="center"/>
    </xf>
    <xf numFmtId="3" fontId="8" fillId="2" borderId="19" xfId="0" applyNumberFormat="1" applyFont="1" applyFill="1" applyBorder="1" applyAlignment="1">
      <alignment vertical="center"/>
    </xf>
    <xf numFmtId="9" fontId="8" fillId="2" borderId="24" xfId="2" applyFont="1" applyFill="1" applyBorder="1" applyAlignment="1">
      <alignment vertical="center"/>
    </xf>
    <xf numFmtId="3" fontId="22" fillId="2" borderId="19" xfId="0" applyNumberFormat="1" applyFont="1" applyFill="1" applyBorder="1" applyAlignment="1">
      <alignment vertical="center"/>
    </xf>
    <xf numFmtId="0" fontId="22" fillId="2" borderId="24" xfId="0" applyFont="1" applyFill="1" applyBorder="1" applyAlignment="1">
      <alignment vertical="center"/>
    </xf>
    <xf numFmtId="177" fontId="33" fillId="2" borderId="8" xfId="0" applyNumberFormat="1" applyFont="1" applyFill="1" applyBorder="1" applyAlignment="1">
      <alignment vertical="center"/>
    </xf>
    <xf numFmtId="0" fontId="40" fillId="0" borderId="8" xfId="4" quotePrefix="1" applyBorder="1"/>
    <xf numFmtId="0" fontId="42" fillId="4" borderId="8" xfId="1" applyFont="1" applyFill="1" applyBorder="1" applyAlignment="1" applyProtection="1">
      <alignment vertical="top" wrapText="1"/>
    </xf>
    <xf numFmtId="0" fontId="40" fillId="4" borderId="16" xfId="0" applyFont="1" applyFill="1" applyBorder="1" applyAlignment="1">
      <alignment horizontal="left" vertical="top" wrapText="1"/>
    </xf>
    <xf numFmtId="0" fontId="42" fillId="4" borderId="8" xfId="1" applyFont="1" applyFill="1" applyBorder="1" applyAlignment="1" applyProtection="1">
      <alignment horizontal="left" vertical="top" wrapText="1"/>
    </xf>
    <xf numFmtId="0" fontId="44" fillId="0" borderId="16" xfId="0" applyFont="1" applyBorder="1" applyAlignment="1">
      <alignment vertical="top" wrapText="1"/>
    </xf>
    <xf numFmtId="0" fontId="40" fillId="4" borderId="8" xfId="0" applyFont="1" applyFill="1" applyBorder="1" applyAlignment="1">
      <alignment horizontal="center" vertical="top" wrapText="1"/>
    </xf>
    <xf numFmtId="0" fontId="43" fillId="4" borderId="8" xfId="0" applyFont="1" applyFill="1" applyBorder="1" applyAlignment="1">
      <alignment horizontal="left" vertical="top" wrapText="1"/>
    </xf>
    <xf numFmtId="0" fontId="43" fillId="4" borderId="8" xfId="0" applyFont="1" applyFill="1" applyBorder="1" applyAlignment="1">
      <alignment vertical="top" wrapText="1"/>
    </xf>
    <xf numFmtId="0" fontId="45" fillId="4" borderId="8" xfId="0" applyFont="1" applyFill="1" applyBorder="1" applyAlignment="1">
      <alignment vertical="top" wrapText="1"/>
    </xf>
    <xf numFmtId="0" fontId="43" fillId="0" borderId="16" xfId="0" applyFont="1" applyBorder="1" applyAlignment="1">
      <alignment vertical="top" wrapText="1"/>
    </xf>
    <xf numFmtId="0" fontId="45" fillId="4" borderId="16" xfId="0" applyFont="1" applyFill="1" applyBorder="1" applyAlignment="1">
      <alignment horizontal="left" vertical="top" wrapText="1"/>
    </xf>
    <xf numFmtId="0" fontId="1" fillId="4" borderId="8" xfId="1" applyFill="1" applyBorder="1" applyAlignment="1" applyProtection="1">
      <alignment vertical="center"/>
      <protection locked="0"/>
    </xf>
    <xf numFmtId="0" fontId="43" fillId="4" borderId="16" xfId="0" applyFont="1" applyFill="1" applyBorder="1" applyAlignment="1">
      <alignment horizontal="left" vertical="top" wrapText="1"/>
    </xf>
    <xf numFmtId="14" fontId="12" fillId="0" borderId="45" xfId="0" applyNumberFormat="1" applyFont="1" applyBorder="1" applyAlignment="1">
      <alignment horizontal="center" wrapText="1"/>
    </xf>
    <xf numFmtId="0" fontId="40" fillId="4" borderId="8" xfId="0" applyFont="1" applyFill="1" applyBorder="1" applyAlignment="1">
      <alignment vertical="top" wrapText="1"/>
    </xf>
    <xf numFmtId="0" fontId="40" fillId="4" borderId="8" xfId="0" applyFont="1" applyFill="1" applyBorder="1" applyAlignment="1">
      <alignment horizontal="left" vertical="top" wrapText="1"/>
    </xf>
    <xf numFmtId="0" fontId="43" fillId="0" borderId="8" xfId="0" applyFont="1" applyBorder="1"/>
    <xf numFmtId="0" fontId="43" fillId="0" borderId="16" xfId="0" applyFont="1" applyBorder="1"/>
    <xf numFmtId="0" fontId="43" fillId="4" borderId="16" xfId="0" applyFont="1" applyFill="1" applyBorder="1" applyAlignment="1">
      <alignment vertical="top" wrapText="1"/>
    </xf>
    <xf numFmtId="0" fontId="43" fillId="0" borderId="19" xfId="0" applyFont="1" applyBorder="1" applyAlignment="1">
      <alignment vertical="top" wrapText="1"/>
    </xf>
    <xf numFmtId="0" fontId="43" fillId="4" borderId="21" xfId="0" applyFont="1" applyFill="1" applyBorder="1" applyAlignment="1">
      <alignment horizontal="left" vertical="top" wrapText="1"/>
    </xf>
    <xf numFmtId="0" fontId="12" fillId="0" borderId="7" xfId="0" applyFont="1" applyBorder="1" applyAlignment="1">
      <alignment horizontal="center" vertical="top" wrapText="1"/>
    </xf>
    <xf numFmtId="0" fontId="43" fillId="0" borderId="14" xfId="0" applyFont="1" applyBorder="1" applyAlignment="1">
      <alignment vertical="top" wrapText="1"/>
    </xf>
    <xf numFmtId="0" fontId="14" fillId="0" borderId="14" xfId="0" applyFont="1" applyBorder="1" applyAlignment="1">
      <alignment vertical="top" wrapText="1"/>
    </xf>
    <xf numFmtId="0" fontId="43" fillId="4" borderId="15" xfId="0" applyFont="1" applyFill="1" applyBorder="1" applyAlignment="1">
      <alignment horizontal="left" vertical="top" wrapText="1"/>
    </xf>
    <xf numFmtId="0" fontId="12" fillId="0" borderId="58" xfId="0" applyFont="1" applyBorder="1" applyAlignment="1">
      <alignment vertical="top" wrapText="1"/>
    </xf>
    <xf numFmtId="0" fontId="43" fillId="0" borderId="8" xfId="0" applyFont="1" applyBorder="1" applyAlignment="1">
      <alignment wrapText="1"/>
    </xf>
    <xf numFmtId="0" fontId="44" fillId="0" borderId="14" xfId="0" applyFont="1" applyBorder="1" applyAlignment="1">
      <alignment vertical="top" wrapText="1"/>
    </xf>
    <xf numFmtId="0" fontId="12" fillId="0" borderId="14" xfId="0" applyFont="1" applyBorder="1" applyAlignment="1">
      <alignment vertical="top" wrapText="1"/>
    </xf>
    <xf numFmtId="0" fontId="43" fillId="4" borderId="14" xfId="0" applyFont="1" applyFill="1" applyBorder="1" applyAlignment="1">
      <alignment vertical="top" wrapText="1"/>
    </xf>
    <xf numFmtId="0" fontId="43" fillId="0" borderId="48" xfId="0" applyFont="1" applyBorder="1" applyAlignment="1">
      <alignment vertical="top" wrapText="1"/>
    </xf>
    <xf numFmtId="0" fontId="1" fillId="4" borderId="16" xfId="1" applyFill="1" applyBorder="1" applyAlignment="1" applyProtection="1">
      <alignment vertical="top" wrapText="1"/>
    </xf>
    <xf numFmtId="0" fontId="1" fillId="4" borderId="8" xfId="1" applyFill="1" applyBorder="1" applyAlignment="1" applyProtection="1">
      <alignment horizontal="left" vertical="top" wrapText="1"/>
    </xf>
    <xf numFmtId="0" fontId="1" fillId="0" borderId="0" xfId="1" applyAlignment="1" applyProtection="1"/>
    <xf numFmtId="0" fontId="1" fillId="0" borderId="0" xfId="1" applyFill="1" applyAlignment="1" applyProtection="1"/>
    <xf numFmtId="0" fontId="43" fillId="0" borderId="25" xfId="0" applyFont="1" applyBorder="1" applyAlignment="1">
      <alignment vertical="top" wrapText="1"/>
    </xf>
    <xf numFmtId="49" fontId="12" fillId="0" borderId="45" xfId="0" applyNumberFormat="1" applyFont="1" applyBorder="1" applyAlignment="1">
      <alignment horizontal="left" wrapText="1"/>
    </xf>
    <xf numFmtId="178" fontId="40" fillId="4" borderId="19" xfId="0" applyNumberFormat="1" applyFont="1" applyFill="1" applyBorder="1" applyAlignment="1">
      <alignment horizontal="left" vertical="top" wrapText="1"/>
    </xf>
    <xf numFmtId="14" fontId="40" fillId="4" borderId="16" xfId="0" applyNumberFormat="1" applyFont="1" applyFill="1" applyBorder="1" applyAlignment="1">
      <alignment horizontal="center" vertical="top" wrapText="1"/>
    </xf>
    <xf numFmtId="0" fontId="44" fillId="0" borderId="25" xfId="0" applyFont="1" applyBorder="1" applyAlignment="1">
      <alignment vertical="top" wrapText="1"/>
    </xf>
    <xf numFmtId="178" fontId="45" fillId="4" borderId="19" xfId="0" applyNumberFormat="1" applyFont="1" applyFill="1" applyBorder="1" applyAlignment="1">
      <alignment horizontal="left" vertical="top" wrapText="1"/>
    </xf>
    <xf numFmtId="0" fontId="44" fillId="0" borderId="19" xfId="0" applyFont="1" applyBorder="1" applyAlignment="1">
      <alignment vertical="top" wrapText="1"/>
    </xf>
    <xf numFmtId="0" fontId="14" fillId="4" borderId="16" xfId="0" applyFont="1" applyFill="1" applyBorder="1" applyAlignment="1">
      <alignment horizontal="left" vertical="top" wrapText="1"/>
    </xf>
    <xf numFmtId="0" fontId="12" fillId="2" borderId="0" xfId="0" applyFont="1" applyFill="1" applyAlignment="1">
      <alignment horizontal="center"/>
    </xf>
    <xf numFmtId="0" fontId="13" fillId="2" borderId="0" xfId="0" applyFont="1" applyFill="1" applyAlignment="1">
      <alignment wrapText="1"/>
    </xf>
    <xf numFmtId="0" fontId="12" fillId="2" borderId="0" xfId="0" applyFont="1" applyFill="1" applyAlignment="1">
      <alignment wrapText="1"/>
    </xf>
    <xf numFmtId="0" fontId="8" fillId="4" borderId="0" xfId="0" applyFont="1" applyFill="1" applyAlignment="1">
      <alignment horizontal="center" vertical="top" wrapText="1"/>
    </xf>
    <xf numFmtId="0" fontId="14" fillId="0" borderId="8" xfId="0" applyFont="1" applyBorder="1" applyAlignment="1">
      <alignment wrapText="1"/>
    </xf>
    <xf numFmtId="0" fontId="14" fillId="0" borderId="19" xfId="0" applyFont="1" applyBorder="1" applyAlignment="1">
      <alignment vertical="top" wrapText="1"/>
    </xf>
    <xf numFmtId="0" fontId="40" fillId="0" borderId="0" xfId="0" applyFont="1" applyAlignment="1">
      <alignment wrapText="1"/>
    </xf>
    <xf numFmtId="0" fontId="43" fillId="4" borderId="15" xfId="0" applyFont="1" applyFill="1" applyBorder="1" applyAlignment="1">
      <alignment vertical="top" wrapText="1"/>
    </xf>
    <xf numFmtId="0" fontId="5" fillId="8" borderId="8" xfId="0" applyFont="1" applyFill="1" applyBorder="1" applyAlignment="1">
      <alignment horizontal="left" vertical="center"/>
    </xf>
    <xf numFmtId="0" fontId="5" fillId="8" borderId="19" xfId="0" applyFont="1" applyFill="1" applyBorder="1" applyAlignment="1">
      <alignment horizontal="center" vertical="center"/>
    </xf>
    <xf numFmtId="0" fontId="5" fillId="8" borderId="21" xfId="0" applyFont="1" applyFill="1" applyBorder="1" applyAlignment="1">
      <alignment horizontal="center" vertical="center"/>
    </xf>
    <xf numFmtId="0" fontId="8" fillId="4" borderId="48" xfId="0" applyFont="1" applyFill="1" applyBorder="1" applyAlignment="1" applyProtection="1">
      <alignment horizontal="left" vertical="center"/>
      <protection locked="0"/>
    </xf>
    <xf numFmtId="0" fontId="8" fillId="4" borderId="53" xfId="0" applyFont="1" applyFill="1" applyBorder="1" applyAlignment="1" applyProtection="1">
      <alignment horizontal="left" vertical="center"/>
      <protection locked="0"/>
    </xf>
    <xf numFmtId="0" fontId="8" fillId="4" borderId="49" xfId="0" applyFont="1" applyFill="1" applyBorder="1" applyAlignment="1" applyProtection="1">
      <alignment horizontal="left" vertical="center"/>
      <protection locked="0"/>
    </xf>
    <xf numFmtId="0" fontId="22" fillId="2" borderId="48" xfId="0" applyFont="1" applyFill="1" applyBorder="1" applyAlignment="1">
      <alignment horizontal="left" vertical="center"/>
    </xf>
    <xf numFmtId="0" fontId="22" fillId="2" borderId="49" xfId="0" applyFont="1" applyFill="1" applyBorder="1" applyAlignment="1">
      <alignment horizontal="left" vertical="center"/>
    </xf>
    <xf numFmtId="0" fontId="8" fillId="4" borderId="48" xfId="0" applyFont="1" applyFill="1" applyBorder="1" applyAlignment="1">
      <alignment horizontal="left" vertical="center"/>
    </xf>
    <xf numFmtId="0" fontId="8" fillId="4" borderId="53" xfId="0" applyFont="1" applyFill="1" applyBorder="1" applyAlignment="1">
      <alignment horizontal="left" vertical="center"/>
    </xf>
    <xf numFmtId="0" fontId="8" fillId="4" borderId="49" xfId="0" applyFont="1" applyFill="1" applyBorder="1" applyAlignment="1">
      <alignment horizontal="left" vertical="center"/>
    </xf>
    <xf numFmtId="0" fontId="8" fillId="4" borderId="58" xfId="0" applyFont="1" applyFill="1" applyBorder="1" applyAlignment="1" applyProtection="1">
      <alignment horizontal="left" vertical="center"/>
      <protection locked="0"/>
    </xf>
    <xf numFmtId="0" fontId="8" fillId="4" borderId="0" xfId="0" applyFont="1" applyFill="1" applyAlignment="1" applyProtection="1">
      <alignment horizontal="left" vertical="center"/>
      <protection locked="0"/>
    </xf>
    <xf numFmtId="0" fontId="8" fillId="4" borderId="59" xfId="0" applyFont="1" applyFill="1" applyBorder="1" applyAlignment="1" applyProtection="1">
      <alignment horizontal="left" vertical="center"/>
      <protection locked="0"/>
    </xf>
    <xf numFmtId="0" fontId="22" fillId="2" borderId="58" xfId="0" applyFont="1" applyFill="1" applyBorder="1" applyAlignment="1">
      <alignment horizontal="left" vertical="center"/>
    </xf>
    <xf numFmtId="0" fontId="22" fillId="2" borderId="59" xfId="0" applyFont="1" applyFill="1" applyBorder="1" applyAlignment="1">
      <alignment horizontal="left" vertical="center"/>
    </xf>
    <xf numFmtId="181" fontId="8" fillId="4" borderId="58" xfId="0" applyNumberFormat="1" applyFont="1" applyFill="1" applyBorder="1" applyAlignment="1">
      <alignment horizontal="left" vertical="center"/>
    </xf>
    <xf numFmtId="181" fontId="8" fillId="4" borderId="0" xfId="0" applyNumberFormat="1" applyFont="1" applyFill="1" applyAlignment="1">
      <alignment horizontal="left" vertical="center"/>
    </xf>
    <xf numFmtId="181" fontId="8" fillId="4" borderId="59" xfId="0" applyNumberFormat="1" applyFont="1" applyFill="1" applyBorder="1" applyAlignment="1">
      <alignment horizontal="left" vertical="center"/>
    </xf>
    <xf numFmtId="0" fontId="22" fillId="2" borderId="60" xfId="0" applyFont="1" applyFill="1" applyBorder="1" applyAlignment="1">
      <alignment horizontal="left" vertical="center"/>
    </xf>
    <xf numFmtId="0" fontId="22" fillId="2" borderId="61" xfId="0" applyFont="1" applyFill="1" applyBorder="1" applyAlignment="1">
      <alignment horizontal="left" vertical="center"/>
    </xf>
    <xf numFmtId="0" fontId="8" fillId="4" borderId="25" xfId="0" applyFont="1" applyFill="1" applyBorder="1" applyAlignment="1" applyProtection="1">
      <alignment horizontal="left" vertical="center"/>
      <protection locked="0"/>
    </xf>
    <xf numFmtId="0" fontId="8" fillId="4" borderId="34" xfId="0" applyFont="1" applyFill="1" applyBorder="1" applyAlignment="1" applyProtection="1">
      <alignment horizontal="left" vertical="center"/>
      <protection locked="0"/>
    </xf>
    <xf numFmtId="0" fontId="8" fillId="4" borderId="23" xfId="0" applyFont="1" applyFill="1" applyBorder="1" applyAlignment="1" applyProtection="1">
      <alignment horizontal="left" vertical="center"/>
      <protection locked="0"/>
    </xf>
    <xf numFmtId="0" fontId="22" fillId="4" borderId="58" xfId="0" applyFont="1" applyFill="1" applyBorder="1" applyAlignment="1">
      <alignment horizontal="left" vertical="center"/>
    </xf>
    <xf numFmtId="0" fontId="22" fillId="4" borderId="59" xfId="0" applyFont="1" applyFill="1" applyBorder="1" applyAlignment="1">
      <alignment horizontal="left" vertical="center"/>
    </xf>
    <xf numFmtId="0" fontId="8" fillId="4" borderId="58" xfId="0" applyFont="1" applyFill="1" applyBorder="1" applyAlignment="1">
      <alignment horizontal="left" vertical="center"/>
    </xf>
    <xf numFmtId="0" fontId="8" fillId="4" borderId="0" xfId="0" applyFont="1" applyFill="1" applyAlignment="1">
      <alignment horizontal="left" vertical="center"/>
    </xf>
    <xf numFmtId="0" fontId="8" fillId="4" borderId="59" xfId="0" applyFont="1" applyFill="1" applyBorder="1" applyAlignment="1">
      <alignment horizontal="left" vertical="center"/>
    </xf>
    <xf numFmtId="0" fontId="22" fillId="4" borderId="25" xfId="0" applyFont="1" applyFill="1" applyBorder="1" applyAlignment="1">
      <alignment horizontal="left" vertical="center"/>
    </xf>
    <xf numFmtId="0" fontId="22" fillId="4" borderId="23" xfId="0" applyFont="1" applyFill="1" applyBorder="1" applyAlignment="1">
      <alignment horizontal="left" vertical="center"/>
    </xf>
    <xf numFmtId="0" fontId="8" fillId="4" borderId="25" xfId="0" applyFont="1" applyFill="1" applyBorder="1" applyAlignment="1">
      <alignment horizontal="left" vertical="center"/>
    </xf>
    <xf numFmtId="0" fontId="8" fillId="4" borderId="34" xfId="0" applyFont="1" applyFill="1" applyBorder="1" applyAlignment="1">
      <alignment horizontal="left" vertical="center"/>
    </xf>
    <xf numFmtId="0" fontId="8" fillId="4" borderId="23" xfId="0" applyFont="1" applyFill="1" applyBorder="1" applyAlignment="1">
      <alignment horizontal="left" vertical="center"/>
    </xf>
    <xf numFmtId="0" fontId="5" fillId="8" borderId="8" xfId="0" applyFont="1" applyFill="1" applyBorder="1" applyAlignment="1">
      <alignment horizontal="left"/>
    </xf>
    <xf numFmtId="0" fontId="5" fillId="8" borderId="19" xfId="0" applyFont="1" applyFill="1" applyBorder="1" applyAlignment="1">
      <alignment horizontal="center"/>
    </xf>
    <xf numFmtId="0" fontId="5" fillId="8" borderId="21" xfId="0" applyFont="1" applyFill="1" applyBorder="1" applyAlignment="1">
      <alignment horizontal="center"/>
    </xf>
    <xf numFmtId="0" fontId="5" fillId="8" borderId="20" xfId="0" applyFont="1" applyFill="1" applyBorder="1" applyAlignment="1">
      <alignment horizontal="center"/>
    </xf>
    <xf numFmtId="0" fontId="0" fillId="2" borderId="58" xfId="0" applyFill="1" applyBorder="1" applyAlignment="1">
      <alignment horizontal="left" vertical="center"/>
    </xf>
    <xf numFmtId="0" fontId="0" fillId="2" borderId="59" xfId="0" applyFill="1" applyBorder="1" applyAlignment="1">
      <alignment horizontal="left" vertical="center"/>
    </xf>
    <xf numFmtId="0" fontId="8" fillId="2" borderId="48" xfId="0" applyFont="1" applyFill="1" applyBorder="1" applyAlignment="1">
      <alignment horizontal="left" vertical="center"/>
    </xf>
    <xf numFmtId="0" fontId="8" fillId="2" borderId="53" xfId="0" applyFont="1" applyFill="1" applyBorder="1" applyAlignment="1">
      <alignment horizontal="left" vertical="center"/>
    </xf>
    <xf numFmtId="0" fontId="8" fillId="2" borderId="49" xfId="0" applyFont="1" applyFill="1" applyBorder="1" applyAlignment="1">
      <alignment horizontal="left" vertical="center"/>
    </xf>
    <xf numFmtId="0" fontId="8" fillId="2" borderId="58" xfId="0" applyFont="1" applyFill="1" applyBorder="1" applyAlignment="1">
      <alignment horizontal="left" vertical="center"/>
    </xf>
    <xf numFmtId="0" fontId="8" fillId="2" borderId="0" xfId="0" applyFont="1" applyFill="1" applyAlignment="1">
      <alignment horizontal="left" vertical="center"/>
    </xf>
    <xf numFmtId="0" fontId="8" fillId="2" borderId="59" xfId="0" applyFont="1" applyFill="1" applyBorder="1" applyAlignment="1">
      <alignment horizontal="left" vertical="center"/>
    </xf>
    <xf numFmtId="0" fontId="0" fillId="2" borderId="25" xfId="0" applyFill="1" applyBorder="1" applyAlignment="1">
      <alignment horizontal="left" vertical="center"/>
    </xf>
    <xf numFmtId="0" fontId="0" fillId="2" borderId="23" xfId="0" applyFill="1" applyBorder="1" applyAlignment="1">
      <alignment horizontal="left" vertical="center"/>
    </xf>
    <xf numFmtId="0" fontId="27" fillId="2" borderId="58" xfId="0" applyFont="1" applyFill="1" applyBorder="1" applyAlignment="1">
      <alignment horizontal="left" vertical="center"/>
    </xf>
    <xf numFmtId="0" fontId="27" fillId="2" borderId="0" xfId="0" applyFont="1" applyFill="1" applyAlignment="1">
      <alignment horizontal="left" vertical="center"/>
    </xf>
    <xf numFmtId="0" fontId="27" fillId="2" borderId="59" xfId="0" applyFont="1" applyFill="1" applyBorder="1" applyAlignment="1">
      <alignment horizontal="left" vertical="center"/>
    </xf>
    <xf numFmtId="0" fontId="5" fillId="8" borderId="15" xfId="0" applyFont="1" applyFill="1" applyBorder="1" applyAlignment="1">
      <alignment horizontal="center" wrapText="1"/>
    </xf>
    <xf numFmtId="0" fontId="5" fillId="8" borderId="16" xfId="0" applyFont="1" applyFill="1" applyBorder="1" applyAlignment="1">
      <alignment horizontal="center"/>
    </xf>
    <xf numFmtId="0" fontId="5" fillId="8" borderId="48" xfId="0" applyFont="1" applyFill="1" applyBorder="1" applyAlignment="1">
      <alignment horizontal="left"/>
    </xf>
    <xf numFmtId="0" fontId="5" fillId="8" borderId="53" xfId="0" applyFont="1" applyFill="1" applyBorder="1" applyAlignment="1">
      <alignment horizontal="left"/>
    </xf>
    <xf numFmtId="0" fontId="5" fillId="8" borderId="49" xfId="0" applyFont="1" applyFill="1" applyBorder="1" applyAlignment="1">
      <alignment horizontal="left"/>
    </xf>
    <xf numFmtId="0" fontId="5" fillId="8" borderId="25" xfId="0" applyFont="1" applyFill="1" applyBorder="1" applyAlignment="1">
      <alignment horizontal="left"/>
    </xf>
    <xf numFmtId="0" fontId="5" fillId="8" borderId="34" xfId="0" applyFont="1" applyFill="1" applyBorder="1" applyAlignment="1">
      <alignment horizontal="left"/>
    </xf>
    <xf numFmtId="0" fontId="5" fillId="8" borderId="23" xfId="0" applyFont="1" applyFill="1" applyBorder="1" applyAlignment="1">
      <alignment horizontal="left"/>
    </xf>
    <xf numFmtId="0" fontId="8" fillId="2" borderId="25" xfId="0" applyFont="1" applyFill="1" applyBorder="1" applyAlignment="1">
      <alignment horizontal="left" vertical="center"/>
    </xf>
    <xf numFmtId="0" fontId="8" fillId="2" borderId="34" xfId="0" applyFont="1" applyFill="1" applyBorder="1" applyAlignment="1">
      <alignment horizontal="left" vertical="center"/>
    </xf>
    <xf numFmtId="0" fontId="8" fillId="2" borderId="23" xfId="0" applyFont="1" applyFill="1" applyBorder="1" applyAlignment="1">
      <alignment horizontal="left" vertical="center"/>
    </xf>
    <xf numFmtId="0" fontId="8" fillId="2" borderId="19" xfId="0" applyFont="1" applyFill="1" applyBorder="1" applyAlignment="1">
      <alignment horizontal="left" vertical="center"/>
    </xf>
    <xf numFmtId="0" fontId="8" fillId="2" borderId="20" xfId="0" applyFont="1" applyFill="1" applyBorder="1" applyAlignment="1">
      <alignment horizontal="left" vertical="center"/>
    </xf>
    <xf numFmtId="0" fontId="8" fillId="2" borderId="21" xfId="0" applyFont="1" applyFill="1" applyBorder="1" applyAlignment="1">
      <alignment horizontal="left" vertical="center"/>
    </xf>
    <xf numFmtId="0" fontId="22" fillId="2" borderId="19" xfId="0" applyFont="1" applyFill="1" applyBorder="1" applyAlignment="1">
      <alignment horizontal="left" vertical="center"/>
    </xf>
    <xf numFmtId="0" fontId="22" fillId="2" borderId="20" xfId="0" applyFont="1" applyFill="1" applyBorder="1" applyAlignment="1">
      <alignment horizontal="left" vertical="center"/>
    </xf>
    <xf numFmtId="0" fontId="22" fillId="2" borderId="21" xfId="0" applyFont="1" applyFill="1" applyBorder="1" applyAlignment="1">
      <alignment horizontal="left" vertical="center"/>
    </xf>
    <xf numFmtId="0" fontId="5" fillId="8" borderId="48" xfId="0" applyFont="1" applyFill="1" applyBorder="1" applyAlignment="1">
      <alignment horizontal="center" wrapText="1"/>
    </xf>
    <xf numFmtId="0" fontId="5" fillId="8" borderId="25" xfId="0" applyFont="1" applyFill="1" applyBorder="1" applyAlignment="1">
      <alignment horizontal="center"/>
    </xf>
    <xf numFmtId="0" fontId="5" fillId="8" borderId="62" xfId="0" applyFont="1" applyFill="1" applyBorder="1" applyAlignment="1">
      <alignment horizontal="center" wrapText="1"/>
    </xf>
    <xf numFmtId="0" fontId="5" fillId="8" borderId="63" xfId="0" applyFont="1" applyFill="1" applyBorder="1" applyAlignment="1">
      <alignment horizontal="center"/>
    </xf>
    <xf numFmtId="0" fontId="5" fillId="8" borderId="19"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4" borderId="0" xfId="0" applyFont="1" applyFill="1" applyAlignment="1">
      <alignment horizontal="center" vertical="center"/>
    </xf>
    <xf numFmtId="0" fontId="5" fillId="8" borderId="56" xfId="0" applyFont="1" applyFill="1" applyBorder="1" applyAlignment="1">
      <alignment horizontal="center" wrapText="1"/>
    </xf>
    <xf numFmtId="0" fontId="0" fillId="0" borderId="57" xfId="0" applyBorder="1" applyAlignment="1">
      <alignment horizontal="center"/>
    </xf>
    <xf numFmtId="0" fontId="0" fillId="0" borderId="25" xfId="0" applyBorder="1" applyAlignment="1">
      <alignment horizontal="center"/>
    </xf>
    <xf numFmtId="0" fontId="5" fillId="8" borderId="15" xfId="0" applyFont="1" applyFill="1" applyBorder="1" applyAlignment="1">
      <alignment horizontal="center" vertical="center" wrapText="1"/>
    </xf>
    <xf numFmtId="0" fontId="5" fillId="8" borderId="16" xfId="0" applyFont="1" applyFill="1" applyBorder="1" applyAlignment="1">
      <alignment horizontal="center" vertical="center" wrapText="1"/>
    </xf>
    <xf numFmtId="0" fontId="3" fillId="3" borderId="0" xfId="0" applyFont="1" applyFill="1" applyAlignment="1">
      <alignment horizontal="left"/>
    </xf>
    <xf numFmtId="0" fontId="5" fillId="7" borderId="28" xfId="0" applyFont="1" applyFill="1" applyBorder="1" applyAlignment="1">
      <alignment horizontal="left"/>
    </xf>
    <xf numFmtId="0" fontId="5" fillId="7" borderId="29" xfId="0" applyFont="1" applyFill="1" applyBorder="1" applyAlignment="1">
      <alignment horizontal="left"/>
    </xf>
    <xf numFmtId="0" fontId="5" fillId="7" borderId="31" xfId="0" applyFont="1" applyFill="1" applyBorder="1" applyAlignment="1">
      <alignment horizontal="left"/>
    </xf>
    <xf numFmtId="0" fontId="9" fillId="2" borderId="0" xfId="0" applyFont="1" applyFill="1" applyAlignment="1">
      <alignment horizontal="center"/>
    </xf>
    <xf numFmtId="0" fontId="10" fillId="2" borderId="0" xfId="0" applyFont="1" applyFill="1" applyAlignment="1">
      <alignment horizontal="center"/>
    </xf>
    <xf numFmtId="0" fontId="44" fillId="0" borderId="54" xfId="0" applyFont="1" applyBorder="1" applyAlignment="1">
      <alignment horizontal="left" vertical="center" wrapText="1"/>
    </xf>
    <xf numFmtId="0" fontId="12" fillId="0" borderId="55" xfId="0" applyFont="1" applyBorder="1" applyAlignment="1">
      <alignment horizontal="left" vertical="center" wrapText="1"/>
    </xf>
    <xf numFmtId="0" fontId="12" fillId="0" borderId="38" xfId="0" applyFont="1" applyBorder="1" applyAlignment="1">
      <alignment horizontal="left" vertical="center" wrapText="1"/>
    </xf>
    <xf numFmtId="0" fontId="13" fillId="0" borderId="42" xfId="0" applyFont="1" applyBorder="1" applyAlignment="1">
      <alignment horizontal="center"/>
    </xf>
    <xf numFmtId="0" fontId="13" fillId="0" borderId="41" xfId="0" applyFont="1" applyBorder="1" applyAlignment="1">
      <alignment horizontal="center"/>
    </xf>
    <xf numFmtId="0" fontId="13" fillId="0" borderId="40" xfId="0" applyFont="1" applyBorder="1" applyAlignment="1">
      <alignment horizontal="center"/>
    </xf>
    <xf numFmtId="49" fontId="12" fillId="0" borderId="45" xfId="0" applyNumberFormat="1" applyFont="1" applyBorder="1" applyAlignment="1">
      <alignment horizontal="left" wrapText="1"/>
    </xf>
    <xf numFmtId="49" fontId="12" fillId="0" borderId="44" xfId="0" applyNumberFormat="1" applyFont="1" applyBorder="1" applyAlignment="1">
      <alignment horizontal="left" wrapText="1"/>
    </xf>
    <xf numFmtId="49" fontId="12" fillId="0" borderId="43" xfId="0" applyNumberFormat="1" applyFont="1" applyBorder="1" applyAlignment="1">
      <alignment horizontal="left" wrapText="1"/>
    </xf>
    <xf numFmtId="0" fontId="11" fillId="0" borderId="32" xfId="0" applyFont="1" applyBorder="1" applyAlignment="1">
      <alignment horizontal="left" vertical="center" wrapText="1"/>
    </xf>
    <xf numFmtId="0" fontId="43" fillId="0" borderId="50"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43" fillId="0" borderId="19" xfId="0" applyFont="1" applyBorder="1" applyAlignment="1">
      <alignment horizontal="left" vertical="center" wrapText="1"/>
    </xf>
    <xf numFmtId="0" fontId="14" fillId="0" borderId="20" xfId="0" applyFont="1" applyBorder="1" applyAlignment="1">
      <alignment horizontal="left" vertical="center" wrapText="1"/>
    </xf>
    <xf numFmtId="0" fontId="14" fillId="0" borderId="21" xfId="0" applyFont="1" applyBorder="1" applyAlignment="1">
      <alignment horizontal="left" vertical="center" wrapText="1"/>
    </xf>
    <xf numFmtId="0" fontId="0" fillId="0" borderId="48" xfId="0" applyBorder="1" applyAlignment="1">
      <alignment horizontal="left"/>
    </xf>
    <xf numFmtId="0" fontId="0" fillId="0" borderId="53" xfId="0" applyBorder="1" applyAlignment="1">
      <alignment horizontal="left"/>
    </xf>
    <xf numFmtId="0" fontId="0" fillId="0" borderId="49" xfId="0" applyBorder="1" applyAlignment="1">
      <alignment horizontal="left"/>
    </xf>
    <xf numFmtId="0" fontId="15" fillId="7" borderId="28" xfId="0" applyFont="1" applyFill="1" applyBorder="1" applyAlignment="1">
      <alignment horizontal="left"/>
    </xf>
    <xf numFmtId="0" fontId="43" fillId="0" borderId="51" xfId="0" applyFont="1" applyBorder="1" applyAlignment="1">
      <alignment horizontal="left" vertical="center" wrapText="1"/>
    </xf>
    <xf numFmtId="0" fontId="43" fillId="0" borderId="52" xfId="0" applyFont="1" applyBorder="1" applyAlignment="1">
      <alignment horizontal="left" vertical="center" wrapText="1"/>
    </xf>
    <xf numFmtId="0" fontId="14" fillId="0" borderId="50" xfId="0" applyFont="1" applyBorder="1" applyAlignment="1">
      <alignment horizontal="left" vertical="center" wrapText="1"/>
    </xf>
    <xf numFmtId="0" fontId="14" fillId="0" borderId="19" xfId="0" applyFont="1" applyBorder="1" applyAlignment="1">
      <alignment horizontal="left" vertical="center" wrapText="1"/>
    </xf>
    <xf numFmtId="0" fontId="47" fillId="0" borderId="32" xfId="0" applyFont="1" applyBorder="1" applyAlignment="1">
      <alignment horizontal="left" vertical="center" wrapText="1"/>
    </xf>
    <xf numFmtId="0" fontId="40" fillId="0" borderId="4" xfId="4" applyBorder="1" applyAlignment="1">
      <alignment horizontal="left" vertical="top"/>
    </xf>
    <xf numFmtId="0" fontId="40" fillId="0" borderId="7" xfId="4" applyBorder="1" applyAlignment="1">
      <alignment horizontal="left" vertical="top"/>
    </xf>
    <xf numFmtId="0" fontId="40" fillId="0" borderId="10" xfId="4" applyBorder="1" applyAlignment="1">
      <alignment horizontal="left" vertical="top"/>
    </xf>
    <xf numFmtId="0" fontId="40" fillId="0" borderId="18" xfId="4" applyBorder="1" applyAlignment="1">
      <alignment horizontal="left" vertical="top"/>
    </xf>
    <xf numFmtId="0" fontId="0" fillId="0" borderId="8" xfId="0" applyBorder="1" applyAlignment="1">
      <alignment horizontal="left" vertical="top"/>
    </xf>
    <xf numFmtId="0" fontId="0" fillId="0" borderId="15" xfId="0" applyBorder="1" applyAlignment="1">
      <alignment horizontal="left" vertical="top"/>
    </xf>
    <xf numFmtId="0" fontId="0" fillId="0" borderId="14" xfId="0" applyBorder="1" applyAlignment="1">
      <alignment horizontal="left" vertical="top"/>
    </xf>
    <xf numFmtId="0" fontId="0" fillId="0" borderId="16" xfId="0" applyBorder="1" applyAlignment="1">
      <alignment horizontal="left" vertical="top"/>
    </xf>
    <xf numFmtId="0" fontId="0" fillId="0" borderId="15" xfId="0" applyBorder="1" applyAlignment="1">
      <alignment horizontal="center" vertical="top"/>
    </xf>
    <xf numFmtId="0" fontId="0" fillId="0" borderId="14" xfId="0" applyBorder="1" applyAlignment="1">
      <alignment horizontal="center" vertical="top"/>
    </xf>
    <xf numFmtId="0" fontId="0" fillId="0" borderId="16" xfId="0" applyBorder="1" applyAlignment="1">
      <alignment horizontal="center" vertical="top"/>
    </xf>
    <xf numFmtId="0" fontId="40" fillId="0" borderId="5" xfId="4" applyBorder="1" applyAlignment="1">
      <alignment horizontal="left" vertical="top" wrapText="1"/>
    </xf>
    <xf numFmtId="0" fontId="40" fillId="0" borderId="8" xfId="4" applyBorder="1" applyAlignment="1">
      <alignment horizontal="left" vertical="top" wrapText="1"/>
    </xf>
    <xf numFmtId="0" fontId="40" fillId="0" borderId="11" xfId="4" applyBorder="1" applyAlignment="1">
      <alignment horizontal="left" vertical="top" wrapText="1"/>
    </xf>
    <xf numFmtId="0" fontId="40" fillId="0" borderId="13" xfId="4" applyBorder="1" applyAlignment="1">
      <alignment horizontal="center" vertical="top" wrapText="1"/>
    </xf>
    <xf numFmtId="0" fontId="40" fillId="0" borderId="14" xfId="4" applyBorder="1" applyAlignment="1">
      <alignment horizontal="center" vertical="top" wrapText="1"/>
    </xf>
    <xf numFmtId="0" fontId="0" fillId="0" borderId="8" xfId="0" applyBorder="1" applyAlignment="1">
      <alignment horizontal="center"/>
    </xf>
    <xf numFmtId="0" fontId="0" fillId="0" borderId="15"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40" fillId="0" borderId="15" xfId="4" applyBorder="1" applyAlignment="1">
      <alignment horizontal="left" vertical="top" wrapText="1"/>
    </xf>
    <xf numFmtId="0" fontId="40" fillId="0" borderId="14" xfId="4" applyBorder="1" applyAlignment="1">
      <alignment horizontal="left" vertical="top" wrapText="1"/>
    </xf>
    <xf numFmtId="0" fontId="40" fillId="0" borderId="16" xfId="4" applyBorder="1" applyAlignment="1">
      <alignment horizontal="left" vertical="top" wrapText="1"/>
    </xf>
    <xf numFmtId="0" fontId="40" fillId="0" borderId="15" xfId="4" applyBorder="1" applyAlignment="1">
      <alignment horizontal="left" vertical="top"/>
    </xf>
    <xf numFmtId="0" fontId="40" fillId="0" borderId="16" xfId="4" applyBorder="1" applyAlignment="1">
      <alignment horizontal="left" vertical="top"/>
    </xf>
  </cellXfs>
  <cellStyles count="6">
    <cellStyle name="Hyperlink 2" xfId="3" xr:uid="{00000000-0005-0000-0000-000027000000}"/>
    <cellStyle name="Normal 2" xfId="4" xr:uid="{00000000-0005-0000-0000-00002B000000}"/>
    <cellStyle name="Percent 2" xfId="5" xr:uid="{00000000-0005-0000-0000-000033000000}"/>
    <cellStyle name="百分比" xfId="2" builtinId="5"/>
    <cellStyle name="常规" xfId="0" builtinId="0"/>
    <cellStyle name="超链接" xfId="1" builtinId="8"/>
  </cellStyles>
  <dxfs count="148">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333333"/>
    </indexedColors>
    <mruColors>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001218759522"/>
          <c:y val="8.0808147234180394E-2"/>
          <c:w val="0.816006375049805"/>
          <c:h val="0.83838452755462101"/>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Snapshot!$J$37</c:f>
              <c:numCache>
                <c:formatCode>#,##0</c:formatCode>
                <c:ptCount val="1"/>
                <c:pt idx="0">
                  <c:v>0</c:v>
                </c:pt>
              </c:numCache>
            </c:numRef>
          </c:val>
          <c:extLst>
            <c:ext xmlns:c16="http://schemas.microsoft.com/office/drawing/2014/chart" uri="{C3380CC4-5D6E-409C-BE32-E72D297353CC}">
              <c16:uniqueId val="{00000000-4581-401B-82D5-B846350B2BA6}"/>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Snapshot!$J$40</c:f>
              <c:numCache>
                <c:formatCode>#,##0</c:formatCode>
                <c:ptCount val="1"/>
                <c:pt idx="0">
                  <c:v>0</c:v>
                </c:pt>
              </c:numCache>
            </c:numRef>
          </c:val>
          <c:extLst>
            <c:ext xmlns:c16="http://schemas.microsoft.com/office/drawing/2014/chart" uri="{C3380CC4-5D6E-409C-BE32-E72D297353CC}">
              <c16:uniqueId val="{00000001-4581-401B-82D5-B846350B2BA6}"/>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Snapshot!$J$38</c:f>
              <c:numCache>
                <c:formatCode>#,##0</c:formatCode>
                <c:ptCount val="1"/>
                <c:pt idx="0">
                  <c:v>0</c:v>
                </c:pt>
              </c:numCache>
            </c:numRef>
          </c:val>
          <c:extLst>
            <c:ext xmlns:c16="http://schemas.microsoft.com/office/drawing/2014/chart" uri="{C3380CC4-5D6E-409C-BE32-E72D297353CC}">
              <c16:uniqueId val="{00000002-4581-401B-82D5-B846350B2BA6}"/>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Snapshot!$J$39</c:f>
              <c:numCache>
                <c:formatCode>#,##0</c:formatCode>
                <c:ptCount val="1"/>
                <c:pt idx="0">
                  <c:v>0</c:v>
                </c:pt>
              </c:numCache>
            </c:numRef>
          </c:val>
          <c:extLst>
            <c:ext xmlns:c16="http://schemas.microsoft.com/office/drawing/2014/chart" uri="{C3380CC4-5D6E-409C-BE32-E72D297353CC}">
              <c16:uniqueId val="{00000003-4581-401B-82D5-B846350B2BA6}"/>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Snapshot!$J$36</c:f>
              <c:numCache>
                <c:formatCode>#,##0</c:formatCode>
                <c:ptCount val="1"/>
                <c:pt idx="0">
                  <c:v>0</c:v>
                </c:pt>
              </c:numCache>
            </c:numRef>
          </c:val>
          <c:extLst>
            <c:ext xmlns:c16="http://schemas.microsoft.com/office/drawing/2014/chart" uri="{C3380CC4-5D6E-409C-BE32-E72D297353CC}">
              <c16:uniqueId val="{00000004-4581-401B-82D5-B846350B2BA6}"/>
            </c:ext>
          </c:extLst>
        </c:ser>
        <c:dLbls>
          <c:showLegendKey val="0"/>
          <c:showVal val="0"/>
          <c:showCatName val="0"/>
          <c:showSerName val="0"/>
          <c:showPercent val="0"/>
          <c:showBubbleSize val="0"/>
        </c:dLbls>
        <c:gapWidth val="100"/>
        <c:axId val="98182272"/>
        <c:axId val="98183808"/>
      </c:barChart>
      <c:catAx>
        <c:axId val="98182272"/>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3808"/>
        <c:crosses val="autoZero"/>
        <c:auto val="1"/>
        <c:lblAlgn val="ctr"/>
        <c:lblOffset val="100"/>
        <c:tickLblSkip val="1"/>
        <c:noMultiLvlLbl val="0"/>
      </c:catAx>
      <c:valAx>
        <c:axId val="98183808"/>
        <c:scaling>
          <c:orientation val="minMax"/>
        </c:scaling>
        <c:delete val="0"/>
        <c:axPos val="l"/>
        <c:majorGridlines>
          <c:spPr>
            <a:ln w="3175" cap="flat" cmpd="sng" algn="ctr">
              <a:solidFill>
                <a:srgbClr val="000000"/>
              </a:solidFill>
              <a:prstDash val="solid"/>
              <a:round/>
            </a:ln>
          </c:spPr>
        </c:majorGridlines>
        <c:numFmt formatCode="#,##0"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22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'Schedule Product Haul'!$D$5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'Schedule Product Haul'!$E$5</c:f>
              <c:numCache>
                <c:formatCode>General</c:formatCode>
                <c:ptCount val="1"/>
                <c:pt idx="0">
                  <c:v>4</c:v>
                </c:pt>
              </c:numCache>
            </c:numRef>
          </c:val>
          <c:extLst>
            <c:ext xmlns:c16="http://schemas.microsoft.com/office/drawing/2014/chart" uri="{C3380CC4-5D6E-409C-BE32-E72D297353CC}">
              <c16:uniqueId val="{00000000-2FAA-4B85-B77A-91846E0F9BA0}"/>
            </c:ext>
          </c:extLst>
        </c:ser>
        <c:ser>
          <c:idx val="2"/>
          <c:order val="1"/>
          <c:tx>
            <c:strRef>
              <c:f>'Schedule Product Haul'!$D$6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'Schedule Product Haul'!$E$6</c:f>
              <c:numCache>
                <c:formatCode>General</c:formatCode>
                <c:ptCount val="1"/>
                <c:pt idx="0">
                  <c:v>0</c:v>
                </c:pt>
              </c:numCache>
            </c:numRef>
          </c:val>
          <c:extLst>
            <c:ext xmlns:c16="http://schemas.microsoft.com/office/drawing/2014/chart" uri="{C3380CC4-5D6E-409C-BE32-E72D297353CC}">
              <c16:uniqueId val="{00000001-2FAA-4B85-B77A-91846E0F9BA0}"/>
            </c:ext>
          </c:extLst>
        </c:ser>
        <c:ser>
          <c:idx val="4"/>
          <c:order val="2"/>
          <c:tx>
            <c:strRef>
              <c:f>'Schedule Product Haul'!$D$8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'Schedule Product Haul'!$E$8</c:f>
              <c:numCache>
                <c:formatCode>General</c:formatCode>
                <c:ptCount val="1"/>
                <c:pt idx="0">
                  <c:v>0</c:v>
                </c:pt>
              </c:numCache>
            </c:numRef>
          </c:val>
          <c:extLst>
            <c:ext xmlns:c16="http://schemas.microsoft.com/office/drawing/2014/chart" uri="{C3380CC4-5D6E-409C-BE32-E72D297353CC}">
              <c16:uniqueId val="{00000002-2FAA-4B85-B77A-91846E0F9BA0}"/>
            </c:ext>
          </c:extLst>
        </c:ser>
        <c:ser>
          <c:idx val="0"/>
          <c:order val="3"/>
          <c:tx>
            <c:strRef>
              <c:f>'Schedule Product Haul'!$D$4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'Schedule Product Haul'!$E$4</c:f>
              <c:numCache>
                <c:formatCode>General</c:formatCode>
                <c:ptCount val="1"/>
                <c:pt idx="0">
                  <c:v>0</c:v>
                </c:pt>
              </c:numCache>
            </c:numRef>
          </c:val>
          <c:extLst>
            <c:ext xmlns:c16="http://schemas.microsoft.com/office/drawing/2014/chart" uri="{C3380CC4-5D6E-409C-BE32-E72D297353CC}">
              <c16:uniqueId val="{00000003-2FAA-4B85-B77A-91846E0F9BA0}"/>
            </c:ext>
          </c:extLst>
        </c:ser>
        <c:ser>
          <c:idx val="3"/>
          <c:order val="4"/>
          <c:tx>
            <c:strRef>
              <c:f>'Schedule Product Haul'!$D$7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'Schedule Product Haul'!$E$7</c:f>
              <c:numCache>
                <c:formatCode>General</c:formatCode>
                <c:ptCount val="1"/>
                <c:pt idx="0">
                  <c:v>0</c:v>
                </c:pt>
              </c:numCache>
            </c:numRef>
          </c:val>
          <c:extLst>
            <c:ext xmlns:c16="http://schemas.microsoft.com/office/drawing/2014/chart" uri="{C3380CC4-5D6E-409C-BE32-E72D297353CC}">
              <c16:uniqueId val="{00000004-2FAA-4B85-B77A-91846E0F9BA0}"/>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'Reschedule Product Haul '!$D$5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'Reschedule Product Haul '!$E$5</c:f>
              <c:numCache>
                <c:formatCode>General</c:formatCode>
                <c:ptCount val="1"/>
                <c:pt idx="0">
                  <c:v>7</c:v>
                </c:pt>
              </c:numCache>
            </c:numRef>
          </c:val>
          <c:extLst>
            <c:ext xmlns:c16="http://schemas.microsoft.com/office/drawing/2014/chart" uri="{C3380CC4-5D6E-409C-BE32-E72D297353CC}">
              <c16:uniqueId val="{00000000-9AA6-4F01-AFD3-1B506FC38508}"/>
            </c:ext>
          </c:extLst>
        </c:ser>
        <c:ser>
          <c:idx val="2"/>
          <c:order val="1"/>
          <c:tx>
            <c:strRef>
              <c:f>'Reschedule Product Haul '!$D$6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'Reschedule Product Haul '!$E$6</c:f>
              <c:numCache>
                <c:formatCode>General</c:formatCode>
                <c:ptCount val="1"/>
                <c:pt idx="0">
                  <c:v>1</c:v>
                </c:pt>
              </c:numCache>
            </c:numRef>
          </c:val>
          <c:extLst>
            <c:ext xmlns:c16="http://schemas.microsoft.com/office/drawing/2014/chart" uri="{C3380CC4-5D6E-409C-BE32-E72D297353CC}">
              <c16:uniqueId val="{00000001-9AA6-4F01-AFD3-1B506FC38508}"/>
            </c:ext>
          </c:extLst>
        </c:ser>
        <c:ser>
          <c:idx val="4"/>
          <c:order val="2"/>
          <c:tx>
            <c:strRef>
              <c:f>'Reschedule Product Haul '!$D$8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'Reschedule Product Haul '!$E$8</c:f>
              <c:numCache>
                <c:formatCode>General</c:formatCode>
                <c:ptCount val="1"/>
                <c:pt idx="0">
                  <c:v>0</c:v>
                </c:pt>
              </c:numCache>
            </c:numRef>
          </c:val>
          <c:extLst>
            <c:ext xmlns:c16="http://schemas.microsoft.com/office/drawing/2014/chart" uri="{C3380CC4-5D6E-409C-BE32-E72D297353CC}">
              <c16:uniqueId val="{00000002-9AA6-4F01-AFD3-1B506FC38508}"/>
            </c:ext>
          </c:extLst>
        </c:ser>
        <c:ser>
          <c:idx val="0"/>
          <c:order val="3"/>
          <c:tx>
            <c:strRef>
              <c:f>'Reschedule Product Haul '!$D$4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'Reschedule Product Haul '!$E$4</c:f>
              <c:numCache>
                <c:formatCode>General</c:formatCode>
                <c:ptCount val="1"/>
                <c:pt idx="0">
                  <c:v>0</c:v>
                </c:pt>
              </c:numCache>
            </c:numRef>
          </c:val>
          <c:extLst>
            <c:ext xmlns:c16="http://schemas.microsoft.com/office/drawing/2014/chart" uri="{C3380CC4-5D6E-409C-BE32-E72D297353CC}">
              <c16:uniqueId val="{00000003-9AA6-4F01-AFD3-1B506FC38508}"/>
            </c:ext>
          </c:extLst>
        </c:ser>
        <c:ser>
          <c:idx val="3"/>
          <c:order val="4"/>
          <c:tx>
            <c:strRef>
              <c:f>'Reschedule Product Haul '!$D$7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'Reschedule Product Haul '!$E$7</c:f>
              <c:numCache>
                <c:formatCode>General</c:formatCode>
                <c:ptCount val="1"/>
                <c:pt idx="0">
                  <c:v>0</c:v>
                </c:pt>
              </c:numCache>
            </c:numRef>
          </c:val>
          <c:extLst>
            <c:ext xmlns:c16="http://schemas.microsoft.com/office/drawing/2014/chart" uri="{C3380CC4-5D6E-409C-BE32-E72D297353CC}">
              <c16:uniqueId val="{00000004-9AA6-4F01-AFD3-1B506FC38508}"/>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'Cancel Product Haul '!$D$5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'Cancel Product Haul '!$E$5</c:f>
              <c:numCache>
                <c:formatCode>General</c:formatCode>
                <c:ptCount val="1"/>
                <c:pt idx="0">
                  <c:v>5</c:v>
                </c:pt>
              </c:numCache>
            </c:numRef>
          </c:val>
          <c:extLst>
            <c:ext xmlns:c16="http://schemas.microsoft.com/office/drawing/2014/chart" uri="{C3380CC4-5D6E-409C-BE32-E72D297353CC}">
              <c16:uniqueId val="{00000000-C2CA-46A1-953A-3068658DFD80}"/>
            </c:ext>
          </c:extLst>
        </c:ser>
        <c:ser>
          <c:idx val="2"/>
          <c:order val="1"/>
          <c:tx>
            <c:strRef>
              <c:f>'Cancel Product Haul '!$D$6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'Cancel Product Haul '!$E$6</c:f>
              <c:numCache>
                <c:formatCode>General</c:formatCode>
                <c:ptCount val="1"/>
                <c:pt idx="0">
                  <c:v>2</c:v>
                </c:pt>
              </c:numCache>
            </c:numRef>
          </c:val>
          <c:extLst>
            <c:ext xmlns:c16="http://schemas.microsoft.com/office/drawing/2014/chart" uri="{C3380CC4-5D6E-409C-BE32-E72D297353CC}">
              <c16:uniqueId val="{00000001-C2CA-46A1-953A-3068658DFD80}"/>
            </c:ext>
          </c:extLst>
        </c:ser>
        <c:ser>
          <c:idx val="4"/>
          <c:order val="2"/>
          <c:tx>
            <c:strRef>
              <c:f>'Cancel Product Haul '!$D$8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'Cancel Product Haul '!$E$8</c:f>
              <c:numCache>
                <c:formatCode>General</c:formatCode>
                <c:ptCount val="1"/>
                <c:pt idx="0">
                  <c:v>0</c:v>
                </c:pt>
              </c:numCache>
            </c:numRef>
          </c:val>
          <c:extLst>
            <c:ext xmlns:c16="http://schemas.microsoft.com/office/drawing/2014/chart" uri="{C3380CC4-5D6E-409C-BE32-E72D297353CC}">
              <c16:uniqueId val="{00000002-C2CA-46A1-953A-3068658DFD80}"/>
            </c:ext>
          </c:extLst>
        </c:ser>
        <c:ser>
          <c:idx val="0"/>
          <c:order val="3"/>
          <c:tx>
            <c:strRef>
              <c:f>'Cancel Product Haul '!$D$4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'Cancel Product Haul '!$E$4</c:f>
              <c:numCache>
                <c:formatCode>General</c:formatCode>
                <c:ptCount val="1"/>
                <c:pt idx="0">
                  <c:v>1</c:v>
                </c:pt>
              </c:numCache>
            </c:numRef>
          </c:val>
          <c:extLst>
            <c:ext xmlns:c16="http://schemas.microsoft.com/office/drawing/2014/chart" uri="{C3380CC4-5D6E-409C-BE32-E72D297353CC}">
              <c16:uniqueId val="{00000003-C2CA-46A1-953A-3068658DFD80}"/>
            </c:ext>
          </c:extLst>
        </c:ser>
        <c:ser>
          <c:idx val="3"/>
          <c:order val="4"/>
          <c:tx>
            <c:strRef>
              <c:f>'Cancel Product Haul '!$D$7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'Cancel Product Haul '!$E$7</c:f>
              <c:numCache>
                <c:formatCode>General</c:formatCode>
                <c:ptCount val="1"/>
                <c:pt idx="0">
                  <c:v>0</c:v>
                </c:pt>
              </c:numCache>
            </c:numRef>
          </c:val>
          <c:extLst>
            <c:ext xmlns:c16="http://schemas.microsoft.com/office/drawing/2014/chart" uri="{C3380CC4-5D6E-409C-BE32-E72D297353CC}">
              <c16:uniqueId val="{00000004-C2CA-46A1-953A-3068658DFD80}"/>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'On Location'!$D$5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'On Location'!$E$5</c:f>
              <c:numCache>
                <c:formatCode>General</c:formatCode>
                <c:ptCount val="1"/>
                <c:pt idx="0">
                  <c:v>9</c:v>
                </c:pt>
              </c:numCache>
            </c:numRef>
          </c:val>
          <c:extLst>
            <c:ext xmlns:c16="http://schemas.microsoft.com/office/drawing/2014/chart" uri="{C3380CC4-5D6E-409C-BE32-E72D297353CC}">
              <c16:uniqueId val="{00000000-5327-4B4E-94ED-430D42A11D64}"/>
            </c:ext>
          </c:extLst>
        </c:ser>
        <c:ser>
          <c:idx val="2"/>
          <c:order val="1"/>
          <c:tx>
            <c:strRef>
              <c:f>'On Location'!$D$6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'On Location'!$E$6</c:f>
              <c:numCache>
                <c:formatCode>General</c:formatCode>
                <c:ptCount val="1"/>
                <c:pt idx="0">
                  <c:v>0</c:v>
                </c:pt>
              </c:numCache>
            </c:numRef>
          </c:val>
          <c:extLst>
            <c:ext xmlns:c16="http://schemas.microsoft.com/office/drawing/2014/chart" uri="{C3380CC4-5D6E-409C-BE32-E72D297353CC}">
              <c16:uniqueId val="{00000001-5327-4B4E-94ED-430D42A11D64}"/>
            </c:ext>
          </c:extLst>
        </c:ser>
        <c:ser>
          <c:idx val="4"/>
          <c:order val="2"/>
          <c:tx>
            <c:strRef>
              <c:f>'On Location'!$D$8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'On Location'!$E$8</c:f>
              <c:numCache>
                <c:formatCode>General</c:formatCode>
                <c:ptCount val="1"/>
                <c:pt idx="0">
                  <c:v>0</c:v>
                </c:pt>
              </c:numCache>
            </c:numRef>
          </c:val>
          <c:extLst>
            <c:ext xmlns:c16="http://schemas.microsoft.com/office/drawing/2014/chart" uri="{C3380CC4-5D6E-409C-BE32-E72D297353CC}">
              <c16:uniqueId val="{00000002-5327-4B4E-94ED-430D42A11D64}"/>
            </c:ext>
          </c:extLst>
        </c:ser>
        <c:ser>
          <c:idx val="0"/>
          <c:order val="3"/>
          <c:tx>
            <c:strRef>
              <c:f>'On Location'!$D$4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'On Location'!$E$4</c:f>
              <c:numCache>
                <c:formatCode>General</c:formatCode>
                <c:ptCount val="1"/>
                <c:pt idx="0">
                  <c:v>0</c:v>
                </c:pt>
              </c:numCache>
            </c:numRef>
          </c:val>
          <c:extLst>
            <c:ext xmlns:c16="http://schemas.microsoft.com/office/drawing/2014/chart" uri="{C3380CC4-5D6E-409C-BE32-E72D297353CC}">
              <c16:uniqueId val="{00000003-5327-4B4E-94ED-430D42A11D64}"/>
            </c:ext>
          </c:extLst>
        </c:ser>
        <c:ser>
          <c:idx val="3"/>
          <c:order val="4"/>
          <c:tx>
            <c:strRef>
              <c:f>'On Location'!$D$7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'On Location'!$E$7</c:f>
              <c:numCache>
                <c:formatCode>General</c:formatCode>
                <c:ptCount val="1"/>
                <c:pt idx="0">
                  <c:v>0</c:v>
                </c:pt>
              </c:numCache>
            </c:numRef>
          </c:val>
          <c:extLst>
            <c:ext xmlns:c16="http://schemas.microsoft.com/office/drawing/2014/chart" uri="{C3380CC4-5D6E-409C-BE32-E72D297353CC}">
              <c16:uniqueId val="{00000004-5327-4B4E-94ED-430D42A11D64}"/>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'20 - X'!$D$5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'20 - X'!$E$5</c:f>
              <c:numCache>
                <c:formatCode>General</c:formatCode>
                <c:ptCount val="1"/>
                <c:pt idx="0">
                  <c:v>0</c:v>
                </c:pt>
              </c:numCache>
            </c:numRef>
          </c:val>
          <c:extLst>
            <c:ext xmlns:c16="http://schemas.microsoft.com/office/drawing/2014/chart" uri="{C3380CC4-5D6E-409C-BE32-E72D297353CC}">
              <c16:uniqueId val="{00000000-516D-4CB7-AB1C-CE89BA9ED479}"/>
            </c:ext>
          </c:extLst>
        </c:ser>
        <c:ser>
          <c:idx val="2"/>
          <c:order val="1"/>
          <c:tx>
            <c:strRef>
              <c:f>'20 - X'!$D$6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'20 - X'!$E$6</c:f>
              <c:numCache>
                <c:formatCode>General</c:formatCode>
                <c:ptCount val="1"/>
                <c:pt idx="0">
                  <c:v>0</c:v>
                </c:pt>
              </c:numCache>
            </c:numRef>
          </c:val>
          <c:extLst>
            <c:ext xmlns:c16="http://schemas.microsoft.com/office/drawing/2014/chart" uri="{C3380CC4-5D6E-409C-BE32-E72D297353CC}">
              <c16:uniqueId val="{00000001-516D-4CB7-AB1C-CE89BA9ED479}"/>
            </c:ext>
          </c:extLst>
        </c:ser>
        <c:ser>
          <c:idx val="4"/>
          <c:order val="2"/>
          <c:tx>
            <c:strRef>
              <c:f>'20 - X'!$D$8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'20 - X'!$E$8</c:f>
              <c:numCache>
                <c:formatCode>General</c:formatCode>
                <c:ptCount val="1"/>
                <c:pt idx="0">
                  <c:v>0</c:v>
                </c:pt>
              </c:numCache>
            </c:numRef>
          </c:val>
          <c:extLst>
            <c:ext xmlns:c16="http://schemas.microsoft.com/office/drawing/2014/chart" uri="{C3380CC4-5D6E-409C-BE32-E72D297353CC}">
              <c16:uniqueId val="{00000002-516D-4CB7-AB1C-CE89BA9ED479}"/>
            </c:ext>
          </c:extLst>
        </c:ser>
        <c:ser>
          <c:idx val="0"/>
          <c:order val="3"/>
          <c:tx>
            <c:strRef>
              <c:f>'20 - X'!$D$4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'20 - X'!$E$4</c:f>
              <c:numCache>
                <c:formatCode>General</c:formatCode>
                <c:ptCount val="1"/>
                <c:pt idx="0">
                  <c:v>0</c:v>
                </c:pt>
              </c:numCache>
            </c:numRef>
          </c:val>
          <c:extLst>
            <c:ext xmlns:c16="http://schemas.microsoft.com/office/drawing/2014/chart" uri="{C3380CC4-5D6E-409C-BE32-E72D297353CC}">
              <c16:uniqueId val="{00000003-516D-4CB7-AB1C-CE89BA9ED479}"/>
            </c:ext>
          </c:extLst>
        </c:ser>
        <c:ser>
          <c:idx val="3"/>
          <c:order val="4"/>
          <c:tx>
            <c:strRef>
              <c:f>'20 - X'!$D$7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'20 - X'!$E$7</c:f>
              <c:numCache>
                <c:formatCode>General</c:formatCode>
                <c:ptCount val="1"/>
                <c:pt idx="0">
                  <c:v>0</c:v>
                </c:pt>
              </c:numCache>
            </c:numRef>
          </c:val>
          <c:extLst>
            <c:ext xmlns:c16="http://schemas.microsoft.com/office/drawing/2014/chart" uri="{C3380CC4-5D6E-409C-BE32-E72D297353CC}">
              <c16:uniqueId val="{00000004-516D-4CB7-AB1C-CE89BA9ED479}"/>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5934393729401"/>
          <c:y val="8.0808147234180394E-2"/>
          <c:w val="0.71053022863069404"/>
          <c:h val="0.84175153368937905"/>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Snapshot!$L$37</c:f>
              <c:numCache>
                <c:formatCode>#,##0.0\ \h</c:formatCode>
                <c:ptCount val="1"/>
                <c:pt idx="0">
                  <c:v>0</c:v>
                </c:pt>
              </c:numCache>
            </c:numRef>
          </c:val>
          <c:extLst>
            <c:ext xmlns:c16="http://schemas.microsoft.com/office/drawing/2014/chart" uri="{C3380CC4-5D6E-409C-BE32-E72D297353CC}">
              <c16:uniqueId val="{00000000-765A-43C1-84A4-C42A07FE4FF9}"/>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Snapshot!$L$40</c:f>
              <c:numCache>
                <c:formatCode>#,##0.0\ \h</c:formatCode>
                <c:ptCount val="1"/>
                <c:pt idx="0">
                  <c:v>0</c:v>
                </c:pt>
              </c:numCache>
            </c:numRef>
          </c:val>
          <c:extLst>
            <c:ext xmlns:c16="http://schemas.microsoft.com/office/drawing/2014/chart" uri="{C3380CC4-5D6E-409C-BE32-E72D297353CC}">
              <c16:uniqueId val="{00000001-765A-43C1-84A4-C42A07FE4FF9}"/>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Snapshot!$L$38</c:f>
              <c:numCache>
                <c:formatCode>#,##0.0\ \h</c:formatCode>
                <c:ptCount val="1"/>
                <c:pt idx="0">
                  <c:v>0</c:v>
                </c:pt>
              </c:numCache>
            </c:numRef>
          </c:val>
          <c:extLst>
            <c:ext xmlns:c16="http://schemas.microsoft.com/office/drawing/2014/chart" uri="{C3380CC4-5D6E-409C-BE32-E72D297353CC}">
              <c16:uniqueId val="{00000002-765A-43C1-84A4-C42A07FE4FF9}"/>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Snapshot!$L$39</c:f>
              <c:numCache>
                <c:formatCode>#,##0.0\ \h</c:formatCode>
                <c:ptCount val="1"/>
                <c:pt idx="0">
                  <c:v>0</c:v>
                </c:pt>
              </c:numCache>
            </c:numRef>
          </c:val>
          <c:extLst>
            <c:ext xmlns:c16="http://schemas.microsoft.com/office/drawing/2014/chart" uri="{C3380CC4-5D6E-409C-BE32-E72D297353CC}">
              <c16:uniqueId val="{00000003-765A-43C1-84A4-C42A07FE4FF9}"/>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Snapshot!$L$36</c:f>
              <c:numCache>
                <c:formatCode>#,##0.0\ \h</c:formatCode>
                <c:ptCount val="1"/>
                <c:pt idx="0">
                  <c:v>0</c:v>
                </c:pt>
              </c:numCache>
            </c:numRef>
          </c:val>
          <c:extLst>
            <c:ext xmlns:c16="http://schemas.microsoft.com/office/drawing/2014/chart" uri="{C3380CC4-5D6E-409C-BE32-E72D297353CC}">
              <c16:uniqueId val="{00000004-765A-43C1-84A4-C42A07FE4FF9}"/>
            </c:ext>
          </c:extLst>
        </c:ser>
        <c:dLbls>
          <c:showLegendKey val="0"/>
          <c:showVal val="0"/>
          <c:showCatName val="0"/>
          <c:showSerName val="0"/>
          <c:showPercent val="0"/>
          <c:showBubbleSize val="0"/>
        </c:dLbls>
        <c:gapWidth val="100"/>
        <c:axId val="115369472"/>
        <c:axId val="115371008"/>
      </c:barChart>
      <c:catAx>
        <c:axId val="115369472"/>
        <c:scaling>
          <c:orientation val="minMax"/>
        </c:scaling>
        <c:delete val="0"/>
        <c:axPos val="b"/>
        <c:majorTickMark val="none"/>
        <c:minorTickMark val="none"/>
        <c:tickLblPos val="none"/>
        <c:spPr>
          <a:ln w="3175" cap="flat" cmpd="sng" algn="ctr">
            <a:solidFill>
              <a:srgbClr val="000000"/>
            </a:solidFill>
            <a:prstDash val="solid"/>
            <a:round/>
          </a:ln>
        </c:spPr>
        <c:txPr>
          <a:bodyPr rot="-60000000" spcFirstLastPara="0" vertOverflow="ellipsis" vert="horz" wrap="square" anchor="ctr" anchorCtr="1"/>
          <a:lstStyle/>
          <a:p>
            <a:pPr>
              <a:defRPr lang="zh-CN" sz="275"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71008"/>
        <c:crosses val="autoZero"/>
        <c:auto val="1"/>
        <c:lblAlgn val="ctr"/>
        <c:lblOffset val="100"/>
        <c:noMultiLvlLbl val="0"/>
      </c:catAx>
      <c:valAx>
        <c:axId val="115371008"/>
        <c:scaling>
          <c:orientation val="minMax"/>
        </c:scaling>
        <c:delete val="0"/>
        <c:axPos val="l"/>
        <c:majorGridlines>
          <c:spPr>
            <a:ln w="3175" cap="flat" cmpd="sng" algn="ctr">
              <a:solidFill>
                <a:srgbClr val="00000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694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7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26906340237"/>
          <c:y val="0.102222333140552"/>
          <c:w val="0.87523171023431301"/>
          <c:h val="0.58222285397445095"/>
        </c:manualLayout>
      </c:layout>
      <c:lineChart>
        <c:grouping val="standard"/>
        <c:varyColors val="0"/>
        <c:ser>
          <c:idx val="0"/>
          <c:order val="0"/>
          <c:tx>
            <c:strRef>
              <c:f>Trend!$C$32</c:f>
              <c:strCache>
                <c:ptCount val="1"/>
                <c:pt idx="0">
                  <c:v>Total</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Trend!$C$33:$C$43</c:f>
              <c:numCache>
                <c:formatCode>0\ </c:formatCode>
                <c:ptCount val="11"/>
                <c:pt idx="0">
                  <c:v>109</c:v>
                </c:pt>
                <c:pt idx="1">
                  <c:v>356</c:v>
                </c:pt>
                <c:pt idx="2">
                  <c:v>379</c:v>
                </c:pt>
                <c:pt idx="3">
                  <c:v>412</c:v>
                </c:pt>
                <c:pt idx="4">
                  <c:v>439</c:v>
                </c:pt>
                <c:pt idx="5">
                  <c:v>504</c:v>
                </c:pt>
                <c:pt idx="6">
                  <c:v>514</c:v>
                </c:pt>
                <c:pt idx="7">
                  <c:v>519</c:v>
                </c:pt>
                <c:pt idx="8">
                  <c:v>543</c:v>
                </c:pt>
                <c:pt idx="9">
                  <c:v>552</c:v>
                </c:pt>
              </c:numCache>
            </c:numRef>
          </c:val>
          <c:smooth val="0"/>
          <c:extLst>
            <c:ext xmlns:c16="http://schemas.microsoft.com/office/drawing/2014/chart" uri="{C3380CC4-5D6E-409C-BE32-E72D297353CC}">
              <c16:uniqueId val="{00000000-C9D7-4A23-8822-791812078964}"/>
            </c:ext>
          </c:extLst>
        </c:ser>
        <c:dLbls>
          <c:showLegendKey val="0"/>
          <c:showVal val="0"/>
          <c:showCatName val="0"/>
          <c:showSerName val="0"/>
          <c:showPercent val="0"/>
          <c:showBubbleSize val="0"/>
        </c:dLbls>
        <c:marker val="1"/>
        <c:smooth val="0"/>
        <c:axId val="115096576"/>
        <c:axId val="115107328"/>
      </c:lineChart>
      <c:catAx>
        <c:axId val="11509657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3669840352524703"/>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07328"/>
        <c:crosses val="autoZero"/>
        <c:auto val="1"/>
        <c:lblAlgn val="ctr"/>
        <c:lblOffset val="100"/>
        <c:tickLblSkip val="1"/>
        <c:noMultiLvlLbl val="0"/>
      </c:catAx>
      <c:valAx>
        <c:axId val="115107328"/>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09657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9719436223201"/>
          <c:y val="4.6843316941222103E-2"/>
          <c:w val="0.81584237299115603"/>
          <c:h val="0.74745640510558697"/>
        </c:manualLayout>
      </c:layout>
      <c:barChart>
        <c:barDir val="col"/>
        <c:grouping val="stacked"/>
        <c:varyColors val="0"/>
        <c:ser>
          <c:idx val="0"/>
          <c:order val="0"/>
          <c:tx>
            <c:strRef>
              <c:f>Trend!$E$31</c:f>
              <c:strCache>
                <c:ptCount val="1"/>
                <c:pt idx="0">
                  <c:v>Total
Test  Time</c:v>
                </c:pt>
              </c:strCache>
            </c:strRef>
          </c:tx>
          <c:spPr>
            <a:gradFill rotWithShape="0">
              <a:gsLst>
                <a:gs pos="0">
                  <a:srgbClr xmlns:mc="http://schemas.openxmlformats.org/markup-compatibility/2006" xmlns:a14="http://schemas.microsoft.com/office/drawing/2010/main" val="000076" mc:Ignorable="a14" a14:legacySpreadsheetColorIndex="12">
                    <a:gamma/>
                    <a:shade val="46275"/>
                    <a:invGamma/>
                  </a:srgbClr>
                </a:gs>
                <a:gs pos="5000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000076" mc:Ignorable="a14" a14:legacySpreadsheetColorIndex="12">
                    <a:gamma/>
                    <a:shade val="46275"/>
                    <a:invGamma/>
                  </a:srgbClr>
                </a:gs>
              </a:gsLst>
              <a:lin ang="0" scaled="1"/>
            </a:gradFill>
            <a:ln w="25400">
              <a:noFill/>
            </a:ln>
          </c:spPr>
          <c:invertIfNegative val="0"/>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Trend!$E$33:$E$43</c:f>
              <c:numCache>
                <c:formatCode>0.0\ \h</c:formatCode>
                <c:ptCount val="11"/>
                <c:pt idx="0">
                  <c:v>40.4</c:v>
                </c:pt>
                <c:pt idx="1">
                  <c:v>111.3</c:v>
                </c:pt>
                <c:pt idx="2">
                  <c:v>90.8</c:v>
                </c:pt>
                <c:pt idx="3">
                  <c:v>92.3</c:v>
                </c:pt>
                <c:pt idx="4">
                  <c:v>75.8</c:v>
                </c:pt>
                <c:pt idx="5">
                  <c:v>85.4</c:v>
                </c:pt>
                <c:pt idx="6">
                  <c:v>76.400000000000006</c:v>
                </c:pt>
                <c:pt idx="7">
                  <c:v>65.2</c:v>
                </c:pt>
                <c:pt idx="8">
                  <c:v>66.400000000000006</c:v>
                </c:pt>
                <c:pt idx="9">
                  <c:v>61.8</c:v>
                </c:pt>
              </c:numCache>
            </c:numRef>
          </c:val>
          <c:extLst>
            <c:ext xmlns:c16="http://schemas.microsoft.com/office/drawing/2014/chart" uri="{C3380CC4-5D6E-409C-BE32-E72D297353CC}">
              <c16:uniqueId val="{00000000-9F35-40AB-BCAD-CA6A6A795C43}"/>
            </c:ext>
          </c:extLst>
        </c:ser>
        <c:dLbls>
          <c:showLegendKey val="0"/>
          <c:showVal val="0"/>
          <c:showCatName val="0"/>
          <c:showSerName val="0"/>
          <c:showPercent val="0"/>
          <c:showBubbleSize val="0"/>
        </c:dLbls>
        <c:gapWidth val="30"/>
        <c:overlap val="100"/>
        <c:axId val="115131136"/>
        <c:axId val="115133056"/>
      </c:barChart>
      <c:catAx>
        <c:axId val="11513113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6138645045606902"/>
              <c:y val="0.90427955161409301"/>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3056"/>
        <c:crosses val="autoZero"/>
        <c:auto val="1"/>
        <c:lblAlgn val="ctr"/>
        <c:lblOffset val="100"/>
        <c:tickLblSkip val="1"/>
        <c:noMultiLvlLbl val="0"/>
      </c:catAx>
      <c:valAx>
        <c:axId val="115133056"/>
        <c:scaling>
          <c:orientation val="minMax"/>
        </c:scaling>
        <c:delete val="0"/>
        <c:axPos val="l"/>
        <c:majorGridlines>
          <c:spPr>
            <a:ln w="3175" cap="flat" cmpd="sng" algn="ctr">
              <a:solidFill>
                <a:srgbClr val="C0C0C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113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2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578233169706398E-2"/>
          <c:y val="0.102222333140552"/>
          <c:w val="0.89358038340484403"/>
          <c:h val="0.58222285397445095"/>
        </c:manualLayout>
      </c:layout>
      <c:lineChart>
        <c:grouping val="standard"/>
        <c:varyColors val="0"/>
        <c:ser>
          <c:idx val="0"/>
          <c:order val="0"/>
          <c:tx>
            <c:strRef>
              <c:f>Trend!$D$32</c:f>
              <c:strCache>
                <c:ptCount val="1"/>
                <c:pt idx="0">
                  <c:v>Failed</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Trend!$D$33:$D$43</c:f>
              <c:numCache>
                <c:formatCode>0\ </c:formatCode>
                <c:ptCount val="11"/>
                <c:pt idx="0">
                  <c:v>15</c:v>
                </c:pt>
                <c:pt idx="1">
                  <c:v>24</c:v>
                </c:pt>
                <c:pt idx="2">
                  <c:v>16</c:v>
                </c:pt>
                <c:pt idx="3">
                  <c:v>14</c:v>
                </c:pt>
                <c:pt idx="4">
                  <c:v>13</c:v>
                </c:pt>
                <c:pt idx="5">
                  <c:v>12</c:v>
                </c:pt>
                <c:pt idx="6">
                  <c:v>4</c:v>
                </c:pt>
                <c:pt idx="7">
                  <c:v>4</c:v>
                </c:pt>
                <c:pt idx="8">
                  <c:v>3</c:v>
                </c:pt>
                <c:pt idx="9">
                  <c:v>2</c:v>
                </c:pt>
              </c:numCache>
            </c:numRef>
          </c:val>
          <c:smooth val="0"/>
          <c:extLst>
            <c:ext xmlns:c16="http://schemas.microsoft.com/office/drawing/2014/chart" uri="{C3380CC4-5D6E-409C-BE32-E72D297353CC}">
              <c16:uniqueId val="{00000000-ED10-453D-9513-C4D08F37A824}"/>
            </c:ext>
          </c:extLst>
        </c:ser>
        <c:dLbls>
          <c:showLegendKey val="0"/>
          <c:showVal val="0"/>
          <c:showCatName val="0"/>
          <c:showSerName val="0"/>
          <c:showPercent val="0"/>
          <c:showBubbleSize val="0"/>
        </c:dLbls>
        <c:marker val="1"/>
        <c:smooth val="0"/>
        <c:axId val="114494848"/>
        <c:axId val="114521984"/>
      </c:lineChart>
      <c:catAx>
        <c:axId val="114494848"/>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39266170627754099"/>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521984"/>
        <c:crosses val="autoZero"/>
        <c:auto val="1"/>
        <c:lblAlgn val="ctr"/>
        <c:lblOffset val="100"/>
        <c:tickLblSkip val="1"/>
        <c:noMultiLvlLbl val="0"/>
      </c:catAx>
      <c:valAx>
        <c:axId val="114521984"/>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494848"/>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 Schedule Blend'!$D$5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 Schedule Blend'!$E$5</c:f>
              <c:numCache>
                <c:formatCode>General</c:formatCode>
                <c:ptCount val="1"/>
                <c:pt idx="0">
                  <c:v>4</c:v>
                </c:pt>
              </c:numCache>
            </c:numRef>
          </c:val>
          <c:extLst>
            <c:ext xmlns:c16="http://schemas.microsoft.com/office/drawing/2014/chart" uri="{C3380CC4-5D6E-409C-BE32-E72D297353CC}">
              <c16:uniqueId val="{00000000-B73E-476C-8D5B-BDCD67226B42}"/>
            </c:ext>
          </c:extLst>
        </c:ser>
        <c:ser>
          <c:idx val="2"/>
          <c:order val="1"/>
          <c:tx>
            <c:strRef>
              <c:f>' Schedule Blend'!$D$6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 Schedule Blend'!$E$6</c:f>
              <c:numCache>
                <c:formatCode>General</c:formatCode>
                <c:ptCount val="1"/>
                <c:pt idx="0">
                  <c:v>0</c:v>
                </c:pt>
              </c:numCache>
            </c:numRef>
          </c:val>
          <c:extLst>
            <c:ext xmlns:c16="http://schemas.microsoft.com/office/drawing/2014/chart" uri="{C3380CC4-5D6E-409C-BE32-E72D297353CC}">
              <c16:uniqueId val="{00000001-B73E-476C-8D5B-BDCD67226B42}"/>
            </c:ext>
          </c:extLst>
        </c:ser>
        <c:ser>
          <c:idx val="4"/>
          <c:order val="2"/>
          <c:tx>
            <c:strRef>
              <c:f>' Schedule Blend'!$D$8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 Schedule Blend'!$E$8</c:f>
              <c:numCache>
                <c:formatCode>General</c:formatCode>
                <c:ptCount val="1"/>
                <c:pt idx="0">
                  <c:v>0</c:v>
                </c:pt>
              </c:numCache>
            </c:numRef>
          </c:val>
          <c:extLst>
            <c:ext xmlns:c16="http://schemas.microsoft.com/office/drawing/2014/chart" uri="{C3380CC4-5D6E-409C-BE32-E72D297353CC}">
              <c16:uniqueId val="{00000002-B73E-476C-8D5B-BDCD67226B42}"/>
            </c:ext>
          </c:extLst>
        </c:ser>
        <c:ser>
          <c:idx val="0"/>
          <c:order val="3"/>
          <c:tx>
            <c:strRef>
              <c:f>' Schedule Blend'!$D$4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 Schedule Blend'!$E$4</c:f>
              <c:numCache>
                <c:formatCode>General</c:formatCode>
                <c:ptCount val="1"/>
                <c:pt idx="0">
                  <c:v>0</c:v>
                </c:pt>
              </c:numCache>
            </c:numRef>
          </c:val>
          <c:extLst>
            <c:ext xmlns:c16="http://schemas.microsoft.com/office/drawing/2014/chart" uri="{C3380CC4-5D6E-409C-BE32-E72D297353CC}">
              <c16:uniqueId val="{00000003-B73E-476C-8D5B-BDCD67226B42}"/>
            </c:ext>
          </c:extLst>
        </c:ser>
        <c:ser>
          <c:idx val="3"/>
          <c:order val="4"/>
          <c:tx>
            <c:strRef>
              <c:f>' Schedule Blend'!$D$7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 Schedule Blend'!$E$7</c:f>
              <c:numCache>
                <c:formatCode>General</c:formatCode>
                <c:ptCount val="1"/>
                <c:pt idx="0">
                  <c:v>0</c:v>
                </c:pt>
              </c:numCache>
            </c:numRef>
          </c:val>
          <c:extLst>
            <c:ext xmlns:c16="http://schemas.microsoft.com/office/drawing/2014/chart" uri="{C3380CC4-5D6E-409C-BE32-E72D297353CC}">
              <c16:uniqueId val="{00000004-B73E-476C-8D5B-BDCD67226B42}"/>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'Reschedule Blend'!$D$5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'Reschedule Blend'!$E$5</c:f>
              <c:numCache>
                <c:formatCode>General</c:formatCode>
                <c:ptCount val="1"/>
                <c:pt idx="0">
                  <c:v>6</c:v>
                </c:pt>
              </c:numCache>
            </c:numRef>
          </c:val>
          <c:extLst>
            <c:ext xmlns:c16="http://schemas.microsoft.com/office/drawing/2014/chart" uri="{C3380CC4-5D6E-409C-BE32-E72D297353CC}">
              <c16:uniqueId val="{00000000-324D-4D44-A2FD-BF16C8EBF7EF}"/>
            </c:ext>
          </c:extLst>
        </c:ser>
        <c:ser>
          <c:idx val="2"/>
          <c:order val="1"/>
          <c:tx>
            <c:strRef>
              <c:f>'Reschedule Blend'!$D$6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'Reschedule Blend'!$E$6</c:f>
              <c:numCache>
                <c:formatCode>General</c:formatCode>
                <c:ptCount val="1"/>
                <c:pt idx="0">
                  <c:v>0</c:v>
                </c:pt>
              </c:numCache>
            </c:numRef>
          </c:val>
          <c:extLst>
            <c:ext xmlns:c16="http://schemas.microsoft.com/office/drawing/2014/chart" uri="{C3380CC4-5D6E-409C-BE32-E72D297353CC}">
              <c16:uniqueId val="{00000001-324D-4D44-A2FD-BF16C8EBF7EF}"/>
            </c:ext>
          </c:extLst>
        </c:ser>
        <c:ser>
          <c:idx val="4"/>
          <c:order val="2"/>
          <c:tx>
            <c:strRef>
              <c:f>'Reschedule Blend'!$D$8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'Reschedule Blend'!$E$8</c:f>
              <c:numCache>
                <c:formatCode>General</c:formatCode>
                <c:ptCount val="1"/>
                <c:pt idx="0">
                  <c:v>0</c:v>
                </c:pt>
              </c:numCache>
            </c:numRef>
          </c:val>
          <c:extLst>
            <c:ext xmlns:c16="http://schemas.microsoft.com/office/drawing/2014/chart" uri="{C3380CC4-5D6E-409C-BE32-E72D297353CC}">
              <c16:uniqueId val="{00000002-324D-4D44-A2FD-BF16C8EBF7EF}"/>
            </c:ext>
          </c:extLst>
        </c:ser>
        <c:ser>
          <c:idx val="0"/>
          <c:order val="3"/>
          <c:tx>
            <c:strRef>
              <c:f>'Reschedule Blend'!$D$4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'Reschedule Blend'!$E$4</c:f>
              <c:numCache>
                <c:formatCode>General</c:formatCode>
                <c:ptCount val="1"/>
                <c:pt idx="0">
                  <c:v>0</c:v>
                </c:pt>
              </c:numCache>
            </c:numRef>
          </c:val>
          <c:extLst>
            <c:ext xmlns:c16="http://schemas.microsoft.com/office/drawing/2014/chart" uri="{C3380CC4-5D6E-409C-BE32-E72D297353CC}">
              <c16:uniqueId val="{00000003-324D-4D44-A2FD-BF16C8EBF7EF}"/>
            </c:ext>
          </c:extLst>
        </c:ser>
        <c:ser>
          <c:idx val="3"/>
          <c:order val="4"/>
          <c:tx>
            <c:strRef>
              <c:f>'Reschedule Blend'!$D$7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'Reschedule Blend'!$E$7</c:f>
              <c:numCache>
                <c:formatCode>General</c:formatCode>
                <c:ptCount val="1"/>
                <c:pt idx="0">
                  <c:v>0</c:v>
                </c:pt>
              </c:numCache>
            </c:numRef>
          </c:val>
          <c:extLst>
            <c:ext xmlns:c16="http://schemas.microsoft.com/office/drawing/2014/chart" uri="{C3380CC4-5D6E-409C-BE32-E72D297353CC}">
              <c16:uniqueId val="{00000004-324D-4D44-A2FD-BF16C8EBF7EF}"/>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CancelBlend!$D$5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CancelBlend!$E$5</c:f>
              <c:numCache>
                <c:formatCode>General</c:formatCode>
                <c:ptCount val="1"/>
                <c:pt idx="0">
                  <c:v>5</c:v>
                </c:pt>
              </c:numCache>
            </c:numRef>
          </c:val>
          <c:extLst>
            <c:ext xmlns:c16="http://schemas.microsoft.com/office/drawing/2014/chart" uri="{C3380CC4-5D6E-409C-BE32-E72D297353CC}">
              <c16:uniqueId val="{00000000-0ABA-4F2A-87F7-19C996A4661B}"/>
            </c:ext>
          </c:extLst>
        </c:ser>
        <c:ser>
          <c:idx val="2"/>
          <c:order val="1"/>
          <c:tx>
            <c:strRef>
              <c:f>CancelBlend!$D$6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CancelBlend!$E$6</c:f>
              <c:numCache>
                <c:formatCode>General</c:formatCode>
                <c:ptCount val="1"/>
                <c:pt idx="0">
                  <c:v>0</c:v>
                </c:pt>
              </c:numCache>
            </c:numRef>
          </c:val>
          <c:extLst>
            <c:ext xmlns:c16="http://schemas.microsoft.com/office/drawing/2014/chart" uri="{C3380CC4-5D6E-409C-BE32-E72D297353CC}">
              <c16:uniqueId val="{00000001-0ABA-4F2A-87F7-19C996A4661B}"/>
            </c:ext>
          </c:extLst>
        </c:ser>
        <c:ser>
          <c:idx val="4"/>
          <c:order val="2"/>
          <c:tx>
            <c:strRef>
              <c:f>CancelBlend!$D$8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CancelBlend!$E$8</c:f>
              <c:numCache>
                <c:formatCode>General</c:formatCode>
                <c:ptCount val="1"/>
                <c:pt idx="0">
                  <c:v>0</c:v>
                </c:pt>
              </c:numCache>
            </c:numRef>
          </c:val>
          <c:extLst>
            <c:ext xmlns:c16="http://schemas.microsoft.com/office/drawing/2014/chart" uri="{C3380CC4-5D6E-409C-BE32-E72D297353CC}">
              <c16:uniqueId val="{00000002-0ABA-4F2A-87F7-19C996A4661B}"/>
            </c:ext>
          </c:extLst>
        </c:ser>
        <c:ser>
          <c:idx val="0"/>
          <c:order val="3"/>
          <c:tx>
            <c:strRef>
              <c:f>CancelBlend!$D$4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CancelBlend!$E$4</c:f>
              <c:numCache>
                <c:formatCode>General</c:formatCode>
                <c:ptCount val="1"/>
                <c:pt idx="0">
                  <c:v>0</c:v>
                </c:pt>
              </c:numCache>
            </c:numRef>
          </c:val>
          <c:extLst>
            <c:ext xmlns:c16="http://schemas.microsoft.com/office/drawing/2014/chart" uri="{C3380CC4-5D6E-409C-BE32-E72D297353CC}">
              <c16:uniqueId val="{00000003-0ABA-4F2A-87F7-19C996A4661B}"/>
            </c:ext>
          </c:extLst>
        </c:ser>
        <c:ser>
          <c:idx val="3"/>
          <c:order val="4"/>
          <c:tx>
            <c:strRef>
              <c:f>CancelBlend!$D$7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CancelBlend!$E$7</c:f>
              <c:numCache>
                <c:formatCode>General</c:formatCode>
                <c:ptCount val="1"/>
                <c:pt idx="0">
                  <c:v>0</c:v>
                </c:pt>
              </c:numCache>
            </c:numRef>
          </c:val>
          <c:extLst>
            <c:ext xmlns:c16="http://schemas.microsoft.com/office/drawing/2014/chart" uri="{C3380CC4-5D6E-409C-BE32-E72D297353CC}">
              <c16:uniqueId val="{00000004-0ABA-4F2A-87F7-19C996A4661B}"/>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'Haul Blend'!$D$5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'Haul Blend'!$E$5</c:f>
              <c:numCache>
                <c:formatCode>General</c:formatCode>
                <c:ptCount val="1"/>
                <c:pt idx="0">
                  <c:v>5</c:v>
                </c:pt>
              </c:numCache>
            </c:numRef>
          </c:val>
          <c:extLst>
            <c:ext xmlns:c16="http://schemas.microsoft.com/office/drawing/2014/chart" uri="{C3380CC4-5D6E-409C-BE32-E72D297353CC}">
              <c16:uniqueId val="{00000000-36EB-4A62-B439-A61060E5FC97}"/>
            </c:ext>
          </c:extLst>
        </c:ser>
        <c:ser>
          <c:idx val="2"/>
          <c:order val="1"/>
          <c:tx>
            <c:strRef>
              <c:f>'Haul Blend'!$D$6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CancelBlend!$E$6</c:f>
              <c:numCache>
                <c:formatCode>General</c:formatCode>
                <c:ptCount val="1"/>
                <c:pt idx="0">
                  <c:v>0</c:v>
                </c:pt>
              </c:numCache>
            </c:numRef>
          </c:val>
          <c:extLst>
            <c:ext xmlns:c16="http://schemas.microsoft.com/office/drawing/2014/chart" uri="{C3380CC4-5D6E-409C-BE32-E72D297353CC}">
              <c16:uniqueId val="{00000001-36EB-4A62-B439-A61060E5FC97}"/>
            </c:ext>
          </c:extLst>
        </c:ser>
        <c:ser>
          <c:idx val="4"/>
          <c:order val="2"/>
          <c:tx>
            <c:strRef>
              <c:f>'Haul Blend'!$D$8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'Haul Blend'!$E$8</c:f>
              <c:numCache>
                <c:formatCode>General</c:formatCode>
                <c:ptCount val="1"/>
                <c:pt idx="0">
                  <c:v>0</c:v>
                </c:pt>
              </c:numCache>
            </c:numRef>
          </c:val>
          <c:extLst>
            <c:ext xmlns:c16="http://schemas.microsoft.com/office/drawing/2014/chart" uri="{C3380CC4-5D6E-409C-BE32-E72D297353CC}">
              <c16:uniqueId val="{00000002-36EB-4A62-B439-A61060E5FC97}"/>
            </c:ext>
          </c:extLst>
        </c:ser>
        <c:ser>
          <c:idx val="0"/>
          <c:order val="3"/>
          <c:tx>
            <c:strRef>
              <c:f>CancelBlend!$D$4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CancelBlend!$E$4</c:f>
              <c:numCache>
                <c:formatCode>General</c:formatCode>
                <c:ptCount val="1"/>
                <c:pt idx="0">
                  <c:v>0</c:v>
                </c:pt>
              </c:numCache>
            </c:numRef>
          </c:val>
          <c:extLst>
            <c:ext xmlns:c16="http://schemas.microsoft.com/office/drawing/2014/chart" uri="{C3380CC4-5D6E-409C-BE32-E72D297353CC}">
              <c16:uniqueId val="{00000003-36EB-4A62-B439-A61060E5FC97}"/>
            </c:ext>
          </c:extLst>
        </c:ser>
        <c:ser>
          <c:idx val="3"/>
          <c:order val="4"/>
          <c:tx>
            <c:strRef>
              <c:f>CancelBlend!$D$7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CancelBlend!$E$7</c:f>
              <c:numCache>
                <c:formatCode>General</c:formatCode>
                <c:ptCount val="1"/>
                <c:pt idx="0">
                  <c:v>0</c:v>
                </c:pt>
              </c:numCache>
            </c:numRef>
          </c:val>
          <c:extLst>
            <c:ext xmlns:c16="http://schemas.microsoft.com/office/drawing/2014/chart" uri="{C3380CC4-5D6E-409C-BE32-E72D297353CC}">
              <c16:uniqueId val="{00000004-36EB-4A62-B439-A61060E5FC97}"/>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6</xdr:col>
      <xdr:colOff>0</xdr:colOff>
      <xdr:row>20</xdr:row>
      <xdr:rowOff>0</xdr:rowOff>
    </xdr:from>
    <xdr:to>
      <xdr:col>8</xdr:col>
      <xdr:colOff>0</xdr:colOff>
      <xdr:row>29</xdr:row>
      <xdr:rowOff>0</xdr:rowOff>
    </xdr:to>
    <xdr:graphicFrame macro="">
      <xdr:nvGraphicFramePr>
        <xdr:cNvPr id="1297" name="Chart 54">
          <a:extLst>
            <a:ext uri="{FF2B5EF4-FFF2-40B4-BE49-F238E27FC236}">
              <a16:creationId xmlns:a16="http://schemas.microsoft.com/office/drawing/2014/main" id="{00000000-0008-0000-0000-000011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104775</xdr:colOff>
          <xdr:row>46</xdr:row>
          <xdr:rowOff>19050</xdr:rowOff>
        </xdr:from>
        <xdr:to>
          <xdr:col>12</xdr:col>
          <xdr:colOff>0</xdr:colOff>
          <xdr:row>48</xdr:row>
          <xdr:rowOff>0</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solidFill>
              <a:srgbClr val="FFFFFF"/>
            </a:solidFill>
          </xdr:spPr>
        </xdr:sp>
        <xdr:clientData/>
      </xdr:twoCellAnchor>
    </mc:Choice>
    <mc:Fallback/>
  </mc:AlternateContent>
  <xdr:twoCellAnchor editAs="oneCell">
    <xdr:from>
      <xdr:col>6</xdr:col>
      <xdr:colOff>457200</xdr:colOff>
      <xdr:row>29</xdr:row>
      <xdr:rowOff>57150</xdr:rowOff>
    </xdr:from>
    <xdr:to>
      <xdr:col>10</xdr:col>
      <xdr:colOff>381000</xdr:colOff>
      <xdr:row>31</xdr:row>
      <xdr:rowOff>76200</xdr:rowOff>
    </xdr:to>
    <xdr:pic>
      <xdr:nvPicPr>
        <xdr:cNvPr id="1298" name="Picture 73">
          <a:extLst>
            <a:ext uri="{FF2B5EF4-FFF2-40B4-BE49-F238E27FC236}">
              <a16:creationId xmlns:a16="http://schemas.microsoft.com/office/drawing/2014/main" id="{00000000-0008-0000-0000-000012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3810000" y="6048375"/>
          <a:ext cx="2152650" cy="438150"/>
        </a:xfrm>
        <a:prstGeom prst="rect">
          <a:avLst/>
        </a:prstGeom>
        <a:noFill/>
        <a:ln w="0">
          <a:solidFill>
            <a:srgbClr xmlns:mc="http://schemas.openxmlformats.org/markup-compatibility/2006" xmlns:a14="http://schemas.microsoft.com/office/drawing/2010/main" val="333333" mc:Ignorable="a14" a14:legacySpreadsheetColorIndex="63"/>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20</xdr:row>
      <xdr:rowOff>0</xdr:rowOff>
    </xdr:from>
    <xdr:to>
      <xdr:col>12</xdr:col>
      <xdr:colOff>0</xdr:colOff>
      <xdr:row>29</xdr:row>
      <xdr:rowOff>0</xdr:rowOff>
    </xdr:to>
    <xdr:graphicFrame macro="">
      <xdr:nvGraphicFramePr>
        <xdr:cNvPr id="1299" name="Chart 74">
          <a:extLst>
            <a:ext uri="{FF2B5EF4-FFF2-40B4-BE49-F238E27FC236}">
              <a16:creationId xmlns:a16="http://schemas.microsoft.com/office/drawing/2014/main" id="{00000000-0008-0000-0000-000013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95250</xdr:rowOff>
    </xdr:from>
    <xdr:to>
      <xdr:col>12</xdr:col>
      <xdr:colOff>0</xdr:colOff>
      <xdr:row>3</xdr:row>
      <xdr:rowOff>0</xdr:rowOff>
    </xdr:to>
    <xdr:grpSp>
      <xdr:nvGrpSpPr>
        <xdr:cNvPr id="1300" name="Group 90">
          <a:extLst>
            <a:ext uri="{FF2B5EF4-FFF2-40B4-BE49-F238E27FC236}">
              <a16:creationId xmlns:a16="http://schemas.microsoft.com/office/drawing/2014/main" id="{00000000-0008-0000-0000-000014050000}"/>
            </a:ext>
          </a:extLst>
        </xdr:cNvPr>
        <xdr:cNvGrpSpPr/>
      </xdr:nvGrpSpPr>
      <xdr:grpSpPr>
        <a:xfrm>
          <a:off x="5581650" y="95250"/>
          <a:ext cx="895350" cy="523875"/>
          <a:chOff x="588" y="12"/>
          <a:chExt cx="94" cy="55"/>
        </a:xfrm>
      </xdr:grpSpPr>
      <xdr:sp macro="" textlink="">
        <xdr:nvSpPr>
          <xdr:cNvPr id="1082" name="Text Box 58">
            <a:extLst>
              <a:ext uri="{FF2B5EF4-FFF2-40B4-BE49-F238E27FC236}">
                <a16:creationId xmlns:a16="http://schemas.microsoft.com/office/drawing/2014/main" id="{00000000-0008-0000-0000-00003A0400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113" name="Object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618" y="12"/>
                <a:ext cx="34" cy="33"/>
              </a:xfrm>
              <a:prstGeom prst="rect">
                <a:avLst/>
              </a:prstGeom>
              <a:solidFill>
                <a:srgbClr val="FFFFFF"/>
              </a:solidFill>
              <a:ln w="9525">
                <a:solidFill>
                  <a:srgbClr val="C0C0C0"/>
                </a:solidFill>
                <a:miter lim="800000"/>
                <a:headEnd/>
                <a:tailEnd/>
              </a:ln>
            </xdr:spPr>
          </xdr:sp>
        </mc:Choice>
        <mc:Fallback/>
      </mc:AlternateContent>
    </xdr:grp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67937" name="Object 1" hidden="1">
              <a:extLst>
                <a:ext uri="{63B3BB69-23CF-44E3-9099-C40C66FF867C}">
                  <a14:compatExt spid="_x0000_s167937"/>
                </a:ext>
                <a:ext uri="{FF2B5EF4-FFF2-40B4-BE49-F238E27FC236}">
                  <a16:creationId xmlns:a16="http://schemas.microsoft.com/office/drawing/2014/main" id="{00000000-0008-0000-1100-00000190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46516" name="Chart 9">
          <a:extLst>
            <a:ext uri="{FF2B5EF4-FFF2-40B4-BE49-F238E27FC236}">
              <a16:creationId xmlns:a16="http://schemas.microsoft.com/office/drawing/2014/main" id="{00000000-0008-0000-1300-0000543C0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42" name="Object 10" hidden="1">
              <a:extLst>
                <a:ext uri="{63B3BB69-23CF-44E3-9099-C40C66FF867C}">
                  <a14:compatExt spid="_x0000_s146442"/>
                </a:ext>
                <a:ext uri="{FF2B5EF4-FFF2-40B4-BE49-F238E27FC236}">
                  <a16:creationId xmlns:a16="http://schemas.microsoft.com/office/drawing/2014/main" id="{00000000-0008-0000-1300-00000A3C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macro="" textlink="">
      <xdr:nvSpPr>
        <xdr:cNvPr id="146517" name="Line 17">
          <a:extLst>
            <a:ext uri="{FF2B5EF4-FFF2-40B4-BE49-F238E27FC236}">
              <a16:creationId xmlns:a16="http://schemas.microsoft.com/office/drawing/2014/main" id="{00000000-0008-0000-1300-0000553C0200}"/>
            </a:ext>
          </a:extLst>
        </xdr:cNvPr>
        <xdr:cNvSpPr>
          <a:spLocks noChangeShapeType="1"/>
        </xdr:cNvSpPr>
      </xdr:nvSpPr>
      <xdr:spPr>
        <a:xfrm flipH="1" flipV="1">
          <a:off x="19050" y="99949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49" name="Object 17" hidden="1">
              <a:extLst>
                <a:ext uri="{63B3BB69-23CF-44E3-9099-C40C66FF867C}">
                  <a14:compatExt spid="_x0000_s146449"/>
                </a:ext>
                <a:ext uri="{FF2B5EF4-FFF2-40B4-BE49-F238E27FC236}">
                  <a16:creationId xmlns:a16="http://schemas.microsoft.com/office/drawing/2014/main" id="{00000000-0008-0000-1300-0000113C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50" name="Object 18" hidden="1">
              <a:extLst>
                <a:ext uri="{63B3BB69-23CF-44E3-9099-C40C66FF867C}">
                  <a14:compatExt spid="_x0000_s146450"/>
                </a:ext>
                <a:ext uri="{FF2B5EF4-FFF2-40B4-BE49-F238E27FC236}">
                  <a16:creationId xmlns:a16="http://schemas.microsoft.com/office/drawing/2014/main" id="{00000000-0008-0000-1300-0000123C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104775</xdr:colOff>
          <xdr:row>44</xdr:row>
          <xdr:rowOff>19050</xdr:rowOff>
        </xdr:from>
        <xdr:to>
          <xdr:col>11</xdr:col>
          <xdr:colOff>400050</xdr:colOff>
          <xdr:row>45</xdr:row>
          <xdr:rowOff>161925</xdr:rowOff>
        </xdr:to>
        <xdr:sp macro="" textlink="">
          <xdr:nvSpPr>
            <xdr:cNvPr id="104460" name="Object 12" hidden="1">
              <a:extLst>
                <a:ext uri="{63B3BB69-23CF-44E3-9099-C40C66FF867C}">
                  <a14:compatExt spid="_x0000_s104460"/>
                </a:ext>
                <a:ext uri="{FF2B5EF4-FFF2-40B4-BE49-F238E27FC236}">
                  <a16:creationId xmlns:a16="http://schemas.microsoft.com/office/drawing/2014/main" id="{00000000-0008-0000-0100-00000C9801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0</xdr:colOff>
      <xdr:row>7</xdr:row>
      <xdr:rowOff>0</xdr:rowOff>
    </xdr:from>
    <xdr:to>
      <xdr:col>5</xdr:col>
      <xdr:colOff>0</xdr:colOff>
      <xdr:row>16</xdr:row>
      <xdr:rowOff>0</xdr:rowOff>
    </xdr:to>
    <xdr:graphicFrame macro="">
      <xdr:nvGraphicFramePr>
        <xdr:cNvPr id="104810" name="Chart 13">
          <a:extLst>
            <a:ext uri="{FF2B5EF4-FFF2-40B4-BE49-F238E27FC236}">
              <a16:creationId xmlns:a16="http://schemas.microsoft.com/office/drawing/2014/main" id="{00000000-0008-0000-0100-00006A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43</xdr:row>
      <xdr:rowOff>50800</xdr:rowOff>
    </xdr:from>
    <xdr:to>
      <xdr:col>5</xdr:col>
      <xdr:colOff>0</xdr:colOff>
      <xdr:row>46</xdr:row>
      <xdr:rowOff>0</xdr:rowOff>
    </xdr:to>
    <xdr:sp macro="" textlink="">
      <xdr:nvSpPr>
        <xdr:cNvPr id="104463" name="Text Box 15">
          <a:extLst>
            <a:ext uri="{FF2B5EF4-FFF2-40B4-BE49-F238E27FC236}">
              <a16:creationId xmlns:a16="http://schemas.microsoft.com/office/drawing/2014/main" id="{00000000-0008-0000-0100-00000F980100}"/>
            </a:ext>
          </a:extLst>
        </xdr:cNvPr>
        <xdr:cNvSpPr txBox="1">
          <a:spLocks noChangeArrowheads="1"/>
        </xdr:cNvSpPr>
      </xdr:nvSpPr>
      <xdr:spPr>
        <a:xfrm>
          <a:off x="895350" y="7680325"/>
          <a:ext cx="2409825" cy="463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CA" sz="800" b="0" i="0" u="none" strike="noStrike" baseline="0">
              <a:solidFill>
                <a:srgbClr val="0000FF"/>
              </a:solidFill>
              <a:latin typeface="Arial" panose="020B0604020202020204"/>
              <a:cs typeface="Arial" panose="020B0604020202020204"/>
            </a:rPr>
            <a:t>Note: To add more Test Cycles, copy row(s) from above and "insert copied cells" here to paste and insert this row down; the graphs auto-adjust.</a:t>
          </a:r>
        </a:p>
      </xdr:txBody>
    </xdr:sp>
    <xdr:clientData fPrintsWithSheet="0"/>
  </xdr:twoCellAnchor>
  <xdr:twoCellAnchor>
    <xdr:from>
      <xdr:col>6</xdr:col>
      <xdr:colOff>0</xdr:colOff>
      <xdr:row>7</xdr:row>
      <xdr:rowOff>0</xdr:rowOff>
    </xdr:from>
    <xdr:to>
      <xdr:col>12</xdr:col>
      <xdr:colOff>0</xdr:colOff>
      <xdr:row>27</xdr:row>
      <xdr:rowOff>0</xdr:rowOff>
    </xdr:to>
    <xdr:graphicFrame macro="">
      <xdr:nvGraphicFramePr>
        <xdr:cNvPr id="104812" name="Chart 16">
          <a:extLst>
            <a:ext uri="{FF2B5EF4-FFF2-40B4-BE49-F238E27FC236}">
              <a16:creationId xmlns:a16="http://schemas.microsoft.com/office/drawing/2014/main" id="{00000000-0008-0000-0100-00006C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0</xdr:colOff>
      <xdr:row>7</xdr:row>
      <xdr:rowOff>0</xdr:rowOff>
    </xdr:to>
    <xdr:sp macro="" textlink="">
      <xdr:nvSpPr>
        <xdr:cNvPr id="104465" name="Text Box 17">
          <a:extLst>
            <a:ext uri="{FF2B5EF4-FFF2-40B4-BE49-F238E27FC236}">
              <a16:creationId xmlns:a16="http://schemas.microsoft.com/office/drawing/2014/main" id="{00000000-0008-0000-0100-000011980100}"/>
            </a:ext>
          </a:extLst>
        </xdr:cNvPr>
        <xdr:cNvSpPr txBox="1">
          <a:spLocks noChangeArrowheads="1"/>
        </xdr:cNvSpPr>
      </xdr:nvSpPr>
      <xdr:spPr>
        <a:xfrm>
          <a:off x="0" y="1143000"/>
          <a:ext cx="330517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Case Counts</a:t>
          </a:r>
        </a:p>
      </xdr:txBody>
    </xdr:sp>
    <xdr:clientData/>
  </xdr:twoCellAnchor>
  <xdr:twoCellAnchor>
    <xdr:from>
      <xdr:col>5</xdr:col>
      <xdr:colOff>419100</xdr:colOff>
      <xdr:row>6</xdr:row>
      <xdr:rowOff>0</xdr:rowOff>
    </xdr:from>
    <xdr:to>
      <xdr:col>12</xdr:col>
      <xdr:colOff>0</xdr:colOff>
      <xdr:row>7</xdr:row>
      <xdr:rowOff>0</xdr:rowOff>
    </xdr:to>
    <xdr:sp macro="" textlink="">
      <xdr:nvSpPr>
        <xdr:cNvPr id="104466" name="Text Box 18">
          <a:extLst>
            <a:ext uri="{FF2B5EF4-FFF2-40B4-BE49-F238E27FC236}">
              <a16:creationId xmlns:a16="http://schemas.microsoft.com/office/drawing/2014/main" id="{00000000-0008-0000-0100-000012980100}"/>
            </a:ext>
          </a:extLst>
        </xdr:cNvPr>
        <xdr:cNvSpPr txBox="1">
          <a:spLocks noChangeArrowheads="1"/>
        </xdr:cNvSpPr>
      </xdr:nvSpPr>
      <xdr:spPr>
        <a:xfrm>
          <a:off x="3400425" y="1143000"/>
          <a:ext cx="305752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Time</a:t>
          </a:r>
        </a:p>
      </xdr:txBody>
    </xdr:sp>
    <xdr:clientData/>
  </xdr:twoCellAnchor>
  <xdr:twoCellAnchor>
    <xdr:from>
      <xdr:col>0</xdr:col>
      <xdr:colOff>0</xdr:colOff>
      <xdr:row>18</xdr:row>
      <xdr:rowOff>0</xdr:rowOff>
    </xdr:from>
    <xdr:to>
      <xdr:col>5</xdr:col>
      <xdr:colOff>0</xdr:colOff>
      <xdr:row>27</xdr:row>
      <xdr:rowOff>0</xdr:rowOff>
    </xdr:to>
    <xdr:graphicFrame macro="">
      <xdr:nvGraphicFramePr>
        <xdr:cNvPr id="104815" name="Chart 19">
          <a:extLst>
            <a:ext uri="{FF2B5EF4-FFF2-40B4-BE49-F238E27FC236}">
              <a16:creationId xmlns:a16="http://schemas.microsoft.com/office/drawing/2014/main" id="{00000000-0008-0000-0100-00006F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50800</xdr:rowOff>
    </xdr:from>
    <xdr:to>
      <xdr:col>5</xdr:col>
      <xdr:colOff>0</xdr:colOff>
      <xdr:row>18</xdr:row>
      <xdr:rowOff>0</xdr:rowOff>
    </xdr:to>
    <xdr:sp macro="" textlink="">
      <xdr:nvSpPr>
        <xdr:cNvPr id="104468" name="Text Box 20">
          <a:extLst>
            <a:ext uri="{FF2B5EF4-FFF2-40B4-BE49-F238E27FC236}">
              <a16:creationId xmlns:a16="http://schemas.microsoft.com/office/drawing/2014/main" id="{00000000-0008-0000-0100-000014980100}"/>
            </a:ext>
          </a:extLst>
        </xdr:cNvPr>
        <xdr:cNvSpPr txBox="1">
          <a:spLocks noChangeArrowheads="1"/>
        </xdr:cNvSpPr>
      </xdr:nvSpPr>
      <xdr:spPr>
        <a:xfrm>
          <a:off x="0" y="2860675"/>
          <a:ext cx="3305175" cy="2063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Failed Test Case Counts</a:t>
          </a:r>
        </a:p>
      </xdr:txBody>
    </xdr:sp>
    <xdr:clientData/>
  </xdr:twoCellAnchor>
  <xdr:twoCellAnchor>
    <xdr:from>
      <xdr:col>10</xdr:col>
      <xdr:colOff>139700</xdr:colOff>
      <xdr:row>0</xdr:row>
      <xdr:rowOff>95250</xdr:rowOff>
    </xdr:from>
    <xdr:to>
      <xdr:col>12</xdr:col>
      <xdr:colOff>0</xdr:colOff>
      <xdr:row>3</xdr:row>
      <xdr:rowOff>0</xdr:rowOff>
    </xdr:to>
    <xdr:grpSp>
      <xdr:nvGrpSpPr>
        <xdr:cNvPr id="104817" name="Group 25">
          <a:extLst>
            <a:ext uri="{FF2B5EF4-FFF2-40B4-BE49-F238E27FC236}">
              <a16:creationId xmlns:a16="http://schemas.microsoft.com/office/drawing/2014/main" id="{00000000-0008-0000-0100-000071990100}"/>
            </a:ext>
          </a:extLst>
        </xdr:cNvPr>
        <xdr:cNvGrpSpPr/>
      </xdr:nvGrpSpPr>
      <xdr:grpSpPr>
        <a:xfrm>
          <a:off x="5597525" y="95250"/>
          <a:ext cx="860425" cy="523875"/>
          <a:chOff x="588" y="12"/>
          <a:chExt cx="94" cy="55"/>
        </a:xfrm>
      </xdr:grpSpPr>
      <xdr:sp macro="" textlink="">
        <xdr:nvSpPr>
          <xdr:cNvPr id="104474" name="Text Box 26">
            <a:extLst>
              <a:ext uri="{FF2B5EF4-FFF2-40B4-BE49-F238E27FC236}">
                <a16:creationId xmlns:a16="http://schemas.microsoft.com/office/drawing/2014/main" id="{00000000-0008-0000-0100-00001A9801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04475" name="Object 27" hidden="1">
                <a:extLst>
                  <a:ext uri="{63B3BB69-23CF-44E3-9099-C40C66FF867C}">
                    <a14:compatExt spid="_x0000_s104475"/>
                  </a:ext>
                  <a:ext uri="{FF2B5EF4-FFF2-40B4-BE49-F238E27FC236}">
                    <a16:creationId xmlns:a16="http://schemas.microsoft.com/office/drawing/2014/main" id="{00000000-0008-0000-0100-00001B980100}"/>
                  </a:ext>
                </a:extLst>
              </xdr:cNvPr>
              <xdr:cNvSpPr/>
            </xdr:nvSpPr>
            <xdr:spPr bwMode="auto">
              <a:xfrm>
                <a:off x="618" y="12"/>
                <a:ext cx="35" cy="33"/>
              </a:xfrm>
              <a:prstGeom prst="rect">
                <a:avLst/>
              </a:prstGeom>
              <a:solidFill>
                <a:srgbClr val="FFFFFF"/>
              </a:solidFill>
              <a:ln w="9525">
                <a:solidFill>
                  <a:srgbClr val="C0C0C0"/>
                </a:solidFill>
                <a:miter lim="800000"/>
                <a:headEnd/>
                <a:tailEnd/>
              </a:ln>
            </xdr:spPr>
          </xdr:sp>
        </mc:Choice>
        <mc:Fallback/>
      </mc:AlternateContent>
    </xdr:grpSp>
    <xdr:clientData/>
  </xdr:twoCellAnchor>
  <xdr:twoCellAnchor>
    <xdr:from>
      <xdr:col>0</xdr:col>
      <xdr:colOff>31750</xdr:colOff>
      <xdr:row>42</xdr:row>
      <xdr:rowOff>133350</xdr:rowOff>
    </xdr:from>
    <xdr:to>
      <xdr:col>1</xdr:col>
      <xdr:colOff>596900</xdr:colOff>
      <xdr:row>44</xdr:row>
      <xdr:rowOff>76200</xdr:rowOff>
    </xdr:to>
    <xdr:sp macro="" textlink="">
      <xdr:nvSpPr>
        <xdr:cNvPr id="104818" name="Line 28">
          <a:extLst>
            <a:ext uri="{FF2B5EF4-FFF2-40B4-BE49-F238E27FC236}">
              <a16:creationId xmlns:a16="http://schemas.microsoft.com/office/drawing/2014/main" id="{00000000-0008-0000-0100-000072990100}"/>
            </a:ext>
          </a:extLst>
        </xdr:cNvPr>
        <xdr:cNvSpPr>
          <a:spLocks noChangeShapeType="1"/>
        </xdr:cNvSpPr>
      </xdr:nvSpPr>
      <xdr:spPr>
        <a:xfrm flipH="1" flipV="1">
          <a:off x="31750" y="7600950"/>
          <a:ext cx="850900" cy="266700"/>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xtLst>
          <a:ext uri="{909E8E84-426E-40DD-AFC4-6F175D3DCCD1}">
            <a14:hiddenFill xmlns:a14="http://schemas.microsoft.com/office/drawing/2010/main">
              <a:noFill/>
            </a14:hiddenFill>
          </a:ext>
        </a:extLst>
      </xdr:spPr>
    </xdr: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47457" name="Object 1" hidden="1">
              <a:extLst>
                <a:ext uri="{63B3BB69-23CF-44E3-9099-C40C66FF867C}">
                  <a14:compatExt spid="_x0000_s147457"/>
                </a:ext>
                <a:ext uri="{FF2B5EF4-FFF2-40B4-BE49-F238E27FC236}">
                  <a16:creationId xmlns:a16="http://schemas.microsoft.com/office/drawing/2014/main" id="{00000000-0008-0000-0300-0000014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25</xdr:row>
      <xdr:rowOff>69850</xdr:rowOff>
    </xdr:from>
    <xdr:to>
      <xdr:col>1</xdr:col>
      <xdr:colOff>704850</xdr:colOff>
      <xdr:row>26</xdr:row>
      <xdr:rowOff>76200</xdr:rowOff>
    </xdr:to>
    <xdr:sp macro="" textlink="">
      <xdr:nvSpPr>
        <xdr:cNvPr id="4" name="Line 17">
          <a:extLst>
            <a:ext uri="{FF2B5EF4-FFF2-40B4-BE49-F238E27FC236}">
              <a16:creationId xmlns:a16="http://schemas.microsoft.com/office/drawing/2014/main" id="{00000000-0008-0000-0300-000004000000}"/>
            </a:ext>
          </a:extLst>
        </xdr:cNvPr>
        <xdr:cNvSpPr>
          <a:spLocks noChangeShapeType="1"/>
        </xdr:cNvSpPr>
      </xdr:nvSpPr>
      <xdr:spPr>
        <a:xfrm flipH="1" flipV="1">
          <a:off x="19050" y="113284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47458" name="Object 2" hidden="1">
              <a:extLst>
                <a:ext uri="{63B3BB69-23CF-44E3-9099-C40C66FF867C}">
                  <a14:compatExt spid="_x0000_s147458"/>
                </a:ext>
                <a:ext uri="{FF2B5EF4-FFF2-40B4-BE49-F238E27FC236}">
                  <a16:creationId xmlns:a16="http://schemas.microsoft.com/office/drawing/2014/main" id="{00000000-0008-0000-0300-00000240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47459" name="Object 3" hidden="1">
              <a:extLst>
                <a:ext uri="{63B3BB69-23CF-44E3-9099-C40C66FF867C}">
                  <a14:compatExt spid="_x0000_s147459"/>
                </a:ext>
                <a:ext uri="{FF2B5EF4-FFF2-40B4-BE49-F238E27FC236}">
                  <a16:creationId xmlns:a16="http://schemas.microsoft.com/office/drawing/2014/main" id="{00000000-0008-0000-0300-00000340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09653" name="Chart 9">
          <a:extLst>
            <a:ext uri="{FF2B5EF4-FFF2-40B4-BE49-F238E27FC236}">
              <a16:creationId xmlns:a16="http://schemas.microsoft.com/office/drawing/2014/main" id="{00000000-0008-0000-0500-000055AC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09578" name="Object 10" hidden="1">
              <a:extLst>
                <a:ext uri="{63B3BB69-23CF-44E3-9099-C40C66FF867C}">
                  <a14:compatExt spid="_x0000_s109578"/>
                </a:ext>
                <a:ext uri="{FF2B5EF4-FFF2-40B4-BE49-F238E27FC236}">
                  <a16:creationId xmlns:a16="http://schemas.microsoft.com/office/drawing/2014/main" id="{00000000-0008-0000-0500-00000AAC01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0529" name="Object 1" hidden="1">
              <a:extLst>
                <a:ext uri="{63B3BB69-23CF-44E3-9099-C40C66FF867C}">
                  <a14:compatExt spid="_x0000_s150529"/>
                </a:ext>
                <a:ext uri="{FF2B5EF4-FFF2-40B4-BE49-F238E27FC236}">
                  <a16:creationId xmlns:a16="http://schemas.microsoft.com/office/drawing/2014/main" id="{00000000-0008-0000-0700-0000014C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2577" name="Object 1" hidden="1">
              <a:extLst>
                <a:ext uri="{63B3BB69-23CF-44E3-9099-C40C66FF867C}">
                  <a14:compatExt spid="_x0000_s152577"/>
                </a:ext>
                <a:ext uri="{FF2B5EF4-FFF2-40B4-BE49-F238E27FC236}">
                  <a16:creationId xmlns:a16="http://schemas.microsoft.com/office/drawing/2014/main" id="{00000000-0008-0000-0900-00000154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4625" name="Object 1" hidden="1">
              <a:extLst>
                <a:ext uri="{63B3BB69-23CF-44E3-9099-C40C66FF867C}">
                  <a14:compatExt spid="_x0000_s154625"/>
                </a:ext>
                <a:ext uri="{FF2B5EF4-FFF2-40B4-BE49-F238E27FC236}">
                  <a16:creationId xmlns:a16="http://schemas.microsoft.com/office/drawing/2014/main" id="{00000000-0008-0000-0B00-0000015C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64865" name="Object 1" hidden="1">
              <a:extLst>
                <a:ext uri="{63B3BB69-23CF-44E3-9099-C40C66FF867C}">
                  <a14:compatExt spid="_x0000_s164865"/>
                </a:ext>
                <a:ext uri="{FF2B5EF4-FFF2-40B4-BE49-F238E27FC236}">
                  <a16:creationId xmlns:a16="http://schemas.microsoft.com/office/drawing/2014/main" id="{00000000-0008-0000-0D00-00000184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66913" name="Object 1" hidden="1">
              <a:extLst>
                <a:ext uri="{63B3BB69-23CF-44E3-9099-C40C66FF867C}">
                  <a14:compatExt spid="_x0000_s166913"/>
                </a:ext>
                <a:ext uri="{FF2B5EF4-FFF2-40B4-BE49-F238E27FC236}">
                  <a16:creationId xmlns:a16="http://schemas.microsoft.com/office/drawing/2014/main" id="{00000000-0008-0000-0F00-0000018C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3" Type="http://schemas.openxmlformats.org/officeDocument/2006/relationships/oleObject" Target="../embeddings/oleObject10.bin"/><Relationship Id="rId2" Type="http://schemas.openxmlformats.org/officeDocument/2006/relationships/vmlDrawing" Target="../drawings/vmlDrawing6.vml"/><Relationship Id="rId1" Type="http://schemas.openxmlformats.org/officeDocument/2006/relationships/drawing" Target="../drawings/drawing6.xml"/><Relationship Id="rId5" Type="http://schemas.openxmlformats.org/officeDocument/2006/relationships/comments" Target="../comments6.xml"/><Relationship Id="rId4" Type="http://schemas.openxmlformats.org/officeDocument/2006/relationships/image" Target="../media/image4.emf"/></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6.bin"/><Relationship Id="rId6" Type="http://schemas.openxmlformats.org/officeDocument/2006/relationships/comments" Target="../comments7.xml"/><Relationship Id="rId5" Type="http://schemas.openxmlformats.org/officeDocument/2006/relationships/image" Target="../media/image4.emf"/><Relationship Id="rId4" Type="http://schemas.openxmlformats.org/officeDocument/2006/relationships/oleObject" Target="../embeddings/oleObject11.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7.bin"/><Relationship Id="rId6" Type="http://schemas.openxmlformats.org/officeDocument/2006/relationships/comments" Target="../comments8.xml"/><Relationship Id="rId5" Type="http://schemas.openxmlformats.org/officeDocument/2006/relationships/image" Target="../media/image4.emf"/><Relationship Id="rId4" Type="http://schemas.openxmlformats.org/officeDocument/2006/relationships/oleObject" Target="../embeddings/oleObject12.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8.bin"/><Relationship Id="rId6" Type="http://schemas.openxmlformats.org/officeDocument/2006/relationships/comments" Target="../comments9.xml"/><Relationship Id="rId5" Type="http://schemas.openxmlformats.org/officeDocument/2006/relationships/image" Target="../media/image4.emf"/><Relationship Id="rId4" Type="http://schemas.openxmlformats.org/officeDocument/2006/relationships/oleObject" Target="../embeddings/oleObject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comments" Target="../comments10.xml"/><Relationship Id="rId5" Type="http://schemas.openxmlformats.org/officeDocument/2006/relationships/image" Target="../media/image4.emf"/><Relationship Id="rId4" Type="http://schemas.openxmlformats.org/officeDocument/2006/relationships/oleObject" Target="../embeddings/oleObject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3.bin"/><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2.emf"/><Relationship Id="rId5" Type="http://schemas.openxmlformats.org/officeDocument/2006/relationships/oleObject" Target="../embeddings/oleObject4.bin"/><Relationship Id="rId4" Type="http://schemas.openxmlformats.org/officeDocument/2006/relationships/image" Target="../media/image1.emf"/></Relationships>
</file>

<file path=xl/worksheets/_rels/sheet20.xml.rels><?xml version="1.0" encoding="UTF-8" standalone="yes"?>
<Relationships xmlns="http://schemas.openxmlformats.org/package/2006/relationships"><Relationship Id="rId3" Type="http://schemas.openxmlformats.org/officeDocument/2006/relationships/oleObject" Target="../embeddings/oleObject15.bin"/><Relationship Id="rId7"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6" Type="http://schemas.openxmlformats.org/officeDocument/2006/relationships/oleObject" Target="../embeddings/oleObject17.bin"/><Relationship Id="rId5" Type="http://schemas.openxmlformats.org/officeDocument/2006/relationships/oleObject" Target="../embeddings/oleObject16.bin"/><Relationship Id="rId4" Type="http://schemas.openxmlformats.org/officeDocument/2006/relationships/image" Target="../media/image4.emf"/></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3.vml"/><Relationship Id="rId7" Type="http://schemas.openxmlformats.org/officeDocument/2006/relationships/oleObject" Target="../embeddings/oleObject7.bin"/><Relationship Id="rId2" Type="http://schemas.openxmlformats.org/officeDocument/2006/relationships/drawing" Target="../drawings/drawing3.xml"/><Relationship Id="rId1" Type="http://schemas.openxmlformats.org/officeDocument/2006/relationships/printerSettings" Target="../printerSettings/printerSettings2.bin"/><Relationship Id="rId6" Type="http://schemas.openxmlformats.org/officeDocument/2006/relationships/oleObject" Target="../embeddings/oleObject6.bin"/><Relationship Id="rId5" Type="http://schemas.openxmlformats.org/officeDocument/2006/relationships/image" Target="../media/image4.emf"/><Relationship Id="rId4" Type="http://schemas.openxmlformats.org/officeDocument/2006/relationships/oleObject" Target="../embeddings/oleObject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omments" Target="../comments4.xml"/><Relationship Id="rId5" Type="http://schemas.openxmlformats.org/officeDocument/2006/relationships/image" Target="../media/image4.emf"/><Relationship Id="rId4" Type="http://schemas.openxmlformats.org/officeDocument/2006/relationships/oleObject" Target="../embeddings/oleObject8.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5.xml"/><Relationship Id="rId5" Type="http://schemas.openxmlformats.org/officeDocument/2006/relationships/image" Target="../media/image4.emf"/><Relationship Id="rId4" Type="http://schemas.openxmlformats.org/officeDocument/2006/relationships/oleObject" Target="../embeddings/oleObject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8"/>
  <sheetViews>
    <sheetView topLeftCell="A7" workbookViewId="0">
      <selection activeCell="E21" sqref="E21"/>
    </sheetView>
  </sheetViews>
  <sheetFormatPr defaultColWidth="9.140625" defaultRowHeight="12.75" x14ac:dyDescent="0.2"/>
  <cols>
    <col min="1" max="1" width="15.7109375" style="28" customWidth="1"/>
    <col min="2" max="2" width="10.7109375" style="28" customWidth="1"/>
    <col min="3" max="3" width="8.7109375" style="28" customWidth="1"/>
    <col min="4" max="5" width="6.7109375" style="28" customWidth="1"/>
    <col min="6" max="6" width="1.7109375" style="28" customWidth="1"/>
    <col min="7" max="7" width="15.7109375" style="28" customWidth="1"/>
    <col min="8" max="8" width="7" style="28" customWidth="1"/>
    <col min="9" max="9" width="4" style="28" customWidth="1"/>
    <col min="10" max="12" width="6.7109375" style="28" customWidth="1"/>
    <col min="13" max="16384" width="9.140625" style="28"/>
  </cols>
  <sheetData>
    <row r="1" spans="1:12" ht="15.75" x14ac:dyDescent="0.25">
      <c r="I1" s="191"/>
      <c r="J1" s="192"/>
      <c r="K1" s="192"/>
      <c r="L1" s="192"/>
    </row>
    <row r="2" spans="1:12" ht="20.25" x14ac:dyDescent="0.3">
      <c r="F2" s="118" t="str">
        <f>$I$9</f>
        <v>Release 1.1</v>
      </c>
      <c r="I2" s="193"/>
      <c r="L2" s="194"/>
    </row>
    <row r="3" spans="1:12" x14ac:dyDescent="0.2">
      <c r="F3" s="119" t="str">
        <f>"Project: "&amp;$B$16&amp;"  "&amp;$B$17</f>
        <v>Project: P18  教育平台</v>
      </c>
      <c r="I3" s="193"/>
      <c r="J3" s="195"/>
      <c r="K3" s="195"/>
      <c r="L3" s="192"/>
    </row>
    <row r="4" spans="1:12" ht="4.5" customHeight="1" x14ac:dyDescent="0.2"/>
    <row r="5" spans="1:12" ht="23.25" x14ac:dyDescent="0.2">
      <c r="A5" s="120" t="s">
        <v>0</v>
      </c>
      <c r="B5" s="121"/>
      <c r="C5" s="121"/>
      <c r="D5" s="121"/>
      <c r="E5" s="121"/>
      <c r="F5" s="121"/>
      <c r="G5" s="121"/>
      <c r="H5" s="121"/>
      <c r="I5" s="121"/>
      <c r="J5" s="121"/>
      <c r="K5" s="121"/>
      <c r="L5" s="121"/>
    </row>
    <row r="6" spans="1:12" ht="9" customHeight="1" x14ac:dyDescent="0.2">
      <c r="A6" s="49"/>
      <c r="B6" s="49"/>
      <c r="C6" s="49"/>
      <c r="D6" s="49"/>
      <c r="E6" s="49"/>
      <c r="F6" s="49"/>
      <c r="G6" s="49"/>
      <c r="H6" s="49"/>
      <c r="I6" s="49"/>
      <c r="J6" s="49"/>
      <c r="K6" s="49"/>
      <c r="L6" s="49"/>
    </row>
    <row r="7" spans="1:12" ht="16.5" customHeight="1" x14ac:dyDescent="0.2">
      <c r="A7" s="113" t="s">
        <v>1</v>
      </c>
      <c r="B7" s="114"/>
      <c r="C7" s="114"/>
      <c r="D7" s="114"/>
      <c r="E7" s="114"/>
      <c r="F7" s="162"/>
      <c r="G7" s="113" t="s">
        <v>2</v>
      </c>
      <c r="H7" s="163"/>
      <c r="I7" s="114"/>
      <c r="J7" s="114"/>
      <c r="K7" s="114"/>
      <c r="L7" s="114"/>
    </row>
    <row r="8" spans="1:12" ht="16.5" customHeight="1" x14ac:dyDescent="0.2">
      <c r="A8" s="115" t="s">
        <v>3</v>
      </c>
      <c r="B8" s="266" t="s">
        <v>4</v>
      </c>
      <c r="C8" s="266"/>
      <c r="D8" s="266"/>
      <c r="E8" s="266"/>
      <c r="F8" s="162"/>
      <c r="G8" s="267" t="s">
        <v>3</v>
      </c>
      <c r="H8" s="268"/>
      <c r="I8" s="266" t="s">
        <v>4</v>
      </c>
      <c r="J8" s="266"/>
      <c r="K8" s="266"/>
      <c r="L8" s="266"/>
    </row>
    <row r="9" spans="1:12" ht="16.5" customHeight="1" x14ac:dyDescent="0.2">
      <c r="A9" s="164" t="s">
        <v>5</v>
      </c>
      <c r="B9" s="269" t="s">
        <v>6</v>
      </c>
      <c r="C9" s="270"/>
      <c r="D9" s="270"/>
      <c r="E9" s="271"/>
      <c r="F9" s="162"/>
      <c r="G9" s="272" t="s">
        <v>7</v>
      </c>
      <c r="H9" s="273"/>
      <c r="I9" s="274" t="s">
        <v>8</v>
      </c>
      <c r="J9" s="275"/>
      <c r="K9" s="275"/>
      <c r="L9" s="276"/>
    </row>
    <row r="10" spans="1:12" ht="16.5" customHeight="1" x14ac:dyDescent="0.2">
      <c r="A10" s="165" t="s">
        <v>9</v>
      </c>
      <c r="B10" s="277" t="s">
        <v>10</v>
      </c>
      <c r="C10" s="278"/>
      <c r="D10" s="278"/>
      <c r="E10" s="279"/>
      <c r="F10" s="162"/>
      <c r="G10" s="280" t="s">
        <v>11</v>
      </c>
      <c r="H10" s="281"/>
      <c r="I10" s="282"/>
      <c r="J10" s="283"/>
      <c r="K10" s="283"/>
      <c r="L10" s="284"/>
    </row>
    <row r="11" spans="1:12" ht="16.5" customHeight="1" x14ac:dyDescent="0.2">
      <c r="A11" s="165" t="s">
        <v>12</v>
      </c>
      <c r="B11" s="277"/>
      <c r="C11" s="278"/>
      <c r="D11" s="278"/>
      <c r="E11" s="279"/>
      <c r="F11" s="162"/>
      <c r="G11" s="285" t="s">
        <v>13</v>
      </c>
      <c r="H11" s="286"/>
      <c r="I11" s="282"/>
      <c r="J11" s="283"/>
      <c r="K11" s="283"/>
      <c r="L11" s="284"/>
    </row>
    <row r="12" spans="1:12" ht="16.5" customHeight="1" x14ac:dyDescent="0.2">
      <c r="A12" s="166" t="s">
        <v>14</v>
      </c>
      <c r="B12" s="287" t="s">
        <v>15</v>
      </c>
      <c r="C12" s="288"/>
      <c r="D12" s="288"/>
      <c r="E12" s="289"/>
      <c r="F12" s="162"/>
      <c r="G12" s="290" t="s">
        <v>16</v>
      </c>
      <c r="H12" s="291"/>
      <c r="I12" s="292"/>
      <c r="J12" s="293"/>
      <c r="K12" s="293"/>
      <c r="L12" s="294"/>
    </row>
    <row r="13" spans="1:12" ht="16.5" customHeight="1" x14ac:dyDescent="0.2">
      <c r="A13" s="167"/>
      <c r="B13" s="162"/>
      <c r="C13" s="162"/>
      <c r="D13" s="162"/>
      <c r="E13" s="162"/>
      <c r="F13" s="168"/>
      <c r="G13" s="290" t="s">
        <v>17</v>
      </c>
      <c r="H13" s="291"/>
      <c r="I13" s="292"/>
      <c r="J13" s="293"/>
      <c r="K13" s="293"/>
      <c r="L13" s="294"/>
    </row>
    <row r="14" spans="1:12" ht="16.5" customHeight="1" x14ac:dyDescent="0.2">
      <c r="A14" s="113" t="s">
        <v>18</v>
      </c>
      <c r="B14" s="114"/>
      <c r="C14" s="114"/>
      <c r="D14" s="114"/>
      <c r="E14" s="114"/>
      <c r="F14" s="162"/>
      <c r="G14" s="290" t="s">
        <v>19</v>
      </c>
      <c r="H14" s="291"/>
      <c r="I14" s="292"/>
      <c r="J14" s="293"/>
      <c r="K14" s="293"/>
      <c r="L14" s="294"/>
    </row>
    <row r="15" spans="1:12" ht="16.5" customHeight="1" x14ac:dyDescent="0.2">
      <c r="A15" s="115" t="s">
        <v>3</v>
      </c>
      <c r="B15" s="266" t="s">
        <v>4</v>
      </c>
      <c r="C15" s="266"/>
      <c r="D15" s="266"/>
      <c r="E15" s="266"/>
      <c r="F15" s="169"/>
      <c r="G15" s="290" t="s">
        <v>20</v>
      </c>
      <c r="H15" s="291"/>
      <c r="I15" s="292"/>
      <c r="J15" s="293"/>
      <c r="K15" s="293"/>
      <c r="L15" s="294"/>
    </row>
    <row r="16" spans="1:12" ht="16.5" customHeight="1" x14ac:dyDescent="0.2">
      <c r="A16" s="170" t="s">
        <v>21</v>
      </c>
      <c r="B16" s="269" t="s">
        <v>22</v>
      </c>
      <c r="C16" s="270"/>
      <c r="D16" s="270"/>
      <c r="E16" s="271"/>
      <c r="F16" s="162"/>
      <c r="G16" s="290" t="s">
        <v>23</v>
      </c>
      <c r="H16" s="291"/>
      <c r="I16" s="292"/>
      <c r="J16" s="293"/>
      <c r="K16" s="293"/>
      <c r="L16" s="294"/>
    </row>
    <row r="17" spans="1:12" ht="16.5" customHeight="1" x14ac:dyDescent="0.2">
      <c r="A17" s="171" t="s">
        <v>24</v>
      </c>
      <c r="B17" s="287" t="s">
        <v>25</v>
      </c>
      <c r="C17" s="288"/>
      <c r="D17" s="288"/>
      <c r="E17" s="289"/>
      <c r="F17" s="162"/>
      <c r="G17" s="295" t="s">
        <v>26</v>
      </c>
      <c r="H17" s="296"/>
      <c r="I17" s="297"/>
      <c r="J17" s="298"/>
      <c r="K17" s="298"/>
      <c r="L17" s="299"/>
    </row>
    <row r="18" spans="1:12" ht="9" customHeight="1" x14ac:dyDescent="0.2">
      <c r="A18" s="49"/>
      <c r="B18" s="49"/>
      <c r="C18" s="49"/>
      <c r="D18" s="49"/>
      <c r="E18" s="49"/>
      <c r="F18" s="49"/>
      <c r="G18" s="49"/>
      <c r="H18" s="49"/>
      <c r="I18" s="49"/>
      <c r="J18" s="49"/>
      <c r="K18" s="49"/>
      <c r="L18" s="49"/>
    </row>
    <row r="19" spans="1:12" ht="16.5" customHeight="1" x14ac:dyDescent="0.2">
      <c r="A19" s="172" t="s">
        <v>27</v>
      </c>
      <c r="B19" s="173"/>
      <c r="C19" s="173"/>
      <c r="D19" s="173"/>
      <c r="E19" s="173"/>
      <c r="F19" s="162"/>
      <c r="G19" s="113" t="s">
        <v>28</v>
      </c>
      <c r="H19" s="163"/>
      <c r="I19" s="114"/>
      <c r="J19" s="114"/>
      <c r="K19" s="114"/>
      <c r="L19" s="114"/>
    </row>
    <row r="20" spans="1:12" ht="30" customHeight="1" x14ac:dyDescent="0.2">
      <c r="A20" s="300" t="s">
        <v>29</v>
      </c>
      <c r="B20" s="300"/>
      <c r="C20" s="174" t="s">
        <v>30</v>
      </c>
      <c r="D20" s="175" t="s">
        <v>31</v>
      </c>
      <c r="E20" s="175" t="s">
        <v>32</v>
      </c>
      <c r="F20" s="49"/>
      <c r="G20" s="301" t="s">
        <v>33</v>
      </c>
      <c r="H20" s="302"/>
      <c r="I20" s="301" t="s">
        <v>32</v>
      </c>
      <c r="J20" s="303"/>
      <c r="K20" s="303"/>
      <c r="L20" s="302"/>
    </row>
    <row r="21" spans="1:12" ht="16.5" customHeight="1" x14ac:dyDescent="0.2">
      <c r="A21" s="304" t="str">
        <f>'Use Cases'!B4</f>
        <v>Schedule Blend</v>
      </c>
      <c r="B21" s="305"/>
      <c r="C21" s="176"/>
      <c r="D21" s="177">
        <f>IF('Reschedule Blend'!$E$9=0,"",'Reschedule Blend'!$E$9)</f>
        <v>6</v>
      </c>
      <c r="E21" s="178" t="str">
        <f>IF('Reschedule Blend'!$G$9=0,"",'Reschedule Blend'!$G$9)</f>
        <v/>
      </c>
      <c r="F21" s="49"/>
      <c r="G21" s="49"/>
      <c r="H21" s="49"/>
      <c r="I21" s="196"/>
      <c r="J21" s="49"/>
      <c r="K21" s="49"/>
      <c r="L21" s="49"/>
    </row>
    <row r="22" spans="1:12" ht="16.5" customHeight="1" x14ac:dyDescent="0.2">
      <c r="A22" s="304" t="str">
        <f>'Use Cases'!B5</f>
        <v>Re-schedule Blend</v>
      </c>
      <c r="B22" s="305"/>
      <c r="C22" s="176"/>
      <c r="D22" s="177">
        <f>'Reschedule Blend'!E9</f>
        <v>6</v>
      </c>
      <c r="E22" s="178" t="e">
        <f>IF(#REF!=0,"",#REF!)</f>
        <v>#REF!</v>
      </c>
      <c r="F22" s="49"/>
      <c r="G22" s="49"/>
      <c r="H22" s="49"/>
      <c r="I22" s="196"/>
      <c r="J22" s="49"/>
      <c r="K22" s="49"/>
      <c r="L22" s="49"/>
    </row>
    <row r="23" spans="1:12" ht="16.5" customHeight="1" x14ac:dyDescent="0.2">
      <c r="A23" s="304" t="str">
        <f>'Use Cases'!B6</f>
        <v>Cancel Blend</v>
      </c>
      <c r="B23" s="305"/>
      <c r="C23" s="176"/>
      <c r="D23" s="177">
        <f>CancelBlend!E9</f>
        <v>5</v>
      </c>
      <c r="E23" s="178" t="e">
        <f>IF(#REF!=0,"",#REF!)</f>
        <v>#REF!</v>
      </c>
      <c r="F23" s="49"/>
      <c r="G23" s="49"/>
      <c r="H23" s="49"/>
      <c r="I23" s="196"/>
      <c r="J23" s="49"/>
      <c r="K23" s="49"/>
      <c r="L23" s="49"/>
    </row>
    <row r="24" spans="1:12" ht="16.5" customHeight="1" x14ac:dyDescent="0.2">
      <c r="A24" s="304" t="str">
        <f>'Use Cases'!B7</f>
        <v>Haul Blend</v>
      </c>
      <c r="B24" s="305"/>
      <c r="C24" s="176"/>
      <c r="D24" s="177">
        <f>'Haul Blend'!E9</f>
        <v>5</v>
      </c>
      <c r="E24" s="178" t="e">
        <f>IF(#REF!=0,"",#REF!)</f>
        <v>#REF!</v>
      </c>
      <c r="F24" s="49"/>
      <c r="G24" s="49"/>
      <c r="H24" s="49"/>
      <c r="I24" s="196"/>
      <c r="J24" s="49"/>
      <c r="K24" s="49"/>
      <c r="L24" s="49"/>
    </row>
    <row r="25" spans="1:12" ht="16.5" customHeight="1" x14ac:dyDescent="0.2">
      <c r="A25" s="304" t="str">
        <f>'Use Cases'!B8</f>
        <v>Schedule Product Haul</v>
      </c>
      <c r="B25" s="305"/>
      <c r="C25" s="176"/>
      <c r="D25" s="177">
        <f>'Schedule Product Haul'!E9</f>
        <v>4</v>
      </c>
      <c r="E25" s="178" t="e">
        <f>IF(#REF!=0,"",#REF!)</f>
        <v>#REF!</v>
      </c>
      <c r="F25" s="49"/>
      <c r="G25" s="49"/>
      <c r="H25" s="49"/>
      <c r="I25" s="196"/>
      <c r="J25" s="49"/>
      <c r="K25" s="49"/>
      <c r="L25" s="49"/>
    </row>
    <row r="26" spans="1:12" ht="16.5" customHeight="1" x14ac:dyDescent="0.2">
      <c r="A26" s="304" t="str">
        <f>'Use Cases'!B9</f>
        <v>Re-schedule Product Haul</v>
      </c>
      <c r="B26" s="305"/>
      <c r="C26" s="176"/>
      <c r="D26" s="177">
        <f>'Reschedule Product Haul '!E9</f>
        <v>8</v>
      </c>
      <c r="E26" s="178" t="e">
        <f>IF(#REF!=0,"",#REF!)</f>
        <v>#REF!</v>
      </c>
      <c r="F26" s="49"/>
      <c r="G26" s="49"/>
      <c r="H26" s="49"/>
      <c r="I26" s="196"/>
      <c r="J26" s="49"/>
      <c r="K26" s="49"/>
      <c r="L26" s="49"/>
    </row>
    <row r="27" spans="1:12" ht="16.5" customHeight="1" x14ac:dyDescent="0.2">
      <c r="A27" s="304" t="str">
        <f>'Use Cases'!B10</f>
        <v>Cancel Product Haul</v>
      </c>
      <c r="B27" s="305"/>
      <c r="C27" s="176"/>
      <c r="D27" s="177">
        <f>'Cancel Product Haul '!E9</f>
        <v>8</v>
      </c>
      <c r="E27" s="178" t="e">
        <f>IF(#REF!=0,"",#REF!)</f>
        <v>#REF!</v>
      </c>
      <c r="F27" s="49"/>
      <c r="G27" s="49"/>
      <c r="H27" s="49"/>
      <c r="I27" s="196"/>
      <c r="J27" s="49"/>
      <c r="K27" s="49"/>
      <c r="L27" s="49"/>
    </row>
    <row r="28" spans="1:12" ht="16.5" customHeight="1" x14ac:dyDescent="0.2">
      <c r="A28" s="304" t="str">
        <f>'Use Cases'!B11</f>
        <v>On Location</v>
      </c>
      <c r="B28" s="305"/>
      <c r="C28" s="176"/>
      <c r="D28" s="177">
        <f>'On Location'!E9</f>
        <v>9</v>
      </c>
      <c r="E28" s="178" t="e">
        <f>IF(#REF!=0,"",#REF!)</f>
        <v>#REF!</v>
      </c>
      <c r="F28" s="49"/>
      <c r="G28" s="49"/>
      <c r="H28" s="49"/>
      <c r="I28" s="196"/>
      <c r="J28" s="49"/>
      <c r="K28" s="49"/>
      <c r="L28" s="49"/>
    </row>
    <row r="29" spans="1:12" ht="16.5" customHeight="1" x14ac:dyDescent="0.2">
      <c r="A29" s="304"/>
      <c r="B29" s="305"/>
      <c r="C29" s="176"/>
      <c r="D29" s="177" t="e">
        <f>IF(#REF!=0,"",#REF!)</f>
        <v>#REF!</v>
      </c>
      <c r="E29" s="178" t="e">
        <f>IF(#REF!=0,"",#REF!)</f>
        <v>#REF!</v>
      </c>
      <c r="F29" s="49"/>
      <c r="G29" s="49"/>
      <c r="H29" s="49"/>
      <c r="I29" s="196"/>
      <c r="J29" s="49"/>
      <c r="K29" s="49"/>
      <c r="L29" s="49"/>
    </row>
    <row r="30" spans="1:12" ht="16.5" customHeight="1" x14ac:dyDescent="0.2">
      <c r="A30" s="304" t="e">
        <f ca="1">MID(CELL("filename",#REF!),FIND("]",CELL("filename"),1)+1,255)</f>
        <v>#REF!</v>
      </c>
      <c r="B30" s="305"/>
      <c r="C30" s="176"/>
      <c r="D30" s="177" t="e">
        <f>IF(#REF!=0,"",#REF!)</f>
        <v>#REF!</v>
      </c>
      <c r="E30" s="178" t="e">
        <f>IF(#REF!=0,"",#REF!)</f>
        <v>#REF!</v>
      </c>
      <c r="F30" s="49"/>
      <c r="G30" s="49"/>
      <c r="H30" s="49"/>
      <c r="I30" s="196"/>
      <c r="J30" s="49"/>
      <c r="K30" s="49"/>
      <c r="L30" s="49"/>
    </row>
    <row r="31" spans="1:12" ht="16.5" customHeight="1" x14ac:dyDescent="0.2">
      <c r="A31" s="304" t="e">
        <f ca="1">MID(CELL("filename",#REF!),FIND("]",CELL("filename"),1)+1,255)</f>
        <v>#REF!</v>
      </c>
      <c r="B31" s="305"/>
      <c r="C31" s="176"/>
      <c r="D31" s="177" t="e">
        <f>IF(#REF!=0,"",#REF!)</f>
        <v>#REF!</v>
      </c>
      <c r="E31" s="178" t="e">
        <f>IF(#REF!=0,"",#REF!)</f>
        <v>#REF!</v>
      </c>
      <c r="F31" s="49"/>
      <c r="G31" s="49"/>
      <c r="H31" s="49"/>
      <c r="I31" s="196"/>
      <c r="J31" s="49"/>
      <c r="K31" s="49"/>
      <c r="L31" s="49"/>
    </row>
    <row r="32" spans="1:12" ht="16.5" customHeight="1" x14ac:dyDescent="0.2">
      <c r="A32" s="304" t="e">
        <f ca="1">MID(CELL("filename",#REF!),FIND("]",CELL("filename"),1)+1,255)</f>
        <v>#REF!</v>
      </c>
      <c r="B32" s="305"/>
      <c r="C32" s="176"/>
      <c r="D32" s="177" t="e">
        <f>IF(#REF!=0,"",#REF!)</f>
        <v>#REF!</v>
      </c>
      <c r="E32" s="178" t="e">
        <f>IF(#REF!=0,"",#REF!)</f>
        <v>#REF!</v>
      </c>
      <c r="F32" s="49"/>
      <c r="G32" s="49"/>
      <c r="H32" s="49"/>
      <c r="I32" s="196"/>
      <c r="J32" s="49"/>
      <c r="K32" s="49"/>
      <c r="L32" s="49"/>
    </row>
    <row r="33" spans="1:12" ht="16.5" customHeight="1" x14ac:dyDescent="0.25">
      <c r="A33" s="304" t="e">
        <f ca="1">MID(CELL("filename",#REF!),FIND("]",CELL("filename"),1)+1,255)</f>
        <v>#REF!</v>
      </c>
      <c r="B33" s="305"/>
      <c r="C33" s="176"/>
      <c r="D33" s="177" t="e">
        <f>IF(#REF!=0,"",#REF!)</f>
        <v>#REF!</v>
      </c>
      <c r="E33" s="178" t="e">
        <f>IF(#REF!=0,"",#REF!)</f>
        <v>#REF!</v>
      </c>
      <c r="F33" s="49"/>
      <c r="G33" s="179" t="s">
        <v>34</v>
      </c>
      <c r="H33" s="180"/>
      <c r="I33" s="197"/>
      <c r="J33" s="197"/>
      <c r="K33" s="197"/>
      <c r="L33" s="197"/>
    </row>
    <row r="34" spans="1:12" ht="16.5" customHeight="1" x14ac:dyDescent="0.2">
      <c r="A34" s="304" t="e">
        <f ca="1">MID(CELL("filename",#REF!),FIND("]",CELL("filename"),1)+1,255)</f>
        <v>#REF!</v>
      </c>
      <c r="B34" s="305"/>
      <c r="C34" s="176"/>
      <c r="D34" s="177" t="e">
        <f>IF(#REF!=0,"",#REF!)</f>
        <v>#REF!</v>
      </c>
      <c r="E34" s="178" t="e">
        <f>IF(#REF!=0,"",#REF!)</f>
        <v>#REF!</v>
      </c>
      <c r="F34" s="49"/>
      <c r="G34" s="319" t="s">
        <v>35</v>
      </c>
      <c r="H34" s="320"/>
      <c r="I34" s="321"/>
      <c r="J34" s="334" t="s">
        <v>33</v>
      </c>
      <c r="K34" s="336" t="s">
        <v>36</v>
      </c>
      <c r="L34" s="317" t="s">
        <v>32</v>
      </c>
    </row>
    <row r="35" spans="1:12" ht="16.5" customHeight="1" x14ac:dyDescent="0.2">
      <c r="A35" s="304" t="e">
        <f ca="1">MID(CELL("filename",#REF!),FIND("]",CELL("filename"),1)+1,255)</f>
        <v>#REF!</v>
      </c>
      <c r="B35" s="305"/>
      <c r="C35" s="176"/>
      <c r="D35" s="177" t="e">
        <f>IF(#REF!=0,"",#REF!)</f>
        <v>#REF!</v>
      </c>
      <c r="E35" s="178" t="e">
        <f>IF(#REF!=0,"",#REF!)</f>
        <v>#REF!</v>
      </c>
      <c r="F35" s="49"/>
      <c r="G35" s="322"/>
      <c r="H35" s="323"/>
      <c r="I35" s="324"/>
      <c r="J35" s="335"/>
      <c r="K35" s="337"/>
      <c r="L35" s="318"/>
    </row>
    <row r="36" spans="1:12" ht="16.5" customHeight="1" x14ac:dyDescent="0.2">
      <c r="A36" s="304" t="e">
        <f ca="1">MID(CELL("filename",#REF!),FIND("]",CELL("filename"),1)+1,255)</f>
        <v>#REF!</v>
      </c>
      <c r="B36" s="305"/>
      <c r="C36" s="176"/>
      <c r="D36" s="177" t="e">
        <f>IF(#REF!=0,"",#REF!)</f>
        <v>#REF!</v>
      </c>
      <c r="E36" s="178" t="e">
        <f>IF(#REF!=0,"",#REF!)</f>
        <v>#REF!</v>
      </c>
      <c r="F36" s="49"/>
      <c r="G36" s="306" t="s">
        <v>37</v>
      </c>
      <c r="H36" s="307"/>
      <c r="I36" s="308"/>
      <c r="J36" s="198" t="e">
        <f>#REF!+'Reschedule Blend'!E4+#REF!+#REF!+#REF!+#REF!+#REF!+#REF!+#REF!+#REF!+#REF!+#REF!+#REF!+#REF!+#REF!+#REF!+#REF!+#REF!+#REF!+'20 - X'!E4</f>
        <v>#REF!</v>
      </c>
      <c r="K36" s="199" t="e">
        <f>J36/$J$42</f>
        <v>#REF!</v>
      </c>
      <c r="L36" s="200" t="e">
        <f>#REF!+'Reschedule Blend'!G4+#REF!+#REF!+#REF!+#REF!+#REF!+#REF!+#REF!+#REF!+#REF!+#REF!+#REF!+#REF!+#REF!+#REF!+#REF!+#REF!+#REF!+'20 - X'!G4</f>
        <v>#REF!</v>
      </c>
    </row>
    <row r="37" spans="1:12" ht="16.5" customHeight="1" x14ac:dyDescent="0.2">
      <c r="A37" s="304" t="e">
        <f ca="1">MID(CELL("filename",#REF!),FIND("]",CELL("filename"),1)+1,255)</f>
        <v>#REF!</v>
      </c>
      <c r="B37" s="305"/>
      <c r="C37" s="176"/>
      <c r="D37" s="177" t="e">
        <f>IF(#REF!=0,"",#REF!)</f>
        <v>#REF!</v>
      </c>
      <c r="E37" s="178" t="e">
        <f>IF(#REF!=0,"",#REF!)</f>
        <v>#REF!</v>
      </c>
      <c r="F37" s="49"/>
      <c r="G37" s="309" t="s">
        <v>38</v>
      </c>
      <c r="H37" s="310"/>
      <c r="I37" s="311"/>
      <c r="J37" s="201" t="e">
        <f>#REF!+'Reschedule Blend'!E5+#REF!+#REF!+#REF!+#REF!+#REF!+#REF!+#REF!+#REF!+#REF!+#REF!+#REF!+#REF!+#REF!+#REF!+#REF!+#REF!+#REF!+'20 - X'!E5</f>
        <v>#REF!</v>
      </c>
      <c r="K37" s="202" t="e">
        <f>J37/$J$42</f>
        <v>#REF!</v>
      </c>
      <c r="L37" s="203" t="e">
        <f>#REF!+'Reschedule Blend'!G5+#REF!+#REF!+#REF!+#REF!+#REF!+#REF!+#REF!+#REF!+#REF!+#REF!+#REF!+#REF!+#REF!+#REF!+#REF!+#REF!+#REF!+'20 - X'!G5</f>
        <v>#REF!</v>
      </c>
    </row>
    <row r="38" spans="1:12" ht="16.5" customHeight="1" x14ac:dyDescent="0.2">
      <c r="A38" s="312" t="str">
        <f ca="1">MID(CELL("filename",'20 - X'!$A$1),FIND("]",CELL("filename"),1)+1,255)</f>
        <v>20 - X</v>
      </c>
      <c r="B38" s="313"/>
      <c r="C38" s="181"/>
      <c r="D38" s="182" t="str">
        <f>IF('20 - X'!$E$9=0,"",'20 - X'!$E$9)</f>
        <v/>
      </c>
      <c r="E38" s="183" t="str">
        <f>IF('20 - X'!$G$9=0,"",'20 - X'!$G$9)</f>
        <v/>
      </c>
      <c r="F38" s="49"/>
      <c r="G38" s="314" t="s">
        <v>39</v>
      </c>
      <c r="H38" s="315"/>
      <c r="I38" s="316"/>
      <c r="J38" s="204" t="e">
        <f>#REF!+'Reschedule Blend'!E6+#REF!+#REF!+#REF!+#REF!+#REF!+#REF!+#REF!+#REF!+#REF!+#REF!+#REF!+#REF!+#REF!+#REF!+#REF!+#REF!+#REF!+'20 - X'!E6</f>
        <v>#REF!</v>
      </c>
      <c r="K38" s="205" t="e">
        <f>J38/$J$42</f>
        <v>#REF!</v>
      </c>
      <c r="L38" s="206" t="e">
        <f>#REF!+'Reschedule Blend'!G6+#REF!+#REF!+#REF!+#REF!+#REF!+#REF!+#REF!+#REF!+#REF!+#REF!+#REF!+#REF!+#REF!+#REF!+#REF!+#REF!+#REF!+'20 - X'!G6</f>
        <v>#REF!</v>
      </c>
    </row>
    <row r="39" spans="1:12" ht="16.5" customHeight="1" x14ac:dyDescent="0.2">
      <c r="A39" s="49"/>
      <c r="B39" s="49"/>
      <c r="C39" s="49"/>
      <c r="D39" s="49"/>
      <c r="E39" s="184"/>
      <c r="F39" s="49"/>
      <c r="G39" s="309" t="s">
        <v>40</v>
      </c>
      <c r="H39" s="310"/>
      <c r="I39" s="311"/>
      <c r="J39" s="201" t="e">
        <f>#REF!+'Reschedule Blend'!E7+#REF!+#REF!+#REF!+#REF!+#REF!+#REF!+#REF!+#REF!+#REF!+#REF!+#REF!+#REF!+#REF!+#REF!+#REF!+#REF!+#REF!+'20 - X'!E7</f>
        <v>#REF!</v>
      </c>
      <c r="K39" s="202" t="e">
        <f>J39/$J$42</f>
        <v>#REF!</v>
      </c>
      <c r="L39" s="203" t="e">
        <f>#REF!+'Reschedule Blend'!G7+#REF!+#REF!+#REF!+#REF!+#REF!+#REF!+#REF!+#REF!+#REF!+#REF!+#REF!+#REF!+#REF!+#REF!+#REF!+#REF!+#REF!+'20 - X'!G7</f>
        <v>#REF!</v>
      </c>
    </row>
    <row r="40" spans="1:12" ht="16.5" customHeight="1" x14ac:dyDescent="0.2">
      <c r="A40" s="185" t="s">
        <v>41</v>
      </c>
      <c r="B40" s="186"/>
      <c r="C40" s="187"/>
      <c r="D40" s="188" t="e">
        <f>SUM(D21:D38)</f>
        <v>#REF!</v>
      </c>
      <c r="E40" s="189" t="e">
        <f>SUM(E21:E38)</f>
        <v>#REF!</v>
      </c>
      <c r="F40" s="49"/>
      <c r="G40" s="325" t="s">
        <v>42</v>
      </c>
      <c r="H40" s="326"/>
      <c r="I40" s="327"/>
      <c r="J40" s="207" t="e">
        <f>#REF!+'Reschedule Blend'!E8+#REF!+#REF!+#REF!+#REF!+#REF!+#REF!+#REF!+#REF!+#REF!+#REF!+#REF!+#REF!+#REF!+#REF!+#REF!+#REF!+#REF!+'20 - X'!E8</f>
        <v>#REF!</v>
      </c>
      <c r="K40" s="208" t="e">
        <f>J40/$J$42</f>
        <v>#REF!</v>
      </c>
      <c r="L40" s="209" t="e">
        <f>#REF!+'Reschedule Blend'!G8+#REF!+#REF!+#REF!+#REF!+#REF!+#REF!+#REF!+#REF!+#REF!+#REF!+#REF!+#REF!+#REF!+#REF!+#REF!+#REF!+#REF!+'20 - X'!G8</f>
        <v>#REF!</v>
      </c>
    </row>
    <row r="41" spans="1:12" ht="4.5" customHeight="1" x14ac:dyDescent="0.2">
      <c r="A41" s="49"/>
      <c r="B41" s="49"/>
      <c r="C41" s="49"/>
      <c r="D41" s="49"/>
      <c r="E41" s="184"/>
      <c r="F41" s="49"/>
      <c r="G41" s="49"/>
      <c r="H41" s="49"/>
      <c r="I41" s="49"/>
      <c r="J41" s="49"/>
      <c r="K41" s="49"/>
      <c r="L41" s="49"/>
    </row>
    <row r="42" spans="1:12" x14ac:dyDescent="0.2">
      <c r="A42" s="49"/>
      <c r="B42" s="49"/>
      <c r="C42" s="49"/>
      <c r="D42" s="49"/>
      <c r="E42" s="49"/>
      <c r="F42" s="49"/>
      <c r="G42" s="328" t="s">
        <v>41</v>
      </c>
      <c r="H42" s="329"/>
      <c r="I42" s="330"/>
      <c r="J42" s="210" t="e">
        <f>SUM(J36:J40)</f>
        <v>#REF!</v>
      </c>
      <c r="K42" s="211" t="e">
        <f>J42/$J$42</f>
        <v>#REF!</v>
      </c>
      <c r="L42" s="189" t="e">
        <f>SUM(L36:L40)</f>
        <v>#REF!</v>
      </c>
    </row>
    <row r="43" spans="1:12" ht="4.5" customHeight="1" x14ac:dyDescent="0.2">
      <c r="A43" s="49"/>
      <c r="B43" s="49"/>
      <c r="C43" s="49"/>
      <c r="D43" s="49"/>
      <c r="E43" s="184"/>
      <c r="F43" s="49"/>
      <c r="G43" s="49"/>
      <c r="H43" s="49"/>
      <c r="I43" s="49"/>
      <c r="J43" s="49"/>
      <c r="K43" s="49"/>
      <c r="L43" s="49"/>
    </row>
    <row r="44" spans="1:12" x14ac:dyDescent="0.2">
      <c r="A44" s="190"/>
      <c r="B44" s="49"/>
      <c r="C44" s="49"/>
      <c r="D44" s="49"/>
      <c r="E44" s="49"/>
      <c r="F44" s="49"/>
      <c r="G44" s="331" t="s">
        <v>43</v>
      </c>
      <c r="H44" s="332"/>
      <c r="I44" s="333"/>
      <c r="J44" s="212" t="e">
        <f>#REF!+'Reschedule Blend'!E10+#REF!+#REF!+#REF!+#REF!+#REF!+#REF!+#REF!+#REF!+#REF!+#REF!+#REF!+#REF!+#REF!+#REF!+#REF!+#REF!+#REF!+'20 - X'!E10</f>
        <v>#REF!</v>
      </c>
      <c r="K44" s="213"/>
      <c r="L44" s="214" t="e">
        <f>#REF!+'Reschedule Blend'!G10+#REF!+#REF!+#REF!+#REF!+#REF!+#REF!+#REF!+#REF!+#REF!+#REF!+#REF!+#REF!+#REF!+#REF!+#REF!+#REF!+#REF!+'20 - X'!G10</f>
        <v>#REF!</v>
      </c>
    </row>
    <row r="45" spans="1:12" ht="9" customHeight="1" x14ac:dyDescent="0.2">
      <c r="A45" s="49"/>
      <c r="B45" s="49"/>
      <c r="C45" s="49"/>
      <c r="D45" s="49"/>
      <c r="E45" s="49"/>
      <c r="F45" s="49"/>
      <c r="G45" s="49"/>
      <c r="H45" s="49"/>
      <c r="I45" s="49"/>
      <c r="J45" s="49"/>
      <c r="K45" s="49"/>
      <c r="L45" s="49"/>
    </row>
    <row r="46" spans="1:12" x14ac:dyDescent="0.2">
      <c r="A46" s="49"/>
      <c r="B46" s="49"/>
      <c r="C46" s="49"/>
      <c r="D46" s="49"/>
      <c r="E46" s="49"/>
      <c r="F46" s="49"/>
      <c r="G46" s="49"/>
      <c r="H46" s="49"/>
      <c r="I46" s="49"/>
      <c r="J46" s="49"/>
      <c r="K46" s="49"/>
      <c r="L46" s="161" t="s">
        <v>44</v>
      </c>
    </row>
    <row r="47" spans="1:12" x14ac:dyDescent="0.2">
      <c r="F47" s="49"/>
      <c r="G47" s="49"/>
      <c r="H47" s="49"/>
      <c r="I47" s="49"/>
      <c r="J47" s="49"/>
      <c r="K47" s="49"/>
      <c r="L47" s="49"/>
    </row>
    <row r="48" spans="1:12" x14ac:dyDescent="0.2">
      <c r="F48" s="49"/>
      <c r="G48" s="49"/>
      <c r="H48" s="49"/>
      <c r="I48" s="49"/>
      <c r="J48" s="49"/>
      <c r="K48" s="49"/>
      <c r="L48" s="49"/>
    </row>
  </sheetData>
  <mergeCells count="60">
    <mergeCell ref="L34:L35"/>
    <mergeCell ref="G34:I35"/>
    <mergeCell ref="G40:I40"/>
    <mergeCell ref="G42:I42"/>
    <mergeCell ref="G44:I44"/>
    <mergeCell ref="J34:J35"/>
    <mergeCell ref="K34:K35"/>
    <mergeCell ref="A37:B37"/>
    <mergeCell ref="G37:I37"/>
    <mergeCell ref="A38:B38"/>
    <mergeCell ref="G38:I38"/>
    <mergeCell ref="G39:I39"/>
    <mergeCell ref="A33:B33"/>
    <mergeCell ref="A34:B34"/>
    <mergeCell ref="A35:B35"/>
    <mergeCell ref="A36:B36"/>
    <mergeCell ref="G36:I36"/>
    <mergeCell ref="A28:B28"/>
    <mergeCell ref="A29:B29"/>
    <mergeCell ref="A30:B30"/>
    <mergeCell ref="A31:B31"/>
    <mergeCell ref="A32:B32"/>
    <mergeCell ref="A23:B23"/>
    <mergeCell ref="A24:B24"/>
    <mergeCell ref="A25:B25"/>
    <mergeCell ref="A26:B26"/>
    <mergeCell ref="A27:B27"/>
    <mergeCell ref="A20:B20"/>
    <mergeCell ref="G20:H20"/>
    <mergeCell ref="I20:L20"/>
    <mergeCell ref="A21:B21"/>
    <mergeCell ref="A22:B22"/>
    <mergeCell ref="B16:E16"/>
    <mergeCell ref="G16:H16"/>
    <mergeCell ref="I16:L16"/>
    <mergeCell ref="B17:E17"/>
    <mergeCell ref="G17:H17"/>
    <mergeCell ref="I17:L17"/>
    <mergeCell ref="G14:H14"/>
    <mergeCell ref="I14:L14"/>
    <mergeCell ref="B15:E15"/>
    <mergeCell ref="G15:H15"/>
    <mergeCell ref="I15:L15"/>
    <mergeCell ref="B12:E12"/>
    <mergeCell ref="G12:H12"/>
    <mergeCell ref="I12:L12"/>
    <mergeCell ref="G13:H13"/>
    <mergeCell ref="I13:L13"/>
    <mergeCell ref="B10:E10"/>
    <mergeCell ref="G10:H10"/>
    <mergeCell ref="I10:L10"/>
    <mergeCell ref="B11:E11"/>
    <mergeCell ref="G11:H11"/>
    <mergeCell ref="I11:L11"/>
    <mergeCell ref="B8:E8"/>
    <mergeCell ref="G8:H8"/>
    <mergeCell ref="I8:L8"/>
    <mergeCell ref="B9:E9"/>
    <mergeCell ref="G9:H9"/>
    <mergeCell ref="I9:L9"/>
  </mergeCells>
  <phoneticPr fontId="7" type="noConversion"/>
  <conditionalFormatting sqref="A21:B29">
    <cfRule type="cellIs" dxfId="147" priority="19" stopIfTrue="1" operator="equal">
      <formula>"2 - X"</formula>
    </cfRule>
  </conditionalFormatting>
  <conditionalFormatting sqref="A30:B30">
    <cfRule type="cellIs" dxfId="146" priority="9" stopIfTrue="1" operator="equal">
      <formula>"12 - X"</formula>
    </cfRule>
  </conditionalFormatting>
  <conditionalFormatting sqref="A31:B31">
    <cfRule type="cellIs" dxfId="145" priority="10" stopIfTrue="1" operator="equal">
      <formula>"13 - X"</formula>
    </cfRule>
  </conditionalFormatting>
  <conditionalFormatting sqref="A32:B32">
    <cfRule type="cellIs" dxfId="144" priority="11" stopIfTrue="1" operator="equal">
      <formula>"14 - X"</formula>
    </cfRule>
  </conditionalFormatting>
  <conditionalFormatting sqref="A33:B33">
    <cfRule type="cellIs" dxfId="143" priority="12" stopIfTrue="1" operator="equal">
      <formula>"15 - X"</formula>
    </cfRule>
  </conditionalFormatting>
  <conditionalFormatting sqref="A34:B34">
    <cfRule type="cellIs" dxfId="142" priority="13" stopIfTrue="1" operator="equal">
      <formula>"16 - X"</formula>
    </cfRule>
  </conditionalFormatting>
  <conditionalFormatting sqref="A35:B35">
    <cfRule type="cellIs" dxfId="141" priority="14" stopIfTrue="1" operator="equal">
      <formula>"17 - X"</formula>
    </cfRule>
  </conditionalFormatting>
  <conditionalFormatting sqref="A36:B36">
    <cfRule type="cellIs" dxfId="140" priority="15" stopIfTrue="1" operator="equal">
      <formula>"18 - X"</formula>
    </cfRule>
  </conditionalFormatting>
  <conditionalFormatting sqref="A37:B37">
    <cfRule type="cellIs" dxfId="139" priority="16" stopIfTrue="1" operator="equal">
      <formula>"19 - X"</formula>
    </cfRule>
  </conditionalFormatting>
  <conditionalFormatting sqref="A38:B38">
    <cfRule type="cellIs" dxfId="138" priority="17" stopIfTrue="1" operator="equal">
      <formula>"20 - X"</formula>
    </cfRule>
  </conditionalFormatting>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77" r:id="rId3">
          <objectPr defaultSize="0" altText="" r:id="rId4">
            <anchor moveWithCells="1">
              <from>
                <xdr:col>10</xdr:col>
                <xdr:colOff>104775</xdr:colOff>
                <xdr:row>46</xdr:row>
                <xdr:rowOff>19050</xdr:rowOff>
              </from>
              <to>
                <xdr:col>12</xdr:col>
                <xdr:colOff>0</xdr:colOff>
                <xdr:row>48</xdr:row>
                <xdr:rowOff>0</xdr:rowOff>
              </to>
            </anchor>
          </objectPr>
        </oleObject>
      </mc:Choice>
      <mc:Fallback>
        <oleObject progId="Paint.Picture" shapeId="1077" r:id="rId3"/>
      </mc:Fallback>
    </mc:AlternateContent>
    <mc:AlternateContent xmlns:mc="http://schemas.openxmlformats.org/markup-compatibility/2006">
      <mc:Choice Requires="x14">
        <oleObject progId="Paint.Picture" shapeId="1113" r:id="rId5">
          <objectPr defaultSize="0" altText="" r:id="rId6">
            <anchor moveWithCells="1" sizeWithCells="1">
              <from>
                <xdr:col>10</xdr:col>
                <xdr:colOff>285750</xdr:colOff>
                <xdr:row>0</xdr:row>
                <xdr:rowOff>95250</xdr:rowOff>
              </from>
              <to>
                <xdr:col>11</xdr:col>
                <xdr:colOff>161925</xdr:colOff>
                <xdr:row>1</xdr:row>
                <xdr:rowOff>209550</xdr:rowOff>
              </to>
            </anchor>
          </objectPr>
        </oleObject>
      </mc:Choice>
      <mc:Fallback>
        <oleObject progId="Paint.Picture" shapeId="1113" r:id="rId5"/>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1"/>
  <sheetViews>
    <sheetView workbookViewId="0">
      <selection activeCell="H19" sqref="H19"/>
    </sheetView>
  </sheetViews>
  <sheetFormatPr defaultColWidth="9.140625" defaultRowHeight="12.75" x14ac:dyDescent="0.2"/>
  <cols>
    <col min="1" max="1" width="5.28515625" style="28" customWidth="1"/>
    <col min="2" max="2" width="29.5703125" style="28" customWidth="1"/>
    <col min="3" max="3" width="52.42578125" style="28" customWidth="1"/>
    <col min="4" max="4" width="6.5703125" style="28" customWidth="1"/>
    <col min="5" max="5" width="10.42578125" style="28" customWidth="1"/>
    <col min="6" max="6" width="8.85546875" style="28" customWidth="1"/>
    <col min="7" max="7" width="7.5703125" style="28" customWidth="1"/>
    <col min="8" max="8" width="30.5703125" style="28" customWidth="1"/>
    <col min="9" max="9" width="2.7109375" style="29" customWidth="1"/>
    <col min="10" max="16384" width="9.140625" style="28"/>
  </cols>
  <sheetData>
    <row r="1" spans="1:9" ht="20.25" x14ac:dyDescent="0.3">
      <c r="A1" s="346" t="str">
        <f ca="1">MID(CELL("filename",A7),FIND("]",CELL("filename"),1)+1,255)</f>
        <v>Haul Blend</v>
      </c>
      <c r="B1" s="346"/>
      <c r="C1" s="346"/>
      <c r="D1" s="346"/>
      <c r="E1" s="346"/>
      <c r="F1" s="346"/>
      <c r="G1" s="346"/>
      <c r="H1" s="346"/>
      <c r="I1" s="346"/>
    </row>
    <row r="2" spans="1:9" ht="20.25" x14ac:dyDescent="0.3">
      <c r="A2" s="30"/>
      <c r="B2" s="30"/>
      <c r="C2" s="30"/>
      <c r="D2" s="30"/>
      <c r="E2" s="30"/>
      <c r="F2" s="30"/>
      <c r="G2" s="30"/>
      <c r="H2" s="30"/>
      <c r="I2" s="30"/>
    </row>
    <row r="3" spans="1:9" s="26" customFormat="1" x14ac:dyDescent="0.2">
      <c r="A3" s="31"/>
      <c r="B3" s="31"/>
      <c r="C3" s="31"/>
      <c r="D3" s="32"/>
      <c r="E3" s="32" t="s">
        <v>73</v>
      </c>
      <c r="F3" s="33"/>
      <c r="G3" s="34"/>
      <c r="H3" s="31"/>
      <c r="I3" s="31"/>
    </row>
    <row r="4" spans="1:9" s="26" customFormat="1" ht="12" x14ac:dyDescent="0.2">
      <c r="A4" s="31"/>
      <c r="B4" s="31"/>
      <c r="C4" s="31"/>
      <c r="D4" s="35" t="s">
        <v>74</v>
      </c>
      <c r="E4" s="35">
        <f>COUNTIF($D$12:$D$20,"U")</f>
        <v>0</v>
      </c>
      <c r="F4" s="36">
        <f t="shared" ref="F4:F8" si="0">IF($E$9=0,"-",$E4/$E$9)</f>
        <v>0</v>
      </c>
      <c r="G4" s="37">
        <f>SUMIF($D$12:$D$20,"U",$G$12:$G$20)/60</f>
        <v>0</v>
      </c>
      <c r="H4" s="31"/>
      <c r="I4" s="31"/>
    </row>
    <row r="5" spans="1:9" s="26" customFormat="1" ht="12" x14ac:dyDescent="0.2">
      <c r="A5" s="31"/>
      <c r="B5" s="31"/>
      <c r="C5" s="31"/>
      <c r="D5" s="35" t="s">
        <v>75</v>
      </c>
      <c r="E5" s="35">
        <f>COUNTIF($D$12:$D$20,"P")</f>
        <v>5</v>
      </c>
      <c r="F5" s="36">
        <f t="shared" si="0"/>
        <v>1</v>
      </c>
      <c r="G5" s="38">
        <f>SUMIF($D$12:$D$20,"P",$G$12:$G$20)/60</f>
        <v>0</v>
      </c>
      <c r="H5" s="31"/>
      <c r="I5" s="31"/>
    </row>
    <row r="6" spans="1:9" s="26" customFormat="1" ht="12" x14ac:dyDescent="0.2">
      <c r="A6" s="31"/>
      <c r="B6" s="31"/>
      <c r="C6" s="31"/>
      <c r="D6" s="35" t="s">
        <v>76</v>
      </c>
      <c r="E6" s="35">
        <f>COUNTIF($D$12:$D$20,"F")</f>
        <v>0</v>
      </c>
      <c r="F6" s="36">
        <f t="shared" si="0"/>
        <v>0</v>
      </c>
      <c r="G6" s="38">
        <f>SUMIF($D$12:$D$20,"F",$G$12:$G$20)/60</f>
        <v>0</v>
      </c>
      <c r="H6" s="31"/>
      <c r="I6" s="31"/>
    </row>
    <row r="7" spans="1:9" s="26" customFormat="1" ht="12" x14ac:dyDescent="0.2">
      <c r="A7" s="39"/>
      <c r="B7" s="39"/>
      <c r="C7" s="39"/>
      <c r="D7" s="35" t="s">
        <v>77</v>
      </c>
      <c r="E7" s="35">
        <f>COUNTIF($D$12:$D$20,"S")</f>
        <v>0</v>
      </c>
      <c r="F7" s="36">
        <f t="shared" si="0"/>
        <v>0</v>
      </c>
      <c r="G7" s="38">
        <f>SUMIF($D$12:$D$20,"S",$G$12:$G$20)/60</f>
        <v>0</v>
      </c>
      <c r="H7" s="31"/>
      <c r="I7" s="31"/>
    </row>
    <row r="8" spans="1:9" s="26" customFormat="1" ht="12" x14ac:dyDescent="0.2">
      <c r="A8" s="39"/>
      <c r="B8" s="39"/>
      <c r="C8" s="39"/>
      <c r="D8" s="35" t="s">
        <v>78</v>
      </c>
      <c r="E8" s="35">
        <f>COUNTIF($D$12:$D$20,"B")</f>
        <v>0</v>
      </c>
      <c r="F8" s="40">
        <f t="shared" si="0"/>
        <v>0</v>
      </c>
      <c r="G8" s="38">
        <f>SUMIF($D$12:$D$20,"B",$G$12:$G$20)/60</f>
        <v>0</v>
      </c>
      <c r="H8" s="31"/>
      <c r="I8" s="31"/>
    </row>
    <row r="9" spans="1:9" s="26" customFormat="1" ht="12" x14ac:dyDescent="0.2">
      <c r="A9" s="39"/>
      <c r="B9" s="39"/>
      <c r="C9" s="39"/>
      <c r="D9" s="41" t="s">
        <v>41</v>
      </c>
      <c r="E9" s="42">
        <f>SUM(E4:E8)</f>
        <v>5</v>
      </c>
      <c r="F9" s="43">
        <f>IF($E$9=0,"-",$E$9/$E$9)</f>
        <v>1</v>
      </c>
      <c r="G9" s="44">
        <f>SUM(G4:G8)</f>
        <v>0</v>
      </c>
      <c r="I9" s="66"/>
    </row>
    <row r="10" spans="1:9" s="26" customFormat="1" ht="12" x14ac:dyDescent="0.2">
      <c r="A10" s="39"/>
      <c r="B10" s="39"/>
      <c r="C10" s="39"/>
      <c r="D10" s="45" t="s">
        <v>43</v>
      </c>
      <c r="E10" s="46">
        <f>COUNTIF($D$12:$D$20,"N/A")</f>
        <v>2</v>
      </c>
      <c r="F10" s="47"/>
      <c r="G10" s="48">
        <f>SUMIF($D$12:$D$20,"n/a",$G$12:$G$20)/60</f>
        <v>0</v>
      </c>
      <c r="I10" s="66"/>
    </row>
    <row r="11" spans="1:9" x14ac:dyDescent="0.2">
      <c r="A11" s="49"/>
      <c r="B11" s="49"/>
      <c r="C11" s="49"/>
      <c r="D11" s="49"/>
      <c r="E11" s="49"/>
      <c r="F11" s="49"/>
      <c r="G11" s="49"/>
      <c r="H11" s="49"/>
      <c r="I11" s="67"/>
    </row>
    <row r="12" spans="1:9" ht="25.5" x14ac:dyDescent="0.2">
      <c r="A12" s="50" t="s">
        <v>79</v>
      </c>
      <c r="B12" s="50" t="s">
        <v>102</v>
      </c>
      <c r="C12" s="50" t="s">
        <v>80</v>
      </c>
      <c r="D12" s="50" t="s">
        <v>81</v>
      </c>
      <c r="E12" s="50" t="s">
        <v>82</v>
      </c>
      <c r="F12" s="50" t="s">
        <v>30</v>
      </c>
      <c r="G12" s="50" t="s">
        <v>83</v>
      </c>
      <c r="H12" s="51" t="s">
        <v>64</v>
      </c>
      <c r="I12" s="68"/>
    </row>
    <row r="13" spans="1:9" x14ac:dyDescent="0.2">
      <c r="A13" s="347" t="s">
        <v>485</v>
      </c>
      <c r="B13" s="348"/>
      <c r="C13" s="348"/>
      <c r="D13" s="348"/>
      <c r="E13" s="348"/>
      <c r="F13" s="348"/>
      <c r="G13" s="348"/>
      <c r="H13" s="348"/>
      <c r="I13" s="349"/>
    </row>
    <row r="14" spans="1:9" ht="24" x14ac:dyDescent="0.2">
      <c r="A14" s="52">
        <v>1</v>
      </c>
      <c r="B14" s="112" t="s">
        <v>486</v>
      </c>
      <c r="C14" s="227" t="s">
        <v>367</v>
      </c>
      <c r="D14" s="55" t="s">
        <v>75</v>
      </c>
      <c r="E14" s="56"/>
      <c r="F14" s="57"/>
      <c r="G14" s="58"/>
      <c r="H14" s="59"/>
      <c r="I14" s="57"/>
    </row>
    <row r="15" spans="1:9" ht="37.5" x14ac:dyDescent="0.2">
      <c r="A15" s="60">
        <v>2</v>
      </c>
      <c r="B15" s="112" t="s">
        <v>487</v>
      </c>
      <c r="C15" s="223" t="s">
        <v>368</v>
      </c>
      <c r="D15" s="55" t="s">
        <v>75</v>
      </c>
      <c r="E15" s="56"/>
      <c r="F15" s="57"/>
      <c r="G15" s="58"/>
      <c r="H15" s="65"/>
      <c r="I15" s="64"/>
    </row>
    <row r="16" spans="1:9" ht="63.75" x14ac:dyDescent="0.2">
      <c r="A16" s="52">
        <v>3</v>
      </c>
      <c r="B16" s="247" t="s">
        <v>488</v>
      </c>
      <c r="C16" s="229" t="s">
        <v>564</v>
      </c>
      <c r="D16" s="55" t="s">
        <v>75</v>
      </c>
      <c r="E16" s="56"/>
      <c r="F16" s="57"/>
      <c r="G16" s="58"/>
      <c r="H16" s="65"/>
      <c r="I16" s="64"/>
    </row>
    <row r="17" spans="1:9" ht="24" x14ac:dyDescent="0.2">
      <c r="A17" s="60">
        <v>4</v>
      </c>
      <c r="B17" s="247" t="s">
        <v>528</v>
      </c>
      <c r="C17" s="224" t="s">
        <v>505</v>
      </c>
      <c r="D17" s="55" t="str">
        <f>'UC004 Test Cases'!F78</f>
        <v>P</v>
      </c>
      <c r="E17" s="56"/>
      <c r="F17" s="57"/>
      <c r="G17" s="58"/>
      <c r="H17" s="252" t="s">
        <v>861</v>
      </c>
      <c r="I17" s="64"/>
    </row>
    <row r="18" spans="1:9" ht="24" x14ac:dyDescent="0.2">
      <c r="A18" s="52">
        <v>5</v>
      </c>
      <c r="B18" s="247" t="s">
        <v>548</v>
      </c>
      <c r="C18" s="224" t="s">
        <v>505</v>
      </c>
      <c r="D18" s="55" t="str">
        <f>'UC004 Test Cases'!F107</f>
        <v>P</v>
      </c>
      <c r="E18" s="56"/>
      <c r="F18" s="57"/>
      <c r="G18" s="58"/>
      <c r="H18" s="252" t="s">
        <v>861</v>
      </c>
      <c r="I18" s="64"/>
    </row>
    <row r="19" spans="1:9" x14ac:dyDescent="0.2">
      <c r="A19" s="60">
        <v>6</v>
      </c>
      <c r="B19" s="221"/>
      <c r="C19" s="98"/>
      <c r="D19" s="55" t="s">
        <v>84</v>
      </c>
      <c r="E19" s="56"/>
      <c r="F19" s="220"/>
      <c r="G19" s="58"/>
      <c r="H19" s="65"/>
      <c r="I19" s="64"/>
    </row>
    <row r="20" spans="1:9" x14ac:dyDescent="0.2">
      <c r="A20" s="52">
        <v>7</v>
      </c>
      <c r="B20" s="221"/>
      <c r="C20" s="223"/>
      <c r="D20" s="55" t="s">
        <v>84</v>
      </c>
      <c r="E20" s="105"/>
      <c r="F20" s="106"/>
      <c r="G20" s="58"/>
      <c r="H20" s="108"/>
      <c r="I20" s="109"/>
    </row>
    <row r="21" spans="1:9" x14ac:dyDescent="0.2">
      <c r="A21" s="60">
        <v>14</v>
      </c>
      <c r="B21" s="62"/>
      <c r="C21" s="61"/>
      <c r="D21" s="55" t="s">
        <v>84</v>
      </c>
      <c r="E21" s="63"/>
      <c r="F21" s="64"/>
      <c r="G21" s="58"/>
      <c r="H21" s="65"/>
      <c r="I21" s="64"/>
    </row>
  </sheetData>
  <mergeCells count="2">
    <mergeCell ref="A1:I1"/>
    <mergeCell ref="A13:I13"/>
  </mergeCells>
  <phoneticPr fontId="7" type="noConversion"/>
  <conditionalFormatting sqref="D14:D21">
    <cfRule type="cellIs" dxfId="89" priority="4" stopIfTrue="1" operator="equal">
      <formula>"F"</formula>
    </cfRule>
    <cfRule type="cellIs" dxfId="88" priority="5" stopIfTrue="1" operator="equal">
      <formula>"B"</formula>
    </cfRule>
    <cfRule type="cellIs" dxfId="87" priority="6" stopIfTrue="1" operator="equal">
      <formula>"u"</formula>
    </cfRule>
  </conditionalFormatting>
  <dataValidations count="3">
    <dataValidation allowBlank="1" showErrorMessage="1" sqref="A12:B12" xr:uid="{00000000-0002-0000-0900-000000000000}"/>
    <dataValidation allowBlank="1" showErrorMessage="1" promptTitle="Valid values include:" sqref="D12" xr:uid="{00000000-0002-0000-0900-000001000000}"/>
    <dataValidation type="list" showInputMessage="1" showErrorMessage="1" promptTitle="Valid values include:" prompt="U - Untested_x000a_P - Pass_x000a_F - Fail_x000a_B - Blocked_x000a_S - Skipped_x000a_n/a - Not applicable_x000a_" sqref="D14:D21" xr:uid="{00000000-0002-0000-0900-000002000000}">
      <formula1>"U,P,F,B,S,n/a"</formula1>
    </dataValidation>
  </dataValidations>
  <hyperlinks>
    <hyperlink ref="B14" location="'UC004 Test Cases'!A1" display="Haul Blend 二级菜单显示格式" xr:uid="{C92ED01F-E3DA-4B96-9561-6528057D506D}"/>
    <hyperlink ref="B15" location="'UC004 Test Cases'!A16" display="Haul Blend 二级菜单Tooltip显示格式" xr:uid="{816084AF-A121-4346-874C-B91902F8F342}"/>
    <hyperlink ref="B16" location="'UC004 Test Cases'!A32" display="Haul  Blend 二级菜单显示历史数据" xr:uid="{F3B8FACD-CF1A-4A8D-97F1-D0DB35CE8308}"/>
    <hyperlink ref="B18" location="'UC004 Test Cases'!A81" display="Haul Blend安排全部运输，Blend请求中BlendTest未勾选" xr:uid="{3D2EF5CC-BC36-4B5E-9E5B-2DDF52E1CC95}"/>
    <hyperlink ref="B17" location="'UC004 Test Cases'!A50" display="Haul Blend 部分运输，Blend请求中BlendTest被勾选，保存成功" xr:uid="{6E9B6488-AAE6-49E9-8CCC-1709D03865B0}"/>
  </hyperlinks>
  <pageMargins left="0.75" right="0.75" top="1" bottom="1" header="0.5" footer="0.5"/>
  <drawing r:id="rId1"/>
  <legacyDrawing r:id="rId2"/>
  <oleObjects>
    <mc:AlternateContent xmlns:mc="http://schemas.openxmlformats.org/markup-compatibility/2006">
      <mc:Choice Requires="x14">
        <oleObject progId="Paint.Picture" shapeId="152577" r:id="rId3">
          <objectPr defaultSize="0" altText="" r:id="rId4">
            <anchor moveWithCells="1">
              <from>
                <xdr:col>8</xdr:col>
                <xdr:colOff>19050</xdr:colOff>
                <xdr:row>11</xdr:row>
                <xdr:rowOff>190500</xdr:rowOff>
              </from>
              <to>
                <xdr:col>9</xdr:col>
                <xdr:colOff>0</xdr:colOff>
                <xdr:row>12</xdr:row>
                <xdr:rowOff>19050</xdr:rowOff>
              </to>
            </anchor>
          </objectPr>
        </oleObject>
      </mc:Choice>
      <mc:Fallback>
        <oleObject progId="Paint.Picture" shapeId="152577" r:id="rId3"/>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E7B85-B80D-4A6D-835D-A1EC2BB82A7A}">
  <dimension ref="A1:G107"/>
  <sheetViews>
    <sheetView topLeftCell="A88" workbookViewId="0">
      <selection activeCell="G82" sqref="G82"/>
    </sheetView>
  </sheetViews>
  <sheetFormatPr defaultColWidth="9" defaultRowHeight="12.75" x14ac:dyDescent="0.2"/>
  <cols>
    <col min="1" max="1" width="3.140625" customWidth="1"/>
    <col min="2" max="2" width="37.42578125" bestFit="1" customWidth="1"/>
    <col min="3" max="3" width="39.5703125" customWidth="1"/>
    <col min="4" max="4" width="48.7109375" customWidth="1"/>
    <col min="5" max="5" width="24.7109375" customWidth="1"/>
    <col min="6" max="6" width="9.140625" customWidth="1"/>
    <col min="7" max="7" width="38.140625" customWidth="1"/>
  </cols>
  <sheetData>
    <row r="1" spans="1:7" ht="16.5" thickBot="1" x14ac:dyDescent="0.25">
      <c r="A1" s="361" t="s">
        <v>493</v>
      </c>
      <c r="B1" s="361"/>
      <c r="C1" s="361"/>
      <c r="D1" s="361"/>
      <c r="E1" s="361"/>
      <c r="F1" s="361"/>
      <c r="G1" s="361"/>
    </row>
    <row r="2" spans="1:7" ht="36" customHeight="1" thickTop="1" x14ac:dyDescent="0.2">
      <c r="A2" s="69"/>
      <c r="B2" s="70" t="s">
        <v>86</v>
      </c>
      <c r="C2" s="362" t="s">
        <v>494</v>
      </c>
      <c r="D2" s="363"/>
      <c r="E2" s="364"/>
      <c r="F2" s="71" t="s">
        <v>87</v>
      </c>
      <c r="G2" s="248" t="s">
        <v>492</v>
      </c>
    </row>
    <row r="3" spans="1:7" ht="27.75" customHeight="1" x14ac:dyDescent="0.2">
      <c r="A3" s="72"/>
      <c r="B3" s="73" t="s">
        <v>343</v>
      </c>
      <c r="C3" s="365" t="s">
        <v>398</v>
      </c>
      <c r="D3" s="366"/>
      <c r="E3" s="366"/>
      <c r="F3" s="366"/>
      <c r="G3" s="367"/>
    </row>
    <row r="4" spans="1:7" ht="12.75" customHeight="1" x14ac:dyDescent="0.2">
      <c r="A4" s="74"/>
      <c r="B4" s="73" t="s">
        <v>342</v>
      </c>
      <c r="C4" s="365" t="s">
        <v>434</v>
      </c>
      <c r="D4" s="366"/>
      <c r="E4" s="366"/>
      <c r="F4" s="366"/>
      <c r="G4" s="367"/>
    </row>
    <row r="5" spans="1:7" x14ac:dyDescent="0.2">
      <c r="A5" s="74"/>
      <c r="B5" s="73" t="s">
        <v>89</v>
      </c>
      <c r="C5" s="368"/>
      <c r="D5" s="369"/>
      <c r="E5" s="369"/>
      <c r="F5" s="369"/>
      <c r="G5" s="370"/>
    </row>
    <row r="6" spans="1:7" ht="26.25" customHeight="1" thickBot="1" x14ac:dyDescent="0.25">
      <c r="A6" s="75"/>
      <c r="B6" s="76" t="s">
        <v>345</v>
      </c>
      <c r="C6" s="352" t="s">
        <v>346</v>
      </c>
      <c r="D6" s="353"/>
      <c r="E6" s="353"/>
      <c r="F6" s="353"/>
      <c r="G6" s="354"/>
    </row>
    <row r="7" spans="1:7" x14ac:dyDescent="0.2">
      <c r="A7" s="77"/>
      <c r="B7" s="78" t="s">
        <v>90</v>
      </c>
      <c r="C7" s="355" t="s">
        <v>347</v>
      </c>
      <c r="D7" s="356"/>
      <c r="E7" s="357"/>
      <c r="F7" s="79" t="s">
        <v>91</v>
      </c>
      <c r="G7" s="80"/>
    </row>
    <row r="8" spans="1:7" ht="13.5" thickBot="1" x14ac:dyDescent="0.25">
      <c r="A8" s="81"/>
      <c r="B8" s="82" t="s">
        <v>92</v>
      </c>
      <c r="C8" s="358" t="s">
        <v>93</v>
      </c>
      <c r="D8" s="359"/>
      <c r="E8" s="360"/>
      <c r="F8" s="83" t="s">
        <v>94</v>
      </c>
      <c r="G8" s="228">
        <v>44852</v>
      </c>
    </row>
    <row r="9" spans="1:7" ht="26.25" thickBot="1" x14ac:dyDescent="0.25">
      <c r="A9" s="84" t="s">
        <v>95</v>
      </c>
      <c r="B9" s="85" t="s">
        <v>96</v>
      </c>
      <c r="C9" s="85" t="s">
        <v>97</v>
      </c>
      <c r="D9" s="85" t="s">
        <v>98</v>
      </c>
      <c r="E9" s="85" t="s">
        <v>99</v>
      </c>
      <c r="F9" s="86" t="s">
        <v>81</v>
      </c>
      <c r="G9" s="87" t="s">
        <v>100</v>
      </c>
    </row>
    <row r="10" spans="1:7" ht="24" x14ac:dyDescent="0.2">
      <c r="A10" s="88">
        <v>1</v>
      </c>
      <c r="B10" s="224" t="s">
        <v>355</v>
      </c>
      <c r="C10" s="89"/>
      <c r="D10" s="221" t="s">
        <v>496</v>
      </c>
      <c r="E10" s="221"/>
      <c r="F10" s="55" t="s">
        <v>75</v>
      </c>
      <c r="G10" s="92"/>
    </row>
    <row r="11" spans="1:7" ht="36" x14ac:dyDescent="0.2">
      <c r="A11" s="88">
        <v>2</v>
      </c>
      <c r="B11" s="221" t="s">
        <v>495</v>
      </c>
      <c r="C11" s="89"/>
      <c r="D11" s="221" t="s">
        <v>506</v>
      </c>
      <c r="E11" s="91"/>
      <c r="F11" s="55" t="s">
        <v>75</v>
      </c>
      <c r="G11" s="250" t="s">
        <v>507</v>
      </c>
    </row>
    <row r="12" spans="1:7" x14ac:dyDescent="0.2">
      <c r="A12" s="88"/>
      <c r="B12" s="89"/>
      <c r="C12" s="224"/>
      <c r="D12" s="221"/>
      <c r="E12" s="235"/>
      <c r="F12" s="55"/>
      <c r="G12" s="110"/>
    </row>
    <row r="13" spans="1:7" x14ac:dyDescent="0.2">
      <c r="A13" s="88"/>
      <c r="B13" s="98"/>
      <c r="C13" s="98"/>
      <c r="D13" s="224"/>
      <c r="E13" s="235"/>
      <c r="F13" s="55"/>
      <c r="G13" s="94"/>
    </row>
    <row r="14" spans="1:7" ht="13.5" thickBot="1" x14ac:dyDescent="0.25">
      <c r="A14" s="99"/>
      <c r="B14" s="100" t="s">
        <v>101</v>
      </c>
      <c r="C14" s="100"/>
      <c r="D14" s="101"/>
      <c r="E14" s="101"/>
      <c r="F14" s="111" t="s">
        <v>75</v>
      </c>
      <c r="G14" s="102"/>
    </row>
    <row r="16" spans="1:7" ht="16.5" thickBot="1" x14ac:dyDescent="0.25">
      <c r="A16" s="361" t="s">
        <v>497</v>
      </c>
      <c r="B16" s="361"/>
      <c r="C16" s="361"/>
      <c r="D16" s="361"/>
      <c r="E16" s="361"/>
      <c r="F16" s="361"/>
      <c r="G16" s="361"/>
    </row>
    <row r="17" spans="1:7" ht="36" customHeight="1" thickTop="1" x14ac:dyDescent="0.2">
      <c r="A17" s="69"/>
      <c r="B17" s="70" t="s">
        <v>86</v>
      </c>
      <c r="C17" s="362" t="s">
        <v>498</v>
      </c>
      <c r="D17" s="363"/>
      <c r="E17" s="364"/>
      <c r="F17" s="71" t="s">
        <v>87</v>
      </c>
      <c r="G17" s="248" t="s">
        <v>491</v>
      </c>
    </row>
    <row r="18" spans="1:7" ht="27.75" customHeight="1" x14ac:dyDescent="0.2">
      <c r="A18" s="72"/>
      <c r="B18" s="73" t="s">
        <v>343</v>
      </c>
      <c r="C18" s="365" t="s">
        <v>399</v>
      </c>
      <c r="D18" s="366"/>
      <c r="E18" s="366"/>
      <c r="F18" s="366"/>
      <c r="G18" s="367"/>
    </row>
    <row r="19" spans="1:7" ht="12.75" customHeight="1" x14ac:dyDescent="0.2">
      <c r="A19" s="74"/>
      <c r="B19" s="73" t="s">
        <v>342</v>
      </c>
      <c r="C19" s="365" t="s">
        <v>435</v>
      </c>
      <c r="D19" s="366"/>
      <c r="E19" s="366"/>
      <c r="F19" s="366"/>
      <c r="G19" s="367"/>
    </row>
    <row r="20" spans="1:7" x14ac:dyDescent="0.2">
      <c r="A20" s="74"/>
      <c r="B20" s="73" t="s">
        <v>89</v>
      </c>
      <c r="C20" s="368"/>
      <c r="D20" s="369"/>
      <c r="E20" s="369"/>
      <c r="F20" s="369"/>
      <c r="G20" s="370"/>
    </row>
    <row r="21" spans="1:7" ht="26.25" customHeight="1" thickBot="1" x14ac:dyDescent="0.25">
      <c r="A21" s="75"/>
      <c r="B21" s="76" t="s">
        <v>345</v>
      </c>
      <c r="C21" s="352" t="s">
        <v>346</v>
      </c>
      <c r="D21" s="353"/>
      <c r="E21" s="353"/>
      <c r="F21" s="353"/>
      <c r="G21" s="354"/>
    </row>
    <row r="22" spans="1:7" x14ac:dyDescent="0.2">
      <c r="A22" s="77"/>
      <c r="B22" s="78" t="s">
        <v>90</v>
      </c>
      <c r="C22" s="355" t="s">
        <v>347</v>
      </c>
      <c r="D22" s="356"/>
      <c r="E22" s="357"/>
      <c r="F22" s="79" t="s">
        <v>91</v>
      </c>
      <c r="G22" s="80"/>
    </row>
    <row r="23" spans="1:7" ht="13.5" thickBot="1" x14ac:dyDescent="0.25">
      <c r="A23" s="81"/>
      <c r="B23" s="82" t="s">
        <v>92</v>
      </c>
      <c r="C23" s="358" t="s">
        <v>93</v>
      </c>
      <c r="D23" s="359"/>
      <c r="E23" s="360"/>
      <c r="F23" s="83" t="s">
        <v>94</v>
      </c>
      <c r="G23" s="228">
        <v>44852</v>
      </c>
    </row>
    <row r="24" spans="1:7" ht="26.25" thickBot="1" x14ac:dyDescent="0.25">
      <c r="A24" s="84" t="s">
        <v>95</v>
      </c>
      <c r="B24" s="85" t="s">
        <v>96</v>
      </c>
      <c r="C24" s="85" t="s">
        <v>97</v>
      </c>
      <c r="D24" s="85" t="s">
        <v>98</v>
      </c>
      <c r="E24" s="85" t="s">
        <v>99</v>
      </c>
      <c r="F24" s="86" t="s">
        <v>81</v>
      </c>
      <c r="G24" s="87" t="s">
        <v>100</v>
      </c>
    </row>
    <row r="25" spans="1:7" ht="24" x14ac:dyDescent="0.2">
      <c r="A25" s="88">
        <v>1</v>
      </c>
      <c r="B25" s="224" t="s">
        <v>355</v>
      </c>
      <c r="C25" s="89"/>
      <c r="D25" s="221" t="s">
        <v>496</v>
      </c>
      <c r="E25" s="221"/>
      <c r="F25" s="55" t="s">
        <v>75</v>
      </c>
      <c r="G25" s="92"/>
    </row>
    <row r="26" spans="1:7" ht="60" x14ac:dyDescent="0.2">
      <c r="A26" s="88">
        <v>2</v>
      </c>
      <c r="B26" s="224" t="s">
        <v>499</v>
      </c>
      <c r="C26" s="89"/>
      <c r="D26" s="221" t="s">
        <v>401</v>
      </c>
      <c r="E26" s="91"/>
      <c r="F26" s="55" t="s">
        <v>75</v>
      </c>
      <c r="G26" s="110"/>
    </row>
    <row r="27" spans="1:7" x14ac:dyDescent="0.2">
      <c r="A27" s="88"/>
      <c r="B27" s="89"/>
      <c r="C27" s="89"/>
      <c r="D27" s="221"/>
      <c r="E27" s="91"/>
      <c r="F27" s="55" t="s">
        <v>75</v>
      </c>
      <c r="G27" s="110"/>
    </row>
    <row r="28" spans="1:7" x14ac:dyDescent="0.2">
      <c r="A28" s="88"/>
      <c r="B28" s="98"/>
      <c r="C28" s="98"/>
      <c r="D28" s="98"/>
      <c r="E28" s="96"/>
      <c r="F28" s="55" t="s">
        <v>84</v>
      </c>
      <c r="G28" s="94"/>
    </row>
    <row r="29" spans="1:7" ht="13.5" thickBot="1" x14ac:dyDescent="0.25">
      <c r="A29" s="99"/>
      <c r="B29" s="100" t="s">
        <v>101</v>
      </c>
      <c r="C29" s="100"/>
      <c r="D29" s="101"/>
      <c r="E29" s="101"/>
      <c r="F29" s="111" t="s">
        <v>75</v>
      </c>
      <c r="G29" s="102"/>
    </row>
    <row r="32" spans="1:7" ht="16.5" thickBot="1" x14ac:dyDescent="0.25">
      <c r="A32" s="361" t="s">
        <v>501</v>
      </c>
      <c r="B32" s="361"/>
      <c r="C32" s="361"/>
      <c r="D32" s="361"/>
      <c r="E32" s="361"/>
      <c r="F32" s="361"/>
      <c r="G32" s="361"/>
    </row>
    <row r="33" spans="1:7" ht="36" customHeight="1" thickTop="1" x14ac:dyDescent="0.2">
      <c r="A33" s="69"/>
      <c r="B33" s="70" t="s">
        <v>86</v>
      </c>
      <c r="C33" s="362" t="s">
        <v>500</v>
      </c>
      <c r="D33" s="372"/>
      <c r="E33" s="373"/>
      <c r="F33" s="71" t="s">
        <v>87</v>
      </c>
      <c r="G33" s="248" t="s">
        <v>490</v>
      </c>
    </row>
    <row r="34" spans="1:7" ht="27.75" customHeight="1" x14ac:dyDescent="0.2">
      <c r="A34" s="72"/>
      <c r="B34" s="73" t="s">
        <v>343</v>
      </c>
      <c r="C34" s="365" t="s">
        <v>412</v>
      </c>
      <c r="D34" s="366"/>
      <c r="E34" s="366"/>
      <c r="F34" s="366"/>
      <c r="G34" s="367"/>
    </row>
    <row r="35" spans="1:7" ht="12.75" customHeight="1" x14ac:dyDescent="0.2">
      <c r="A35" s="74"/>
      <c r="B35" s="73" t="s">
        <v>342</v>
      </c>
      <c r="C35" s="365" t="s">
        <v>436</v>
      </c>
      <c r="D35" s="366"/>
      <c r="E35" s="366"/>
      <c r="F35" s="366"/>
      <c r="G35" s="367"/>
    </row>
    <row r="36" spans="1:7" x14ac:dyDescent="0.2">
      <c r="A36" s="74"/>
      <c r="B36" s="73" t="s">
        <v>89</v>
      </c>
      <c r="C36" s="368"/>
      <c r="D36" s="369"/>
      <c r="E36" s="369"/>
      <c r="F36" s="369"/>
      <c r="G36" s="370"/>
    </row>
    <row r="37" spans="1:7" ht="26.25" customHeight="1" thickBot="1" x14ac:dyDescent="0.25">
      <c r="A37" s="75"/>
      <c r="B37" s="76" t="s">
        <v>345</v>
      </c>
      <c r="C37" s="352" t="s">
        <v>346</v>
      </c>
      <c r="D37" s="353"/>
      <c r="E37" s="353"/>
      <c r="F37" s="353"/>
      <c r="G37" s="354"/>
    </row>
    <row r="38" spans="1:7" x14ac:dyDescent="0.2">
      <c r="A38" s="77"/>
      <c r="B38" s="78" t="s">
        <v>90</v>
      </c>
      <c r="C38" s="355" t="s">
        <v>347</v>
      </c>
      <c r="D38" s="356"/>
      <c r="E38" s="357"/>
      <c r="F38" s="79" t="s">
        <v>91</v>
      </c>
      <c r="G38" s="80"/>
    </row>
    <row r="39" spans="1:7" ht="13.5" thickBot="1" x14ac:dyDescent="0.25">
      <c r="A39" s="81"/>
      <c r="B39" s="82" t="s">
        <v>92</v>
      </c>
      <c r="C39" s="358" t="s">
        <v>93</v>
      </c>
      <c r="D39" s="359"/>
      <c r="E39" s="360"/>
      <c r="F39" s="83" t="s">
        <v>94</v>
      </c>
      <c r="G39" s="228">
        <v>44852</v>
      </c>
    </row>
    <row r="40" spans="1:7" ht="26.25" thickBot="1" x14ac:dyDescent="0.25">
      <c r="A40" s="84" t="s">
        <v>95</v>
      </c>
      <c r="B40" s="85" t="s">
        <v>96</v>
      </c>
      <c r="C40" s="85" t="s">
        <v>97</v>
      </c>
      <c r="D40" s="85" t="s">
        <v>98</v>
      </c>
      <c r="E40" s="85" t="s">
        <v>99</v>
      </c>
      <c r="F40" s="86" t="s">
        <v>81</v>
      </c>
      <c r="G40" s="87" t="s">
        <v>100</v>
      </c>
    </row>
    <row r="41" spans="1:7" ht="24" x14ac:dyDescent="0.2">
      <c r="A41" s="88">
        <v>1</v>
      </c>
      <c r="B41" s="224" t="s">
        <v>355</v>
      </c>
      <c r="C41" s="89"/>
      <c r="D41" s="221" t="s">
        <v>496</v>
      </c>
      <c r="E41" s="221"/>
      <c r="F41" s="55" t="s">
        <v>75</v>
      </c>
      <c r="G41" s="92"/>
    </row>
    <row r="42" spans="1:7" ht="24" x14ac:dyDescent="0.2">
      <c r="A42" s="88">
        <v>2</v>
      </c>
      <c r="B42" s="221" t="s">
        <v>495</v>
      </c>
      <c r="C42" s="89"/>
      <c r="D42" s="221" t="s">
        <v>400</v>
      </c>
      <c r="E42" s="91"/>
      <c r="F42" s="55" t="s">
        <v>75</v>
      </c>
      <c r="G42" s="110"/>
    </row>
    <row r="43" spans="1:7" x14ac:dyDescent="0.2">
      <c r="A43" s="88">
        <v>3</v>
      </c>
      <c r="B43" s="224" t="s">
        <v>413</v>
      </c>
      <c r="C43" s="224" t="s">
        <v>410</v>
      </c>
      <c r="D43" s="221" t="s">
        <v>404</v>
      </c>
      <c r="E43" s="235"/>
      <c r="F43" s="55" t="s">
        <v>75</v>
      </c>
      <c r="G43" s="254"/>
    </row>
    <row r="44" spans="1:7" x14ac:dyDescent="0.2">
      <c r="A44" s="88">
        <v>4</v>
      </c>
      <c r="B44" s="95"/>
      <c r="C44" s="241" t="s">
        <v>408</v>
      </c>
      <c r="D44" s="222" t="s">
        <v>404</v>
      </c>
      <c r="E44" s="235"/>
      <c r="F44" s="55" t="s">
        <v>75</v>
      </c>
      <c r="G44" s="256"/>
    </row>
    <row r="45" spans="1:7" x14ac:dyDescent="0.2">
      <c r="A45" s="88">
        <v>5</v>
      </c>
      <c r="B45" s="98"/>
      <c r="C45" s="98" t="s">
        <v>409</v>
      </c>
      <c r="D45" s="221" t="s">
        <v>404</v>
      </c>
      <c r="E45" s="235"/>
      <c r="F45" s="55" t="s">
        <v>75</v>
      </c>
      <c r="G45" s="234"/>
    </row>
    <row r="46" spans="1:7" x14ac:dyDescent="0.2">
      <c r="A46" s="88">
        <v>6</v>
      </c>
      <c r="B46" s="98"/>
      <c r="C46" s="98" t="s">
        <v>405</v>
      </c>
      <c r="D46" s="227" t="s">
        <v>504</v>
      </c>
      <c r="E46" s="96"/>
      <c r="F46" s="55" t="s">
        <v>75</v>
      </c>
      <c r="G46" s="94"/>
    </row>
    <row r="47" spans="1:7" x14ac:dyDescent="0.2">
      <c r="A47" s="88">
        <v>7</v>
      </c>
      <c r="B47" s="98"/>
      <c r="C47" s="98" t="s">
        <v>407</v>
      </c>
      <c r="D47" s="224" t="s">
        <v>404</v>
      </c>
      <c r="E47" s="235"/>
      <c r="F47" s="55" t="s">
        <v>75</v>
      </c>
      <c r="G47" s="94"/>
    </row>
    <row r="48" spans="1:7" ht="13.5" thickBot="1" x14ac:dyDescent="0.25">
      <c r="A48" s="99"/>
      <c r="B48" s="100" t="s">
        <v>101</v>
      </c>
      <c r="C48" s="100"/>
      <c r="D48" s="101"/>
      <c r="E48" s="101"/>
      <c r="F48" s="111" t="s">
        <v>75</v>
      </c>
      <c r="G48" s="102"/>
    </row>
    <row r="50" spans="1:7" ht="16.5" thickBot="1" x14ac:dyDescent="0.25">
      <c r="A50" s="361" t="s">
        <v>527</v>
      </c>
      <c r="B50" s="361"/>
      <c r="C50" s="361"/>
      <c r="D50" s="361"/>
      <c r="E50" s="361"/>
      <c r="F50" s="361"/>
      <c r="G50" s="361"/>
    </row>
    <row r="51" spans="1:7" ht="36" customHeight="1" thickTop="1" x14ac:dyDescent="0.2">
      <c r="A51" s="69"/>
      <c r="B51" s="70" t="s">
        <v>86</v>
      </c>
      <c r="C51" s="362" t="s">
        <v>508</v>
      </c>
      <c r="D51" s="363"/>
      <c r="E51" s="364"/>
      <c r="F51" s="71" t="s">
        <v>87</v>
      </c>
      <c r="G51" s="248" t="s">
        <v>489</v>
      </c>
    </row>
    <row r="52" spans="1:7" ht="27.75" customHeight="1" x14ac:dyDescent="0.2">
      <c r="A52" s="72"/>
      <c r="B52" s="73" t="s">
        <v>343</v>
      </c>
      <c r="C52" s="365" t="s">
        <v>508</v>
      </c>
      <c r="D52" s="366"/>
      <c r="E52" s="366"/>
      <c r="F52" s="366"/>
      <c r="G52" s="367"/>
    </row>
    <row r="53" spans="1:7" ht="12.75" customHeight="1" x14ac:dyDescent="0.2">
      <c r="A53" s="74"/>
      <c r="B53" s="73" t="s">
        <v>342</v>
      </c>
      <c r="C53" s="365" t="s">
        <v>509</v>
      </c>
      <c r="D53" s="366"/>
      <c r="E53" s="366"/>
      <c r="F53" s="366"/>
      <c r="G53" s="367"/>
    </row>
    <row r="54" spans="1:7" x14ac:dyDescent="0.2">
      <c r="A54" s="74"/>
      <c r="B54" s="73" t="s">
        <v>89</v>
      </c>
      <c r="C54" s="368"/>
      <c r="D54" s="369"/>
      <c r="E54" s="369"/>
      <c r="F54" s="369"/>
      <c r="G54" s="370"/>
    </row>
    <row r="55" spans="1:7" ht="26.25" customHeight="1" thickBot="1" x14ac:dyDescent="0.25">
      <c r="A55" s="75"/>
      <c r="B55" s="76" t="s">
        <v>345</v>
      </c>
      <c r="C55" s="352" t="s">
        <v>346</v>
      </c>
      <c r="D55" s="353"/>
      <c r="E55" s="353"/>
      <c r="F55" s="353"/>
      <c r="G55" s="354"/>
    </row>
    <row r="56" spans="1:7" x14ac:dyDescent="0.2">
      <c r="A56" s="77"/>
      <c r="B56" s="78" t="s">
        <v>90</v>
      </c>
      <c r="C56" s="355" t="s">
        <v>347</v>
      </c>
      <c r="D56" s="356"/>
      <c r="E56" s="357"/>
      <c r="F56" s="79" t="s">
        <v>91</v>
      </c>
      <c r="G56" s="80"/>
    </row>
    <row r="57" spans="1:7" ht="13.5" thickBot="1" x14ac:dyDescent="0.25">
      <c r="A57" s="81"/>
      <c r="B57" s="82" t="s">
        <v>92</v>
      </c>
      <c r="C57" s="358" t="s">
        <v>93</v>
      </c>
      <c r="D57" s="359"/>
      <c r="E57" s="360"/>
      <c r="F57" s="83" t="s">
        <v>94</v>
      </c>
      <c r="G57" s="228">
        <v>44852</v>
      </c>
    </row>
    <row r="58" spans="1:7" ht="26.25" thickBot="1" x14ac:dyDescent="0.25">
      <c r="A58" s="84" t="s">
        <v>95</v>
      </c>
      <c r="B58" s="85" t="s">
        <v>96</v>
      </c>
      <c r="C58" s="85" t="s">
        <v>97</v>
      </c>
      <c r="D58" s="85" t="s">
        <v>98</v>
      </c>
      <c r="E58" s="85" t="s">
        <v>99</v>
      </c>
      <c r="F58" s="86" t="s">
        <v>81</v>
      </c>
      <c r="G58" s="87" t="s">
        <v>100</v>
      </c>
    </row>
    <row r="59" spans="1:7" ht="24" x14ac:dyDescent="0.2">
      <c r="A59" s="88">
        <v>1</v>
      </c>
      <c r="B59" s="224" t="s">
        <v>355</v>
      </c>
      <c r="C59" s="89"/>
      <c r="D59" s="221" t="s">
        <v>512</v>
      </c>
      <c r="E59" s="221"/>
      <c r="F59" s="55" t="s">
        <v>75</v>
      </c>
      <c r="G59" s="92"/>
    </row>
    <row r="60" spans="1:7" ht="48" x14ac:dyDescent="0.2">
      <c r="A60" s="88"/>
      <c r="B60" s="224" t="s">
        <v>514</v>
      </c>
      <c r="C60" s="224" t="s">
        <v>513</v>
      </c>
      <c r="D60" s="221" t="s">
        <v>378</v>
      </c>
      <c r="E60" s="235"/>
      <c r="F60" s="55" t="s">
        <v>75</v>
      </c>
      <c r="G60" s="110"/>
    </row>
    <row r="61" spans="1:7" ht="24" x14ac:dyDescent="0.2">
      <c r="A61" s="88"/>
      <c r="B61" s="224" t="s">
        <v>355</v>
      </c>
      <c r="C61" s="89"/>
      <c r="D61" s="221" t="s">
        <v>510</v>
      </c>
      <c r="E61" s="235"/>
      <c r="F61" s="55" t="s">
        <v>75</v>
      </c>
      <c r="G61" s="110"/>
    </row>
    <row r="62" spans="1:7" x14ac:dyDescent="0.2">
      <c r="A62" s="88">
        <v>2</v>
      </c>
      <c r="B62" s="224" t="s">
        <v>511</v>
      </c>
      <c r="C62" s="89"/>
      <c r="D62" s="221" t="s">
        <v>515</v>
      </c>
      <c r="E62" s="91"/>
      <c r="F62" s="55" t="s">
        <v>75</v>
      </c>
      <c r="G62" s="110"/>
    </row>
    <row r="63" spans="1:7" x14ac:dyDescent="0.2">
      <c r="A63" s="88"/>
      <c r="B63" s="224" t="s">
        <v>518</v>
      </c>
      <c r="C63" s="224"/>
      <c r="D63" s="224" t="s">
        <v>519</v>
      </c>
      <c r="E63" s="91"/>
      <c r="F63" s="55" t="s">
        <v>75</v>
      </c>
      <c r="G63" s="110"/>
    </row>
    <row r="64" spans="1:7" x14ac:dyDescent="0.2">
      <c r="A64" s="88"/>
      <c r="B64" s="224" t="s">
        <v>520</v>
      </c>
      <c r="C64" s="224" t="s">
        <v>517</v>
      </c>
      <c r="D64" s="221" t="s">
        <v>521</v>
      </c>
      <c r="E64" s="91"/>
      <c r="F64" s="55" t="s">
        <v>75</v>
      </c>
      <c r="G64" s="110"/>
    </row>
    <row r="65" spans="1:7" x14ac:dyDescent="0.2">
      <c r="A65" s="88"/>
      <c r="B65" s="224" t="s">
        <v>522</v>
      </c>
      <c r="C65" s="224" t="s">
        <v>523</v>
      </c>
      <c r="D65" s="221" t="s">
        <v>378</v>
      </c>
      <c r="E65" s="91"/>
      <c r="F65" s="55" t="s">
        <v>75</v>
      </c>
      <c r="G65" s="110"/>
    </row>
    <row r="66" spans="1:7" x14ac:dyDescent="0.2">
      <c r="A66" s="88"/>
      <c r="B66" s="224" t="s">
        <v>524</v>
      </c>
      <c r="C66" s="89"/>
      <c r="D66" s="221" t="s">
        <v>530</v>
      </c>
      <c r="E66" s="91"/>
      <c r="F66" s="55" t="s">
        <v>75</v>
      </c>
      <c r="G66" s="110"/>
    </row>
    <row r="67" spans="1:7" x14ac:dyDescent="0.2">
      <c r="A67" s="88"/>
      <c r="B67" s="224" t="s">
        <v>529</v>
      </c>
      <c r="C67" s="89"/>
      <c r="D67" s="221" t="s">
        <v>535</v>
      </c>
      <c r="E67" s="91"/>
      <c r="F67" s="55" t="s">
        <v>75</v>
      </c>
      <c r="G67" s="110"/>
    </row>
    <row r="68" spans="1:7" x14ac:dyDescent="0.2">
      <c r="A68" s="88"/>
      <c r="B68" s="224" t="s">
        <v>536</v>
      </c>
      <c r="C68" s="89"/>
      <c r="D68" s="221" t="s">
        <v>542</v>
      </c>
      <c r="E68" s="91"/>
      <c r="F68" s="55" t="s">
        <v>75</v>
      </c>
      <c r="G68" s="110"/>
    </row>
    <row r="69" spans="1:7" ht="24" x14ac:dyDescent="0.2">
      <c r="A69" s="88"/>
      <c r="B69" s="224" t="s">
        <v>537</v>
      </c>
      <c r="C69" s="89"/>
      <c r="D69" s="221" t="s">
        <v>535</v>
      </c>
      <c r="E69" s="91"/>
      <c r="F69" s="55" t="s">
        <v>75</v>
      </c>
      <c r="G69" s="110"/>
    </row>
    <row r="70" spans="1:7" x14ac:dyDescent="0.2">
      <c r="A70" s="88"/>
      <c r="B70" s="224" t="s">
        <v>538</v>
      </c>
      <c r="C70" s="89"/>
      <c r="D70" s="221" t="s">
        <v>543</v>
      </c>
      <c r="E70" s="91"/>
      <c r="F70" s="55" t="s">
        <v>75</v>
      </c>
      <c r="G70" s="110"/>
    </row>
    <row r="71" spans="1:7" x14ac:dyDescent="0.2">
      <c r="A71" s="88"/>
      <c r="B71" s="224" t="s">
        <v>539</v>
      </c>
      <c r="C71" s="224"/>
      <c r="D71" s="221" t="s">
        <v>535</v>
      </c>
      <c r="E71" s="221"/>
      <c r="F71" s="55" t="s">
        <v>75</v>
      </c>
      <c r="G71" s="110"/>
    </row>
    <row r="72" spans="1:7" ht="24" x14ac:dyDescent="0.2">
      <c r="A72" s="88"/>
      <c r="B72" s="224" t="s">
        <v>525</v>
      </c>
      <c r="C72" s="224"/>
      <c r="D72" s="221" t="s">
        <v>551</v>
      </c>
      <c r="E72" s="221"/>
      <c r="F72" s="55" t="s">
        <v>75</v>
      </c>
      <c r="G72" s="110"/>
    </row>
    <row r="73" spans="1:7" ht="36" x14ac:dyDescent="0.2">
      <c r="A73" s="88"/>
      <c r="B73" s="224" t="s">
        <v>526</v>
      </c>
      <c r="C73" s="98"/>
      <c r="D73" s="222" t="s">
        <v>552</v>
      </c>
      <c r="E73" s="96"/>
      <c r="F73" s="55" t="s">
        <v>75</v>
      </c>
      <c r="G73" s="234"/>
    </row>
    <row r="74" spans="1:7" ht="24" x14ac:dyDescent="0.2">
      <c r="A74" s="88"/>
      <c r="B74" s="224" t="s">
        <v>531</v>
      </c>
      <c r="C74" s="224"/>
      <c r="D74" s="221" t="str">
        <f>D72</f>
        <v>二级菜单显示：【446709L|746709 10-18】
二级菜单tooltip提示：【Scheduled】</v>
      </c>
      <c r="E74" s="221"/>
      <c r="F74" s="55" t="s">
        <v>75</v>
      </c>
      <c r="G74" s="110"/>
    </row>
    <row r="75" spans="1:7" ht="36" x14ac:dyDescent="0.2">
      <c r="A75" s="88"/>
      <c r="B75" s="224" t="s">
        <v>532</v>
      </c>
      <c r="C75" s="98"/>
      <c r="D75" s="222" t="str">
        <f>D73</f>
        <v>三级菜单显示：【ECOlite 1325+ Additives-50t】
三级菜单tooltip提示：【Scheduled|PartialHaulScheduled|Requested】</v>
      </c>
      <c r="E75" s="96"/>
      <c r="F75" s="55" t="s">
        <v>75</v>
      </c>
      <c r="G75" s="234"/>
    </row>
    <row r="76" spans="1:7" ht="24" x14ac:dyDescent="0.2">
      <c r="A76" s="88"/>
      <c r="B76" s="224" t="s">
        <v>533</v>
      </c>
      <c r="C76" s="224"/>
      <c r="D76" s="221" t="str">
        <f>D72</f>
        <v>二级菜单显示：【446709L|746709 10-18】
二级菜单tooltip提示：【Scheduled】</v>
      </c>
      <c r="E76" s="221"/>
      <c r="F76" s="55" t="s">
        <v>75</v>
      </c>
      <c r="G76" s="110"/>
    </row>
    <row r="77" spans="1:7" ht="36" x14ac:dyDescent="0.2">
      <c r="A77" s="88"/>
      <c r="B77" s="224" t="s">
        <v>534</v>
      </c>
      <c r="C77" s="98"/>
      <c r="D77" s="222" t="str">
        <f>D73</f>
        <v>三级菜单显示：【ECOlite 1325+ Additives-50t】
三级菜单tooltip提示：【Scheduled|PartialHaulScheduled|Requested】</v>
      </c>
      <c r="E77" s="96"/>
      <c r="F77" s="55" t="s">
        <v>75</v>
      </c>
      <c r="G77" s="234"/>
    </row>
    <row r="78" spans="1:7" ht="13.5" thickBot="1" x14ac:dyDescent="0.25">
      <c r="A78" s="99"/>
      <c r="B78" s="100" t="s">
        <v>101</v>
      </c>
      <c r="C78" s="100"/>
      <c r="D78" s="101"/>
      <c r="E78" s="101"/>
      <c r="F78" s="111" t="s">
        <v>75</v>
      </c>
      <c r="G78" s="102"/>
    </row>
    <row r="81" spans="1:7" ht="16.5" thickBot="1" x14ac:dyDescent="0.25">
      <c r="A81" s="361" t="s">
        <v>547</v>
      </c>
      <c r="B81" s="361"/>
      <c r="C81" s="361"/>
      <c r="D81" s="361"/>
      <c r="E81" s="361"/>
      <c r="F81" s="361"/>
      <c r="G81" s="361"/>
    </row>
    <row r="82" spans="1:7" ht="36" customHeight="1" thickTop="1" x14ac:dyDescent="0.2">
      <c r="A82" s="69"/>
      <c r="B82" s="70" t="s">
        <v>86</v>
      </c>
      <c r="C82" s="362" t="s">
        <v>545</v>
      </c>
      <c r="D82" s="363"/>
      <c r="E82" s="364"/>
      <c r="F82" s="71" t="s">
        <v>87</v>
      </c>
      <c r="G82" s="248" t="s">
        <v>796</v>
      </c>
    </row>
    <row r="83" spans="1:7" ht="27.75" customHeight="1" x14ac:dyDescent="0.2">
      <c r="A83" s="72"/>
      <c r="B83" s="73" t="s">
        <v>343</v>
      </c>
      <c r="C83" s="365" t="s">
        <v>545</v>
      </c>
      <c r="D83" s="366"/>
      <c r="E83" s="366"/>
      <c r="F83" s="366"/>
      <c r="G83" s="367"/>
    </row>
    <row r="84" spans="1:7" ht="12.75" customHeight="1" x14ac:dyDescent="0.2">
      <c r="A84" s="74"/>
      <c r="B84" s="73" t="s">
        <v>342</v>
      </c>
      <c r="C84" s="365" t="s">
        <v>540</v>
      </c>
      <c r="D84" s="366"/>
      <c r="E84" s="366"/>
      <c r="F84" s="366"/>
      <c r="G84" s="367"/>
    </row>
    <row r="85" spans="1:7" x14ac:dyDescent="0.2">
      <c r="A85" s="74"/>
      <c r="B85" s="73" t="s">
        <v>89</v>
      </c>
      <c r="C85" s="368"/>
      <c r="D85" s="369"/>
      <c r="E85" s="369"/>
      <c r="F85" s="369"/>
      <c r="G85" s="370"/>
    </row>
    <row r="86" spans="1:7" ht="26.25" customHeight="1" thickBot="1" x14ac:dyDescent="0.25">
      <c r="A86" s="75"/>
      <c r="B86" s="76" t="s">
        <v>345</v>
      </c>
      <c r="C86" s="352" t="s">
        <v>346</v>
      </c>
      <c r="D86" s="353"/>
      <c r="E86" s="353"/>
      <c r="F86" s="353"/>
      <c r="G86" s="354"/>
    </row>
    <row r="87" spans="1:7" x14ac:dyDescent="0.2">
      <c r="A87" s="77"/>
      <c r="B87" s="78" t="s">
        <v>90</v>
      </c>
      <c r="C87" s="355" t="s">
        <v>347</v>
      </c>
      <c r="D87" s="356"/>
      <c r="E87" s="357"/>
      <c r="F87" s="79" t="s">
        <v>91</v>
      </c>
      <c r="G87" s="80"/>
    </row>
    <row r="88" spans="1:7" ht="13.5" thickBot="1" x14ac:dyDescent="0.25">
      <c r="A88" s="81"/>
      <c r="B88" s="82" t="s">
        <v>92</v>
      </c>
      <c r="C88" s="358" t="s">
        <v>93</v>
      </c>
      <c r="D88" s="359"/>
      <c r="E88" s="360"/>
      <c r="F88" s="83" t="s">
        <v>94</v>
      </c>
      <c r="G88" s="228">
        <v>44852</v>
      </c>
    </row>
    <row r="89" spans="1:7" ht="26.25" thickBot="1" x14ac:dyDescent="0.25">
      <c r="A89" s="84" t="s">
        <v>95</v>
      </c>
      <c r="B89" s="85" t="s">
        <v>96</v>
      </c>
      <c r="C89" s="85" t="s">
        <v>97</v>
      </c>
      <c r="D89" s="85" t="s">
        <v>98</v>
      </c>
      <c r="E89" s="85" t="s">
        <v>99</v>
      </c>
      <c r="F89" s="86" t="s">
        <v>81</v>
      </c>
      <c r="G89" s="87" t="s">
        <v>100</v>
      </c>
    </row>
    <row r="90" spans="1:7" ht="24" x14ac:dyDescent="0.2">
      <c r="A90" s="88">
        <v>1</v>
      </c>
      <c r="B90" s="224" t="s">
        <v>355</v>
      </c>
      <c r="C90" s="89"/>
      <c r="D90" s="221" t="s">
        <v>512</v>
      </c>
      <c r="E90" s="221"/>
      <c r="F90" s="55" t="s">
        <v>75</v>
      </c>
      <c r="G90" s="92"/>
    </row>
    <row r="91" spans="1:7" ht="48" x14ac:dyDescent="0.2">
      <c r="A91" s="88">
        <v>2</v>
      </c>
      <c r="B91" s="224" t="s">
        <v>514</v>
      </c>
      <c r="C91" s="224" t="s">
        <v>513</v>
      </c>
      <c r="D91" s="221" t="s">
        <v>378</v>
      </c>
      <c r="E91" s="235"/>
      <c r="F91" s="55" t="s">
        <v>75</v>
      </c>
      <c r="G91" s="110"/>
    </row>
    <row r="92" spans="1:7" ht="24" x14ac:dyDescent="0.2">
      <c r="A92" s="88">
        <v>3</v>
      </c>
      <c r="B92" s="224" t="s">
        <v>355</v>
      </c>
      <c r="C92" s="89"/>
      <c r="D92" s="221" t="s">
        <v>510</v>
      </c>
      <c r="E92" s="235"/>
      <c r="F92" s="55" t="s">
        <v>75</v>
      </c>
      <c r="G92" s="110"/>
    </row>
    <row r="93" spans="1:7" x14ac:dyDescent="0.2">
      <c r="A93" s="88">
        <v>4</v>
      </c>
      <c r="B93" s="224" t="s">
        <v>511</v>
      </c>
      <c r="C93" s="89"/>
      <c r="D93" s="221" t="s">
        <v>515</v>
      </c>
      <c r="E93" s="91"/>
      <c r="F93" s="55" t="s">
        <v>75</v>
      </c>
      <c r="G93" s="110"/>
    </row>
    <row r="94" spans="1:7" ht="24" x14ac:dyDescent="0.2">
      <c r="A94" s="88">
        <v>5</v>
      </c>
      <c r="B94" s="224" t="s">
        <v>516</v>
      </c>
      <c r="C94" s="224" t="s">
        <v>546</v>
      </c>
      <c r="D94" s="221" t="s">
        <v>378</v>
      </c>
      <c r="E94" s="91"/>
      <c r="F94" s="55" t="s">
        <v>75</v>
      </c>
      <c r="G94" s="110"/>
    </row>
    <row r="95" spans="1:7" x14ac:dyDescent="0.2">
      <c r="A95" s="88">
        <v>6</v>
      </c>
      <c r="B95" s="224" t="s">
        <v>524</v>
      </c>
      <c r="C95" s="89"/>
      <c r="D95" s="221" t="s">
        <v>541</v>
      </c>
      <c r="E95" s="91"/>
      <c r="F95" s="55" t="s">
        <v>75</v>
      </c>
      <c r="G95" s="254"/>
    </row>
    <row r="96" spans="1:7" x14ac:dyDescent="0.2">
      <c r="A96" s="88">
        <v>7</v>
      </c>
      <c r="B96" s="224" t="s">
        <v>529</v>
      </c>
      <c r="C96" s="89"/>
      <c r="D96" s="221" t="s">
        <v>544</v>
      </c>
      <c r="E96" s="91"/>
      <c r="F96" s="55" t="s">
        <v>75</v>
      </c>
      <c r="G96" s="110"/>
    </row>
    <row r="97" spans="1:7" x14ac:dyDescent="0.2">
      <c r="A97" s="88">
        <v>8</v>
      </c>
      <c r="B97" s="224" t="s">
        <v>536</v>
      </c>
      <c r="C97" s="89"/>
      <c r="D97" s="221" t="s">
        <v>542</v>
      </c>
      <c r="E97" s="91"/>
      <c r="F97" s="55" t="s">
        <v>75</v>
      </c>
      <c r="G97" s="254"/>
    </row>
    <row r="98" spans="1:7" ht="24" x14ac:dyDescent="0.2">
      <c r="A98" s="88">
        <v>9</v>
      </c>
      <c r="B98" s="224" t="s">
        <v>537</v>
      </c>
      <c r="C98" s="89"/>
      <c r="D98" s="221" t="s">
        <v>544</v>
      </c>
      <c r="E98" s="91"/>
      <c r="F98" s="55" t="s">
        <v>75</v>
      </c>
      <c r="G98" s="110"/>
    </row>
    <row r="99" spans="1:7" x14ac:dyDescent="0.2">
      <c r="A99" s="88">
        <v>10</v>
      </c>
      <c r="B99" s="224" t="s">
        <v>538</v>
      </c>
      <c r="C99" s="89"/>
      <c r="D99" s="221" t="s">
        <v>543</v>
      </c>
      <c r="E99" s="91"/>
      <c r="F99" s="55" t="s">
        <v>75</v>
      </c>
      <c r="G99" s="254"/>
    </row>
    <row r="100" spans="1:7" x14ac:dyDescent="0.2">
      <c r="A100" s="88">
        <v>11</v>
      </c>
      <c r="B100" s="224" t="s">
        <v>539</v>
      </c>
      <c r="C100" s="224"/>
      <c r="D100" s="221" t="s">
        <v>544</v>
      </c>
      <c r="E100" s="221"/>
      <c r="F100" s="55" t="s">
        <v>75</v>
      </c>
      <c r="G100" s="110"/>
    </row>
    <row r="101" spans="1:7" ht="24" x14ac:dyDescent="0.2">
      <c r="A101" s="88">
        <v>12</v>
      </c>
      <c r="B101" s="224" t="s">
        <v>525</v>
      </c>
      <c r="C101" s="224"/>
      <c r="D101" s="221" t="s">
        <v>549</v>
      </c>
      <c r="E101" s="221"/>
      <c r="F101" s="55" t="s">
        <v>75</v>
      </c>
      <c r="G101" s="110"/>
    </row>
    <row r="102" spans="1:7" ht="24" x14ac:dyDescent="0.2">
      <c r="A102" s="88">
        <v>13</v>
      </c>
      <c r="B102" s="224" t="s">
        <v>526</v>
      </c>
      <c r="C102" s="224"/>
      <c r="D102" s="221" t="s">
        <v>550</v>
      </c>
      <c r="E102" s="222"/>
      <c r="F102" s="55" t="s">
        <v>75</v>
      </c>
      <c r="G102" s="234"/>
    </row>
    <row r="103" spans="1:7" ht="24" x14ac:dyDescent="0.2">
      <c r="A103" s="88">
        <v>14</v>
      </c>
      <c r="B103" s="224" t="s">
        <v>531</v>
      </c>
      <c r="C103" s="98"/>
      <c r="D103" s="222" t="str">
        <f>D101</f>
        <v>二级菜单显示:【446709L|746709 10-18】
二级菜单tooltip提示：Scheduled</v>
      </c>
      <c r="E103" s="96"/>
      <c r="F103" s="55" t="s">
        <v>75</v>
      </c>
      <c r="G103" s="234"/>
    </row>
    <row r="104" spans="1:7" ht="24" x14ac:dyDescent="0.2">
      <c r="A104" s="88">
        <v>15</v>
      </c>
      <c r="B104" s="224" t="s">
        <v>532</v>
      </c>
      <c r="C104" s="98"/>
      <c r="D104" s="233" t="str">
        <f>D102</f>
        <v>三级菜单显示:【ECOlite 1325+ Additives-50t】
三级菜单tooltip提示：【Scheduled|HaulScheduled】</v>
      </c>
      <c r="E104" s="96"/>
      <c r="F104" s="55" t="s">
        <v>75</v>
      </c>
      <c r="G104" s="234"/>
    </row>
    <row r="105" spans="1:7" ht="24" x14ac:dyDescent="0.2">
      <c r="A105" s="88">
        <v>16</v>
      </c>
      <c r="B105" s="224" t="s">
        <v>533</v>
      </c>
      <c r="C105" s="224"/>
      <c r="D105" s="221" t="str">
        <f>D101</f>
        <v>二级菜单显示:【446709L|746709 10-18】
二级菜单tooltip提示：Scheduled</v>
      </c>
      <c r="E105" s="221"/>
      <c r="F105" s="55" t="s">
        <v>75</v>
      </c>
      <c r="G105" s="110"/>
    </row>
    <row r="106" spans="1:7" ht="24" x14ac:dyDescent="0.2">
      <c r="A106" s="88">
        <v>17</v>
      </c>
      <c r="B106" s="224" t="s">
        <v>534</v>
      </c>
      <c r="C106" s="224"/>
      <c r="D106" s="221" t="str">
        <f>D102</f>
        <v>三级菜单显示:【ECOlite 1325+ Additives-50t】
三级菜单tooltip提示：【Scheduled|HaulScheduled】</v>
      </c>
      <c r="E106" s="222"/>
      <c r="F106" s="55" t="s">
        <v>75</v>
      </c>
      <c r="G106" s="234"/>
    </row>
    <row r="107" spans="1:7" ht="13.5" thickBot="1" x14ac:dyDescent="0.25">
      <c r="A107" s="99"/>
      <c r="B107" s="100" t="s">
        <v>101</v>
      </c>
      <c r="C107" s="100"/>
      <c r="D107" s="101"/>
      <c r="E107" s="101"/>
      <c r="F107" s="111" t="s">
        <v>75</v>
      </c>
      <c r="G107" s="102"/>
    </row>
  </sheetData>
  <mergeCells count="40">
    <mergeCell ref="C85:G85"/>
    <mergeCell ref="C86:G86"/>
    <mergeCell ref="C87:E87"/>
    <mergeCell ref="C88:E88"/>
    <mergeCell ref="C56:E56"/>
    <mergeCell ref="C57:E57"/>
    <mergeCell ref="A81:G81"/>
    <mergeCell ref="C82:E82"/>
    <mergeCell ref="C83:G83"/>
    <mergeCell ref="C84:G84"/>
    <mergeCell ref="C55:G55"/>
    <mergeCell ref="C34:G34"/>
    <mergeCell ref="C35:G35"/>
    <mergeCell ref="C36:G36"/>
    <mergeCell ref="C37:G37"/>
    <mergeCell ref="C38:E38"/>
    <mergeCell ref="C39:E39"/>
    <mergeCell ref="A50:G50"/>
    <mergeCell ref="C51:E51"/>
    <mergeCell ref="C52:G52"/>
    <mergeCell ref="C53:G53"/>
    <mergeCell ref="C54:G54"/>
    <mergeCell ref="C33:E33"/>
    <mergeCell ref="C7:E7"/>
    <mergeCell ref="C8:E8"/>
    <mergeCell ref="A16:G16"/>
    <mergeCell ref="C17:E17"/>
    <mergeCell ref="C18:G18"/>
    <mergeCell ref="C19:G19"/>
    <mergeCell ref="C20:G20"/>
    <mergeCell ref="C21:G21"/>
    <mergeCell ref="C22:E22"/>
    <mergeCell ref="C23:E23"/>
    <mergeCell ref="A32:G32"/>
    <mergeCell ref="C6:G6"/>
    <mergeCell ref="A1:G1"/>
    <mergeCell ref="C2:E2"/>
    <mergeCell ref="C3:G3"/>
    <mergeCell ref="C4:G4"/>
    <mergeCell ref="C5:G5"/>
  </mergeCells>
  <phoneticPr fontId="7" type="noConversion"/>
  <conditionalFormatting sqref="F10:F14 F25:F29 F59:F78 F90:F107">
    <cfRule type="cellIs" dxfId="86" priority="10" stopIfTrue="1" operator="equal">
      <formula>"F"</formula>
    </cfRule>
    <cfRule type="cellIs" dxfId="85" priority="11" stopIfTrue="1" operator="equal">
      <formula>"B"</formula>
    </cfRule>
    <cfRule type="cellIs" dxfId="84" priority="12" stopIfTrue="1" operator="equal">
      <formula>"u"</formula>
    </cfRule>
  </conditionalFormatting>
  <conditionalFormatting sqref="F41:F48">
    <cfRule type="cellIs" dxfId="83" priority="7" stopIfTrue="1" operator="equal">
      <formula>"F"</formula>
    </cfRule>
    <cfRule type="cellIs" dxfId="82" priority="8" stopIfTrue="1" operator="equal">
      <formula>"B"</formula>
    </cfRule>
    <cfRule type="cellIs" dxfId="81" priority="9"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41:F48 F10:F14 F25:F29 F59:F78 F90:F107" xr:uid="{E1F2DBA1-B331-4420-87FB-4724D1871DDE}">
      <formula1>"U,P,F,B,S,n/a"</formula1>
    </dataValidation>
  </dataValidations>
  <hyperlinks>
    <hyperlink ref="G2" location="'Haul Blend'!A14" display="UC004-01" xr:uid="{D357CE53-C4DF-4710-8858-F2F1DB0E35D0}"/>
    <hyperlink ref="G17" location="'Haul Blend'!A15" display="UC004-02" xr:uid="{E5DE1D00-005F-47AF-9EAB-E0A8B513A465}"/>
    <hyperlink ref="G33" location="'Haul Blend'!A16" display="UC004-03" xr:uid="{0FA58830-B878-42A3-847D-4F040AAE280E}"/>
    <hyperlink ref="G51" location="'Haul Blend'!A17" display="UC004-04" xr:uid="{458BC201-00BF-4DE6-8709-3F62173EDBEE}"/>
    <hyperlink ref="G82" location="'Haul Blend'!A18" display="UC004-05" xr:uid="{124CF4D4-DA68-408D-B3EF-A2AB476BF6CE}"/>
  </hyperlink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8445E-F621-433B-A081-D68C044D5A8D}">
  <dimension ref="A1:I28"/>
  <sheetViews>
    <sheetView workbookViewId="0">
      <selection activeCell="H19" sqref="H19"/>
    </sheetView>
  </sheetViews>
  <sheetFormatPr defaultColWidth="9.140625" defaultRowHeight="12.75" x14ac:dyDescent="0.2"/>
  <cols>
    <col min="1" max="1" width="5.28515625" style="28" customWidth="1"/>
    <col min="2" max="2" width="59.85546875" style="28" bestFit="1" customWidth="1"/>
    <col min="3" max="3" width="52.42578125" style="28" customWidth="1"/>
    <col min="4" max="4" width="6.5703125" style="28" customWidth="1"/>
    <col min="5" max="5" width="10.42578125" style="28" customWidth="1"/>
    <col min="6" max="6" width="8.85546875" style="28" customWidth="1"/>
    <col min="7" max="7" width="7.5703125" style="28" customWidth="1"/>
    <col min="8" max="8" width="30.5703125" style="28" customWidth="1"/>
    <col min="9" max="9" width="2.7109375" style="29" customWidth="1"/>
    <col min="10" max="16384" width="9.140625" style="28"/>
  </cols>
  <sheetData>
    <row r="1" spans="1:9" ht="20.25" x14ac:dyDescent="0.3">
      <c r="A1" s="346" t="str">
        <f ca="1">MID(CELL("filename",A7),FIND("]",CELL("filename"),1)+1,255)</f>
        <v>Schedule Product Haul</v>
      </c>
      <c r="B1" s="346"/>
      <c r="C1" s="346"/>
      <c r="D1" s="346"/>
      <c r="E1" s="346"/>
      <c r="F1" s="346"/>
      <c r="G1" s="346"/>
      <c r="H1" s="346"/>
      <c r="I1" s="346"/>
    </row>
    <row r="2" spans="1:9" ht="20.25" x14ac:dyDescent="0.3">
      <c r="A2" s="30"/>
      <c r="B2" s="30"/>
      <c r="C2" s="30"/>
      <c r="D2" s="30"/>
      <c r="E2" s="30"/>
      <c r="F2" s="30"/>
      <c r="G2" s="30"/>
      <c r="H2" s="30"/>
      <c r="I2" s="30"/>
    </row>
    <row r="3" spans="1:9" s="26" customFormat="1" x14ac:dyDescent="0.2">
      <c r="A3" s="31"/>
      <c r="B3" s="31"/>
      <c r="C3" s="31"/>
      <c r="D3" s="32"/>
      <c r="E3" s="32" t="s">
        <v>73</v>
      </c>
      <c r="F3" s="33"/>
      <c r="G3" s="34"/>
      <c r="H3" s="31"/>
      <c r="I3" s="31"/>
    </row>
    <row r="4" spans="1:9" s="26" customFormat="1" ht="12" x14ac:dyDescent="0.2">
      <c r="A4" s="31"/>
      <c r="B4" s="31"/>
      <c r="C4" s="31"/>
      <c r="D4" s="35" t="s">
        <v>74</v>
      </c>
      <c r="E4" s="35">
        <f>COUNTIF($D$12:$D$27,"U")</f>
        <v>0</v>
      </c>
      <c r="F4" s="36">
        <f t="shared" ref="F4:F8" si="0">IF($E$9=0,"-",$E4/$E$9)</f>
        <v>0</v>
      </c>
      <c r="G4" s="37">
        <f>SUMIF($D$12:$D$27,"U",$G$12:$G$27)/60</f>
        <v>0</v>
      </c>
      <c r="H4" s="31"/>
      <c r="I4" s="31"/>
    </row>
    <row r="5" spans="1:9" s="26" customFormat="1" ht="12" x14ac:dyDescent="0.2">
      <c r="A5" s="31"/>
      <c r="B5" s="31"/>
      <c r="C5" s="31"/>
      <c r="D5" s="35" t="s">
        <v>75</v>
      </c>
      <c r="E5" s="35">
        <f>COUNTIF($D$12:$D$27,"P")</f>
        <v>4</v>
      </c>
      <c r="F5" s="36">
        <f t="shared" si="0"/>
        <v>1</v>
      </c>
      <c r="G5" s="38">
        <f>SUMIF($D$12:$D$27,"P",$G$12:$G$27)/60</f>
        <v>0</v>
      </c>
      <c r="H5" s="31"/>
      <c r="I5" s="31"/>
    </row>
    <row r="6" spans="1:9" s="26" customFormat="1" ht="12" x14ac:dyDescent="0.2">
      <c r="A6" s="31"/>
      <c r="B6" s="31"/>
      <c r="C6" s="31"/>
      <c r="D6" s="35" t="s">
        <v>76</v>
      </c>
      <c r="E6" s="35">
        <f>COUNTIF($D$12:$D$27,"F")</f>
        <v>0</v>
      </c>
      <c r="F6" s="36">
        <f t="shared" si="0"/>
        <v>0</v>
      </c>
      <c r="G6" s="38">
        <f>SUMIF($D$12:$D$27,"F",$G$12:$G$27)/60</f>
        <v>0</v>
      </c>
      <c r="H6" s="31"/>
      <c r="I6" s="31"/>
    </row>
    <row r="7" spans="1:9" s="26" customFormat="1" ht="12" x14ac:dyDescent="0.2">
      <c r="A7" s="39"/>
      <c r="B7" s="39"/>
      <c r="C7" s="39"/>
      <c r="D7" s="35" t="s">
        <v>77</v>
      </c>
      <c r="E7" s="35">
        <f>COUNTIF($D$12:$D$27,"S")</f>
        <v>0</v>
      </c>
      <c r="F7" s="36">
        <f t="shared" si="0"/>
        <v>0</v>
      </c>
      <c r="G7" s="38">
        <f>SUMIF($D$12:$D$27,"S",$G$12:$G$27)/60</f>
        <v>0</v>
      </c>
      <c r="H7" s="31"/>
      <c r="I7" s="31"/>
    </row>
    <row r="8" spans="1:9" s="26" customFormat="1" ht="12" x14ac:dyDescent="0.2">
      <c r="A8" s="39"/>
      <c r="B8" s="39"/>
      <c r="C8" s="39"/>
      <c r="D8" s="35" t="s">
        <v>78</v>
      </c>
      <c r="E8" s="35">
        <f>COUNTIF($D$12:$D$27,"B")</f>
        <v>0</v>
      </c>
      <c r="F8" s="40">
        <f t="shared" si="0"/>
        <v>0</v>
      </c>
      <c r="G8" s="38">
        <f>SUMIF($D$12:$D$27,"B",$G$12:$G$27)/60</f>
        <v>0</v>
      </c>
      <c r="H8" s="31"/>
      <c r="I8" s="31"/>
    </row>
    <row r="9" spans="1:9" s="26" customFormat="1" ht="12" x14ac:dyDescent="0.2">
      <c r="A9" s="39"/>
      <c r="B9" s="39"/>
      <c r="C9" s="39"/>
      <c r="D9" s="41" t="s">
        <v>41</v>
      </c>
      <c r="E9" s="42">
        <f>SUM(E4:E8)</f>
        <v>4</v>
      </c>
      <c r="F9" s="43">
        <f>IF($E$9=0,"-",$E$9/$E$9)</f>
        <v>1</v>
      </c>
      <c r="G9" s="44">
        <f>SUM(G4:G8)</f>
        <v>0</v>
      </c>
      <c r="I9" s="66"/>
    </row>
    <row r="10" spans="1:9" s="26" customFormat="1" ht="12" x14ac:dyDescent="0.2">
      <c r="A10" s="39"/>
      <c r="B10" s="39"/>
      <c r="C10" s="39"/>
      <c r="D10" s="45" t="s">
        <v>43</v>
      </c>
      <c r="E10" s="46">
        <f>COUNTIF($D$12:$D$27,"N/A")</f>
        <v>4</v>
      </c>
      <c r="F10" s="47"/>
      <c r="G10" s="48">
        <f>SUMIF($D$12:$D$27,"n/a",$G$12:$G$27)/60</f>
        <v>0</v>
      </c>
      <c r="I10" s="66"/>
    </row>
    <row r="11" spans="1:9" x14ac:dyDescent="0.2">
      <c r="A11" s="49"/>
      <c r="B11" s="49"/>
      <c r="C11" s="49"/>
      <c r="D11" s="49"/>
      <c r="E11" s="49"/>
      <c r="F11" s="49"/>
      <c r="G11" s="49"/>
      <c r="H11" s="49"/>
      <c r="I11" s="67"/>
    </row>
    <row r="12" spans="1:9" ht="25.5" x14ac:dyDescent="0.2">
      <c r="A12" s="50" t="s">
        <v>79</v>
      </c>
      <c r="B12" s="50" t="s">
        <v>102</v>
      </c>
      <c r="C12" s="50" t="s">
        <v>80</v>
      </c>
      <c r="D12" s="50" t="s">
        <v>81</v>
      </c>
      <c r="E12" s="50" t="s">
        <v>82</v>
      </c>
      <c r="F12" s="50" t="s">
        <v>30</v>
      </c>
      <c r="G12" s="50" t="s">
        <v>83</v>
      </c>
      <c r="H12" s="51" t="s">
        <v>64</v>
      </c>
      <c r="I12" s="68"/>
    </row>
    <row r="13" spans="1:9" ht="13.5" thickBot="1" x14ac:dyDescent="0.25">
      <c r="A13" s="347" t="s">
        <v>553</v>
      </c>
      <c r="B13" s="348"/>
      <c r="C13" s="348"/>
      <c r="D13" s="348"/>
      <c r="E13" s="348"/>
      <c r="F13" s="348"/>
      <c r="G13" s="348"/>
      <c r="H13" s="348"/>
      <c r="I13" s="349"/>
    </row>
    <row r="14" spans="1:9" x14ac:dyDescent="0.2">
      <c r="A14" s="52">
        <v>1</v>
      </c>
      <c r="B14" s="246" t="s">
        <v>554</v>
      </c>
      <c r="C14" s="227" t="s">
        <v>340</v>
      </c>
      <c r="D14" s="55" t="s">
        <v>75</v>
      </c>
      <c r="E14" s="56"/>
      <c r="F14" s="57"/>
      <c r="G14" s="58"/>
      <c r="H14" s="59"/>
      <c r="I14" s="57"/>
    </row>
    <row r="15" spans="1:9" ht="24.75" x14ac:dyDescent="0.2">
      <c r="A15" s="60">
        <v>2</v>
      </c>
      <c r="B15" s="247" t="s">
        <v>666</v>
      </c>
      <c r="C15" s="217" t="s">
        <v>556</v>
      </c>
      <c r="D15" s="55" t="s">
        <v>75</v>
      </c>
      <c r="E15" s="56"/>
      <c r="F15" s="57"/>
      <c r="G15" s="58"/>
      <c r="H15" s="65"/>
      <c r="I15" s="64"/>
    </row>
    <row r="16" spans="1:9" ht="84" x14ac:dyDescent="0.2">
      <c r="A16" s="52">
        <v>3</v>
      </c>
      <c r="B16" s="247" t="s">
        <v>667</v>
      </c>
      <c r="C16" s="227" t="s">
        <v>557</v>
      </c>
      <c r="D16" s="55" t="str">
        <f>'UC005 Test Cases'!F45</f>
        <v>P</v>
      </c>
      <c r="E16" s="56"/>
      <c r="F16" s="57"/>
      <c r="G16" s="58"/>
      <c r="H16" s="252" t="s">
        <v>861</v>
      </c>
      <c r="I16" s="64"/>
    </row>
    <row r="17" spans="1:9" x14ac:dyDescent="0.2">
      <c r="A17" s="60">
        <v>4</v>
      </c>
      <c r="B17" s="247" t="s">
        <v>668</v>
      </c>
      <c r="C17" s="227" t="s">
        <v>396</v>
      </c>
      <c r="D17" s="55" t="str">
        <f>'UC005 Test Cases'!F76</f>
        <v>P</v>
      </c>
      <c r="E17" s="56"/>
      <c r="F17" s="57"/>
      <c r="G17" s="58"/>
      <c r="H17" s="252" t="s">
        <v>861</v>
      </c>
      <c r="I17" s="64"/>
    </row>
    <row r="18" spans="1:9" x14ac:dyDescent="0.2">
      <c r="A18" s="52">
        <v>5</v>
      </c>
      <c r="B18" s="221"/>
      <c r="C18" s="224"/>
      <c r="D18" s="55" t="s">
        <v>84</v>
      </c>
      <c r="E18" s="56"/>
      <c r="F18" s="57"/>
      <c r="G18" s="58"/>
      <c r="H18" s="65"/>
      <c r="I18" s="64"/>
    </row>
    <row r="19" spans="1:9" x14ac:dyDescent="0.2">
      <c r="A19" s="60">
        <v>6</v>
      </c>
      <c r="B19" s="221"/>
      <c r="C19" s="98"/>
      <c r="D19" s="55" t="s">
        <v>84</v>
      </c>
      <c r="E19" s="56"/>
      <c r="F19" s="220"/>
      <c r="G19" s="58"/>
      <c r="H19" s="65"/>
      <c r="I19" s="64"/>
    </row>
    <row r="20" spans="1:9" x14ac:dyDescent="0.2">
      <c r="A20" s="52">
        <v>7</v>
      </c>
      <c r="B20" s="221"/>
      <c r="C20" s="223"/>
      <c r="D20" s="55" t="s">
        <v>84</v>
      </c>
      <c r="E20" s="56"/>
      <c r="F20" s="57"/>
      <c r="G20" s="58"/>
      <c r="H20" s="65"/>
      <c r="I20" s="64"/>
    </row>
    <row r="21" spans="1:9" x14ac:dyDescent="0.2">
      <c r="A21" s="60">
        <v>8</v>
      </c>
      <c r="B21" s="221"/>
      <c r="C21" s="223"/>
      <c r="D21" s="55" t="s">
        <v>84</v>
      </c>
      <c r="E21" s="105"/>
      <c r="F21" s="106"/>
      <c r="G21" s="107"/>
      <c r="H21" s="108"/>
      <c r="I21" s="109"/>
    </row>
    <row r="22" spans="1:9" x14ac:dyDescent="0.2">
      <c r="A22" s="52">
        <v>9</v>
      </c>
      <c r="B22" s="61"/>
      <c r="C22" s="61"/>
      <c r="D22" s="55"/>
      <c r="E22" s="63"/>
      <c r="F22" s="64"/>
      <c r="G22" s="58"/>
      <c r="H22" s="65"/>
      <c r="I22" s="64"/>
    </row>
    <row r="23" spans="1:9" x14ac:dyDescent="0.2">
      <c r="A23" s="60">
        <v>10</v>
      </c>
      <c r="B23" s="62"/>
      <c r="C23" s="61"/>
      <c r="D23" s="55"/>
      <c r="E23" s="63"/>
      <c r="F23" s="64"/>
      <c r="G23" s="58"/>
      <c r="H23" s="65"/>
      <c r="I23" s="64"/>
    </row>
    <row r="24" spans="1:9" x14ac:dyDescent="0.2">
      <c r="A24" s="52">
        <v>11</v>
      </c>
      <c r="B24" s="62"/>
      <c r="C24" s="61"/>
      <c r="D24" s="55"/>
      <c r="E24" s="63"/>
      <c r="F24" s="64"/>
      <c r="G24" s="58"/>
      <c r="H24" s="65"/>
      <c r="I24" s="64"/>
    </row>
    <row r="25" spans="1:9" x14ac:dyDescent="0.2">
      <c r="A25" s="60">
        <v>12</v>
      </c>
      <c r="B25" s="61"/>
      <c r="C25" s="61"/>
      <c r="D25" s="55"/>
      <c r="E25" s="63"/>
      <c r="F25" s="64"/>
      <c r="G25" s="58"/>
      <c r="H25" s="65"/>
      <c r="I25" s="64"/>
    </row>
    <row r="26" spans="1:9" x14ac:dyDescent="0.2">
      <c r="A26" s="52">
        <v>13</v>
      </c>
      <c r="B26" s="62"/>
      <c r="C26" s="61"/>
      <c r="D26" s="55"/>
      <c r="E26" s="63"/>
      <c r="F26" s="64"/>
      <c r="G26" s="58"/>
      <c r="H26" s="65"/>
      <c r="I26" s="64"/>
    </row>
    <row r="27" spans="1:9" x14ac:dyDescent="0.2">
      <c r="A27" s="60">
        <v>14</v>
      </c>
      <c r="B27" s="62"/>
      <c r="C27" s="61"/>
      <c r="D27" s="55"/>
      <c r="E27" s="63"/>
      <c r="F27" s="64"/>
      <c r="G27" s="58"/>
      <c r="H27" s="65"/>
      <c r="I27" s="64"/>
    </row>
    <row r="28" spans="1:9" x14ac:dyDescent="0.2">
      <c r="A28" s="52">
        <v>15</v>
      </c>
      <c r="B28" s="62"/>
      <c r="C28" s="61"/>
      <c r="D28" s="55" t="s">
        <v>84</v>
      </c>
      <c r="E28" s="63"/>
      <c r="F28" s="64"/>
      <c r="G28" s="58"/>
      <c r="H28" s="65"/>
      <c r="I28" s="64"/>
    </row>
  </sheetData>
  <mergeCells count="2">
    <mergeCell ref="A1:I1"/>
    <mergeCell ref="A13:I13"/>
  </mergeCells>
  <phoneticPr fontId="7" type="noConversion"/>
  <conditionalFormatting sqref="D14:D28">
    <cfRule type="cellIs" dxfId="80" priority="1" stopIfTrue="1" operator="equal">
      <formula>"F"</formula>
    </cfRule>
    <cfRule type="cellIs" dxfId="79" priority="2" stopIfTrue="1" operator="equal">
      <formula>"B"</formula>
    </cfRule>
    <cfRule type="cellIs" dxfId="78" priority="3" stopIfTrue="1" operator="equal">
      <formula>"u"</formula>
    </cfRule>
  </conditionalFormatting>
  <dataValidations count="3">
    <dataValidation type="list" showInputMessage="1" showErrorMessage="1" promptTitle="Valid values include:" prompt="U - Untested_x000a_P - Pass_x000a_F - Fail_x000a_B - Blocked_x000a_S - Skipped_x000a_n/a - Not applicable_x000a_" sqref="D14:D28" xr:uid="{C0B7D739-0E00-4294-B369-C6F1521D2124}">
      <formula1>"U,P,F,B,S,n/a"</formula1>
    </dataValidation>
    <dataValidation allowBlank="1" showErrorMessage="1" promptTitle="Valid values include:" sqref="D12" xr:uid="{97A6E451-9C12-42E4-BB59-A00C9C173F03}"/>
    <dataValidation allowBlank="1" showErrorMessage="1" sqref="A12:B12" xr:uid="{8BBF2D57-C67C-460C-8299-C56F73295B6B}"/>
  </dataValidations>
  <hyperlinks>
    <hyperlink ref="B14" location="'UC005 Test Cases'!A1" display="Schedule Prodcut Haul菜单未显示测试" xr:uid="{50840F42-420E-4F3F-B4D6-DB7C7AB45C7D}"/>
    <hyperlink ref="B15" location="'UC005 Test Cases'!A15" display="Schedule  Prodcut Haul 菜单显示测试" xr:uid="{3EF3EC9E-77F2-4918-AE86-FDAFFF4982DE}"/>
    <hyperlink ref="B16" location="'UC005 Test Cases'!A29" display="新增Schedule  Prodcut Haul 数据，BlendTest被勾选，保存成功" xr:uid="{48D72759-7A7C-4AAC-B26C-8AA845704A58}"/>
    <hyperlink ref="B17" location="'UC005 Test Cases'!A47" display="新增Schedule  Prodcut Haul 数据，必填项未输入保存失败" xr:uid="{A37D083B-C51B-4F63-B7D9-D12B0E2E910D}"/>
  </hyperlinks>
  <pageMargins left="0.75" right="0.75" top="1" bottom="1" header="0.5" footer="0.5"/>
  <pageSetup paperSize="9" orientation="portrait" horizontalDpi="0" verticalDpi="0" r:id="rId1"/>
  <drawing r:id="rId2"/>
  <legacyDrawing r:id="rId3"/>
  <oleObjects>
    <mc:AlternateContent xmlns:mc="http://schemas.openxmlformats.org/markup-compatibility/2006">
      <mc:Choice Requires="x14">
        <oleObject progId="Paint.Picture" shapeId="154625" r:id="rId4">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4625"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48133-1361-49ED-9EC9-C7C802D1456E}">
  <dimension ref="A1:G76"/>
  <sheetViews>
    <sheetView topLeftCell="A31" workbookViewId="0">
      <selection activeCell="G74" sqref="G74"/>
    </sheetView>
  </sheetViews>
  <sheetFormatPr defaultColWidth="9" defaultRowHeight="12.75" x14ac:dyDescent="0.2"/>
  <cols>
    <col min="1" max="1" width="3.140625" customWidth="1"/>
    <col min="2" max="2" width="37.42578125" bestFit="1" customWidth="1"/>
    <col min="3" max="3" width="34.7109375" customWidth="1"/>
    <col min="4" max="4" width="30.42578125" customWidth="1"/>
    <col min="5" max="5" width="24.140625" customWidth="1"/>
    <col min="6" max="6" width="9.140625" customWidth="1"/>
    <col min="7" max="7" width="48.5703125" customWidth="1"/>
  </cols>
  <sheetData>
    <row r="1" spans="1:7" ht="16.5" thickBot="1" x14ac:dyDescent="0.25">
      <c r="A1" s="361" t="s">
        <v>633</v>
      </c>
      <c r="B1" s="361"/>
      <c r="C1" s="361"/>
      <c r="D1" s="361"/>
      <c r="E1" s="361"/>
      <c r="F1" s="361"/>
      <c r="G1" s="361"/>
    </row>
    <row r="2" spans="1:7" ht="36" customHeight="1" thickTop="1" x14ac:dyDescent="0.2">
      <c r="A2" s="69"/>
      <c r="B2" s="70" t="s">
        <v>86</v>
      </c>
      <c r="C2" s="362" t="s">
        <v>634</v>
      </c>
      <c r="D2" s="363"/>
      <c r="E2" s="364"/>
      <c r="F2" s="71" t="s">
        <v>87</v>
      </c>
      <c r="G2" s="248" t="s">
        <v>630</v>
      </c>
    </row>
    <row r="3" spans="1:7" ht="27.75" customHeight="1" x14ac:dyDescent="0.2">
      <c r="A3" s="72"/>
      <c r="B3" s="73" t="s">
        <v>343</v>
      </c>
      <c r="C3" s="365" t="s">
        <v>635</v>
      </c>
      <c r="D3" s="366"/>
      <c r="E3" s="366"/>
      <c r="F3" s="366"/>
      <c r="G3" s="367"/>
    </row>
    <row r="4" spans="1:7" ht="12.75" customHeight="1" x14ac:dyDescent="0.2">
      <c r="A4" s="74"/>
      <c r="B4" s="73" t="s">
        <v>342</v>
      </c>
      <c r="C4" s="365" t="s">
        <v>344</v>
      </c>
      <c r="D4" s="366"/>
      <c r="E4" s="366"/>
      <c r="F4" s="366"/>
      <c r="G4" s="367"/>
    </row>
    <row r="5" spans="1:7" x14ac:dyDescent="0.2">
      <c r="A5" s="74"/>
      <c r="B5" s="73" t="s">
        <v>89</v>
      </c>
      <c r="C5" s="368"/>
      <c r="D5" s="369"/>
      <c r="E5" s="369"/>
      <c r="F5" s="369"/>
      <c r="G5" s="370"/>
    </row>
    <row r="6" spans="1:7" ht="26.25" customHeight="1" thickBot="1" x14ac:dyDescent="0.25">
      <c r="A6" s="75"/>
      <c r="B6" s="76" t="s">
        <v>345</v>
      </c>
      <c r="C6" s="352" t="s">
        <v>346</v>
      </c>
      <c r="D6" s="353"/>
      <c r="E6" s="353"/>
      <c r="F6" s="353"/>
      <c r="G6" s="354"/>
    </row>
    <row r="7" spans="1:7" x14ac:dyDescent="0.2">
      <c r="A7" s="77"/>
      <c r="B7" s="78" t="s">
        <v>90</v>
      </c>
      <c r="C7" s="355" t="s">
        <v>347</v>
      </c>
      <c r="D7" s="356"/>
      <c r="E7" s="357"/>
      <c r="F7" s="79" t="s">
        <v>91</v>
      </c>
      <c r="G7" s="80"/>
    </row>
    <row r="8" spans="1:7" ht="13.5" thickBot="1" x14ac:dyDescent="0.25">
      <c r="A8" s="81"/>
      <c r="B8" s="82" t="s">
        <v>92</v>
      </c>
      <c r="C8" s="358" t="s">
        <v>93</v>
      </c>
      <c r="D8" s="359"/>
      <c r="E8" s="360"/>
      <c r="F8" s="83" t="s">
        <v>94</v>
      </c>
      <c r="G8" s="228">
        <v>44852</v>
      </c>
    </row>
    <row r="9" spans="1:7" ht="26.25" thickBot="1" x14ac:dyDescent="0.25">
      <c r="A9" s="84" t="s">
        <v>95</v>
      </c>
      <c r="B9" s="85" t="s">
        <v>96</v>
      </c>
      <c r="C9" s="85" t="s">
        <v>97</v>
      </c>
      <c r="D9" s="85" t="s">
        <v>98</v>
      </c>
      <c r="E9" s="85" t="s">
        <v>99</v>
      </c>
      <c r="F9" s="86" t="s">
        <v>81</v>
      </c>
      <c r="G9" s="87" t="s">
        <v>100</v>
      </c>
    </row>
    <row r="10" spans="1:7" ht="24" x14ac:dyDescent="0.2">
      <c r="A10" s="88">
        <v>1</v>
      </c>
      <c r="B10" s="224" t="s">
        <v>348</v>
      </c>
      <c r="C10" s="89"/>
      <c r="D10" s="221" t="s">
        <v>349</v>
      </c>
      <c r="E10" s="221" t="s">
        <v>349</v>
      </c>
      <c r="F10" s="55" t="s">
        <v>75</v>
      </c>
      <c r="G10" s="92"/>
    </row>
    <row r="11" spans="1:7" x14ac:dyDescent="0.2">
      <c r="A11" s="88">
        <v>2</v>
      </c>
      <c r="B11" s="89"/>
      <c r="C11" s="89"/>
      <c r="D11" s="90"/>
      <c r="E11" s="91"/>
      <c r="F11" s="55" t="s">
        <v>84</v>
      </c>
      <c r="G11" s="110"/>
    </row>
    <row r="12" spans="1:7" x14ac:dyDescent="0.2">
      <c r="A12" s="88"/>
      <c r="B12" s="89"/>
      <c r="C12" s="89"/>
      <c r="D12" s="90"/>
      <c r="E12" s="91"/>
      <c r="F12" s="55"/>
      <c r="G12" s="110"/>
    </row>
    <row r="13" spans="1:7" ht="13.5" thickBot="1" x14ac:dyDescent="0.25">
      <c r="A13" s="99"/>
      <c r="B13" s="100" t="s">
        <v>101</v>
      </c>
      <c r="C13" s="100"/>
      <c r="D13" s="101"/>
      <c r="E13" s="101"/>
      <c r="F13" s="111" t="s">
        <v>75</v>
      </c>
      <c r="G13" s="102"/>
    </row>
    <row r="15" spans="1:7" ht="16.5" thickBot="1" x14ac:dyDescent="0.25">
      <c r="A15" s="361" t="s">
        <v>636</v>
      </c>
      <c r="B15" s="361"/>
      <c r="C15" s="361"/>
      <c r="D15" s="361"/>
      <c r="E15" s="361"/>
      <c r="F15" s="361"/>
      <c r="G15" s="361"/>
    </row>
    <row r="16" spans="1:7" ht="36" customHeight="1" thickTop="1" x14ac:dyDescent="0.2">
      <c r="A16" s="69"/>
      <c r="B16" s="70" t="s">
        <v>86</v>
      </c>
      <c r="C16" s="362" t="s">
        <v>637</v>
      </c>
      <c r="D16" s="363"/>
      <c r="E16" s="364"/>
      <c r="F16" s="71" t="s">
        <v>87</v>
      </c>
      <c r="G16" s="248" t="s">
        <v>631</v>
      </c>
    </row>
    <row r="17" spans="1:7" ht="27.75" customHeight="1" x14ac:dyDescent="0.2">
      <c r="A17" s="72"/>
      <c r="B17" s="73" t="s">
        <v>343</v>
      </c>
      <c r="C17" s="365" t="s">
        <v>638</v>
      </c>
      <c r="D17" s="366"/>
      <c r="E17" s="366"/>
      <c r="F17" s="366"/>
      <c r="G17" s="367"/>
    </row>
    <row r="18" spans="1:7" ht="12.75" customHeight="1" x14ac:dyDescent="0.2">
      <c r="A18" s="74"/>
      <c r="B18" s="73" t="s">
        <v>342</v>
      </c>
      <c r="C18" s="365" t="s">
        <v>354</v>
      </c>
      <c r="D18" s="366"/>
      <c r="E18" s="366"/>
      <c r="F18" s="366"/>
      <c r="G18" s="367"/>
    </row>
    <row r="19" spans="1:7" x14ac:dyDescent="0.2">
      <c r="A19" s="74"/>
      <c r="B19" s="73" t="s">
        <v>89</v>
      </c>
      <c r="C19" s="368"/>
      <c r="D19" s="369"/>
      <c r="E19" s="369"/>
      <c r="F19" s="369"/>
      <c r="G19" s="370"/>
    </row>
    <row r="20" spans="1:7" ht="26.25" customHeight="1" thickBot="1" x14ac:dyDescent="0.25">
      <c r="A20" s="75"/>
      <c r="B20" s="76" t="s">
        <v>345</v>
      </c>
      <c r="C20" s="352" t="s">
        <v>346</v>
      </c>
      <c r="D20" s="353"/>
      <c r="E20" s="353"/>
      <c r="F20" s="353"/>
      <c r="G20" s="354"/>
    </row>
    <row r="21" spans="1:7" x14ac:dyDescent="0.2">
      <c r="A21" s="77"/>
      <c r="B21" s="78" t="s">
        <v>90</v>
      </c>
      <c r="C21" s="355" t="s">
        <v>347</v>
      </c>
      <c r="D21" s="356"/>
      <c r="E21" s="357"/>
      <c r="F21" s="79" t="s">
        <v>91</v>
      </c>
      <c r="G21" s="80"/>
    </row>
    <row r="22" spans="1:7" ht="13.5" thickBot="1" x14ac:dyDescent="0.25">
      <c r="A22" s="81"/>
      <c r="B22" s="82" t="s">
        <v>92</v>
      </c>
      <c r="C22" s="358" t="s">
        <v>93</v>
      </c>
      <c r="D22" s="359"/>
      <c r="E22" s="360"/>
      <c r="F22" s="83" t="s">
        <v>94</v>
      </c>
      <c r="G22" s="228">
        <v>44852</v>
      </c>
    </row>
    <row r="23" spans="1:7" ht="26.25" thickBot="1" x14ac:dyDescent="0.25">
      <c r="A23" s="84" t="s">
        <v>95</v>
      </c>
      <c r="B23" s="85" t="s">
        <v>96</v>
      </c>
      <c r="C23" s="85" t="s">
        <v>97</v>
      </c>
      <c r="D23" s="85" t="s">
        <v>98</v>
      </c>
      <c r="E23" s="85" t="s">
        <v>99</v>
      </c>
      <c r="F23" s="86" t="s">
        <v>81</v>
      </c>
      <c r="G23" s="87" t="s">
        <v>100</v>
      </c>
    </row>
    <row r="24" spans="1:7" ht="24" x14ac:dyDescent="0.2">
      <c r="A24" s="88">
        <v>1</v>
      </c>
      <c r="B24" s="224" t="s">
        <v>355</v>
      </c>
      <c r="C24" s="89"/>
      <c r="D24" s="221" t="s">
        <v>639</v>
      </c>
      <c r="E24" s="221"/>
      <c r="F24" s="55" t="s">
        <v>75</v>
      </c>
      <c r="G24" s="92"/>
    </row>
    <row r="25" spans="1:7" x14ac:dyDescent="0.2">
      <c r="A25" s="236"/>
      <c r="B25" s="237"/>
      <c r="C25" s="238"/>
      <c r="D25" s="239"/>
      <c r="E25" s="239"/>
      <c r="F25" s="104"/>
      <c r="G25" s="240"/>
    </row>
    <row r="26" spans="1:7" ht="13.5" thickBot="1" x14ac:dyDescent="0.25">
      <c r="A26" s="99"/>
      <c r="B26" s="100" t="s">
        <v>101</v>
      </c>
      <c r="C26" s="100"/>
      <c r="D26" s="101"/>
      <c r="E26" s="101"/>
      <c r="F26" s="111" t="s">
        <v>75</v>
      </c>
      <c r="G26" s="102"/>
    </row>
    <row r="29" spans="1:7" ht="16.5" thickBot="1" x14ac:dyDescent="0.25">
      <c r="A29" s="361" t="s">
        <v>652</v>
      </c>
      <c r="B29" s="361"/>
      <c r="C29" s="361"/>
      <c r="D29" s="361"/>
      <c r="E29" s="361"/>
      <c r="F29" s="361"/>
      <c r="G29" s="361"/>
    </row>
    <row r="30" spans="1:7" ht="36" customHeight="1" thickTop="1" x14ac:dyDescent="0.2">
      <c r="A30" s="69"/>
      <c r="B30" s="70" t="s">
        <v>86</v>
      </c>
      <c r="C30" s="362" t="s">
        <v>373</v>
      </c>
      <c r="D30" s="363"/>
      <c r="E30" s="364"/>
      <c r="F30" s="71" t="s">
        <v>87</v>
      </c>
      <c r="G30" s="248" t="s">
        <v>632</v>
      </c>
    </row>
    <row r="31" spans="1:7" ht="27.75" customHeight="1" x14ac:dyDescent="0.2">
      <c r="A31" s="72"/>
      <c r="B31" s="73" t="s">
        <v>343</v>
      </c>
      <c r="C31" s="365" t="s">
        <v>353</v>
      </c>
      <c r="D31" s="366"/>
      <c r="E31" s="366"/>
      <c r="F31" s="366"/>
      <c r="G31" s="367"/>
    </row>
    <row r="32" spans="1:7" ht="12.75" customHeight="1" x14ac:dyDescent="0.2">
      <c r="A32" s="74"/>
      <c r="B32" s="73" t="s">
        <v>342</v>
      </c>
      <c r="C32" s="365" t="s">
        <v>354</v>
      </c>
      <c r="D32" s="366"/>
      <c r="E32" s="366"/>
      <c r="F32" s="366"/>
      <c r="G32" s="367"/>
    </row>
    <row r="33" spans="1:7" x14ac:dyDescent="0.2">
      <c r="A33" s="74"/>
      <c r="B33" s="73" t="s">
        <v>89</v>
      </c>
      <c r="C33" s="368"/>
      <c r="D33" s="369"/>
      <c r="E33" s="369"/>
      <c r="F33" s="369"/>
      <c r="G33" s="370"/>
    </row>
    <row r="34" spans="1:7" ht="26.25" customHeight="1" thickBot="1" x14ac:dyDescent="0.25">
      <c r="A34" s="75"/>
      <c r="B34" s="76" t="s">
        <v>345</v>
      </c>
      <c r="C34" s="352" t="s">
        <v>346</v>
      </c>
      <c r="D34" s="353"/>
      <c r="E34" s="353"/>
      <c r="F34" s="353"/>
      <c r="G34" s="354"/>
    </row>
    <row r="35" spans="1:7" x14ac:dyDescent="0.2">
      <c r="A35" s="77"/>
      <c r="B35" s="78" t="s">
        <v>90</v>
      </c>
      <c r="C35" s="355" t="s">
        <v>347</v>
      </c>
      <c r="D35" s="356"/>
      <c r="E35" s="357"/>
      <c r="F35" s="79" t="s">
        <v>91</v>
      </c>
      <c r="G35" s="80"/>
    </row>
    <row r="36" spans="1:7" ht="13.5" thickBot="1" x14ac:dyDescent="0.25">
      <c r="A36" s="81"/>
      <c r="B36" s="82" t="s">
        <v>92</v>
      </c>
      <c r="C36" s="358" t="s">
        <v>93</v>
      </c>
      <c r="D36" s="359"/>
      <c r="E36" s="360"/>
      <c r="F36" s="83" t="s">
        <v>94</v>
      </c>
      <c r="G36" s="228">
        <v>44852</v>
      </c>
    </row>
    <row r="37" spans="1:7" ht="26.25" thickBot="1" x14ac:dyDescent="0.25">
      <c r="A37" s="84" t="s">
        <v>95</v>
      </c>
      <c r="B37" s="85" t="s">
        <v>96</v>
      </c>
      <c r="C37" s="85" t="s">
        <v>97</v>
      </c>
      <c r="D37" s="85" t="s">
        <v>98</v>
      </c>
      <c r="E37" s="85" t="s">
        <v>99</v>
      </c>
      <c r="F37" s="86" t="s">
        <v>81</v>
      </c>
      <c r="G37" s="87" t="s">
        <v>100</v>
      </c>
    </row>
    <row r="38" spans="1:7" ht="24" x14ac:dyDescent="0.2">
      <c r="A38" s="88">
        <v>1</v>
      </c>
      <c r="B38" s="224" t="s">
        <v>355</v>
      </c>
      <c r="C38" s="89"/>
      <c r="D38" s="221" t="s">
        <v>374</v>
      </c>
      <c r="E38" s="221"/>
      <c r="F38" s="55" t="s">
        <v>75</v>
      </c>
      <c r="G38" s="92"/>
    </row>
    <row r="39" spans="1:7" x14ac:dyDescent="0.2">
      <c r="A39" s="88">
        <v>2</v>
      </c>
      <c r="B39" s="224" t="s">
        <v>375</v>
      </c>
      <c r="C39" s="89"/>
      <c r="D39" s="221" t="s">
        <v>376</v>
      </c>
      <c r="E39" s="91"/>
      <c r="F39" s="55" t="s">
        <v>75</v>
      </c>
      <c r="G39" s="110"/>
    </row>
    <row r="40" spans="1:7" ht="24" x14ac:dyDescent="0.2">
      <c r="A40" s="88"/>
      <c r="B40" s="224" t="s">
        <v>377</v>
      </c>
      <c r="C40" s="224" t="s">
        <v>655</v>
      </c>
      <c r="D40" s="221" t="s">
        <v>386</v>
      </c>
      <c r="E40" s="221"/>
      <c r="F40" s="55" t="s">
        <v>75</v>
      </c>
      <c r="G40" s="110"/>
    </row>
    <row r="41" spans="1:7" ht="36" x14ac:dyDescent="0.2">
      <c r="A41" s="88"/>
      <c r="B41" s="224" t="s">
        <v>377</v>
      </c>
      <c r="C41" s="224" t="s">
        <v>656</v>
      </c>
      <c r="D41" s="222" t="s">
        <v>388</v>
      </c>
      <c r="E41" s="222"/>
      <c r="F41" s="55" t="s">
        <v>75</v>
      </c>
      <c r="G41" s="234"/>
    </row>
    <row r="42" spans="1:7" ht="48" x14ac:dyDescent="0.2">
      <c r="A42" s="88"/>
      <c r="B42" s="224" t="s">
        <v>377</v>
      </c>
      <c r="C42" s="224" t="s">
        <v>657</v>
      </c>
      <c r="D42" s="222" t="s">
        <v>658</v>
      </c>
      <c r="E42" s="222"/>
      <c r="F42" s="55" t="s">
        <v>75</v>
      </c>
      <c r="G42" s="234"/>
    </row>
    <row r="43" spans="1:7" x14ac:dyDescent="0.2">
      <c r="A43" s="88"/>
      <c r="B43" s="219"/>
      <c r="C43" s="98"/>
      <c r="D43" s="222"/>
      <c r="E43" s="96"/>
      <c r="F43" s="55"/>
      <c r="G43" s="234"/>
    </row>
    <row r="44" spans="1:7" x14ac:dyDescent="0.2">
      <c r="A44" s="88"/>
      <c r="B44" s="98"/>
      <c r="C44" s="98"/>
      <c r="D44" s="233"/>
      <c r="E44" s="234"/>
      <c r="F44" s="55"/>
      <c r="G44" s="234"/>
    </row>
    <row r="45" spans="1:7" ht="13.5" thickBot="1" x14ac:dyDescent="0.25">
      <c r="A45" s="99"/>
      <c r="B45" s="100" t="s">
        <v>101</v>
      </c>
      <c r="C45" s="100"/>
      <c r="D45" s="101"/>
      <c r="E45" s="101"/>
      <c r="F45" s="111" t="s">
        <v>75</v>
      </c>
      <c r="G45" s="102"/>
    </row>
    <row r="47" spans="1:7" ht="16.5" thickBot="1" x14ac:dyDescent="0.25">
      <c r="A47" s="361" t="s">
        <v>653</v>
      </c>
      <c r="B47" s="361"/>
      <c r="C47" s="361"/>
      <c r="D47" s="361"/>
      <c r="E47" s="361"/>
      <c r="F47" s="361"/>
      <c r="G47" s="361"/>
    </row>
    <row r="48" spans="1:7" ht="36" customHeight="1" thickTop="1" x14ac:dyDescent="0.2">
      <c r="A48" s="69"/>
      <c r="B48" s="70" t="s">
        <v>86</v>
      </c>
      <c r="C48" s="362" t="s">
        <v>640</v>
      </c>
      <c r="D48" s="363"/>
      <c r="E48" s="364"/>
      <c r="F48" s="71" t="s">
        <v>87</v>
      </c>
      <c r="G48" s="248" t="s">
        <v>654</v>
      </c>
    </row>
    <row r="49" spans="1:7" ht="27.75" customHeight="1" x14ac:dyDescent="0.2">
      <c r="A49" s="72"/>
      <c r="B49" s="73" t="s">
        <v>343</v>
      </c>
      <c r="C49" s="365" t="s">
        <v>638</v>
      </c>
      <c r="D49" s="366"/>
      <c r="E49" s="366"/>
      <c r="F49" s="366"/>
      <c r="G49" s="367"/>
    </row>
    <row r="50" spans="1:7" ht="12.75" customHeight="1" x14ac:dyDescent="0.2">
      <c r="A50" s="74"/>
      <c r="B50" s="73" t="s">
        <v>342</v>
      </c>
      <c r="C50" s="365" t="s">
        <v>354</v>
      </c>
      <c r="D50" s="366"/>
      <c r="E50" s="366"/>
      <c r="F50" s="366"/>
      <c r="G50" s="367"/>
    </row>
    <row r="51" spans="1:7" x14ac:dyDescent="0.2">
      <c r="A51" s="74"/>
      <c r="B51" s="73" t="s">
        <v>89</v>
      </c>
      <c r="C51" s="368"/>
      <c r="D51" s="369"/>
      <c r="E51" s="369"/>
      <c r="F51" s="369"/>
      <c r="G51" s="370"/>
    </row>
    <row r="52" spans="1:7" ht="26.25" customHeight="1" thickBot="1" x14ac:dyDescent="0.25">
      <c r="A52" s="75"/>
      <c r="B52" s="76" t="s">
        <v>345</v>
      </c>
      <c r="C52" s="352" t="s">
        <v>346</v>
      </c>
      <c r="D52" s="353"/>
      <c r="E52" s="353"/>
      <c r="F52" s="353"/>
      <c r="G52" s="354"/>
    </row>
    <row r="53" spans="1:7" x14ac:dyDescent="0.2">
      <c r="A53" s="77"/>
      <c r="B53" s="78" t="s">
        <v>90</v>
      </c>
      <c r="C53" s="355" t="s">
        <v>347</v>
      </c>
      <c r="D53" s="356"/>
      <c r="E53" s="357"/>
      <c r="F53" s="79" t="s">
        <v>91</v>
      </c>
      <c r="G53" s="80"/>
    </row>
    <row r="54" spans="1:7" ht="13.5" thickBot="1" x14ac:dyDescent="0.25">
      <c r="A54" s="81"/>
      <c r="B54" s="82" t="s">
        <v>92</v>
      </c>
      <c r="C54" s="358" t="s">
        <v>93</v>
      </c>
      <c r="D54" s="359"/>
      <c r="E54" s="360"/>
      <c r="F54" s="83" t="s">
        <v>94</v>
      </c>
      <c r="G54" s="228">
        <v>44852</v>
      </c>
    </row>
    <row r="55" spans="1:7" ht="26.25" thickBot="1" x14ac:dyDescent="0.25">
      <c r="A55" s="84" t="s">
        <v>95</v>
      </c>
      <c r="B55" s="85" t="s">
        <v>96</v>
      </c>
      <c r="C55" s="85" t="s">
        <v>97</v>
      </c>
      <c r="D55" s="85" t="s">
        <v>98</v>
      </c>
      <c r="E55" s="85" t="s">
        <v>99</v>
      </c>
      <c r="F55" s="86" t="s">
        <v>81</v>
      </c>
      <c r="G55" s="87" t="s">
        <v>100</v>
      </c>
    </row>
    <row r="56" spans="1:7" ht="24" x14ac:dyDescent="0.2">
      <c r="A56" s="88">
        <v>1</v>
      </c>
      <c r="B56" s="224" t="s">
        <v>355</v>
      </c>
      <c r="C56" s="89"/>
      <c r="D56" s="221" t="s">
        <v>641</v>
      </c>
      <c r="E56" s="221"/>
      <c r="F56" s="55" t="s">
        <v>75</v>
      </c>
      <c r="G56" s="92"/>
    </row>
    <row r="57" spans="1:7" x14ac:dyDescent="0.2">
      <c r="A57" s="88">
        <v>2</v>
      </c>
      <c r="B57" s="224" t="s">
        <v>642</v>
      </c>
      <c r="C57" s="89"/>
      <c r="D57" s="221" t="s">
        <v>643</v>
      </c>
      <c r="E57" s="91"/>
      <c r="F57" s="55" t="s">
        <v>75</v>
      </c>
      <c r="G57" s="110"/>
    </row>
    <row r="58" spans="1:7" ht="60" x14ac:dyDescent="0.2">
      <c r="A58" s="88">
        <v>3</v>
      </c>
      <c r="B58" s="224" t="s">
        <v>377</v>
      </c>
      <c r="C58" s="224" t="s">
        <v>383</v>
      </c>
      <c r="D58" s="221" t="s">
        <v>378</v>
      </c>
      <c r="E58" s="91"/>
      <c r="F58" s="55" t="s">
        <v>75</v>
      </c>
      <c r="G58" s="110"/>
    </row>
    <row r="59" spans="1:7" ht="24" x14ac:dyDescent="0.2">
      <c r="A59" s="88">
        <v>4</v>
      </c>
      <c r="B59" s="224" t="s">
        <v>389</v>
      </c>
      <c r="C59" s="224"/>
      <c r="D59" s="221" t="s">
        <v>390</v>
      </c>
      <c r="E59" s="91"/>
      <c r="F59" s="55" t="s">
        <v>75</v>
      </c>
      <c r="G59" s="110"/>
    </row>
    <row r="60" spans="1:7" ht="24" x14ac:dyDescent="0.2">
      <c r="A60" s="88">
        <v>5</v>
      </c>
      <c r="B60" s="224"/>
      <c r="C60" s="224"/>
      <c r="D60" s="221" t="s">
        <v>572</v>
      </c>
      <c r="E60" s="91"/>
      <c r="F60" s="55" t="s">
        <v>75</v>
      </c>
      <c r="G60" s="110"/>
    </row>
    <row r="61" spans="1:7" ht="36" x14ac:dyDescent="0.2">
      <c r="A61" s="88">
        <v>6</v>
      </c>
      <c r="B61" s="224"/>
      <c r="C61" s="224"/>
      <c r="D61" s="221" t="s">
        <v>661</v>
      </c>
      <c r="E61" s="91"/>
      <c r="F61" s="55" t="s">
        <v>75</v>
      </c>
      <c r="G61" s="110"/>
    </row>
    <row r="62" spans="1:7" ht="24" x14ac:dyDescent="0.2">
      <c r="A62" s="88">
        <v>7</v>
      </c>
      <c r="B62" s="224" t="s">
        <v>645</v>
      </c>
      <c r="C62" s="224"/>
      <c r="D62" s="221" t="s">
        <v>660</v>
      </c>
      <c r="E62" s="91"/>
      <c r="F62" s="55" t="s">
        <v>75</v>
      </c>
      <c r="G62" s="110"/>
    </row>
    <row r="63" spans="1:7" ht="24" x14ac:dyDescent="0.2">
      <c r="A63" s="88">
        <v>8</v>
      </c>
      <c r="B63" s="224" t="s">
        <v>644</v>
      </c>
      <c r="C63" s="224"/>
      <c r="D63" s="221" t="s">
        <v>659</v>
      </c>
      <c r="E63" s="235" t="s">
        <v>662</v>
      </c>
      <c r="F63" s="55" t="s">
        <v>75</v>
      </c>
      <c r="G63" s="254" t="s">
        <v>665</v>
      </c>
    </row>
    <row r="64" spans="1:7" ht="24" x14ac:dyDescent="0.2">
      <c r="A64" s="88">
        <v>9</v>
      </c>
      <c r="B64" s="231" t="s">
        <v>646</v>
      </c>
      <c r="C64" s="95"/>
      <c r="D64" s="222" t="s">
        <v>560</v>
      </c>
      <c r="E64" s="93"/>
      <c r="F64" s="55" t="s">
        <v>75</v>
      </c>
      <c r="G64" s="234" t="s">
        <v>384</v>
      </c>
    </row>
    <row r="65" spans="1:7" ht="24" x14ac:dyDescent="0.2">
      <c r="A65" s="88">
        <v>10</v>
      </c>
      <c r="B65" s="232"/>
      <c r="C65" s="97"/>
      <c r="D65" s="233" t="s">
        <v>664</v>
      </c>
      <c r="E65" s="93"/>
      <c r="F65" s="55" t="s">
        <v>75</v>
      </c>
      <c r="G65" s="234"/>
    </row>
    <row r="66" spans="1:7" ht="24" x14ac:dyDescent="0.2">
      <c r="A66" s="88">
        <v>11</v>
      </c>
      <c r="B66" s="95" t="s">
        <v>694</v>
      </c>
      <c r="C66" s="95"/>
      <c r="D66" s="222" t="s">
        <v>560</v>
      </c>
      <c r="E66" s="93"/>
      <c r="F66" s="55" t="s">
        <v>75</v>
      </c>
      <c r="G66" s="234"/>
    </row>
    <row r="67" spans="1:7" ht="24" x14ac:dyDescent="0.2">
      <c r="A67" s="88">
        <v>12</v>
      </c>
      <c r="B67" s="232"/>
      <c r="C67" s="97"/>
      <c r="D67" s="233" t="s">
        <v>663</v>
      </c>
      <c r="E67" s="93"/>
      <c r="F67" s="55" t="s">
        <v>75</v>
      </c>
      <c r="G67" s="234"/>
    </row>
    <row r="68" spans="1:7" ht="24" x14ac:dyDescent="0.2">
      <c r="A68" s="88">
        <v>13</v>
      </c>
      <c r="B68" s="98" t="s">
        <v>647</v>
      </c>
      <c r="C68" s="98"/>
      <c r="D68" s="222" t="s">
        <v>650</v>
      </c>
      <c r="E68" s="93"/>
      <c r="F68" s="55" t="s">
        <v>75</v>
      </c>
      <c r="G68" s="234"/>
    </row>
    <row r="69" spans="1:7" ht="24" x14ac:dyDescent="0.2">
      <c r="A69" s="88">
        <v>14</v>
      </c>
      <c r="B69" s="98"/>
      <c r="C69" s="98"/>
      <c r="D69" s="233" t="s">
        <v>664</v>
      </c>
      <c r="E69" s="93"/>
      <c r="F69" s="55" t="s">
        <v>75</v>
      </c>
      <c r="G69" s="234"/>
    </row>
    <row r="70" spans="1:7" ht="24" x14ac:dyDescent="0.2">
      <c r="A70" s="88">
        <v>15</v>
      </c>
      <c r="B70" s="219" t="s">
        <v>648</v>
      </c>
      <c r="C70" s="98"/>
      <c r="D70" s="222" t="s">
        <v>379</v>
      </c>
      <c r="E70" s="93"/>
      <c r="F70" s="55" t="s">
        <v>75</v>
      </c>
      <c r="G70" s="234"/>
    </row>
    <row r="71" spans="1:7" ht="24" x14ac:dyDescent="0.2">
      <c r="A71" s="88">
        <v>16</v>
      </c>
      <c r="B71" s="98"/>
      <c r="C71" s="98"/>
      <c r="D71" s="233" t="s">
        <v>663</v>
      </c>
      <c r="E71" s="93"/>
      <c r="F71" s="55" t="s">
        <v>75</v>
      </c>
      <c r="G71" s="234"/>
    </row>
    <row r="72" spans="1:7" x14ac:dyDescent="0.2">
      <c r="A72" s="88">
        <v>17</v>
      </c>
      <c r="B72" s="219" t="s">
        <v>649</v>
      </c>
      <c r="C72" s="98"/>
      <c r="D72" s="222" t="s">
        <v>651</v>
      </c>
      <c r="E72" s="93"/>
      <c r="F72" s="55" t="s">
        <v>75</v>
      </c>
      <c r="G72" s="234"/>
    </row>
    <row r="73" spans="1:7" ht="24" x14ac:dyDescent="0.2">
      <c r="A73" s="88">
        <v>18</v>
      </c>
      <c r="B73" s="98"/>
      <c r="C73" s="98"/>
      <c r="D73" s="233" t="s">
        <v>663</v>
      </c>
      <c r="E73" s="93"/>
      <c r="F73" s="55" t="s">
        <v>75</v>
      </c>
      <c r="G73" s="234"/>
    </row>
    <row r="74" spans="1:7" ht="24" x14ac:dyDescent="0.2">
      <c r="A74" s="88">
        <v>19</v>
      </c>
      <c r="B74" s="219" t="s">
        <v>381</v>
      </c>
      <c r="C74" s="98"/>
      <c r="D74" s="222" t="s">
        <v>379</v>
      </c>
      <c r="E74" s="93"/>
      <c r="F74" s="55" t="s">
        <v>75</v>
      </c>
      <c r="G74" s="245"/>
    </row>
    <row r="75" spans="1:7" ht="24" x14ac:dyDescent="0.2">
      <c r="A75" s="88">
        <v>20</v>
      </c>
      <c r="B75" s="98"/>
      <c r="C75" s="98"/>
      <c r="D75" s="233" t="s">
        <v>663</v>
      </c>
      <c r="E75" s="93"/>
      <c r="F75" s="55" t="s">
        <v>75</v>
      </c>
      <c r="G75" s="245"/>
    </row>
    <row r="76" spans="1:7" ht="13.5" thickBot="1" x14ac:dyDescent="0.25">
      <c r="A76" s="99"/>
      <c r="B76" s="100" t="s">
        <v>101</v>
      </c>
      <c r="C76" s="100"/>
      <c r="D76" s="101"/>
      <c r="E76" s="101"/>
      <c r="F76" s="111" t="s">
        <v>75</v>
      </c>
      <c r="G76" s="102"/>
    </row>
  </sheetData>
  <mergeCells count="32">
    <mergeCell ref="C18:G18"/>
    <mergeCell ref="A1:G1"/>
    <mergeCell ref="C2:E2"/>
    <mergeCell ref="C3:G3"/>
    <mergeCell ref="C4:G4"/>
    <mergeCell ref="C5:G5"/>
    <mergeCell ref="C6:G6"/>
    <mergeCell ref="C7:E7"/>
    <mergeCell ref="C8:E8"/>
    <mergeCell ref="A15:G15"/>
    <mergeCell ref="C16:E16"/>
    <mergeCell ref="C17:G17"/>
    <mergeCell ref="C19:G19"/>
    <mergeCell ref="C20:G20"/>
    <mergeCell ref="C21:E21"/>
    <mergeCell ref="C22:E22"/>
    <mergeCell ref="A47:G47"/>
    <mergeCell ref="C35:E35"/>
    <mergeCell ref="C36:E36"/>
    <mergeCell ref="A29:G29"/>
    <mergeCell ref="C30:E30"/>
    <mergeCell ref="C31:G31"/>
    <mergeCell ref="C32:G32"/>
    <mergeCell ref="C33:G33"/>
    <mergeCell ref="C34:G34"/>
    <mergeCell ref="C54:E54"/>
    <mergeCell ref="C48:E48"/>
    <mergeCell ref="C49:G49"/>
    <mergeCell ref="C50:G50"/>
    <mergeCell ref="C51:G51"/>
    <mergeCell ref="C52:G52"/>
    <mergeCell ref="C53:E53"/>
  </mergeCells>
  <phoneticPr fontId="7" type="noConversion"/>
  <conditionalFormatting sqref="F24:F26 F10:F13 F56:F76">
    <cfRule type="cellIs" dxfId="77" priority="7" stopIfTrue="1" operator="equal">
      <formula>"F"</formula>
    </cfRule>
    <cfRule type="cellIs" dxfId="76" priority="8" stopIfTrue="1" operator="equal">
      <formula>"B"</formula>
    </cfRule>
    <cfRule type="cellIs" dxfId="75" priority="9" stopIfTrue="1" operator="equal">
      <formula>"u"</formula>
    </cfRule>
  </conditionalFormatting>
  <conditionalFormatting sqref="F38:F45">
    <cfRule type="cellIs" dxfId="74" priority="1" stopIfTrue="1" operator="equal">
      <formula>"F"</formula>
    </cfRule>
    <cfRule type="cellIs" dxfId="73" priority="2" stopIfTrue="1" operator="equal">
      <formula>"B"</formula>
    </cfRule>
    <cfRule type="cellIs" dxfId="72"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38:F45 F24:F26 F10:F13 F56:F76" xr:uid="{4A0A4509-64A6-4919-8D6B-0DFB964174E4}">
      <formula1>"U,P,F,B,S,n/a"</formula1>
    </dataValidation>
  </dataValidations>
  <hyperlinks>
    <hyperlink ref="G2" location="'Schedule Product Haul'!A14" display="UC005-01" xr:uid="{FAFCBEB5-5AE8-4053-A39B-CFD0FBB889DB}"/>
    <hyperlink ref="G48" location="'Schedule Product Haul'!A17" display="UC005-04" xr:uid="{F733FE0B-BB65-43F6-92FD-CEA66CBBCA0E}"/>
    <hyperlink ref="G30" location="'Schedule Product Haul'!A16" display="UC005-03" xr:uid="{29AF9462-2350-4235-BE0E-591E72A0C5B3}"/>
    <hyperlink ref="G16" location="'Schedule Product Haul'!A15" display="UC005-02" xr:uid="{23385A65-91AF-4D1E-A8BB-42ACB3DFE8B2}"/>
  </hyperlinks>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140C2-3B6E-4D1E-8220-17A08CE9A549}">
  <dimension ref="A1:I34"/>
  <sheetViews>
    <sheetView topLeftCell="A4" workbookViewId="0">
      <selection activeCell="H25" sqref="H25"/>
    </sheetView>
  </sheetViews>
  <sheetFormatPr defaultColWidth="9.140625" defaultRowHeight="12.75" x14ac:dyDescent="0.2"/>
  <cols>
    <col min="1" max="1" width="5.28515625" style="28" customWidth="1"/>
    <col min="2" max="2" width="59.85546875" style="28" bestFit="1" customWidth="1"/>
    <col min="3" max="3" width="52.42578125" style="28" customWidth="1"/>
    <col min="4" max="4" width="6.5703125" style="28" customWidth="1"/>
    <col min="5" max="5" width="10.42578125" style="28" customWidth="1"/>
    <col min="6" max="6" width="8.85546875" style="28" customWidth="1"/>
    <col min="7" max="7" width="7.5703125" style="28" customWidth="1"/>
    <col min="8" max="8" width="30.5703125" style="28" customWidth="1"/>
    <col min="9" max="9" width="2.7109375" style="29" customWidth="1"/>
    <col min="10" max="16384" width="9.140625" style="28"/>
  </cols>
  <sheetData>
    <row r="1" spans="1:9" ht="20.25" x14ac:dyDescent="0.3">
      <c r="A1" s="346" t="str">
        <f ca="1">MID(CELL("filename",A7),FIND("]",CELL("filename"),1)+1,255)</f>
        <v xml:space="preserve">Reschedule Product Haul </v>
      </c>
      <c r="B1" s="346"/>
      <c r="C1" s="346"/>
      <c r="D1" s="346"/>
      <c r="E1" s="346"/>
      <c r="F1" s="346"/>
      <c r="G1" s="346"/>
      <c r="H1" s="346"/>
      <c r="I1" s="346"/>
    </row>
    <row r="2" spans="1:9" ht="20.25" x14ac:dyDescent="0.3">
      <c r="A2" s="30"/>
      <c r="B2" s="30"/>
      <c r="C2" s="30"/>
      <c r="D2" s="30"/>
      <c r="E2" s="30"/>
      <c r="F2" s="30"/>
      <c r="G2" s="30"/>
      <c r="H2" s="30"/>
      <c r="I2" s="30"/>
    </row>
    <row r="3" spans="1:9" s="26" customFormat="1" x14ac:dyDescent="0.2">
      <c r="A3" s="31"/>
      <c r="B3" s="31"/>
      <c r="C3" s="31"/>
      <c r="D3" s="32"/>
      <c r="E3" s="32" t="s">
        <v>73</v>
      </c>
      <c r="F3" s="33"/>
      <c r="G3" s="34"/>
      <c r="H3" s="31"/>
      <c r="I3" s="31"/>
    </row>
    <row r="4" spans="1:9" s="26" customFormat="1" ht="12" x14ac:dyDescent="0.2">
      <c r="A4" s="31"/>
      <c r="B4" s="31"/>
      <c r="C4" s="31"/>
      <c r="D4" s="35" t="s">
        <v>74</v>
      </c>
      <c r="E4" s="35">
        <f>COUNTIF($D$12:$D$33,"U")</f>
        <v>0</v>
      </c>
      <c r="F4" s="36">
        <f t="shared" ref="F4:F8" si="0">IF($E$9=0,"-",$E4/$E$9)</f>
        <v>0</v>
      </c>
      <c r="G4" s="37">
        <f>SUMIF($D$12:$D$33,"U",$G$12:$G$33)/60</f>
        <v>0</v>
      </c>
      <c r="H4" s="31"/>
      <c r="I4" s="31"/>
    </row>
    <row r="5" spans="1:9" s="26" customFormat="1" ht="12" x14ac:dyDescent="0.2">
      <c r="A5" s="31"/>
      <c r="B5" s="31"/>
      <c r="C5" s="31"/>
      <c r="D5" s="35" t="s">
        <v>75</v>
      </c>
      <c r="E5" s="35">
        <f>COUNTIF($D$12:$D$33,"P")</f>
        <v>7</v>
      </c>
      <c r="F5" s="36">
        <f t="shared" si="0"/>
        <v>0.875</v>
      </c>
      <c r="G5" s="38">
        <f>SUMIF($D$12:$D$33,"P",$G$12:$G$33)/60</f>
        <v>0</v>
      </c>
      <c r="H5" s="31"/>
      <c r="I5" s="31"/>
    </row>
    <row r="6" spans="1:9" s="26" customFormat="1" ht="12" x14ac:dyDescent="0.2">
      <c r="A6" s="31"/>
      <c r="B6" s="31"/>
      <c r="C6" s="31"/>
      <c r="D6" s="35" t="s">
        <v>76</v>
      </c>
      <c r="E6" s="35">
        <f>COUNTIF($D$12:$D$33,"F")</f>
        <v>1</v>
      </c>
      <c r="F6" s="36">
        <f t="shared" si="0"/>
        <v>0.125</v>
      </c>
      <c r="G6" s="38">
        <f>SUMIF($D$12:$D$33,"F",$G$12:$G$33)/60</f>
        <v>0</v>
      </c>
      <c r="H6" s="31"/>
      <c r="I6" s="31"/>
    </row>
    <row r="7" spans="1:9" s="26" customFormat="1" ht="12" x14ac:dyDescent="0.2">
      <c r="A7" s="39"/>
      <c r="B7" s="39"/>
      <c r="C7" s="39"/>
      <c r="D7" s="35" t="s">
        <v>77</v>
      </c>
      <c r="E7" s="35">
        <f>COUNTIF($D$12:$D$33,"S")</f>
        <v>0</v>
      </c>
      <c r="F7" s="36">
        <f t="shared" si="0"/>
        <v>0</v>
      </c>
      <c r="G7" s="38">
        <f>SUMIF($D$12:$D$33,"S",$G$12:$G$33)/60</f>
        <v>0</v>
      </c>
      <c r="H7" s="31"/>
      <c r="I7" s="31"/>
    </row>
    <row r="8" spans="1:9" s="26" customFormat="1" ht="12" x14ac:dyDescent="0.2">
      <c r="A8" s="39"/>
      <c r="B8" s="39"/>
      <c r="C8" s="39"/>
      <c r="D8" s="35" t="s">
        <v>78</v>
      </c>
      <c r="E8" s="35">
        <f>COUNTIF($D$12:$D$33,"B")</f>
        <v>0</v>
      </c>
      <c r="F8" s="40">
        <f t="shared" si="0"/>
        <v>0</v>
      </c>
      <c r="G8" s="38">
        <f>SUMIF($D$12:$D$33,"B",$G$12:$G$33)/60</f>
        <v>0</v>
      </c>
      <c r="H8" s="31"/>
      <c r="I8" s="31"/>
    </row>
    <row r="9" spans="1:9" s="26" customFormat="1" ht="12" x14ac:dyDescent="0.2">
      <c r="A9" s="39"/>
      <c r="B9" s="39"/>
      <c r="C9" s="39"/>
      <c r="D9" s="41" t="s">
        <v>41</v>
      </c>
      <c r="E9" s="42">
        <f>SUM(E4:E8)</f>
        <v>8</v>
      </c>
      <c r="F9" s="43">
        <f>IF($E$9=0,"-",$E$9/$E$9)</f>
        <v>1</v>
      </c>
      <c r="G9" s="44">
        <f>SUM(G4:G8)</f>
        <v>0</v>
      </c>
      <c r="I9" s="66"/>
    </row>
    <row r="10" spans="1:9" s="26" customFormat="1" ht="12" x14ac:dyDescent="0.2">
      <c r="A10" s="39"/>
      <c r="B10" s="39"/>
      <c r="C10" s="39"/>
      <c r="D10" s="45" t="s">
        <v>43</v>
      </c>
      <c r="E10" s="46">
        <f>COUNTIF($D$12:$D$33,"N/A")</f>
        <v>0</v>
      </c>
      <c r="F10" s="47"/>
      <c r="G10" s="48">
        <f>SUMIF($D$12:$D$33,"n/a",$G$12:$G$33)/60</f>
        <v>0</v>
      </c>
      <c r="I10" s="66"/>
    </row>
    <row r="11" spans="1:9" x14ac:dyDescent="0.2">
      <c r="A11" s="49"/>
      <c r="B11" s="49"/>
      <c r="C11" s="49"/>
      <c r="D11" s="49"/>
      <c r="E11" s="49"/>
      <c r="F11" s="49"/>
      <c r="G11" s="49"/>
      <c r="H11" s="49"/>
      <c r="I11" s="67"/>
    </row>
    <row r="12" spans="1:9" ht="25.5" x14ac:dyDescent="0.2">
      <c r="A12" s="50" t="s">
        <v>79</v>
      </c>
      <c r="B12" s="50" t="s">
        <v>102</v>
      </c>
      <c r="C12" s="50" t="s">
        <v>80</v>
      </c>
      <c r="D12" s="50" t="s">
        <v>81</v>
      </c>
      <c r="E12" s="50" t="s">
        <v>82</v>
      </c>
      <c r="F12" s="50" t="s">
        <v>30</v>
      </c>
      <c r="G12" s="50" t="s">
        <v>83</v>
      </c>
      <c r="H12" s="51" t="s">
        <v>64</v>
      </c>
      <c r="I12" s="68"/>
    </row>
    <row r="13" spans="1:9" ht="13.5" thickBot="1" x14ac:dyDescent="0.25">
      <c r="A13" s="347" t="s">
        <v>558</v>
      </c>
      <c r="B13" s="348"/>
      <c r="C13" s="348"/>
      <c r="D13" s="348"/>
      <c r="E13" s="348"/>
      <c r="F13" s="348"/>
      <c r="G13" s="348"/>
      <c r="H13" s="348"/>
      <c r="I13" s="349"/>
    </row>
    <row r="14" spans="1:9" ht="36" x14ac:dyDescent="0.2">
      <c r="A14" s="52">
        <v>1</v>
      </c>
      <c r="B14" s="246" t="s">
        <v>670</v>
      </c>
      <c r="C14" s="227" t="s">
        <v>568</v>
      </c>
      <c r="D14" s="55" t="s">
        <v>75</v>
      </c>
      <c r="E14" s="56"/>
      <c r="F14" s="57"/>
      <c r="G14" s="58"/>
      <c r="H14" s="59"/>
      <c r="I14" s="57"/>
    </row>
    <row r="15" spans="1:9" ht="25.5" x14ac:dyDescent="0.2">
      <c r="A15" s="60">
        <v>2</v>
      </c>
      <c r="B15" s="247" t="s">
        <v>671</v>
      </c>
      <c r="C15" s="217" t="s">
        <v>569</v>
      </c>
      <c r="D15" s="55" t="s">
        <v>75</v>
      </c>
      <c r="E15" s="56"/>
      <c r="F15" s="57"/>
      <c r="G15" s="58"/>
      <c r="H15" s="65"/>
      <c r="I15" s="64"/>
    </row>
    <row r="16" spans="1:9" ht="24" x14ac:dyDescent="0.2">
      <c r="A16" s="52">
        <v>3</v>
      </c>
      <c r="B16" s="247" t="s">
        <v>672</v>
      </c>
      <c r="C16" s="257" t="s">
        <v>606</v>
      </c>
      <c r="D16" s="55" t="s">
        <v>75</v>
      </c>
      <c r="E16" s="56"/>
      <c r="F16" s="57"/>
      <c r="G16" s="58"/>
      <c r="H16" s="252"/>
      <c r="I16" s="64"/>
    </row>
    <row r="17" spans="1:9" ht="24" x14ac:dyDescent="0.2">
      <c r="A17" s="60">
        <v>4</v>
      </c>
      <c r="B17" s="247" t="s">
        <v>673</v>
      </c>
      <c r="C17" s="257" t="s">
        <v>614</v>
      </c>
      <c r="D17" s="55" t="s">
        <v>75</v>
      </c>
      <c r="E17" s="56"/>
      <c r="F17" s="57"/>
      <c r="G17" s="58"/>
      <c r="H17" s="65"/>
      <c r="I17" s="64"/>
    </row>
    <row r="18" spans="1:9" ht="60" x14ac:dyDescent="0.2">
      <c r="A18" s="52">
        <v>5</v>
      </c>
      <c r="B18" s="247" t="s">
        <v>669</v>
      </c>
      <c r="C18" s="224" t="s">
        <v>563</v>
      </c>
      <c r="D18" s="55" t="str">
        <f>'UC006 Test Cases'!F82</f>
        <v>F</v>
      </c>
      <c r="E18" s="56"/>
      <c r="F18" s="57"/>
      <c r="G18" s="58"/>
      <c r="H18" s="252"/>
      <c r="I18" s="64"/>
    </row>
    <row r="19" spans="1:9" x14ac:dyDescent="0.2">
      <c r="A19" s="52"/>
      <c r="B19" s="247" t="s">
        <v>698</v>
      </c>
      <c r="C19" s="224"/>
      <c r="D19" s="55"/>
      <c r="E19" s="56"/>
      <c r="F19" s="57"/>
      <c r="G19" s="58"/>
      <c r="H19" s="252"/>
      <c r="I19" s="64"/>
    </row>
    <row r="20" spans="1:9" x14ac:dyDescent="0.2">
      <c r="A20" s="52"/>
      <c r="B20" s="247" t="s">
        <v>699</v>
      </c>
      <c r="C20" s="224"/>
      <c r="D20" s="55"/>
      <c r="E20" s="56"/>
      <c r="F20" s="57"/>
      <c r="G20" s="58"/>
      <c r="H20" s="252"/>
      <c r="I20" s="64"/>
    </row>
    <row r="21" spans="1:9" x14ac:dyDescent="0.2">
      <c r="A21" s="52"/>
      <c r="B21" s="247" t="s">
        <v>700</v>
      </c>
      <c r="C21" s="224"/>
      <c r="D21" s="55"/>
      <c r="E21" s="56"/>
      <c r="F21" s="57"/>
      <c r="G21" s="58"/>
      <c r="H21" s="252"/>
      <c r="I21" s="64"/>
    </row>
    <row r="22" spans="1:9" x14ac:dyDescent="0.2">
      <c r="A22" s="52"/>
      <c r="B22" s="247"/>
      <c r="C22" s="224"/>
      <c r="D22" s="55"/>
      <c r="E22" s="56"/>
      <c r="F22" s="57"/>
      <c r="G22" s="58"/>
      <c r="H22" s="252"/>
      <c r="I22" s="64"/>
    </row>
    <row r="23" spans="1:9" ht="23.25" x14ac:dyDescent="0.2">
      <c r="A23" s="60">
        <v>6</v>
      </c>
      <c r="B23" s="247" t="s">
        <v>762</v>
      </c>
      <c r="C23" s="227"/>
      <c r="D23" s="55" t="str">
        <f>'UC006 Test Cases'!F99</f>
        <v>P</v>
      </c>
      <c r="E23" s="56"/>
      <c r="F23" s="57"/>
      <c r="G23" s="58"/>
      <c r="H23" s="252" t="s">
        <v>861</v>
      </c>
      <c r="I23" s="64"/>
    </row>
    <row r="24" spans="1:9" ht="23.25" x14ac:dyDescent="0.2">
      <c r="A24" s="52">
        <v>7</v>
      </c>
      <c r="B24" s="247" t="s">
        <v>763</v>
      </c>
      <c r="C24" s="224"/>
      <c r="D24" s="55" t="str">
        <f>'UC006 Test Cases'!F120</f>
        <v>P</v>
      </c>
      <c r="E24" s="56"/>
      <c r="F24" s="57"/>
      <c r="G24" s="58"/>
      <c r="H24" s="252" t="s">
        <v>861</v>
      </c>
      <c r="I24" s="64"/>
    </row>
    <row r="25" spans="1:9" ht="24" x14ac:dyDescent="0.2">
      <c r="A25" s="60">
        <v>8</v>
      </c>
      <c r="B25" s="247" t="s">
        <v>674</v>
      </c>
      <c r="C25" s="227" t="s">
        <v>562</v>
      </c>
      <c r="D25" s="55" t="str">
        <f>'UC006 Test Cases'!F138</f>
        <v>P</v>
      </c>
      <c r="E25" s="56"/>
      <c r="F25" s="220"/>
      <c r="G25" s="58"/>
      <c r="H25" s="65"/>
      <c r="I25" s="64"/>
    </row>
    <row r="26" spans="1:9" x14ac:dyDescent="0.2">
      <c r="A26" s="52">
        <v>9</v>
      </c>
      <c r="B26" s="221"/>
      <c r="C26" s="223"/>
      <c r="D26" s="55"/>
      <c r="E26" s="253"/>
      <c r="F26" s="57"/>
      <c r="G26" s="58"/>
      <c r="H26" s="65"/>
      <c r="I26" s="64"/>
    </row>
    <row r="27" spans="1:9" x14ac:dyDescent="0.2">
      <c r="A27" s="60">
        <v>10</v>
      </c>
      <c r="B27" s="221"/>
      <c r="C27" s="223"/>
      <c r="D27" s="55"/>
      <c r="E27" s="105"/>
      <c r="F27" s="106"/>
      <c r="G27" s="58"/>
      <c r="H27" s="108"/>
      <c r="I27" s="109"/>
    </row>
    <row r="28" spans="1:9" x14ac:dyDescent="0.2">
      <c r="A28" s="52">
        <v>9</v>
      </c>
      <c r="B28" s="61"/>
      <c r="C28" s="61"/>
      <c r="D28" s="55"/>
      <c r="E28" s="63"/>
      <c r="F28" s="64"/>
      <c r="G28" s="58"/>
      <c r="H28" s="65"/>
      <c r="I28" s="64"/>
    </row>
    <row r="29" spans="1:9" x14ac:dyDescent="0.2">
      <c r="A29" s="60">
        <v>10</v>
      </c>
      <c r="B29" s="62"/>
      <c r="C29" s="61"/>
      <c r="D29" s="55"/>
      <c r="E29" s="63"/>
      <c r="F29" s="64"/>
      <c r="G29" s="58"/>
      <c r="H29" s="65"/>
      <c r="I29" s="64"/>
    </row>
    <row r="30" spans="1:9" x14ac:dyDescent="0.2">
      <c r="A30" s="52">
        <v>11</v>
      </c>
      <c r="B30" s="62"/>
      <c r="C30" s="61"/>
      <c r="D30" s="55"/>
      <c r="E30" s="63"/>
      <c r="F30" s="64"/>
      <c r="G30" s="58"/>
      <c r="H30" s="65"/>
      <c r="I30" s="64"/>
    </row>
    <row r="31" spans="1:9" x14ac:dyDescent="0.2">
      <c r="A31" s="60">
        <v>12</v>
      </c>
      <c r="B31" s="61"/>
      <c r="C31" s="61"/>
      <c r="D31" s="55"/>
      <c r="E31" s="63"/>
      <c r="F31" s="64"/>
      <c r="G31" s="58"/>
      <c r="H31" s="65"/>
      <c r="I31" s="64"/>
    </row>
    <row r="32" spans="1:9" x14ac:dyDescent="0.2">
      <c r="A32" s="52">
        <v>13</v>
      </c>
      <c r="B32" s="62"/>
      <c r="C32" s="61"/>
      <c r="D32" s="55"/>
      <c r="E32" s="63"/>
      <c r="F32" s="64"/>
      <c r="G32" s="58"/>
      <c r="H32" s="65"/>
      <c r="I32" s="64"/>
    </row>
    <row r="33" spans="1:9" x14ac:dyDescent="0.2">
      <c r="A33" s="60">
        <v>14</v>
      </c>
      <c r="B33" s="62"/>
      <c r="C33" s="61"/>
      <c r="D33" s="55"/>
      <c r="E33" s="63"/>
      <c r="F33" s="64"/>
      <c r="G33" s="58"/>
      <c r="H33" s="65"/>
      <c r="I33" s="64"/>
    </row>
    <row r="34" spans="1:9" x14ac:dyDescent="0.2">
      <c r="A34" s="52">
        <v>15</v>
      </c>
      <c r="B34" s="62"/>
      <c r="C34" s="61"/>
      <c r="D34" s="55" t="s">
        <v>84</v>
      </c>
      <c r="E34" s="63"/>
      <c r="F34" s="64"/>
      <c r="G34" s="58"/>
      <c r="H34" s="65"/>
      <c r="I34" s="64"/>
    </row>
  </sheetData>
  <mergeCells count="2">
    <mergeCell ref="A1:I1"/>
    <mergeCell ref="A13:I13"/>
  </mergeCells>
  <phoneticPr fontId="7" type="noConversion"/>
  <conditionalFormatting sqref="D14:D34">
    <cfRule type="cellIs" dxfId="71" priority="1" stopIfTrue="1" operator="equal">
      <formula>"F"</formula>
    </cfRule>
    <cfRule type="cellIs" dxfId="70" priority="2" stopIfTrue="1" operator="equal">
      <formula>"B"</formula>
    </cfRule>
    <cfRule type="cellIs" dxfId="69" priority="3" stopIfTrue="1" operator="equal">
      <formula>"u"</formula>
    </cfRule>
  </conditionalFormatting>
  <dataValidations count="3">
    <dataValidation allowBlank="1" showErrorMessage="1" sqref="A12:B12" xr:uid="{5B87A425-FD6A-451B-AF96-75653EB8BC37}"/>
    <dataValidation allowBlank="1" showErrorMessage="1" promptTitle="Valid values include:" sqref="D12" xr:uid="{35B6A13A-282F-4EE7-9D6A-A72A06463B1A}"/>
    <dataValidation type="list" showInputMessage="1" showErrorMessage="1" promptTitle="Valid values include:" prompt="U - Untested_x000a_P - Pass_x000a_F - Fail_x000a_B - Blocked_x000a_S - Skipped_x000a_n/a - Not applicable_x000a_" sqref="D14:D34" xr:uid="{85D69FB5-1054-458A-90C7-78E1C5FA6C60}">
      <formula1>"U,P,F,B,S,n/a"</formula1>
    </dataValidation>
  </dataValidations>
  <hyperlinks>
    <hyperlink ref="B14" location="'UC006 Test Cases'!A1" display="Re-schedule Product Haul菜单显示测试，无历史数据" xr:uid="{1C402A14-E5C3-4B5F-8006-21859F027CCE}"/>
    <hyperlink ref="B15" location="'UC006 Test Cases'!A18" display="Re-schedule Product Haul菜单显示测试，有历史数据" xr:uid="{68349DE3-8C81-4144-AC13-B47C860AEED6}"/>
    <hyperlink ref="B16" location="'UC006 Test Cases'!A36" display="Re-schedule Product Haul二级菜单显示格式为【Crew + Estimated Load Time】" xr:uid="{58B8A924-A30C-40A4-807E-6BC2C7DAF2B7}"/>
    <hyperlink ref="B17" location="'UC006 Test Cases'!A51" display="Re-schedule Product Haul 二级菜单Tooltip显示格式为【ProductHaulLoad .ProductHaulLoadLifeStatus】" xr:uid="{E39CC9B9-5401-4ADC-8094-26CB4352A17D}"/>
    <hyperlink ref="B18" location="'UC006 Test Cases'!A66" display="Re-schedule Product Haul三级菜单显示格式为【Base Blend】+【Additives】+【Haul Amount】" xr:uid="{022E7C67-CD35-4538-BBD1-47FDB4A2BBDC}"/>
    <hyperlink ref="B23" location="'UC006 Test Cases'!A84" display="Re-schedule Product Haul 三级菜单Tooltip显示格式为【ProductHaulLoad.ProductHaulLoadLifeStatus】|【ProductHaulLoad .BlendShippingStatus】|【ProductHaulLoad BlendTestingStatus】" xr:uid="{0CD3AD44-E8CB-48C9-8877-DA54B5036C8D}"/>
    <hyperlink ref="B24" location="'UC006 Test Cases'!A102" display="Re-schedule Product Haul 二级菜单显示历史数据" xr:uid="{918CA658-9EB9-4C03-8FAF-B4734C162A61}"/>
    <hyperlink ref="B25" location="'UC006 Test Cases'!A122" display="Reschedule Product Haul  数据，BlendTestingStatus=Request ,查看tooltip提示信息" xr:uid="{B44CF054-05B9-4301-921C-34147ADBB32B}"/>
    <hyperlink ref="B19" location="'UC006 Test Cases'!A36" display="Re-schedule Product Haul二级菜单显示格式为【Crew + Estimated Load Time】" xr:uid="{60E5CC53-DEED-4CFD-88C9-E8C7F62FDFD2}"/>
    <hyperlink ref="B20" location="'UC006 Test Cases'!A51" display="Re-schedule Product Haul 二级菜单Tooltip显示格式为【ProductHaulLoad .ProductHaulLoadLifeStatus】" xr:uid="{ADDD0A13-35C5-4167-893D-554FE5256658}"/>
    <hyperlink ref="B21" location="'UC006 Test Cases'!A66" display="Re-schedule Product Haul三级菜单显示格式为【Base Blend】+【Additives】+【Haul Amount】" xr:uid="{481283C9-048B-436B-A1A0-8A4FA58895D4}"/>
  </hyperlinks>
  <pageMargins left="0.75" right="0.75" top="1" bottom="1" header="0.5" footer="0.5"/>
  <pageSetup paperSize="9" orientation="portrait" horizontalDpi="0" verticalDpi="0" r:id="rId1"/>
  <drawing r:id="rId2"/>
  <legacyDrawing r:id="rId3"/>
  <oleObjects>
    <mc:AlternateContent xmlns:mc="http://schemas.openxmlformats.org/markup-compatibility/2006">
      <mc:Choice Requires="x14">
        <oleObject progId="Paint.Picture" shapeId="164865" r:id="rId4">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64865" r:id="rId4"/>
      </mc:Fallback>
    </mc:AlternateContent>
  </oleObjec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F9498-27F8-4DFB-B7AD-06247773E229}">
  <dimension ref="A1:G138"/>
  <sheetViews>
    <sheetView topLeftCell="A78" workbookViewId="0">
      <selection activeCell="A51" sqref="A51:G51"/>
    </sheetView>
  </sheetViews>
  <sheetFormatPr defaultColWidth="9" defaultRowHeight="12.75" x14ac:dyDescent="0.2"/>
  <cols>
    <col min="1" max="1" width="3.140625" customWidth="1"/>
    <col min="2" max="2" width="37.42578125" bestFit="1" customWidth="1"/>
    <col min="3" max="3" width="39.5703125" customWidth="1"/>
    <col min="4" max="4" width="32.5703125" customWidth="1"/>
    <col min="5" max="5" width="24.7109375" customWidth="1"/>
    <col min="6" max="6" width="9.140625" customWidth="1"/>
    <col min="7" max="7" width="38.140625" customWidth="1"/>
  </cols>
  <sheetData>
    <row r="1" spans="1:7" ht="16.5" thickBot="1" x14ac:dyDescent="0.25">
      <c r="A1" s="361" t="s">
        <v>589</v>
      </c>
      <c r="B1" s="361"/>
      <c r="C1" s="361"/>
      <c r="D1" s="361"/>
      <c r="E1" s="361"/>
      <c r="F1" s="361"/>
      <c r="G1" s="361"/>
    </row>
    <row r="2" spans="1:7" ht="36" customHeight="1" thickTop="1" x14ac:dyDescent="0.2">
      <c r="A2" s="69"/>
      <c r="B2" s="70" t="s">
        <v>86</v>
      </c>
      <c r="C2" s="362" t="s">
        <v>590</v>
      </c>
      <c r="D2" s="363"/>
      <c r="E2" s="364"/>
      <c r="F2" s="71" t="s">
        <v>87</v>
      </c>
      <c r="G2" s="248" t="s">
        <v>579</v>
      </c>
    </row>
    <row r="3" spans="1:7" ht="27.75" customHeight="1" x14ac:dyDescent="0.2">
      <c r="A3" s="72"/>
      <c r="B3" s="73" t="s">
        <v>343</v>
      </c>
      <c r="C3" s="365" t="s">
        <v>591</v>
      </c>
      <c r="D3" s="366"/>
      <c r="E3" s="366"/>
      <c r="F3" s="366"/>
      <c r="G3" s="367"/>
    </row>
    <row r="4" spans="1:7" ht="12.75" customHeight="1" x14ac:dyDescent="0.2">
      <c r="A4" s="74"/>
      <c r="B4" s="73" t="s">
        <v>342</v>
      </c>
      <c r="C4" s="365" t="s">
        <v>433</v>
      </c>
      <c r="D4" s="366"/>
      <c r="E4" s="366"/>
      <c r="F4" s="366"/>
      <c r="G4" s="367"/>
    </row>
    <row r="5" spans="1:7" x14ac:dyDescent="0.2">
      <c r="A5" s="74"/>
      <c r="B5" s="73" t="s">
        <v>89</v>
      </c>
      <c r="C5" s="368"/>
      <c r="D5" s="369"/>
      <c r="E5" s="369"/>
      <c r="F5" s="369"/>
      <c r="G5" s="370"/>
    </row>
    <row r="6" spans="1:7" ht="26.25" customHeight="1" thickBot="1" x14ac:dyDescent="0.25">
      <c r="A6" s="75"/>
      <c r="B6" s="76" t="s">
        <v>345</v>
      </c>
      <c r="C6" s="352" t="s">
        <v>346</v>
      </c>
      <c r="D6" s="353"/>
      <c r="E6" s="353"/>
      <c r="F6" s="353"/>
      <c r="G6" s="354"/>
    </row>
    <row r="7" spans="1:7" x14ac:dyDescent="0.2">
      <c r="A7" s="77"/>
      <c r="B7" s="78" t="s">
        <v>90</v>
      </c>
      <c r="C7" s="355" t="s">
        <v>347</v>
      </c>
      <c r="D7" s="356"/>
      <c r="E7" s="357"/>
      <c r="F7" s="79" t="s">
        <v>91</v>
      </c>
      <c r="G7" s="80"/>
    </row>
    <row r="8" spans="1:7" ht="13.5" thickBot="1" x14ac:dyDescent="0.25">
      <c r="A8" s="81"/>
      <c r="B8" s="82" t="s">
        <v>92</v>
      </c>
      <c r="C8" s="358" t="s">
        <v>93</v>
      </c>
      <c r="D8" s="359"/>
      <c r="E8" s="360"/>
      <c r="F8" s="83" t="s">
        <v>94</v>
      </c>
      <c r="G8" s="228">
        <v>44852</v>
      </c>
    </row>
    <row r="9" spans="1:7" ht="26.25" thickBot="1" x14ac:dyDescent="0.25">
      <c r="A9" s="84" t="s">
        <v>95</v>
      </c>
      <c r="B9" s="85" t="s">
        <v>96</v>
      </c>
      <c r="C9" s="85" t="s">
        <v>97</v>
      </c>
      <c r="D9" s="85" t="s">
        <v>98</v>
      </c>
      <c r="E9" s="85" t="s">
        <v>99</v>
      </c>
      <c r="F9" s="86" t="s">
        <v>81</v>
      </c>
      <c r="G9" s="87" t="s">
        <v>100</v>
      </c>
    </row>
    <row r="10" spans="1:7" ht="24" x14ac:dyDescent="0.2">
      <c r="A10" s="88">
        <v>1</v>
      </c>
      <c r="B10" s="224" t="s">
        <v>355</v>
      </c>
      <c r="C10" s="89"/>
      <c r="D10" s="221" t="s">
        <v>592</v>
      </c>
      <c r="E10" s="221" t="s">
        <v>349</v>
      </c>
      <c r="F10" s="55" t="s">
        <v>75</v>
      </c>
      <c r="G10" s="92"/>
    </row>
    <row r="11" spans="1:7" ht="24" x14ac:dyDescent="0.2">
      <c r="A11" s="88">
        <v>2</v>
      </c>
      <c r="B11" s="89"/>
      <c r="C11" s="89"/>
      <c r="D11" s="221" t="s">
        <v>593</v>
      </c>
      <c r="E11" s="91"/>
      <c r="F11" s="55" t="s">
        <v>75</v>
      </c>
      <c r="G11" s="110"/>
    </row>
    <row r="12" spans="1:7" ht="24" x14ac:dyDescent="0.2">
      <c r="A12" s="88"/>
      <c r="B12" s="89"/>
      <c r="C12" s="89"/>
      <c r="D12" s="221" t="s">
        <v>594</v>
      </c>
      <c r="E12" s="91"/>
      <c r="F12" s="55" t="s">
        <v>75</v>
      </c>
      <c r="G12" s="110"/>
    </row>
    <row r="13" spans="1:7" x14ac:dyDescent="0.2">
      <c r="A13" s="88">
        <v>3</v>
      </c>
      <c r="B13" s="95"/>
      <c r="C13" s="95"/>
      <c r="D13" s="103"/>
      <c r="E13" s="93"/>
      <c r="F13" s="55" t="s">
        <v>84</v>
      </c>
      <c r="G13" s="94"/>
    </row>
    <row r="14" spans="1:7" x14ac:dyDescent="0.2">
      <c r="A14" s="88"/>
      <c r="B14" s="98"/>
      <c r="C14" s="98"/>
      <c r="D14" s="98"/>
      <c r="E14" s="96"/>
      <c r="F14" s="55" t="s">
        <v>84</v>
      </c>
      <c r="G14" s="94"/>
    </row>
    <row r="15" spans="1:7" x14ac:dyDescent="0.2">
      <c r="A15" s="88"/>
      <c r="B15" s="98"/>
      <c r="C15" s="98"/>
      <c r="D15" s="98"/>
      <c r="E15" s="96"/>
      <c r="F15" s="55" t="s">
        <v>84</v>
      </c>
      <c r="G15" s="94"/>
    </row>
    <row r="16" spans="1:7" ht="13.5" thickBot="1" x14ac:dyDescent="0.25">
      <c r="A16" s="99"/>
      <c r="B16" s="100" t="s">
        <v>101</v>
      </c>
      <c r="C16" s="100"/>
      <c r="D16" s="101"/>
      <c r="E16" s="101"/>
      <c r="F16" s="111" t="s">
        <v>75</v>
      </c>
      <c r="G16" s="102"/>
    </row>
    <row r="18" spans="1:7" ht="16.5" thickBot="1" x14ac:dyDescent="0.25">
      <c r="A18" s="361" t="s">
        <v>595</v>
      </c>
      <c r="B18" s="361"/>
      <c r="C18" s="361"/>
      <c r="D18" s="361"/>
      <c r="E18" s="361"/>
      <c r="F18" s="361"/>
      <c r="G18" s="361"/>
    </row>
    <row r="19" spans="1:7" ht="36" customHeight="1" thickTop="1" x14ac:dyDescent="0.2">
      <c r="A19" s="69"/>
      <c r="B19" s="70" t="s">
        <v>86</v>
      </c>
      <c r="C19" s="362" t="s">
        <v>596</v>
      </c>
      <c r="D19" s="363"/>
      <c r="E19" s="364"/>
      <c r="F19" s="71" t="s">
        <v>87</v>
      </c>
      <c r="G19" s="248" t="s">
        <v>580</v>
      </c>
    </row>
    <row r="20" spans="1:7" ht="27.75" customHeight="1" x14ac:dyDescent="0.2">
      <c r="A20" s="72"/>
      <c r="B20" s="73" t="s">
        <v>343</v>
      </c>
      <c r="C20" s="365" t="s">
        <v>591</v>
      </c>
      <c r="D20" s="366"/>
      <c r="E20" s="366"/>
      <c r="F20" s="366"/>
      <c r="G20" s="367"/>
    </row>
    <row r="21" spans="1:7" ht="12.75" customHeight="1" x14ac:dyDescent="0.2">
      <c r="A21" s="74"/>
      <c r="B21" s="73" t="s">
        <v>342</v>
      </c>
      <c r="C21" s="365" t="s">
        <v>432</v>
      </c>
      <c r="D21" s="366"/>
      <c r="E21" s="366"/>
      <c r="F21" s="366"/>
      <c r="G21" s="367"/>
    </row>
    <row r="22" spans="1:7" x14ac:dyDescent="0.2">
      <c r="A22" s="74"/>
      <c r="B22" s="73" t="s">
        <v>89</v>
      </c>
      <c r="C22" s="368"/>
      <c r="D22" s="369"/>
      <c r="E22" s="369"/>
      <c r="F22" s="369"/>
      <c r="G22" s="370"/>
    </row>
    <row r="23" spans="1:7" ht="26.25" customHeight="1" thickBot="1" x14ac:dyDescent="0.25">
      <c r="A23" s="75"/>
      <c r="B23" s="76" t="s">
        <v>345</v>
      </c>
      <c r="C23" s="352" t="s">
        <v>346</v>
      </c>
      <c r="D23" s="353"/>
      <c r="E23" s="353"/>
      <c r="F23" s="353"/>
      <c r="G23" s="354"/>
    </row>
    <row r="24" spans="1:7" x14ac:dyDescent="0.2">
      <c r="A24" s="77"/>
      <c r="B24" s="78" t="s">
        <v>90</v>
      </c>
      <c r="C24" s="355" t="s">
        <v>347</v>
      </c>
      <c r="D24" s="356"/>
      <c r="E24" s="357"/>
      <c r="F24" s="79" t="s">
        <v>91</v>
      </c>
      <c r="G24" s="80"/>
    </row>
    <row r="25" spans="1:7" ht="13.5" thickBot="1" x14ac:dyDescent="0.25">
      <c r="A25" s="81"/>
      <c r="B25" s="82" t="s">
        <v>92</v>
      </c>
      <c r="C25" s="358" t="s">
        <v>93</v>
      </c>
      <c r="D25" s="359"/>
      <c r="E25" s="360"/>
      <c r="F25" s="83" t="s">
        <v>94</v>
      </c>
      <c r="G25" s="228">
        <v>44852</v>
      </c>
    </row>
    <row r="26" spans="1:7" ht="26.25" thickBot="1" x14ac:dyDescent="0.25">
      <c r="A26" s="84" t="s">
        <v>95</v>
      </c>
      <c r="B26" s="85" t="s">
        <v>96</v>
      </c>
      <c r="C26" s="85" t="s">
        <v>97</v>
      </c>
      <c r="D26" s="85" t="s">
        <v>98</v>
      </c>
      <c r="E26" s="251" t="s">
        <v>93</v>
      </c>
      <c r="F26" s="86" t="s">
        <v>81</v>
      </c>
      <c r="G26" s="87" t="s">
        <v>100</v>
      </c>
    </row>
    <row r="27" spans="1:7" ht="24" x14ac:dyDescent="0.2">
      <c r="A27" s="88">
        <v>1</v>
      </c>
      <c r="B27" s="224" t="s">
        <v>355</v>
      </c>
      <c r="C27" s="89"/>
      <c r="D27" s="221" t="s">
        <v>597</v>
      </c>
      <c r="E27" s="221"/>
      <c r="F27" s="55" t="s">
        <v>75</v>
      </c>
      <c r="G27" s="92"/>
    </row>
    <row r="28" spans="1:7" ht="24" x14ac:dyDescent="0.2">
      <c r="A28" s="88">
        <v>2</v>
      </c>
      <c r="B28" s="89"/>
      <c r="C28" s="89"/>
      <c r="D28" s="221" t="s">
        <v>598</v>
      </c>
      <c r="E28" s="91"/>
      <c r="F28" s="55" t="s">
        <v>75</v>
      </c>
      <c r="G28" s="110"/>
    </row>
    <row r="29" spans="1:7" x14ac:dyDescent="0.2">
      <c r="A29" s="88"/>
      <c r="B29" s="89"/>
      <c r="C29" s="89"/>
      <c r="D29" s="221" t="s">
        <v>599</v>
      </c>
      <c r="E29" s="91"/>
      <c r="F29" s="55" t="s">
        <v>75</v>
      </c>
      <c r="G29" s="110"/>
    </row>
    <row r="30" spans="1:7" x14ac:dyDescent="0.2">
      <c r="A30" s="88">
        <v>3</v>
      </c>
      <c r="B30" s="95"/>
      <c r="C30" s="95"/>
      <c r="D30" s="103"/>
      <c r="E30" s="93"/>
      <c r="F30" s="55" t="s">
        <v>84</v>
      </c>
      <c r="G30" s="94"/>
    </row>
    <row r="31" spans="1:7" x14ac:dyDescent="0.2">
      <c r="A31" s="88"/>
      <c r="B31" s="98"/>
      <c r="C31" s="98"/>
      <c r="D31" s="221"/>
      <c r="E31" s="96"/>
      <c r="F31" s="55" t="s">
        <v>84</v>
      </c>
      <c r="G31" s="94"/>
    </row>
    <row r="32" spans="1:7" x14ac:dyDescent="0.2">
      <c r="A32" s="88"/>
      <c r="B32" s="98"/>
      <c r="C32" s="98"/>
      <c r="D32" s="98"/>
      <c r="E32" s="96"/>
      <c r="F32" s="55" t="s">
        <v>84</v>
      </c>
      <c r="G32" s="94"/>
    </row>
    <row r="33" spans="1:7" ht="13.5" thickBot="1" x14ac:dyDescent="0.25">
      <c r="A33" s="99"/>
      <c r="B33" s="100" t="s">
        <v>101</v>
      </c>
      <c r="C33" s="100"/>
      <c r="D33" s="101"/>
      <c r="E33" s="101"/>
      <c r="F33" s="111" t="s">
        <v>75</v>
      </c>
      <c r="G33" s="102"/>
    </row>
    <row r="36" spans="1:7" ht="16.5" thickBot="1" x14ac:dyDescent="0.25">
      <c r="A36" s="361" t="s">
        <v>600</v>
      </c>
      <c r="B36" s="361"/>
      <c r="C36" s="361"/>
      <c r="D36" s="361"/>
      <c r="E36" s="361"/>
      <c r="F36" s="361"/>
      <c r="G36" s="361"/>
    </row>
    <row r="37" spans="1:7" ht="36" customHeight="1" thickTop="1" x14ac:dyDescent="0.2">
      <c r="A37" s="69"/>
      <c r="B37" s="70" t="s">
        <v>86</v>
      </c>
      <c r="C37" s="362" t="s">
        <v>603</v>
      </c>
      <c r="D37" s="363"/>
      <c r="E37" s="364"/>
      <c r="F37" s="71" t="s">
        <v>87</v>
      </c>
      <c r="G37" s="248" t="s">
        <v>581</v>
      </c>
    </row>
    <row r="38" spans="1:7" ht="27.75" customHeight="1" x14ac:dyDescent="0.2">
      <c r="A38" s="72"/>
      <c r="B38" s="73" t="s">
        <v>343</v>
      </c>
      <c r="C38" s="365" t="s">
        <v>398</v>
      </c>
      <c r="D38" s="366"/>
      <c r="E38" s="366"/>
      <c r="F38" s="366"/>
      <c r="G38" s="367"/>
    </row>
    <row r="39" spans="1:7" ht="12.75" customHeight="1" x14ac:dyDescent="0.2">
      <c r="A39" s="74"/>
      <c r="B39" s="73" t="s">
        <v>342</v>
      </c>
      <c r="C39" s="365" t="s">
        <v>434</v>
      </c>
      <c r="D39" s="366"/>
      <c r="E39" s="366"/>
      <c r="F39" s="366"/>
      <c r="G39" s="367"/>
    </row>
    <row r="40" spans="1:7" x14ac:dyDescent="0.2">
      <c r="A40" s="74"/>
      <c r="B40" s="73" t="s">
        <v>89</v>
      </c>
      <c r="C40" s="368"/>
      <c r="D40" s="369"/>
      <c r="E40" s="369"/>
      <c r="F40" s="369"/>
      <c r="G40" s="370"/>
    </row>
    <row r="41" spans="1:7" ht="26.25" customHeight="1" thickBot="1" x14ac:dyDescent="0.25">
      <c r="A41" s="75"/>
      <c r="B41" s="76" t="s">
        <v>345</v>
      </c>
      <c r="C41" s="352" t="s">
        <v>346</v>
      </c>
      <c r="D41" s="353"/>
      <c r="E41" s="353"/>
      <c r="F41" s="353"/>
      <c r="G41" s="354"/>
    </row>
    <row r="42" spans="1:7" x14ac:dyDescent="0.2">
      <c r="A42" s="77"/>
      <c r="B42" s="78" t="s">
        <v>90</v>
      </c>
      <c r="C42" s="355" t="s">
        <v>347</v>
      </c>
      <c r="D42" s="356"/>
      <c r="E42" s="357"/>
      <c r="F42" s="79" t="s">
        <v>91</v>
      </c>
      <c r="G42" s="80"/>
    </row>
    <row r="43" spans="1:7" ht="13.5" thickBot="1" x14ac:dyDescent="0.25">
      <c r="A43" s="81"/>
      <c r="B43" s="82" t="s">
        <v>92</v>
      </c>
      <c r="C43" s="358" t="s">
        <v>93</v>
      </c>
      <c r="D43" s="359"/>
      <c r="E43" s="360"/>
      <c r="F43" s="83" t="s">
        <v>94</v>
      </c>
      <c r="G43" s="228">
        <v>44852</v>
      </c>
    </row>
    <row r="44" spans="1:7" ht="26.25" thickBot="1" x14ac:dyDescent="0.25">
      <c r="A44" s="84" t="s">
        <v>95</v>
      </c>
      <c r="B44" s="85" t="s">
        <v>96</v>
      </c>
      <c r="C44" s="85" t="s">
        <v>97</v>
      </c>
      <c r="D44" s="85" t="s">
        <v>98</v>
      </c>
      <c r="E44" s="85" t="s">
        <v>99</v>
      </c>
      <c r="F44" s="86" t="s">
        <v>81</v>
      </c>
      <c r="G44" s="87" t="s">
        <v>100</v>
      </c>
    </row>
    <row r="45" spans="1:7" ht="24" x14ac:dyDescent="0.2">
      <c r="A45" s="88">
        <v>1</v>
      </c>
      <c r="B45" s="224" t="s">
        <v>355</v>
      </c>
      <c r="C45" s="89"/>
      <c r="D45" s="221" t="s">
        <v>604</v>
      </c>
      <c r="E45" s="221"/>
      <c r="F45" s="55" t="s">
        <v>75</v>
      </c>
      <c r="G45" s="92"/>
    </row>
    <row r="46" spans="1:7" ht="36" x14ac:dyDescent="0.2">
      <c r="A46" s="88">
        <v>2</v>
      </c>
      <c r="B46" s="221" t="s">
        <v>605</v>
      </c>
      <c r="C46" s="89"/>
      <c r="D46" s="221" t="s">
        <v>606</v>
      </c>
      <c r="E46" s="91"/>
      <c r="F46" s="55" t="s">
        <v>75</v>
      </c>
      <c r="G46" s="110"/>
    </row>
    <row r="47" spans="1:7" x14ac:dyDescent="0.2">
      <c r="A47" s="88"/>
      <c r="B47" s="89"/>
      <c r="C47" s="224"/>
      <c r="D47" s="221"/>
      <c r="E47" s="235"/>
      <c r="F47" s="55"/>
      <c r="G47" s="110"/>
    </row>
    <row r="48" spans="1:7" x14ac:dyDescent="0.2">
      <c r="A48" s="88"/>
      <c r="B48" s="98"/>
      <c r="C48" s="98"/>
      <c r="D48" s="224"/>
      <c r="E48" s="235"/>
      <c r="F48" s="55"/>
      <c r="G48" s="94"/>
    </row>
    <row r="49" spans="1:7" ht="13.5" thickBot="1" x14ac:dyDescent="0.25">
      <c r="A49" s="99"/>
      <c r="B49" s="100" t="s">
        <v>101</v>
      </c>
      <c r="C49" s="100"/>
      <c r="D49" s="101"/>
      <c r="E49" s="101"/>
      <c r="F49" s="111" t="s">
        <v>75</v>
      </c>
      <c r="G49" s="102"/>
    </row>
    <row r="51" spans="1:7" ht="16.5" thickBot="1" x14ac:dyDescent="0.25">
      <c r="A51" s="361" t="s">
        <v>607</v>
      </c>
      <c r="B51" s="361"/>
      <c r="C51" s="361"/>
      <c r="D51" s="361"/>
      <c r="E51" s="361"/>
      <c r="F51" s="361"/>
      <c r="G51" s="361"/>
    </row>
    <row r="52" spans="1:7" ht="36" customHeight="1" thickTop="1" x14ac:dyDescent="0.2">
      <c r="A52" s="69"/>
      <c r="B52" s="70" t="s">
        <v>86</v>
      </c>
      <c r="C52" s="362" t="s">
        <v>612</v>
      </c>
      <c r="D52" s="363"/>
      <c r="E52" s="364"/>
      <c r="F52" s="71" t="s">
        <v>87</v>
      </c>
      <c r="G52" s="248" t="s">
        <v>582</v>
      </c>
    </row>
    <row r="53" spans="1:7" ht="27.75" customHeight="1" x14ac:dyDescent="0.2">
      <c r="A53" s="72"/>
      <c r="B53" s="73" t="s">
        <v>343</v>
      </c>
      <c r="C53" s="365" t="s">
        <v>399</v>
      </c>
      <c r="D53" s="366"/>
      <c r="E53" s="366"/>
      <c r="F53" s="366"/>
      <c r="G53" s="367"/>
    </row>
    <row r="54" spans="1:7" ht="12.75" customHeight="1" x14ac:dyDescent="0.2">
      <c r="A54" s="74"/>
      <c r="B54" s="73" t="s">
        <v>342</v>
      </c>
      <c r="C54" s="365" t="s">
        <v>435</v>
      </c>
      <c r="D54" s="366"/>
      <c r="E54" s="366"/>
      <c r="F54" s="366"/>
      <c r="G54" s="367"/>
    </row>
    <row r="55" spans="1:7" x14ac:dyDescent="0.2">
      <c r="A55" s="74"/>
      <c r="B55" s="73" t="s">
        <v>89</v>
      </c>
      <c r="C55" s="368"/>
      <c r="D55" s="369"/>
      <c r="E55" s="369"/>
      <c r="F55" s="369"/>
      <c r="G55" s="370"/>
    </row>
    <row r="56" spans="1:7" ht="26.25" customHeight="1" thickBot="1" x14ac:dyDescent="0.25">
      <c r="A56" s="75"/>
      <c r="B56" s="76" t="s">
        <v>345</v>
      </c>
      <c r="C56" s="352" t="s">
        <v>346</v>
      </c>
      <c r="D56" s="353"/>
      <c r="E56" s="353"/>
      <c r="F56" s="353"/>
      <c r="G56" s="354"/>
    </row>
    <row r="57" spans="1:7" x14ac:dyDescent="0.2">
      <c r="A57" s="77"/>
      <c r="B57" s="78" t="s">
        <v>90</v>
      </c>
      <c r="C57" s="355" t="s">
        <v>347</v>
      </c>
      <c r="D57" s="356"/>
      <c r="E57" s="357"/>
      <c r="F57" s="79" t="s">
        <v>91</v>
      </c>
      <c r="G57" s="80"/>
    </row>
    <row r="58" spans="1:7" ht="13.5" thickBot="1" x14ac:dyDescent="0.25">
      <c r="A58" s="81"/>
      <c r="B58" s="82" t="s">
        <v>92</v>
      </c>
      <c r="C58" s="358" t="s">
        <v>93</v>
      </c>
      <c r="D58" s="359"/>
      <c r="E58" s="360"/>
      <c r="F58" s="83" t="s">
        <v>94</v>
      </c>
      <c r="G58" s="228">
        <v>44852</v>
      </c>
    </row>
    <row r="59" spans="1:7" ht="26.25" thickBot="1" x14ac:dyDescent="0.25">
      <c r="A59" s="84" t="s">
        <v>95</v>
      </c>
      <c r="B59" s="85" t="s">
        <v>96</v>
      </c>
      <c r="C59" s="85" t="s">
        <v>97</v>
      </c>
      <c r="D59" s="85" t="s">
        <v>98</v>
      </c>
      <c r="E59" s="85" t="s">
        <v>99</v>
      </c>
      <c r="F59" s="86" t="s">
        <v>81</v>
      </c>
      <c r="G59" s="87" t="s">
        <v>100</v>
      </c>
    </row>
    <row r="60" spans="1:7" ht="24" x14ac:dyDescent="0.2">
      <c r="A60" s="88">
        <v>1</v>
      </c>
      <c r="B60" s="224" t="s">
        <v>355</v>
      </c>
      <c r="C60" s="89"/>
      <c r="D60" s="221" t="s">
        <v>604</v>
      </c>
      <c r="E60" s="221"/>
      <c r="F60" s="55" t="s">
        <v>75</v>
      </c>
      <c r="G60" s="92"/>
    </row>
    <row r="61" spans="1:7" ht="36" x14ac:dyDescent="0.2">
      <c r="A61" s="88">
        <v>2</v>
      </c>
      <c r="B61" s="224" t="s">
        <v>613</v>
      </c>
      <c r="C61" s="89"/>
      <c r="D61" s="221" t="s">
        <v>614</v>
      </c>
      <c r="E61" s="235"/>
      <c r="F61" s="55" t="s">
        <v>75</v>
      </c>
      <c r="G61" s="110"/>
    </row>
    <row r="62" spans="1:7" x14ac:dyDescent="0.2">
      <c r="A62" s="88"/>
      <c r="B62" s="98"/>
      <c r="C62" s="98"/>
      <c r="D62" s="98"/>
      <c r="E62" s="96"/>
      <c r="F62" s="55" t="s">
        <v>84</v>
      </c>
      <c r="G62" s="94"/>
    </row>
    <row r="63" spans="1:7" ht="13.5" thickBot="1" x14ac:dyDescent="0.25">
      <c r="A63" s="99"/>
      <c r="B63" s="100" t="s">
        <v>101</v>
      </c>
      <c r="C63" s="100"/>
      <c r="D63" s="101"/>
      <c r="E63" s="101"/>
      <c r="F63" s="111" t="s">
        <v>75</v>
      </c>
      <c r="G63" s="102"/>
    </row>
    <row r="66" spans="1:7" ht="16.5" thickBot="1" x14ac:dyDescent="0.25">
      <c r="A66" s="361" t="s">
        <v>616</v>
      </c>
      <c r="B66" s="361"/>
      <c r="C66" s="361"/>
      <c r="D66" s="361"/>
      <c r="E66" s="361"/>
      <c r="F66" s="361"/>
      <c r="G66" s="361"/>
    </row>
    <row r="67" spans="1:7" ht="36" customHeight="1" thickTop="1" x14ac:dyDescent="0.2">
      <c r="A67" s="69"/>
      <c r="B67" s="70" t="s">
        <v>86</v>
      </c>
      <c r="C67" s="362" t="s">
        <v>621</v>
      </c>
      <c r="D67" s="363"/>
      <c r="E67" s="364"/>
      <c r="F67" s="71" t="s">
        <v>87</v>
      </c>
      <c r="G67" s="248" t="s">
        <v>583</v>
      </c>
    </row>
    <row r="68" spans="1:7" ht="27.75" customHeight="1" x14ac:dyDescent="0.2">
      <c r="A68" s="72"/>
      <c r="B68" s="73" t="s">
        <v>343</v>
      </c>
      <c r="C68" s="365" t="s">
        <v>412</v>
      </c>
      <c r="D68" s="366"/>
      <c r="E68" s="366"/>
      <c r="F68" s="366"/>
      <c r="G68" s="367"/>
    </row>
    <row r="69" spans="1:7" ht="12.75" customHeight="1" x14ac:dyDescent="0.2">
      <c r="A69" s="74"/>
      <c r="B69" s="73" t="s">
        <v>342</v>
      </c>
      <c r="C69" s="365" t="s">
        <v>436</v>
      </c>
      <c r="D69" s="366"/>
      <c r="E69" s="366"/>
      <c r="F69" s="366"/>
      <c r="G69" s="367"/>
    </row>
    <row r="70" spans="1:7" x14ac:dyDescent="0.2">
      <c r="A70" s="74"/>
      <c r="B70" s="73" t="s">
        <v>89</v>
      </c>
      <c r="C70" s="368"/>
      <c r="D70" s="369"/>
      <c r="E70" s="369"/>
      <c r="F70" s="369"/>
      <c r="G70" s="370"/>
    </row>
    <row r="71" spans="1:7" ht="26.25" customHeight="1" thickBot="1" x14ac:dyDescent="0.25">
      <c r="A71" s="75"/>
      <c r="B71" s="76" t="s">
        <v>345</v>
      </c>
      <c r="C71" s="352" t="s">
        <v>346</v>
      </c>
      <c r="D71" s="353"/>
      <c r="E71" s="353"/>
      <c r="F71" s="353"/>
      <c r="G71" s="354"/>
    </row>
    <row r="72" spans="1:7" x14ac:dyDescent="0.2">
      <c r="A72" s="77"/>
      <c r="B72" s="78" t="s">
        <v>90</v>
      </c>
      <c r="C72" s="355" t="s">
        <v>347</v>
      </c>
      <c r="D72" s="356"/>
      <c r="E72" s="357"/>
      <c r="F72" s="79" t="s">
        <v>91</v>
      </c>
      <c r="G72" s="80"/>
    </row>
    <row r="73" spans="1:7" ht="13.5" thickBot="1" x14ac:dyDescent="0.25">
      <c r="A73" s="81"/>
      <c r="B73" s="82" t="s">
        <v>92</v>
      </c>
      <c r="C73" s="358" t="s">
        <v>93</v>
      </c>
      <c r="D73" s="359"/>
      <c r="E73" s="360"/>
      <c r="F73" s="83" t="s">
        <v>94</v>
      </c>
      <c r="G73" s="228">
        <v>44852</v>
      </c>
    </row>
    <row r="74" spans="1:7" ht="26.25" thickBot="1" x14ac:dyDescent="0.25">
      <c r="A74" s="84" t="s">
        <v>95</v>
      </c>
      <c r="B74" s="85" t="s">
        <v>96</v>
      </c>
      <c r="C74" s="85" t="s">
        <v>97</v>
      </c>
      <c r="D74" s="85" t="s">
        <v>98</v>
      </c>
      <c r="E74" s="85" t="s">
        <v>99</v>
      </c>
      <c r="F74" s="86" t="s">
        <v>81</v>
      </c>
      <c r="G74" s="87" t="s">
        <v>100</v>
      </c>
    </row>
    <row r="75" spans="1:7" ht="24" x14ac:dyDescent="0.2">
      <c r="A75" s="88">
        <v>1</v>
      </c>
      <c r="B75" s="224" t="s">
        <v>355</v>
      </c>
      <c r="C75" s="89"/>
      <c r="D75" s="221" t="s">
        <v>604</v>
      </c>
      <c r="E75" s="221"/>
      <c r="F75" s="55" t="s">
        <v>75</v>
      </c>
      <c r="G75" s="92"/>
    </row>
    <row r="76" spans="1:7" ht="36" x14ac:dyDescent="0.2">
      <c r="A76" s="88">
        <v>2</v>
      </c>
      <c r="B76" s="221" t="s">
        <v>605</v>
      </c>
      <c r="C76" s="89"/>
      <c r="D76" s="221" t="s">
        <v>614</v>
      </c>
      <c r="E76" s="91"/>
      <c r="F76" s="55" t="s">
        <v>75</v>
      </c>
      <c r="G76" s="110"/>
    </row>
    <row r="77" spans="1:7" x14ac:dyDescent="0.2">
      <c r="A77" s="88">
        <v>3</v>
      </c>
      <c r="B77" s="224" t="s">
        <v>413</v>
      </c>
      <c r="C77" s="89" t="s">
        <v>716</v>
      </c>
      <c r="D77" s="221" t="s">
        <v>404</v>
      </c>
      <c r="E77" s="91" t="s">
        <v>720</v>
      </c>
      <c r="F77" s="55" t="s">
        <v>76</v>
      </c>
      <c r="G77" s="254" t="s">
        <v>615</v>
      </c>
    </row>
    <row r="78" spans="1:7" x14ac:dyDescent="0.2">
      <c r="A78" s="88">
        <v>4</v>
      </c>
      <c r="B78" s="95"/>
      <c r="C78" s="262" t="s">
        <v>719</v>
      </c>
      <c r="D78" s="222" t="s">
        <v>404</v>
      </c>
      <c r="E78" s="91"/>
      <c r="F78" s="55" t="s">
        <v>75</v>
      </c>
      <c r="G78" s="254"/>
    </row>
    <row r="79" spans="1:7" x14ac:dyDescent="0.2">
      <c r="A79" s="88">
        <v>5</v>
      </c>
      <c r="B79" s="98"/>
      <c r="C79" s="98" t="s">
        <v>717</v>
      </c>
      <c r="D79" s="227" t="s">
        <v>406</v>
      </c>
      <c r="E79" s="235"/>
      <c r="F79" s="55" t="s">
        <v>75</v>
      </c>
      <c r="G79" s="254"/>
    </row>
    <row r="80" spans="1:7" x14ac:dyDescent="0.2">
      <c r="A80" s="88">
        <v>6</v>
      </c>
      <c r="B80" s="98"/>
      <c r="C80" s="98" t="s">
        <v>718</v>
      </c>
      <c r="D80" s="222" t="s">
        <v>404</v>
      </c>
      <c r="E80" s="91" t="s">
        <v>721</v>
      </c>
      <c r="F80" s="55" t="s">
        <v>76</v>
      </c>
      <c r="G80" s="254" t="s">
        <v>615</v>
      </c>
    </row>
    <row r="81" spans="1:7" x14ac:dyDescent="0.2">
      <c r="A81" s="88"/>
      <c r="B81" s="98"/>
      <c r="C81" s="98"/>
      <c r="D81" s="224"/>
      <c r="E81" s="235"/>
      <c r="F81" s="55"/>
      <c r="G81" s="254"/>
    </row>
    <row r="82" spans="1:7" ht="13.5" thickBot="1" x14ac:dyDescent="0.25">
      <c r="A82" s="99"/>
      <c r="B82" s="100" t="s">
        <v>101</v>
      </c>
      <c r="C82" s="100"/>
      <c r="D82" s="101"/>
      <c r="E82" s="101"/>
      <c r="F82" s="55" t="s">
        <v>76</v>
      </c>
      <c r="G82" s="102"/>
    </row>
    <row r="84" spans="1:7" ht="16.5" thickBot="1" x14ac:dyDescent="0.25">
      <c r="A84" s="361" t="s">
        <v>622</v>
      </c>
      <c r="B84" s="361"/>
      <c r="C84" s="361"/>
      <c r="D84" s="361"/>
      <c r="E84" s="361"/>
      <c r="F84" s="361"/>
      <c r="G84" s="361"/>
    </row>
    <row r="85" spans="1:7" ht="36" customHeight="1" thickTop="1" x14ac:dyDescent="0.2">
      <c r="A85" s="69"/>
      <c r="B85" s="70" t="s">
        <v>86</v>
      </c>
      <c r="C85" s="362" t="s">
        <v>623</v>
      </c>
      <c r="D85" s="363"/>
      <c r="E85" s="364"/>
      <c r="F85" s="71" t="s">
        <v>87</v>
      </c>
      <c r="G85" s="248" t="s">
        <v>584</v>
      </c>
    </row>
    <row r="86" spans="1:7" ht="27.75" customHeight="1" x14ac:dyDescent="0.2">
      <c r="A86" s="72"/>
      <c r="B86" s="73" t="s">
        <v>343</v>
      </c>
      <c r="C86" s="365" t="s">
        <v>624</v>
      </c>
      <c r="D86" s="366"/>
      <c r="E86" s="366"/>
      <c r="F86" s="366"/>
      <c r="G86" s="367"/>
    </row>
    <row r="87" spans="1:7" ht="12.75" customHeight="1" x14ac:dyDescent="0.2">
      <c r="A87" s="74"/>
      <c r="B87" s="73" t="s">
        <v>342</v>
      </c>
      <c r="C87" s="365" t="s">
        <v>437</v>
      </c>
      <c r="D87" s="366"/>
      <c r="E87" s="366"/>
      <c r="F87" s="366"/>
      <c r="G87" s="367"/>
    </row>
    <row r="88" spans="1:7" x14ac:dyDescent="0.2">
      <c r="A88" s="74"/>
      <c r="B88" s="73" t="s">
        <v>89</v>
      </c>
      <c r="C88" s="368"/>
      <c r="D88" s="369"/>
      <c r="E88" s="369"/>
      <c r="F88" s="369"/>
      <c r="G88" s="370"/>
    </row>
    <row r="89" spans="1:7" ht="26.25" customHeight="1" thickBot="1" x14ac:dyDescent="0.25">
      <c r="A89" s="75"/>
      <c r="B89" s="76" t="s">
        <v>345</v>
      </c>
      <c r="C89" s="352" t="s">
        <v>346</v>
      </c>
      <c r="D89" s="353"/>
      <c r="E89" s="353"/>
      <c r="F89" s="353"/>
      <c r="G89" s="354"/>
    </row>
    <row r="90" spans="1:7" x14ac:dyDescent="0.2">
      <c r="A90" s="77"/>
      <c r="B90" s="78" t="s">
        <v>90</v>
      </c>
      <c r="C90" s="355" t="s">
        <v>347</v>
      </c>
      <c r="D90" s="356"/>
      <c r="E90" s="357"/>
      <c r="F90" s="79" t="s">
        <v>91</v>
      </c>
      <c r="G90" s="80"/>
    </row>
    <row r="91" spans="1:7" ht="13.5" thickBot="1" x14ac:dyDescent="0.25">
      <c r="A91" s="81"/>
      <c r="B91" s="82" t="s">
        <v>92</v>
      </c>
      <c r="C91" s="358" t="s">
        <v>93</v>
      </c>
      <c r="D91" s="359"/>
      <c r="E91" s="360"/>
      <c r="F91" s="83" t="s">
        <v>94</v>
      </c>
      <c r="G91" s="228">
        <v>44852</v>
      </c>
    </row>
    <row r="92" spans="1:7" ht="26.25" thickBot="1" x14ac:dyDescent="0.25">
      <c r="A92" s="84" t="s">
        <v>95</v>
      </c>
      <c r="B92" s="85" t="s">
        <v>96</v>
      </c>
      <c r="C92" s="85" t="s">
        <v>97</v>
      </c>
      <c r="D92" s="85" t="s">
        <v>98</v>
      </c>
      <c r="E92" s="85" t="s">
        <v>99</v>
      </c>
      <c r="F92" s="86" t="s">
        <v>81</v>
      </c>
      <c r="G92" s="87" t="s">
        <v>100</v>
      </c>
    </row>
    <row r="93" spans="1:7" ht="24" x14ac:dyDescent="0.2">
      <c r="A93" s="88">
        <v>1</v>
      </c>
      <c r="B93" s="224" t="s">
        <v>355</v>
      </c>
      <c r="C93" s="89"/>
      <c r="D93" s="221" t="s">
        <v>619</v>
      </c>
      <c r="E93" s="221"/>
      <c r="F93" s="55" t="s">
        <v>75</v>
      </c>
      <c r="G93" s="92"/>
    </row>
    <row r="94" spans="1:7" ht="24" x14ac:dyDescent="0.2">
      <c r="A94" s="88">
        <v>2</v>
      </c>
      <c r="B94" s="224" t="s">
        <v>620</v>
      </c>
      <c r="C94" s="89"/>
      <c r="D94" s="221" t="s">
        <v>418</v>
      </c>
      <c r="E94" s="91"/>
      <c r="F94" s="55" t="s">
        <v>75</v>
      </c>
      <c r="G94" s="110"/>
    </row>
    <row r="95" spans="1:7" ht="48" x14ac:dyDescent="0.2">
      <c r="A95" s="88"/>
      <c r="B95" s="224" t="s">
        <v>377</v>
      </c>
      <c r="C95" s="224" t="s">
        <v>385</v>
      </c>
      <c r="D95" s="221" t="s">
        <v>386</v>
      </c>
      <c r="E95" s="221" t="s">
        <v>386</v>
      </c>
      <c r="F95" s="55" t="s">
        <v>75</v>
      </c>
      <c r="G95" s="110"/>
    </row>
    <row r="96" spans="1:7" ht="48" x14ac:dyDescent="0.2">
      <c r="A96" s="88"/>
      <c r="B96" s="224" t="s">
        <v>377</v>
      </c>
      <c r="C96" s="224" t="s">
        <v>387</v>
      </c>
      <c r="D96" s="222" t="s">
        <v>388</v>
      </c>
      <c r="E96" s="222" t="s">
        <v>388</v>
      </c>
      <c r="F96" s="55" t="s">
        <v>75</v>
      </c>
      <c r="G96" s="234"/>
    </row>
    <row r="97" spans="1:7" x14ac:dyDescent="0.2">
      <c r="A97" s="88"/>
      <c r="B97" s="219"/>
      <c r="C97" s="98"/>
      <c r="D97" s="222"/>
      <c r="E97" s="96"/>
      <c r="F97" s="55"/>
      <c r="G97" s="234"/>
    </row>
    <row r="98" spans="1:7" x14ac:dyDescent="0.2">
      <c r="A98" s="88"/>
      <c r="B98" s="98"/>
      <c r="C98" s="98"/>
      <c r="D98" s="233"/>
      <c r="E98" s="234"/>
      <c r="F98" s="55"/>
      <c r="G98" s="234"/>
    </row>
    <row r="99" spans="1:7" ht="13.5" thickBot="1" x14ac:dyDescent="0.25">
      <c r="A99" s="99"/>
      <c r="B99" s="100" t="s">
        <v>101</v>
      </c>
      <c r="C99" s="100"/>
      <c r="D99" s="101"/>
      <c r="E99" s="101"/>
      <c r="F99" s="111" t="s">
        <v>75</v>
      </c>
      <c r="G99" s="102"/>
    </row>
    <row r="102" spans="1:7" ht="16.5" thickBot="1" x14ac:dyDescent="0.25">
      <c r="A102" s="361" t="s">
        <v>625</v>
      </c>
      <c r="B102" s="361"/>
      <c r="C102" s="361"/>
      <c r="D102" s="361"/>
      <c r="E102" s="361"/>
      <c r="F102" s="361"/>
      <c r="G102" s="361"/>
    </row>
    <row r="103" spans="1:7" ht="36" customHeight="1" thickTop="1" x14ac:dyDescent="0.2">
      <c r="A103" s="69"/>
      <c r="B103" s="70" t="s">
        <v>86</v>
      </c>
      <c r="C103" s="362" t="s">
        <v>626</v>
      </c>
      <c r="D103" s="363"/>
      <c r="E103" s="364"/>
      <c r="F103" s="71" t="s">
        <v>87</v>
      </c>
      <c r="G103" s="249" t="s">
        <v>585</v>
      </c>
    </row>
    <row r="104" spans="1:7" ht="27.75" customHeight="1" x14ac:dyDescent="0.2">
      <c r="A104" s="72"/>
      <c r="B104" s="73" t="s">
        <v>343</v>
      </c>
      <c r="C104" s="365" t="s">
        <v>624</v>
      </c>
      <c r="D104" s="366"/>
      <c r="E104" s="366"/>
      <c r="F104" s="366"/>
      <c r="G104" s="367"/>
    </row>
    <row r="105" spans="1:7" ht="12.75" customHeight="1" x14ac:dyDescent="0.2">
      <c r="A105" s="74"/>
      <c r="B105" s="73" t="s">
        <v>342</v>
      </c>
      <c r="C105" s="365" t="s">
        <v>438</v>
      </c>
      <c r="D105" s="366"/>
      <c r="E105" s="366"/>
      <c r="F105" s="366"/>
      <c r="G105" s="367"/>
    </row>
    <row r="106" spans="1:7" x14ac:dyDescent="0.2">
      <c r="A106" s="74"/>
      <c r="B106" s="73" t="s">
        <v>89</v>
      </c>
      <c r="C106" s="368"/>
      <c r="D106" s="369"/>
      <c r="E106" s="369"/>
      <c r="F106" s="369"/>
      <c r="G106" s="370"/>
    </row>
    <row r="107" spans="1:7" ht="26.25" customHeight="1" thickBot="1" x14ac:dyDescent="0.25">
      <c r="A107" s="75"/>
      <c r="B107" s="76" t="s">
        <v>345</v>
      </c>
      <c r="C107" s="352" t="s">
        <v>346</v>
      </c>
      <c r="D107" s="353"/>
      <c r="E107" s="353"/>
      <c r="F107" s="353"/>
      <c r="G107" s="354"/>
    </row>
    <row r="108" spans="1:7" x14ac:dyDescent="0.2">
      <c r="A108" s="77"/>
      <c r="B108" s="78" t="s">
        <v>90</v>
      </c>
      <c r="C108" s="355" t="s">
        <v>347</v>
      </c>
      <c r="D108" s="356"/>
      <c r="E108" s="357"/>
      <c r="F108" s="79" t="s">
        <v>91</v>
      </c>
      <c r="G108" s="80"/>
    </row>
    <row r="109" spans="1:7" ht="13.5" thickBot="1" x14ac:dyDescent="0.25">
      <c r="A109" s="81"/>
      <c r="B109" s="82" t="s">
        <v>92</v>
      </c>
      <c r="C109" s="358" t="s">
        <v>93</v>
      </c>
      <c r="D109" s="359"/>
      <c r="E109" s="360"/>
      <c r="F109" s="83" t="s">
        <v>94</v>
      </c>
      <c r="G109" s="228">
        <v>44852</v>
      </c>
    </row>
    <row r="110" spans="1:7" ht="26.25" thickBot="1" x14ac:dyDescent="0.25">
      <c r="A110" s="84" t="s">
        <v>95</v>
      </c>
      <c r="B110" s="85" t="s">
        <v>96</v>
      </c>
      <c r="C110" s="85" t="s">
        <v>97</v>
      </c>
      <c r="D110" s="85" t="s">
        <v>98</v>
      </c>
      <c r="E110" s="85" t="s">
        <v>99</v>
      </c>
      <c r="F110" s="86" t="s">
        <v>81</v>
      </c>
      <c r="G110" s="87" t="s">
        <v>100</v>
      </c>
    </row>
    <row r="111" spans="1:7" ht="24" x14ac:dyDescent="0.2">
      <c r="A111" s="88">
        <v>1</v>
      </c>
      <c r="B111" s="224" t="s">
        <v>355</v>
      </c>
      <c r="C111" s="89"/>
      <c r="D111" s="221" t="s">
        <v>629</v>
      </c>
      <c r="E111" s="221"/>
      <c r="F111" s="55" t="s">
        <v>75</v>
      </c>
      <c r="G111" s="92"/>
    </row>
    <row r="112" spans="1:7" ht="24" x14ac:dyDescent="0.2">
      <c r="A112" s="88">
        <v>2</v>
      </c>
      <c r="B112" s="224" t="s">
        <v>627</v>
      </c>
      <c r="C112" s="89"/>
      <c r="D112" s="221" t="s">
        <v>628</v>
      </c>
      <c r="E112" s="91"/>
      <c r="F112" s="55" t="s">
        <v>75</v>
      </c>
      <c r="G112" s="110"/>
    </row>
    <row r="113" spans="1:7" ht="48" x14ac:dyDescent="0.2">
      <c r="A113" s="88"/>
      <c r="B113" s="224" t="s">
        <v>377</v>
      </c>
      <c r="C113" s="224" t="s">
        <v>424</v>
      </c>
      <c r="D113" s="221" t="s">
        <v>378</v>
      </c>
      <c r="E113" s="91"/>
      <c r="F113" s="55" t="s">
        <v>75</v>
      </c>
      <c r="G113" s="110"/>
    </row>
    <row r="114" spans="1:7" ht="24" x14ac:dyDescent="0.2">
      <c r="A114" s="88"/>
      <c r="B114" s="224" t="s">
        <v>389</v>
      </c>
      <c r="C114" s="224"/>
      <c r="D114" s="221" t="s">
        <v>575</v>
      </c>
      <c r="E114" s="235"/>
      <c r="F114" s="55" t="s">
        <v>75</v>
      </c>
      <c r="G114" s="110"/>
    </row>
    <row r="115" spans="1:7" ht="24" x14ac:dyDescent="0.2">
      <c r="A115" s="88"/>
      <c r="B115" s="224"/>
      <c r="C115" s="224"/>
      <c r="D115" s="221" t="s">
        <v>572</v>
      </c>
      <c r="E115" s="91"/>
      <c r="F115" s="55" t="s">
        <v>75</v>
      </c>
      <c r="G115" s="110"/>
    </row>
    <row r="116" spans="1:7" ht="24" x14ac:dyDescent="0.2">
      <c r="A116" s="88">
        <v>3</v>
      </c>
      <c r="B116" s="231" t="s">
        <v>380</v>
      </c>
      <c r="C116" s="95"/>
      <c r="D116" s="222" t="s">
        <v>425</v>
      </c>
      <c r="E116" s="93"/>
      <c r="F116" s="55" t="s">
        <v>75</v>
      </c>
      <c r="G116" s="234"/>
    </row>
    <row r="117" spans="1:7" x14ac:dyDescent="0.2">
      <c r="A117" s="88"/>
      <c r="B117" s="232"/>
      <c r="C117" s="97"/>
      <c r="D117" s="233" t="s">
        <v>382</v>
      </c>
      <c r="E117" s="93"/>
      <c r="F117" s="55" t="s">
        <v>75</v>
      </c>
      <c r="G117" s="234"/>
    </row>
    <row r="118" spans="1:7" ht="24" x14ac:dyDescent="0.2">
      <c r="A118" s="88"/>
      <c r="B118" s="219" t="s">
        <v>381</v>
      </c>
      <c r="C118" s="98"/>
      <c r="D118" s="222" t="s">
        <v>425</v>
      </c>
      <c r="E118" s="96"/>
      <c r="F118" s="55" t="s">
        <v>75</v>
      </c>
      <c r="G118" s="234"/>
    </row>
    <row r="119" spans="1:7" x14ac:dyDescent="0.2">
      <c r="A119" s="88"/>
      <c r="B119" s="98"/>
      <c r="C119" s="98"/>
      <c r="D119" s="233" t="s">
        <v>382</v>
      </c>
      <c r="E119" s="93"/>
      <c r="F119" s="55" t="s">
        <v>75</v>
      </c>
      <c r="G119" s="234"/>
    </row>
    <row r="120" spans="1:7" ht="13.5" thickBot="1" x14ac:dyDescent="0.25">
      <c r="A120" s="99"/>
      <c r="B120" s="100" t="s">
        <v>101</v>
      </c>
      <c r="C120" s="100"/>
      <c r="D120" s="101"/>
      <c r="E120" s="101"/>
      <c r="F120" s="111" t="s">
        <v>75</v>
      </c>
      <c r="G120" s="102"/>
    </row>
    <row r="122" spans="1:7" ht="16.5" thickBot="1" x14ac:dyDescent="0.25">
      <c r="A122" s="361" t="s">
        <v>586</v>
      </c>
      <c r="B122" s="361"/>
      <c r="C122" s="361"/>
      <c r="D122" s="361"/>
      <c r="E122" s="361"/>
      <c r="F122" s="361"/>
      <c r="G122" s="361"/>
    </row>
    <row r="123" spans="1:7" ht="36" customHeight="1" thickTop="1" x14ac:dyDescent="0.2">
      <c r="A123" s="69"/>
      <c r="B123" s="70" t="s">
        <v>86</v>
      </c>
      <c r="C123" s="362" t="s">
        <v>426</v>
      </c>
      <c r="D123" s="363"/>
      <c r="E123" s="364"/>
      <c r="F123" s="71" t="s">
        <v>87</v>
      </c>
      <c r="G123" s="248" t="s">
        <v>587</v>
      </c>
    </row>
    <row r="124" spans="1:7" ht="27.75" customHeight="1" x14ac:dyDescent="0.2">
      <c r="A124" s="72"/>
      <c r="B124" s="73" t="s">
        <v>343</v>
      </c>
      <c r="C124" s="365" t="s">
        <v>359</v>
      </c>
      <c r="D124" s="366"/>
      <c r="E124" s="366"/>
      <c r="F124" s="366"/>
      <c r="G124" s="367"/>
    </row>
    <row r="125" spans="1:7" ht="12.75" customHeight="1" x14ac:dyDescent="0.2">
      <c r="A125" s="74"/>
      <c r="B125" s="73" t="s">
        <v>342</v>
      </c>
      <c r="C125" s="365" t="s">
        <v>439</v>
      </c>
      <c r="D125" s="366"/>
      <c r="E125" s="366"/>
      <c r="F125" s="366"/>
      <c r="G125" s="367"/>
    </row>
    <row r="126" spans="1:7" x14ac:dyDescent="0.2">
      <c r="A126" s="74"/>
      <c r="B126" s="73" t="s">
        <v>89</v>
      </c>
      <c r="C126" s="368"/>
      <c r="D126" s="369"/>
      <c r="E126" s="369"/>
      <c r="F126" s="369"/>
      <c r="G126" s="370"/>
    </row>
    <row r="127" spans="1:7" ht="26.25" customHeight="1" thickBot="1" x14ac:dyDescent="0.25">
      <c r="A127" s="75"/>
      <c r="B127" s="76" t="s">
        <v>345</v>
      </c>
      <c r="C127" s="352" t="s">
        <v>346</v>
      </c>
      <c r="D127" s="353"/>
      <c r="E127" s="353"/>
      <c r="F127" s="353"/>
      <c r="G127" s="354"/>
    </row>
    <row r="128" spans="1:7" x14ac:dyDescent="0.2">
      <c r="A128" s="77"/>
      <c r="B128" s="78" t="s">
        <v>90</v>
      </c>
      <c r="C128" s="355" t="s">
        <v>347</v>
      </c>
      <c r="D128" s="356"/>
      <c r="E128" s="357"/>
      <c r="F128" s="79" t="s">
        <v>91</v>
      </c>
      <c r="G128" s="80"/>
    </row>
    <row r="129" spans="1:7" ht="13.5" thickBot="1" x14ac:dyDescent="0.25">
      <c r="A129" s="81"/>
      <c r="B129" s="82" t="s">
        <v>92</v>
      </c>
      <c r="C129" s="358" t="s">
        <v>93</v>
      </c>
      <c r="D129" s="359"/>
      <c r="E129" s="360"/>
      <c r="F129" s="83" t="s">
        <v>94</v>
      </c>
      <c r="G129" s="228">
        <v>44852</v>
      </c>
    </row>
    <row r="130" spans="1:7" ht="26.25" thickBot="1" x14ac:dyDescent="0.25">
      <c r="A130" s="84" t="s">
        <v>95</v>
      </c>
      <c r="B130" s="85" t="s">
        <v>96</v>
      </c>
      <c r="C130" s="85" t="s">
        <v>97</v>
      </c>
      <c r="D130" s="85" t="s">
        <v>98</v>
      </c>
      <c r="E130" s="85" t="s">
        <v>99</v>
      </c>
      <c r="F130" s="86" t="s">
        <v>81</v>
      </c>
      <c r="G130" s="87" t="s">
        <v>100</v>
      </c>
    </row>
    <row r="131" spans="1:7" ht="24" x14ac:dyDescent="0.2">
      <c r="A131" s="88">
        <v>1</v>
      </c>
      <c r="B131" s="224" t="s">
        <v>355</v>
      </c>
      <c r="C131" s="89"/>
      <c r="D131" s="221" t="s">
        <v>374</v>
      </c>
      <c r="E131" s="221"/>
      <c r="F131" s="55" t="s">
        <v>75</v>
      </c>
      <c r="G131" s="92"/>
    </row>
    <row r="132" spans="1:7" x14ac:dyDescent="0.2">
      <c r="A132" s="88">
        <v>2</v>
      </c>
      <c r="B132" s="224" t="s">
        <v>414</v>
      </c>
      <c r="C132" s="89"/>
      <c r="D132" s="221" t="s">
        <v>422</v>
      </c>
      <c r="E132" s="91"/>
      <c r="F132" s="55" t="s">
        <v>75</v>
      </c>
      <c r="G132" s="234"/>
    </row>
    <row r="133" spans="1:7" ht="24" x14ac:dyDescent="0.2">
      <c r="A133" s="88">
        <v>3</v>
      </c>
      <c r="B133" s="224" t="s">
        <v>430</v>
      </c>
      <c r="C133" s="224" t="s">
        <v>576</v>
      </c>
      <c r="D133" s="221" t="s">
        <v>577</v>
      </c>
      <c r="E133" s="91"/>
      <c r="F133" s="55" t="s">
        <v>75</v>
      </c>
      <c r="G133" s="234"/>
    </row>
    <row r="134" spans="1:7" x14ac:dyDescent="0.2">
      <c r="A134" s="88">
        <v>4</v>
      </c>
      <c r="B134" s="231" t="s">
        <v>380</v>
      </c>
      <c r="C134" s="95"/>
      <c r="D134" s="233" t="s">
        <v>431</v>
      </c>
      <c r="E134" s="91"/>
      <c r="F134" s="55" t="s">
        <v>75</v>
      </c>
      <c r="G134" s="234"/>
    </row>
    <row r="135" spans="1:7" x14ac:dyDescent="0.2">
      <c r="A135" s="88">
        <v>5</v>
      </c>
      <c r="B135" s="231" t="s">
        <v>578</v>
      </c>
      <c r="C135" s="97"/>
      <c r="D135" s="233" t="s">
        <v>431</v>
      </c>
      <c r="E135" s="91"/>
      <c r="F135" s="55" t="s">
        <v>75</v>
      </c>
      <c r="G135" s="234"/>
    </row>
    <row r="136" spans="1:7" x14ac:dyDescent="0.2">
      <c r="A136" s="88">
        <v>6</v>
      </c>
      <c r="B136" s="219" t="s">
        <v>381</v>
      </c>
      <c r="C136" s="98"/>
      <c r="D136" s="233" t="s">
        <v>431</v>
      </c>
      <c r="E136" s="91"/>
      <c r="F136" s="55" t="s">
        <v>75</v>
      </c>
      <c r="G136" s="234"/>
    </row>
    <row r="137" spans="1:7" x14ac:dyDescent="0.2">
      <c r="A137" s="236"/>
      <c r="B137" s="242"/>
      <c r="C137" s="243"/>
      <c r="D137" s="244"/>
      <c r="E137" s="91"/>
      <c r="F137" s="55" t="s">
        <v>75</v>
      </c>
      <c r="G137" s="245"/>
    </row>
    <row r="138" spans="1:7" ht="13.5" thickBot="1" x14ac:dyDescent="0.25">
      <c r="A138" s="99"/>
      <c r="B138" s="100" t="s">
        <v>101</v>
      </c>
      <c r="C138" s="100"/>
      <c r="D138" s="101"/>
      <c r="E138" s="101"/>
      <c r="F138" s="111" t="s">
        <v>75</v>
      </c>
      <c r="G138" s="102"/>
    </row>
  </sheetData>
  <mergeCells count="64">
    <mergeCell ref="C126:G126"/>
    <mergeCell ref="C127:G127"/>
    <mergeCell ref="C128:E128"/>
    <mergeCell ref="C129:E129"/>
    <mergeCell ref="C108:E108"/>
    <mergeCell ref="C109:E109"/>
    <mergeCell ref="A122:G122"/>
    <mergeCell ref="C123:E123"/>
    <mergeCell ref="C124:G124"/>
    <mergeCell ref="C125:G125"/>
    <mergeCell ref="C107:G107"/>
    <mergeCell ref="C86:G86"/>
    <mergeCell ref="C87:G87"/>
    <mergeCell ref="C88:G88"/>
    <mergeCell ref="C89:G89"/>
    <mergeCell ref="C90:E90"/>
    <mergeCell ref="C91:E91"/>
    <mergeCell ref="A102:G102"/>
    <mergeCell ref="C103:E103"/>
    <mergeCell ref="C104:G104"/>
    <mergeCell ref="C105:G105"/>
    <mergeCell ref="C106:G106"/>
    <mergeCell ref="C85:E85"/>
    <mergeCell ref="C57:E57"/>
    <mergeCell ref="C58:E58"/>
    <mergeCell ref="A66:G66"/>
    <mergeCell ref="C67:E67"/>
    <mergeCell ref="C68:G68"/>
    <mergeCell ref="C69:G69"/>
    <mergeCell ref="C70:G70"/>
    <mergeCell ref="C71:G71"/>
    <mergeCell ref="C72:E72"/>
    <mergeCell ref="C73:E73"/>
    <mergeCell ref="A84:G84"/>
    <mergeCell ref="C56:G56"/>
    <mergeCell ref="C38:G38"/>
    <mergeCell ref="C39:G39"/>
    <mergeCell ref="C40:G40"/>
    <mergeCell ref="C41:G41"/>
    <mergeCell ref="C42:E42"/>
    <mergeCell ref="C43:E43"/>
    <mergeCell ref="A51:G51"/>
    <mergeCell ref="C52:E52"/>
    <mergeCell ref="C53:G53"/>
    <mergeCell ref="C54:G54"/>
    <mergeCell ref="C55:G55"/>
    <mergeCell ref="C37:E37"/>
    <mergeCell ref="C7:E7"/>
    <mergeCell ref="C8:E8"/>
    <mergeCell ref="A18:G18"/>
    <mergeCell ref="C19:E19"/>
    <mergeCell ref="C20:G20"/>
    <mergeCell ref="C21:G21"/>
    <mergeCell ref="C22:G22"/>
    <mergeCell ref="C23:G23"/>
    <mergeCell ref="C24:E24"/>
    <mergeCell ref="C25:E25"/>
    <mergeCell ref="A36:G36"/>
    <mergeCell ref="C6:G6"/>
    <mergeCell ref="A1:G1"/>
    <mergeCell ref="C2:E2"/>
    <mergeCell ref="C3:G3"/>
    <mergeCell ref="C4:G4"/>
    <mergeCell ref="C5:G5"/>
  </mergeCells>
  <phoneticPr fontId="7" type="noConversion"/>
  <conditionalFormatting sqref="F10:F16 F45:F49 F60:F63 F93:F99 F131:F138">
    <cfRule type="cellIs" dxfId="68" priority="16" stopIfTrue="1" operator="equal">
      <formula>"F"</formula>
    </cfRule>
    <cfRule type="cellIs" dxfId="67" priority="17" stopIfTrue="1" operator="equal">
      <formula>"B"</formula>
    </cfRule>
    <cfRule type="cellIs" dxfId="66" priority="18" stopIfTrue="1" operator="equal">
      <formula>"u"</formula>
    </cfRule>
  </conditionalFormatting>
  <conditionalFormatting sqref="F27:F33">
    <cfRule type="cellIs" dxfId="65" priority="13" stopIfTrue="1" operator="equal">
      <formula>"F"</formula>
    </cfRule>
    <cfRule type="cellIs" dxfId="64" priority="14" stopIfTrue="1" operator="equal">
      <formula>"B"</formula>
    </cfRule>
    <cfRule type="cellIs" dxfId="63" priority="15" stopIfTrue="1" operator="equal">
      <formula>"u"</formula>
    </cfRule>
  </conditionalFormatting>
  <conditionalFormatting sqref="F75:F82">
    <cfRule type="cellIs" dxfId="62" priority="7" stopIfTrue="1" operator="equal">
      <formula>"F"</formula>
    </cfRule>
    <cfRule type="cellIs" dxfId="61" priority="8" stopIfTrue="1" operator="equal">
      <formula>"B"</formula>
    </cfRule>
    <cfRule type="cellIs" dxfId="60" priority="9" stopIfTrue="1" operator="equal">
      <formula>"u"</formula>
    </cfRule>
  </conditionalFormatting>
  <conditionalFormatting sqref="F111:F120">
    <cfRule type="cellIs" dxfId="59" priority="1" stopIfTrue="1" operator="equal">
      <formula>"F"</formula>
    </cfRule>
    <cfRule type="cellIs" dxfId="58" priority="2" stopIfTrue="1" operator="equal">
      <formula>"B"</formula>
    </cfRule>
    <cfRule type="cellIs" dxfId="57"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F16 F27:F33 F93:F99 F45:F49 F111:F120 F60:F63 F131:F138 F75:F82" xr:uid="{69900CEE-2AB2-4A5D-A2F6-C3D2EE62E4B4}">
      <formula1>"U,P,F,B,S,n/a"</formula1>
    </dataValidation>
  </dataValidations>
  <hyperlinks>
    <hyperlink ref="G2" location="'Reschedule Product Haul '!A14" display="UC006-01" xr:uid="{CCFA75FA-DFAD-46AE-ADEC-589E741D461D}"/>
    <hyperlink ref="G19" location="'Reschedule Product Haul '!A15" display="UC006-02" xr:uid="{2817B03E-163A-4C9D-A2CC-A84093F9974A}"/>
    <hyperlink ref="G37" location="'Reschedule Product Haul '!A16" display="UC006-03" xr:uid="{33095142-2423-4BCA-958B-7736D663A937}"/>
    <hyperlink ref="G52" location="'Reschedule Product Haul '!A17" display="UC006-04" xr:uid="{BD26B394-F2A9-4294-A484-9D7CC9344DA3}"/>
    <hyperlink ref="G67" location="'Reschedule Product Haul '!A18" display="UC006-05" xr:uid="{DD06473D-C7DA-45A7-A6AE-D24798E70FC7}"/>
    <hyperlink ref="G85" location="'Reschedule Product Haul '!A19" display="UC006-06" xr:uid="{EB6C1DF5-F556-4B3D-A839-CF8EC7C5A0A3}"/>
    <hyperlink ref="G123" location="'Reschedule Product Haul '!A21" display="UC006-08" xr:uid="{C57208CA-1FED-45CD-9772-3F75A2EE9526}"/>
    <hyperlink ref="G103" location="'Reschedule Product Haul '!A20" display="UC006-07" xr:uid="{700654FA-D3BC-4221-9E5E-0F462EBAAB48}"/>
  </hyperlink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0D032-7004-45E3-BFF1-AFC87AA58B70}">
  <dimension ref="A1:I29"/>
  <sheetViews>
    <sheetView workbookViewId="0">
      <selection activeCell="H21" sqref="H21"/>
    </sheetView>
  </sheetViews>
  <sheetFormatPr defaultColWidth="9.140625" defaultRowHeight="12.75" x14ac:dyDescent="0.2"/>
  <cols>
    <col min="1" max="1" width="5.28515625" style="28" customWidth="1"/>
    <col min="2" max="2" width="59.85546875" style="28" bestFit="1" customWidth="1"/>
    <col min="3" max="3" width="52.42578125" style="28" customWidth="1"/>
    <col min="4" max="4" width="6.5703125" style="28" customWidth="1"/>
    <col min="5" max="5" width="10.42578125" style="28" customWidth="1"/>
    <col min="6" max="6" width="8.85546875" style="28" customWidth="1"/>
    <col min="7" max="7" width="7.5703125" style="28" customWidth="1"/>
    <col min="8" max="8" width="30.5703125" style="28" customWidth="1"/>
    <col min="9" max="9" width="2.7109375" style="29" customWidth="1"/>
    <col min="10" max="16384" width="9.140625" style="28"/>
  </cols>
  <sheetData>
    <row r="1" spans="1:9" ht="20.25" x14ac:dyDescent="0.3">
      <c r="A1" s="346" t="str">
        <f ca="1">MID(CELL("filename",A7),FIND("]",CELL("filename"),1)+1,255)</f>
        <v xml:space="preserve">Cancel Product Haul </v>
      </c>
      <c r="B1" s="346"/>
      <c r="C1" s="346"/>
      <c r="D1" s="346"/>
      <c r="E1" s="346"/>
      <c r="F1" s="346"/>
      <c r="G1" s="346"/>
      <c r="H1" s="346"/>
      <c r="I1" s="346"/>
    </row>
    <row r="2" spans="1:9" ht="20.25" x14ac:dyDescent="0.3">
      <c r="A2" s="30"/>
      <c r="B2" s="30"/>
      <c r="C2" s="30"/>
      <c r="D2" s="30"/>
      <c r="E2" s="30"/>
      <c r="F2" s="30"/>
      <c r="G2" s="30"/>
      <c r="H2" s="30"/>
      <c r="I2" s="30"/>
    </row>
    <row r="3" spans="1:9" s="26" customFormat="1" x14ac:dyDescent="0.2">
      <c r="A3" s="31"/>
      <c r="B3" s="31"/>
      <c r="C3" s="31"/>
      <c r="D3" s="32"/>
      <c r="E3" s="32" t="s">
        <v>73</v>
      </c>
      <c r="F3" s="33"/>
      <c r="G3" s="34"/>
      <c r="H3" s="31"/>
      <c r="I3" s="31"/>
    </row>
    <row r="4" spans="1:9" s="26" customFormat="1" ht="12" x14ac:dyDescent="0.2">
      <c r="A4" s="31"/>
      <c r="B4" s="31"/>
      <c r="C4" s="31"/>
      <c r="D4" s="35" t="s">
        <v>74</v>
      </c>
      <c r="E4" s="35">
        <f>COUNTIF($D$12:$D$28,"U")</f>
        <v>1</v>
      </c>
      <c r="F4" s="36">
        <f t="shared" ref="F4:F8" si="0">IF($E$9=0,"-",$E4/$E$9)</f>
        <v>0.125</v>
      </c>
      <c r="G4" s="37">
        <f>SUMIF($D$12:$D$28,"U",$G$12:$G$28)/60</f>
        <v>0</v>
      </c>
      <c r="H4" s="31"/>
      <c r="I4" s="31"/>
    </row>
    <row r="5" spans="1:9" s="26" customFormat="1" ht="12" x14ac:dyDescent="0.2">
      <c r="A5" s="31"/>
      <c r="B5" s="31"/>
      <c r="C5" s="31"/>
      <c r="D5" s="35" t="s">
        <v>75</v>
      </c>
      <c r="E5" s="35">
        <f>COUNTIF($D$12:$D$28,"P")</f>
        <v>5</v>
      </c>
      <c r="F5" s="36">
        <f t="shared" si="0"/>
        <v>0.625</v>
      </c>
      <c r="G5" s="38">
        <f>SUMIF($D$12:$D$28,"P",$G$12:$G$28)/60</f>
        <v>0</v>
      </c>
      <c r="H5" s="31"/>
      <c r="I5" s="31"/>
    </row>
    <row r="6" spans="1:9" s="26" customFormat="1" ht="12" x14ac:dyDescent="0.2">
      <c r="A6" s="31"/>
      <c r="B6" s="31"/>
      <c r="C6" s="31"/>
      <c r="D6" s="35" t="s">
        <v>76</v>
      </c>
      <c r="E6" s="35">
        <f>COUNTIF($D$12:$D$28,"F")</f>
        <v>2</v>
      </c>
      <c r="F6" s="36">
        <f t="shared" si="0"/>
        <v>0.25</v>
      </c>
      <c r="G6" s="38">
        <f>SUMIF($D$12:$D$28,"F",$G$12:$G$28)/60</f>
        <v>0</v>
      </c>
      <c r="H6" s="31"/>
      <c r="I6" s="31"/>
    </row>
    <row r="7" spans="1:9" s="26" customFormat="1" ht="12" x14ac:dyDescent="0.2">
      <c r="A7" s="39"/>
      <c r="B7" s="39"/>
      <c r="C7" s="39"/>
      <c r="D7" s="35" t="s">
        <v>77</v>
      </c>
      <c r="E7" s="35">
        <f>COUNTIF($D$12:$D$28,"S")</f>
        <v>0</v>
      </c>
      <c r="F7" s="36">
        <f t="shared" si="0"/>
        <v>0</v>
      </c>
      <c r="G7" s="38">
        <f>SUMIF($D$12:$D$28,"S",$G$12:$G$28)/60</f>
        <v>0</v>
      </c>
      <c r="H7" s="31"/>
      <c r="I7" s="31"/>
    </row>
    <row r="8" spans="1:9" s="26" customFormat="1" ht="12" x14ac:dyDescent="0.2">
      <c r="A8" s="39"/>
      <c r="B8" s="39"/>
      <c r="C8" s="39"/>
      <c r="D8" s="35" t="s">
        <v>78</v>
      </c>
      <c r="E8" s="35">
        <f>COUNTIF($D$12:$D$28,"B")</f>
        <v>0</v>
      </c>
      <c r="F8" s="40">
        <f t="shared" si="0"/>
        <v>0</v>
      </c>
      <c r="G8" s="38">
        <f>SUMIF($D$12:$D$28,"B",$G$12:$G$28)/60</f>
        <v>0</v>
      </c>
      <c r="H8" s="31"/>
      <c r="I8" s="31"/>
    </row>
    <row r="9" spans="1:9" s="26" customFormat="1" ht="12" x14ac:dyDescent="0.2">
      <c r="A9" s="39"/>
      <c r="B9" s="39"/>
      <c r="C9" s="39"/>
      <c r="D9" s="41" t="s">
        <v>41</v>
      </c>
      <c r="E9" s="42">
        <f>SUM(E4:E8)</f>
        <v>8</v>
      </c>
      <c r="F9" s="43">
        <f>IF($E$9=0,"-",$E$9/$E$9)</f>
        <v>1</v>
      </c>
      <c r="G9" s="44">
        <f>SUM(G4:G8)</f>
        <v>0</v>
      </c>
      <c r="I9" s="66"/>
    </row>
    <row r="10" spans="1:9" s="26" customFormat="1" ht="12" x14ac:dyDescent="0.2">
      <c r="A10" s="39"/>
      <c r="B10" s="39"/>
      <c r="C10" s="39"/>
      <c r="D10" s="45" t="s">
        <v>43</v>
      </c>
      <c r="E10" s="46">
        <f>COUNTIF($D$12:$D$28,"N/A")</f>
        <v>0</v>
      </c>
      <c r="F10" s="47"/>
      <c r="G10" s="48">
        <f>SUMIF($D$12:$D$28,"n/a",$G$12:$G$28)/60</f>
        <v>0</v>
      </c>
      <c r="I10" s="66"/>
    </row>
    <row r="11" spans="1:9" x14ac:dyDescent="0.2">
      <c r="A11" s="49"/>
      <c r="B11" s="49"/>
      <c r="C11" s="49"/>
      <c r="D11" s="49"/>
      <c r="E11" s="49"/>
      <c r="F11" s="49"/>
      <c r="G11" s="49"/>
      <c r="H11" s="49"/>
      <c r="I11" s="67"/>
    </row>
    <row r="12" spans="1:9" ht="25.5" x14ac:dyDescent="0.2">
      <c r="A12" s="50" t="s">
        <v>79</v>
      </c>
      <c r="B12" s="50" t="s">
        <v>102</v>
      </c>
      <c r="C12" s="50" t="s">
        <v>80</v>
      </c>
      <c r="D12" s="50" t="s">
        <v>81</v>
      </c>
      <c r="E12" s="50" t="s">
        <v>82</v>
      </c>
      <c r="F12" s="50" t="s">
        <v>30</v>
      </c>
      <c r="G12" s="50" t="s">
        <v>83</v>
      </c>
      <c r="H12" s="51" t="s">
        <v>64</v>
      </c>
      <c r="I12" s="68"/>
    </row>
    <row r="13" spans="1:9" ht="13.5" thickBot="1" x14ac:dyDescent="0.25">
      <c r="A13" s="347" t="s">
        <v>567</v>
      </c>
      <c r="B13" s="348"/>
      <c r="C13" s="348"/>
      <c r="D13" s="348"/>
      <c r="E13" s="348"/>
      <c r="F13" s="348"/>
      <c r="G13" s="348"/>
      <c r="H13" s="348"/>
      <c r="I13" s="349"/>
    </row>
    <row r="14" spans="1:9" x14ac:dyDescent="0.2">
      <c r="A14" s="52">
        <v>1</v>
      </c>
      <c r="B14" s="247" t="s">
        <v>727</v>
      </c>
      <c r="C14" s="257" t="s">
        <v>560</v>
      </c>
      <c r="D14" s="55" t="s">
        <v>75</v>
      </c>
      <c r="E14" s="56"/>
      <c r="F14" s="57"/>
      <c r="G14" s="58"/>
      <c r="H14" s="252"/>
      <c r="I14" s="64"/>
    </row>
    <row r="15" spans="1:9" ht="24" x14ac:dyDescent="0.2">
      <c r="A15" s="60">
        <v>2</v>
      </c>
      <c r="B15" s="247" t="s">
        <v>728</v>
      </c>
      <c r="C15" s="227" t="s">
        <v>559</v>
      </c>
      <c r="D15" s="55" t="s">
        <v>75</v>
      </c>
      <c r="E15" s="56"/>
      <c r="F15" s="57"/>
      <c r="G15" s="58"/>
      <c r="H15" s="65"/>
      <c r="I15" s="64"/>
    </row>
    <row r="16" spans="1:9" ht="24" x14ac:dyDescent="0.2">
      <c r="A16" s="52">
        <v>3</v>
      </c>
      <c r="B16" s="247" t="s">
        <v>729</v>
      </c>
      <c r="C16" s="227" t="s">
        <v>561</v>
      </c>
      <c r="D16" s="55" t="s">
        <v>75</v>
      </c>
      <c r="E16" s="56"/>
      <c r="F16" s="57"/>
      <c r="G16" s="58"/>
      <c r="H16" s="252"/>
      <c r="I16" s="64"/>
    </row>
    <row r="17" spans="1:9" ht="36" x14ac:dyDescent="0.2">
      <c r="A17" s="60">
        <v>4</v>
      </c>
      <c r="B17" s="247" t="s">
        <v>730</v>
      </c>
      <c r="C17" s="227" t="s">
        <v>562</v>
      </c>
      <c r="D17" s="55" t="s">
        <v>75</v>
      </c>
      <c r="E17" s="56"/>
      <c r="F17" s="57"/>
      <c r="G17" s="58"/>
      <c r="H17" s="65"/>
      <c r="I17" s="64"/>
    </row>
    <row r="18" spans="1:9" ht="48" x14ac:dyDescent="0.2">
      <c r="A18" s="52">
        <v>5</v>
      </c>
      <c r="B18" s="247" t="s">
        <v>731</v>
      </c>
      <c r="C18" s="89" t="s">
        <v>722</v>
      </c>
      <c r="D18" s="55" t="s">
        <v>76</v>
      </c>
      <c r="E18" s="56"/>
      <c r="F18" s="57"/>
      <c r="G18" s="58"/>
      <c r="H18" s="65"/>
      <c r="I18" s="64"/>
    </row>
    <row r="19" spans="1:9" x14ac:dyDescent="0.2">
      <c r="A19" s="60">
        <v>6</v>
      </c>
      <c r="B19" s="247" t="s">
        <v>732</v>
      </c>
      <c r="C19" s="89"/>
      <c r="D19" s="55" t="s">
        <v>74</v>
      </c>
      <c r="E19" s="56"/>
      <c r="F19" s="57"/>
      <c r="G19" s="58"/>
      <c r="H19" s="65"/>
      <c r="I19" s="64"/>
    </row>
    <row r="20" spans="1:9" ht="36" x14ac:dyDescent="0.2">
      <c r="A20" s="52">
        <v>7</v>
      </c>
      <c r="B20" s="218" t="s">
        <v>764</v>
      </c>
      <c r="C20" s="103" t="s">
        <v>765</v>
      </c>
      <c r="D20" s="55" t="s">
        <v>75</v>
      </c>
      <c r="E20" s="56"/>
      <c r="F20" s="220"/>
      <c r="G20" s="58"/>
      <c r="H20" s="252" t="s">
        <v>861</v>
      </c>
      <c r="I20" s="64"/>
    </row>
    <row r="21" spans="1:9" ht="36" x14ac:dyDescent="0.2">
      <c r="A21" s="60">
        <v>8</v>
      </c>
      <c r="B21" s="247" t="s">
        <v>766</v>
      </c>
      <c r="C21" s="223"/>
      <c r="D21" s="55" t="s">
        <v>76</v>
      </c>
      <c r="E21" s="56"/>
      <c r="F21" s="57"/>
      <c r="G21" s="58"/>
      <c r="H21" s="252" t="s">
        <v>861</v>
      </c>
      <c r="I21" s="64"/>
    </row>
    <row r="22" spans="1:9" x14ac:dyDescent="0.2">
      <c r="A22" s="52">
        <v>9</v>
      </c>
      <c r="B22" s="221"/>
      <c r="C22" s="223"/>
      <c r="D22" s="55"/>
      <c r="E22" s="105"/>
      <c r="F22" s="106"/>
      <c r="G22" s="107"/>
      <c r="H22" s="108"/>
      <c r="I22" s="109"/>
    </row>
    <row r="23" spans="1:9" x14ac:dyDescent="0.2">
      <c r="A23" s="52">
        <v>10</v>
      </c>
      <c r="B23" s="61"/>
      <c r="C23" s="61"/>
      <c r="D23" s="55"/>
      <c r="E23" s="63"/>
      <c r="F23" s="64"/>
      <c r="G23" s="58"/>
      <c r="H23" s="65"/>
      <c r="I23" s="64"/>
    </row>
    <row r="24" spans="1:9" x14ac:dyDescent="0.2">
      <c r="A24" s="60">
        <v>11</v>
      </c>
      <c r="B24" s="62"/>
      <c r="C24" s="61"/>
      <c r="D24" s="55"/>
      <c r="E24" s="63"/>
      <c r="F24" s="64"/>
      <c r="G24" s="58"/>
      <c r="H24" s="65"/>
      <c r="I24" s="64"/>
    </row>
    <row r="25" spans="1:9" x14ac:dyDescent="0.2">
      <c r="A25" s="52">
        <v>12</v>
      </c>
      <c r="B25" s="62"/>
      <c r="C25" s="61"/>
      <c r="D25" s="55"/>
      <c r="E25" s="63"/>
      <c r="F25" s="64"/>
      <c r="G25" s="58"/>
      <c r="H25" s="65"/>
      <c r="I25" s="64"/>
    </row>
    <row r="26" spans="1:9" x14ac:dyDescent="0.2">
      <c r="A26" s="60">
        <v>13</v>
      </c>
      <c r="B26" s="61"/>
      <c r="C26" s="61"/>
      <c r="D26" s="55"/>
      <c r="E26" s="63"/>
      <c r="F26" s="64"/>
      <c r="G26" s="58"/>
      <c r="H26" s="65"/>
      <c r="I26" s="64"/>
    </row>
    <row r="27" spans="1:9" x14ac:dyDescent="0.2">
      <c r="A27" s="52">
        <v>14</v>
      </c>
      <c r="B27" s="62"/>
      <c r="C27" s="61"/>
      <c r="D27" s="55"/>
      <c r="E27" s="63"/>
      <c r="F27" s="64"/>
      <c r="G27" s="58"/>
      <c r="H27" s="65"/>
      <c r="I27" s="64"/>
    </row>
    <row r="28" spans="1:9" x14ac:dyDescent="0.2">
      <c r="A28" s="60">
        <v>15</v>
      </c>
      <c r="B28" s="62"/>
      <c r="C28" s="61"/>
      <c r="D28" s="55"/>
      <c r="E28" s="63"/>
      <c r="F28" s="64"/>
      <c r="G28" s="58"/>
      <c r="H28" s="65"/>
      <c r="I28" s="64"/>
    </row>
    <row r="29" spans="1:9" x14ac:dyDescent="0.2">
      <c r="A29" s="52">
        <v>16</v>
      </c>
      <c r="B29" s="62"/>
      <c r="C29" s="61"/>
      <c r="D29" s="55" t="s">
        <v>84</v>
      </c>
      <c r="E29" s="63"/>
      <c r="F29" s="64"/>
      <c r="G29" s="58"/>
      <c r="H29" s="65"/>
      <c r="I29" s="64"/>
    </row>
  </sheetData>
  <mergeCells count="2">
    <mergeCell ref="A1:I1"/>
    <mergeCell ref="A13:I13"/>
  </mergeCells>
  <phoneticPr fontId="7" type="noConversion"/>
  <conditionalFormatting sqref="D14:D29">
    <cfRule type="cellIs" dxfId="56" priority="1" stopIfTrue="1" operator="equal">
      <formula>"F"</formula>
    </cfRule>
    <cfRule type="cellIs" dxfId="55" priority="2" stopIfTrue="1" operator="equal">
      <formula>"B"</formula>
    </cfRule>
    <cfRule type="cellIs" dxfId="54" priority="3" stopIfTrue="1" operator="equal">
      <formula>"u"</formula>
    </cfRule>
  </conditionalFormatting>
  <dataValidations count="3">
    <dataValidation allowBlank="1" showErrorMessage="1" promptTitle="Valid values include:" sqref="D12" xr:uid="{64347798-5D2F-472D-B54D-E36B2CE1D5E2}"/>
    <dataValidation allowBlank="1" showErrorMessage="1" sqref="A12:B12" xr:uid="{305556F3-2AE9-4038-BBBD-AB1F0E59D473}"/>
    <dataValidation type="list" showInputMessage="1" showErrorMessage="1" promptTitle="Valid values include:" prompt="U - Untested_x000a_P - Pass_x000a_F - Fail_x000a_B - Blocked_x000a_S - Skipped_x000a_n/a - Not applicable_x000a_" sqref="D14:D29" xr:uid="{44D1E650-9993-44AB-B049-BF85FAB877A1}">
      <formula1>"U,P,F,B,S,n/a"</formula1>
    </dataValidation>
  </dataValidations>
  <hyperlinks>
    <hyperlink ref="B14" location="'UC007 Test Cases'!A1" display="Cancel Product Haul二级菜单显示格式为【Crew + Estimated Load Time】" xr:uid="{3C7D5224-F112-4A53-A33C-839090BC4609}"/>
    <hyperlink ref="B15" location="'UC007 Test Cases'!A16" display="Cancel Product Haul 二级菜单Tooltip显示格式为【ProductHaulLoad .ProductHaulLoadLifeStatus】" xr:uid="{BCBA114C-7702-43DA-8E5B-F86262882EC5}"/>
    <hyperlink ref="B16" location="'UC007 Test Cases'!A31" display="Cancel Product Haul三级菜单显示格式为【Base Blend】+【Additives】+【Haul Amount】" xr:uid="{20A4E5EF-D827-40B9-9EDA-6E79B9846C9F}"/>
    <hyperlink ref="B17" location="'UC007 Test Cases'!A46" display="Cancel Product Haul 三级菜单Tooltip显示格式为【ProductHaulLoad.ProductHaulLoadLifeStatus】|【ProductHaulLoad .BlendShippingStatus】|【ProductHaulLoad BlendTestingStatus】" xr:uid="{59BCD99E-CD3B-45B9-9281-0AC840B9AEE2}"/>
    <hyperlink ref="B18" location="'UC007 Test Cases'!A61" display="Cancel  Product Haul 二级菜单显示历史数据" xr:uid="{A17E7AD6-45E6-49CD-9554-1734B9855FFF}"/>
    <hyperlink ref="B19" location="'UC007 Test Cases'!A79" display="Cancel  Product Haul 三级菜单显示历史数据" xr:uid="{25C3D5E1-C1C6-4194-A227-D053BDADD488}"/>
    <hyperlink ref="B20" location="'UC007 Test Cases'!A97" display="同一个车队只有一个装车单信息时,取消Cancel  Product Haul数据,保存成功" xr:uid="{C1925165-354D-4EFA-AB8A-0D3D6310B8EB}"/>
    <hyperlink ref="B21" location="'UC007 Test Cases'!A120" display="UC007.8-同一个车队有2个装车单信息时，取消Cancel  Product Haul数据，保存成功" xr:uid="{281CE913-737F-430D-831D-FD0DB1FF82BB}"/>
  </hyperlinks>
  <pageMargins left="0.75" right="0.75" top="1" bottom="1" header="0.5" footer="0.5"/>
  <pageSetup paperSize="9" orientation="portrait" horizontalDpi="0" verticalDpi="0" r:id="rId1"/>
  <drawing r:id="rId2"/>
  <legacyDrawing r:id="rId3"/>
  <oleObjects>
    <mc:AlternateContent xmlns:mc="http://schemas.openxmlformats.org/markup-compatibility/2006">
      <mc:Choice Requires="x14">
        <oleObject progId="Paint.Picture" shapeId="166913" r:id="rId4">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66913" r:id="rId4"/>
      </mc:Fallback>
    </mc:AlternateContent>
  </oleObjec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311B8-B021-4A0B-A661-509D27FF4E37}">
  <dimension ref="A1:H141"/>
  <sheetViews>
    <sheetView topLeftCell="A127" workbookViewId="0">
      <selection activeCell="G145" sqref="G145"/>
    </sheetView>
  </sheetViews>
  <sheetFormatPr defaultColWidth="9" defaultRowHeight="12.75" x14ac:dyDescent="0.2"/>
  <cols>
    <col min="1" max="1" width="3.140625" customWidth="1"/>
    <col min="2" max="2" width="37.42578125" bestFit="1" customWidth="1"/>
    <col min="3" max="3" width="39.5703125" customWidth="1"/>
    <col min="4" max="4" width="32.5703125" customWidth="1"/>
    <col min="5" max="5" width="24.7109375" customWidth="1"/>
    <col min="6" max="6" width="9.140625" customWidth="1"/>
    <col min="7" max="7" width="38.140625" customWidth="1"/>
    <col min="8" max="8" width="82.7109375" customWidth="1"/>
  </cols>
  <sheetData>
    <row r="1" spans="1:7" ht="16.5" thickBot="1" x14ac:dyDescent="0.25">
      <c r="A1" s="361" t="s">
        <v>680</v>
      </c>
      <c r="B1" s="361"/>
      <c r="C1" s="361"/>
      <c r="D1" s="361"/>
      <c r="E1" s="361"/>
      <c r="F1" s="361"/>
      <c r="G1" s="361"/>
    </row>
    <row r="2" spans="1:7" ht="13.5" thickTop="1" x14ac:dyDescent="0.2">
      <c r="A2" s="69"/>
      <c r="B2" s="70" t="s">
        <v>86</v>
      </c>
      <c r="C2" s="374" t="s">
        <v>681</v>
      </c>
      <c r="D2" s="363"/>
      <c r="E2" s="364"/>
      <c r="F2" s="71" t="s">
        <v>87</v>
      </c>
      <c r="G2" s="248" t="s">
        <v>678</v>
      </c>
    </row>
    <row r="3" spans="1:7" x14ac:dyDescent="0.2">
      <c r="A3" s="72"/>
      <c r="B3" s="73" t="s">
        <v>343</v>
      </c>
      <c r="C3" s="365" t="s">
        <v>398</v>
      </c>
      <c r="D3" s="366"/>
      <c r="E3" s="366"/>
      <c r="F3" s="366"/>
      <c r="G3" s="367"/>
    </row>
    <row r="4" spans="1:7" x14ac:dyDescent="0.2">
      <c r="A4" s="74"/>
      <c r="B4" s="73" t="s">
        <v>342</v>
      </c>
      <c r="C4" s="365" t="s">
        <v>434</v>
      </c>
      <c r="D4" s="366"/>
      <c r="E4" s="366"/>
      <c r="F4" s="366"/>
      <c r="G4" s="367"/>
    </row>
    <row r="5" spans="1:7" x14ac:dyDescent="0.2">
      <c r="A5" s="74"/>
      <c r="B5" s="73" t="s">
        <v>89</v>
      </c>
      <c r="C5" s="368"/>
      <c r="D5" s="369"/>
      <c r="E5" s="369"/>
      <c r="F5" s="369"/>
      <c r="G5" s="370"/>
    </row>
    <row r="6" spans="1:7" ht="13.5" thickBot="1" x14ac:dyDescent="0.25">
      <c r="A6" s="75"/>
      <c r="B6" s="76" t="s">
        <v>345</v>
      </c>
      <c r="C6" s="352" t="s">
        <v>346</v>
      </c>
      <c r="D6" s="353"/>
      <c r="E6" s="353"/>
      <c r="F6" s="353"/>
      <c r="G6" s="354"/>
    </row>
    <row r="7" spans="1:7" x14ac:dyDescent="0.2">
      <c r="A7" s="77"/>
      <c r="B7" s="78" t="s">
        <v>90</v>
      </c>
      <c r="C7" s="355" t="s">
        <v>347</v>
      </c>
      <c r="D7" s="356"/>
      <c r="E7" s="357"/>
      <c r="F7" s="79" t="s">
        <v>91</v>
      </c>
      <c r="G7" s="80"/>
    </row>
    <row r="8" spans="1:7" ht="13.5" thickBot="1" x14ac:dyDescent="0.25">
      <c r="A8" s="81"/>
      <c r="B8" s="82" t="s">
        <v>92</v>
      </c>
      <c r="C8" s="358" t="s">
        <v>93</v>
      </c>
      <c r="D8" s="359"/>
      <c r="E8" s="360"/>
      <c r="F8" s="83" t="s">
        <v>94</v>
      </c>
      <c r="G8" s="228">
        <v>44852</v>
      </c>
    </row>
    <row r="9" spans="1:7" ht="26.25" thickBot="1" x14ac:dyDescent="0.25">
      <c r="A9" s="84" t="s">
        <v>95</v>
      </c>
      <c r="B9" s="85" t="s">
        <v>96</v>
      </c>
      <c r="C9" s="85" t="s">
        <v>97</v>
      </c>
      <c r="D9" s="85" t="s">
        <v>98</v>
      </c>
      <c r="E9" s="85" t="s">
        <v>99</v>
      </c>
      <c r="F9" s="86" t="s">
        <v>81</v>
      </c>
      <c r="G9" s="87" t="s">
        <v>100</v>
      </c>
    </row>
    <row r="10" spans="1:7" ht="24" x14ac:dyDescent="0.2">
      <c r="A10" s="88">
        <v>1</v>
      </c>
      <c r="B10" s="224" t="s">
        <v>355</v>
      </c>
      <c r="C10" s="89"/>
      <c r="D10" s="90" t="s">
        <v>682</v>
      </c>
      <c r="E10" s="221"/>
      <c r="F10" s="55" t="s">
        <v>75</v>
      </c>
      <c r="G10" s="92"/>
    </row>
    <row r="11" spans="1:7" ht="36" x14ac:dyDescent="0.2">
      <c r="A11" s="88">
        <v>2</v>
      </c>
      <c r="B11" s="90" t="s">
        <v>683</v>
      </c>
      <c r="C11" s="89"/>
      <c r="D11" s="90" t="s">
        <v>695</v>
      </c>
      <c r="E11" s="91"/>
      <c r="F11" s="55" t="s">
        <v>75</v>
      </c>
      <c r="G11" s="110"/>
    </row>
    <row r="12" spans="1:7" x14ac:dyDescent="0.2">
      <c r="A12" s="88"/>
      <c r="B12" s="89"/>
      <c r="C12" s="224"/>
      <c r="D12" s="221"/>
      <c r="E12" s="235"/>
      <c r="F12" s="55"/>
      <c r="G12" s="110"/>
    </row>
    <row r="13" spans="1:7" x14ac:dyDescent="0.2">
      <c r="A13" s="88"/>
      <c r="B13" s="98"/>
      <c r="C13" s="98"/>
      <c r="D13" s="224"/>
      <c r="E13" s="235"/>
      <c r="F13" s="55"/>
      <c r="G13" s="94"/>
    </row>
    <row r="14" spans="1:7" ht="13.5" thickBot="1" x14ac:dyDescent="0.25">
      <c r="A14" s="99"/>
      <c r="B14" s="100" t="s">
        <v>101</v>
      </c>
      <c r="C14" s="100"/>
      <c r="D14" s="101"/>
      <c r="E14" s="101"/>
      <c r="F14" s="111" t="s">
        <v>75</v>
      </c>
      <c r="G14" s="102"/>
    </row>
    <row r="16" spans="1:7" ht="16.5" thickBot="1" x14ac:dyDescent="0.25">
      <c r="A16" s="361" t="s">
        <v>684</v>
      </c>
      <c r="B16" s="361"/>
      <c r="C16" s="361"/>
      <c r="D16" s="361"/>
      <c r="E16" s="361"/>
      <c r="F16" s="361"/>
      <c r="G16" s="361"/>
    </row>
    <row r="17" spans="1:7" ht="13.5" thickTop="1" x14ac:dyDescent="0.2">
      <c r="A17" s="69"/>
      <c r="B17" s="70" t="s">
        <v>86</v>
      </c>
      <c r="C17" s="374" t="s">
        <v>685</v>
      </c>
      <c r="D17" s="363"/>
      <c r="E17" s="364"/>
      <c r="F17" s="71" t="s">
        <v>87</v>
      </c>
      <c r="G17" s="248" t="s">
        <v>677</v>
      </c>
    </row>
    <row r="18" spans="1:7" x14ac:dyDescent="0.2">
      <c r="A18" s="72"/>
      <c r="B18" s="73" t="s">
        <v>343</v>
      </c>
      <c r="C18" s="365" t="s">
        <v>399</v>
      </c>
      <c r="D18" s="366"/>
      <c r="E18" s="366"/>
      <c r="F18" s="366"/>
      <c r="G18" s="367"/>
    </row>
    <row r="19" spans="1:7" x14ac:dyDescent="0.2">
      <c r="A19" s="74"/>
      <c r="B19" s="73" t="s">
        <v>342</v>
      </c>
      <c r="C19" s="365" t="s">
        <v>435</v>
      </c>
      <c r="D19" s="366"/>
      <c r="E19" s="366"/>
      <c r="F19" s="366"/>
      <c r="G19" s="367"/>
    </row>
    <row r="20" spans="1:7" x14ac:dyDescent="0.2">
      <c r="A20" s="74"/>
      <c r="B20" s="73" t="s">
        <v>89</v>
      </c>
      <c r="C20" s="368"/>
      <c r="D20" s="369"/>
      <c r="E20" s="369"/>
      <c r="F20" s="369"/>
      <c r="G20" s="370"/>
    </row>
    <row r="21" spans="1:7" ht="13.5" thickBot="1" x14ac:dyDescent="0.25">
      <c r="A21" s="75"/>
      <c r="B21" s="76" t="s">
        <v>345</v>
      </c>
      <c r="C21" s="352" t="s">
        <v>346</v>
      </c>
      <c r="D21" s="353"/>
      <c r="E21" s="353"/>
      <c r="F21" s="353"/>
      <c r="G21" s="354"/>
    </row>
    <row r="22" spans="1:7" x14ac:dyDescent="0.2">
      <c r="A22" s="77"/>
      <c r="B22" s="78" t="s">
        <v>90</v>
      </c>
      <c r="C22" s="355" t="s">
        <v>347</v>
      </c>
      <c r="D22" s="356"/>
      <c r="E22" s="357"/>
      <c r="F22" s="79" t="s">
        <v>91</v>
      </c>
      <c r="G22" s="80"/>
    </row>
    <row r="23" spans="1:7" ht="13.5" thickBot="1" x14ac:dyDescent="0.25">
      <c r="A23" s="81"/>
      <c r="B23" s="82" t="s">
        <v>92</v>
      </c>
      <c r="C23" s="358" t="s">
        <v>93</v>
      </c>
      <c r="D23" s="359"/>
      <c r="E23" s="360"/>
      <c r="F23" s="83" t="s">
        <v>94</v>
      </c>
      <c r="G23" s="228">
        <v>44852</v>
      </c>
    </row>
    <row r="24" spans="1:7" ht="26.25" thickBot="1" x14ac:dyDescent="0.25">
      <c r="A24" s="84" t="s">
        <v>95</v>
      </c>
      <c r="B24" s="85" t="s">
        <v>96</v>
      </c>
      <c r="C24" s="85" t="s">
        <v>97</v>
      </c>
      <c r="D24" s="85" t="s">
        <v>98</v>
      </c>
      <c r="E24" s="85" t="s">
        <v>99</v>
      </c>
      <c r="F24" s="86" t="s">
        <v>81</v>
      </c>
      <c r="G24" s="87" t="s">
        <v>100</v>
      </c>
    </row>
    <row r="25" spans="1:7" ht="24" x14ac:dyDescent="0.2">
      <c r="A25" s="88">
        <v>1</v>
      </c>
      <c r="B25" s="224" t="s">
        <v>355</v>
      </c>
      <c r="C25" s="89"/>
      <c r="D25" s="90" t="s">
        <v>682</v>
      </c>
      <c r="E25" s="221"/>
      <c r="F25" s="55" t="s">
        <v>75</v>
      </c>
      <c r="G25" s="92"/>
    </row>
    <row r="26" spans="1:7" ht="48" x14ac:dyDescent="0.2">
      <c r="A26" s="88">
        <v>2</v>
      </c>
      <c r="B26" s="89" t="s">
        <v>686</v>
      </c>
      <c r="C26" s="89"/>
      <c r="D26" s="90" t="s">
        <v>696</v>
      </c>
      <c r="E26" s="91"/>
      <c r="F26" s="55" t="s">
        <v>75</v>
      </c>
      <c r="G26" s="110"/>
    </row>
    <row r="27" spans="1:7" x14ac:dyDescent="0.2">
      <c r="A27" s="88"/>
      <c r="B27" s="89"/>
      <c r="C27" s="89"/>
      <c r="D27" s="221"/>
      <c r="E27" s="91"/>
      <c r="F27" s="55" t="s">
        <v>75</v>
      </c>
      <c r="G27" s="110"/>
    </row>
    <row r="28" spans="1:7" x14ac:dyDescent="0.2">
      <c r="A28" s="88"/>
      <c r="B28" s="98"/>
      <c r="C28" s="98"/>
      <c r="D28" s="98"/>
      <c r="E28" s="96"/>
      <c r="F28" s="55" t="s">
        <v>84</v>
      </c>
      <c r="G28" s="94"/>
    </row>
    <row r="29" spans="1:7" ht="13.5" thickBot="1" x14ac:dyDescent="0.25">
      <c r="A29" s="99"/>
      <c r="B29" s="100" t="s">
        <v>101</v>
      </c>
      <c r="C29" s="100"/>
      <c r="D29" s="101"/>
      <c r="E29" s="101"/>
      <c r="F29" s="111" t="s">
        <v>75</v>
      </c>
      <c r="G29" s="102"/>
    </row>
    <row r="31" spans="1:7" ht="16.5" thickBot="1" x14ac:dyDescent="0.25">
      <c r="A31" s="361" t="s">
        <v>702</v>
      </c>
      <c r="B31" s="361"/>
      <c r="C31" s="361"/>
      <c r="D31" s="361"/>
      <c r="E31" s="361"/>
      <c r="F31" s="361"/>
      <c r="G31" s="361"/>
    </row>
    <row r="32" spans="1:7" ht="13.5" thickTop="1" x14ac:dyDescent="0.2">
      <c r="A32" s="69"/>
      <c r="B32" s="70" t="s">
        <v>86</v>
      </c>
      <c r="C32" s="374" t="s">
        <v>701</v>
      </c>
      <c r="D32" s="363"/>
      <c r="E32" s="364"/>
      <c r="F32" s="71" t="s">
        <v>87</v>
      </c>
      <c r="G32" s="248" t="s">
        <v>676</v>
      </c>
    </row>
    <row r="33" spans="1:7" x14ac:dyDescent="0.2">
      <c r="A33" s="72"/>
      <c r="B33" s="73" t="s">
        <v>343</v>
      </c>
      <c r="C33" s="365" t="s">
        <v>398</v>
      </c>
      <c r="D33" s="366"/>
      <c r="E33" s="366"/>
      <c r="F33" s="366"/>
      <c r="G33" s="367"/>
    </row>
    <row r="34" spans="1:7" x14ac:dyDescent="0.2">
      <c r="A34" s="74"/>
      <c r="B34" s="73" t="s">
        <v>342</v>
      </c>
      <c r="C34" s="375" t="s">
        <v>715</v>
      </c>
      <c r="D34" s="366"/>
      <c r="E34" s="366"/>
      <c r="F34" s="366"/>
      <c r="G34" s="367"/>
    </row>
    <row r="35" spans="1:7" x14ac:dyDescent="0.2">
      <c r="A35" s="74"/>
      <c r="B35" s="73" t="s">
        <v>89</v>
      </c>
      <c r="C35" s="368"/>
      <c r="D35" s="369"/>
      <c r="E35" s="369"/>
      <c r="F35" s="369"/>
      <c r="G35" s="370"/>
    </row>
    <row r="36" spans="1:7" ht="13.5" thickBot="1" x14ac:dyDescent="0.25">
      <c r="A36" s="75"/>
      <c r="B36" s="76" t="s">
        <v>345</v>
      </c>
      <c r="C36" s="352" t="s">
        <v>346</v>
      </c>
      <c r="D36" s="353"/>
      <c r="E36" s="353"/>
      <c r="F36" s="353"/>
      <c r="G36" s="354"/>
    </row>
    <row r="37" spans="1:7" x14ac:dyDescent="0.2">
      <c r="A37" s="77"/>
      <c r="B37" s="78" t="s">
        <v>90</v>
      </c>
      <c r="C37" s="355" t="s">
        <v>347</v>
      </c>
      <c r="D37" s="356"/>
      <c r="E37" s="357"/>
      <c r="F37" s="79" t="s">
        <v>91</v>
      </c>
      <c r="G37" s="80"/>
    </row>
    <row r="38" spans="1:7" ht="13.5" thickBot="1" x14ac:dyDescent="0.25">
      <c r="A38" s="81"/>
      <c r="B38" s="82" t="s">
        <v>92</v>
      </c>
      <c r="C38" s="358" t="s">
        <v>93</v>
      </c>
      <c r="D38" s="359"/>
      <c r="E38" s="360"/>
      <c r="F38" s="83" t="s">
        <v>94</v>
      </c>
      <c r="G38" s="228">
        <v>44852</v>
      </c>
    </row>
    <row r="39" spans="1:7" ht="26.25" thickBot="1" x14ac:dyDescent="0.25">
      <c r="A39" s="84" t="s">
        <v>95</v>
      </c>
      <c r="B39" s="85" t="s">
        <v>96</v>
      </c>
      <c r="C39" s="85" t="s">
        <v>97</v>
      </c>
      <c r="D39" s="85" t="s">
        <v>98</v>
      </c>
      <c r="E39" s="85" t="s">
        <v>99</v>
      </c>
      <c r="F39" s="86" t="s">
        <v>81</v>
      </c>
      <c r="G39" s="87" t="s">
        <v>100</v>
      </c>
    </row>
    <row r="40" spans="1:7" ht="24" x14ac:dyDescent="0.2">
      <c r="A40" s="88">
        <v>1</v>
      </c>
      <c r="B40" s="224" t="s">
        <v>355</v>
      </c>
      <c r="C40" s="89"/>
      <c r="D40" s="90" t="s">
        <v>682</v>
      </c>
      <c r="E40" s="221"/>
      <c r="F40" s="55" t="s">
        <v>75</v>
      </c>
      <c r="G40" s="92"/>
    </row>
    <row r="41" spans="1:7" ht="48" x14ac:dyDescent="0.2">
      <c r="A41" s="88">
        <v>2</v>
      </c>
      <c r="B41" s="90" t="s">
        <v>703</v>
      </c>
      <c r="C41" s="89"/>
      <c r="D41" s="90" t="s">
        <v>704</v>
      </c>
      <c r="E41" s="91"/>
      <c r="F41" s="55" t="s">
        <v>75</v>
      </c>
      <c r="G41" s="110"/>
    </row>
    <row r="42" spans="1:7" x14ac:dyDescent="0.2">
      <c r="A42" s="88"/>
      <c r="B42" s="89"/>
      <c r="C42" s="224"/>
      <c r="D42" s="221"/>
      <c r="E42" s="235"/>
      <c r="F42" s="55"/>
      <c r="G42" s="110"/>
    </row>
    <row r="43" spans="1:7" x14ac:dyDescent="0.2">
      <c r="A43" s="88"/>
      <c r="B43" s="98"/>
      <c r="C43" s="98"/>
      <c r="D43" s="224"/>
      <c r="E43" s="235"/>
      <c r="F43" s="55"/>
      <c r="G43" s="94"/>
    </row>
    <row r="44" spans="1:7" ht="13.5" thickBot="1" x14ac:dyDescent="0.25">
      <c r="A44" s="99"/>
      <c r="B44" s="100" t="s">
        <v>101</v>
      </c>
      <c r="C44" s="100"/>
      <c r="D44" s="101"/>
      <c r="E44" s="101"/>
      <c r="F44" s="111" t="s">
        <v>75</v>
      </c>
      <c r="G44" s="102"/>
    </row>
    <row r="46" spans="1:7" ht="16.5" thickBot="1" x14ac:dyDescent="0.25">
      <c r="A46" s="361" t="s">
        <v>705</v>
      </c>
      <c r="B46" s="361"/>
      <c r="C46" s="361"/>
      <c r="D46" s="361"/>
      <c r="E46" s="361"/>
      <c r="F46" s="361"/>
      <c r="G46" s="361"/>
    </row>
    <row r="47" spans="1:7" ht="13.5" thickTop="1" x14ac:dyDescent="0.2">
      <c r="A47" s="69"/>
      <c r="B47" s="70" t="s">
        <v>86</v>
      </c>
      <c r="C47" s="374" t="s">
        <v>713</v>
      </c>
      <c r="D47" s="363"/>
      <c r="E47" s="364"/>
      <c r="F47" s="71" t="s">
        <v>87</v>
      </c>
      <c r="G47" s="248" t="s">
        <v>675</v>
      </c>
    </row>
    <row r="48" spans="1:7" x14ac:dyDescent="0.2">
      <c r="A48" s="72"/>
      <c r="B48" s="73" t="s">
        <v>343</v>
      </c>
      <c r="C48" s="365" t="s">
        <v>399</v>
      </c>
      <c r="D48" s="366"/>
      <c r="E48" s="366"/>
      <c r="F48" s="366"/>
      <c r="G48" s="367"/>
    </row>
    <row r="49" spans="1:7" x14ac:dyDescent="0.2">
      <c r="A49" s="74"/>
      <c r="B49" s="73" t="s">
        <v>342</v>
      </c>
      <c r="C49" s="375" t="s">
        <v>714</v>
      </c>
      <c r="D49" s="366"/>
      <c r="E49" s="366"/>
      <c r="F49" s="366"/>
      <c r="G49" s="367"/>
    </row>
    <row r="50" spans="1:7" x14ac:dyDescent="0.2">
      <c r="A50" s="74"/>
      <c r="B50" s="73" t="s">
        <v>89</v>
      </c>
      <c r="C50" s="368"/>
      <c r="D50" s="369"/>
      <c r="E50" s="369"/>
      <c r="F50" s="369"/>
      <c r="G50" s="370"/>
    </row>
    <row r="51" spans="1:7" ht="13.5" thickBot="1" x14ac:dyDescent="0.25">
      <c r="A51" s="75"/>
      <c r="B51" s="76" t="s">
        <v>345</v>
      </c>
      <c r="C51" s="352" t="s">
        <v>346</v>
      </c>
      <c r="D51" s="353"/>
      <c r="E51" s="353"/>
      <c r="F51" s="353"/>
      <c r="G51" s="354"/>
    </row>
    <row r="52" spans="1:7" x14ac:dyDescent="0.2">
      <c r="A52" s="77"/>
      <c r="B52" s="78" t="s">
        <v>90</v>
      </c>
      <c r="C52" s="355" t="s">
        <v>347</v>
      </c>
      <c r="D52" s="356"/>
      <c r="E52" s="357"/>
      <c r="F52" s="79" t="s">
        <v>91</v>
      </c>
      <c r="G52" s="80"/>
    </row>
    <row r="53" spans="1:7" ht="13.5" thickBot="1" x14ac:dyDescent="0.25">
      <c r="A53" s="81"/>
      <c r="B53" s="82" t="s">
        <v>92</v>
      </c>
      <c r="C53" s="358" t="s">
        <v>93</v>
      </c>
      <c r="D53" s="359"/>
      <c r="E53" s="360"/>
      <c r="F53" s="83" t="s">
        <v>94</v>
      </c>
      <c r="G53" s="228">
        <v>44852</v>
      </c>
    </row>
    <row r="54" spans="1:7" ht="26.25" thickBot="1" x14ac:dyDescent="0.25">
      <c r="A54" s="84" t="s">
        <v>95</v>
      </c>
      <c r="B54" s="85" t="s">
        <v>96</v>
      </c>
      <c r="C54" s="85" t="s">
        <v>97</v>
      </c>
      <c r="D54" s="85" t="s">
        <v>98</v>
      </c>
      <c r="E54" s="85" t="s">
        <v>99</v>
      </c>
      <c r="F54" s="86" t="s">
        <v>81</v>
      </c>
      <c r="G54" s="87" t="s">
        <v>100</v>
      </c>
    </row>
    <row r="55" spans="1:7" ht="24" x14ac:dyDescent="0.2">
      <c r="A55" s="88">
        <v>1</v>
      </c>
      <c r="B55" s="224" t="s">
        <v>355</v>
      </c>
      <c r="C55" s="89"/>
      <c r="D55" s="90" t="s">
        <v>682</v>
      </c>
      <c r="E55" s="221"/>
      <c r="F55" s="55" t="s">
        <v>75</v>
      </c>
      <c r="G55" s="92"/>
    </row>
    <row r="56" spans="1:7" ht="72" x14ac:dyDescent="0.2">
      <c r="A56" s="88">
        <v>2</v>
      </c>
      <c r="B56" s="89" t="s">
        <v>706</v>
      </c>
      <c r="C56" s="89"/>
      <c r="D56" s="90" t="s">
        <v>707</v>
      </c>
      <c r="E56" s="91"/>
      <c r="F56" s="55" t="s">
        <v>75</v>
      </c>
      <c r="G56" s="110"/>
    </row>
    <row r="57" spans="1:7" x14ac:dyDescent="0.2">
      <c r="A57" s="88"/>
      <c r="B57" s="89"/>
      <c r="C57" s="89"/>
      <c r="D57" s="221"/>
      <c r="E57" s="91"/>
      <c r="F57" s="55" t="s">
        <v>75</v>
      </c>
      <c r="G57" s="110"/>
    </row>
    <row r="58" spans="1:7" x14ac:dyDescent="0.2">
      <c r="A58" s="88"/>
      <c r="B58" s="98"/>
      <c r="C58" s="98"/>
      <c r="D58" s="98"/>
      <c r="E58" s="96"/>
      <c r="F58" s="55" t="s">
        <v>84</v>
      </c>
      <c r="G58" s="94"/>
    </row>
    <row r="59" spans="1:7" ht="13.5" thickBot="1" x14ac:dyDescent="0.25">
      <c r="A59" s="99"/>
      <c r="B59" s="100" t="s">
        <v>101</v>
      </c>
      <c r="C59" s="100"/>
      <c r="D59" s="101"/>
      <c r="E59" s="101"/>
      <c r="F59" s="111" t="s">
        <v>75</v>
      </c>
      <c r="G59" s="102"/>
    </row>
    <row r="61" spans="1:7" ht="16.5" thickBot="1" x14ac:dyDescent="0.25">
      <c r="A61" s="361" t="s">
        <v>708</v>
      </c>
      <c r="B61" s="361"/>
      <c r="C61" s="361"/>
      <c r="D61" s="361"/>
      <c r="E61" s="361"/>
      <c r="F61" s="361"/>
      <c r="G61" s="361"/>
    </row>
    <row r="62" spans="1:7" ht="13.5" thickTop="1" x14ac:dyDescent="0.2">
      <c r="A62" s="69"/>
      <c r="B62" s="70" t="s">
        <v>86</v>
      </c>
      <c r="C62" s="374" t="s">
        <v>687</v>
      </c>
      <c r="D62" s="372"/>
      <c r="E62" s="373"/>
      <c r="F62" s="71" t="s">
        <v>87</v>
      </c>
      <c r="G62" s="248" t="s">
        <v>709</v>
      </c>
    </row>
    <row r="63" spans="1:7" x14ac:dyDescent="0.2">
      <c r="A63" s="72"/>
      <c r="B63" s="73" t="s">
        <v>343</v>
      </c>
      <c r="C63" s="365" t="s">
        <v>412</v>
      </c>
      <c r="D63" s="366"/>
      <c r="E63" s="366"/>
      <c r="F63" s="366"/>
      <c r="G63" s="367"/>
    </row>
    <row r="64" spans="1:7" x14ac:dyDescent="0.2">
      <c r="A64" s="74"/>
      <c r="B64" s="73" t="s">
        <v>342</v>
      </c>
      <c r="C64" s="365" t="s">
        <v>436</v>
      </c>
      <c r="D64" s="366"/>
      <c r="E64" s="366"/>
      <c r="F64" s="366"/>
      <c r="G64" s="367"/>
    </row>
    <row r="65" spans="1:7" x14ac:dyDescent="0.2">
      <c r="A65" s="74"/>
      <c r="B65" s="73" t="s">
        <v>89</v>
      </c>
      <c r="C65" s="368"/>
      <c r="D65" s="369"/>
      <c r="E65" s="369"/>
      <c r="F65" s="369"/>
      <c r="G65" s="370"/>
    </row>
    <row r="66" spans="1:7" ht="13.5" thickBot="1" x14ac:dyDescent="0.25">
      <c r="A66" s="75"/>
      <c r="B66" s="76" t="s">
        <v>345</v>
      </c>
      <c r="C66" s="352" t="s">
        <v>346</v>
      </c>
      <c r="D66" s="353"/>
      <c r="E66" s="353"/>
      <c r="F66" s="353"/>
      <c r="G66" s="354"/>
    </row>
    <row r="67" spans="1:7" x14ac:dyDescent="0.2">
      <c r="A67" s="77"/>
      <c r="B67" s="78" t="s">
        <v>90</v>
      </c>
      <c r="C67" s="355" t="s">
        <v>347</v>
      </c>
      <c r="D67" s="356"/>
      <c r="E67" s="357"/>
      <c r="F67" s="79" t="s">
        <v>91</v>
      </c>
      <c r="G67" s="80"/>
    </row>
    <row r="68" spans="1:7" ht="13.5" thickBot="1" x14ac:dyDescent="0.25">
      <c r="A68" s="81"/>
      <c r="B68" s="82" t="s">
        <v>92</v>
      </c>
      <c r="C68" s="358" t="s">
        <v>93</v>
      </c>
      <c r="D68" s="359"/>
      <c r="E68" s="360"/>
      <c r="F68" s="83" t="s">
        <v>94</v>
      </c>
      <c r="G68" s="228">
        <v>44852</v>
      </c>
    </row>
    <row r="69" spans="1:7" ht="26.25" thickBot="1" x14ac:dyDescent="0.25">
      <c r="A69" s="84" t="s">
        <v>95</v>
      </c>
      <c r="B69" s="85" t="s">
        <v>96</v>
      </c>
      <c r="C69" s="85" t="s">
        <v>97</v>
      </c>
      <c r="D69" s="85" t="s">
        <v>98</v>
      </c>
      <c r="E69" s="85" t="s">
        <v>99</v>
      </c>
      <c r="F69" s="86" t="s">
        <v>81</v>
      </c>
      <c r="G69" s="87" t="s">
        <v>100</v>
      </c>
    </row>
    <row r="70" spans="1:7" ht="24" x14ac:dyDescent="0.2">
      <c r="A70" s="88">
        <v>1</v>
      </c>
      <c r="B70" s="224" t="s">
        <v>355</v>
      </c>
      <c r="C70" s="89"/>
      <c r="D70" s="90" t="s">
        <v>682</v>
      </c>
      <c r="E70" s="221"/>
      <c r="F70" s="55" t="s">
        <v>75</v>
      </c>
      <c r="G70" s="92"/>
    </row>
    <row r="71" spans="1:7" ht="48" x14ac:dyDescent="0.2">
      <c r="A71" s="88">
        <v>2</v>
      </c>
      <c r="B71" s="90" t="s">
        <v>683</v>
      </c>
      <c r="C71" s="89"/>
      <c r="D71" s="90" t="s">
        <v>400</v>
      </c>
      <c r="E71" s="91"/>
      <c r="F71" s="55" t="s">
        <v>75</v>
      </c>
      <c r="G71" s="110"/>
    </row>
    <row r="72" spans="1:7" x14ac:dyDescent="0.2">
      <c r="A72" s="88">
        <v>3</v>
      </c>
      <c r="B72" s="224" t="s">
        <v>413</v>
      </c>
      <c r="C72" s="89" t="s">
        <v>716</v>
      </c>
      <c r="D72" s="221" t="s">
        <v>404</v>
      </c>
      <c r="E72" s="91" t="s">
        <v>720</v>
      </c>
      <c r="F72" s="55" t="s">
        <v>76</v>
      </c>
      <c r="G72" s="254" t="s">
        <v>615</v>
      </c>
    </row>
    <row r="73" spans="1:7" x14ac:dyDescent="0.2">
      <c r="A73" s="88"/>
      <c r="B73" s="95"/>
      <c r="C73" s="262" t="s">
        <v>719</v>
      </c>
      <c r="D73" s="222" t="s">
        <v>404</v>
      </c>
      <c r="E73" s="91"/>
      <c r="F73" s="55" t="s">
        <v>75</v>
      </c>
      <c r="G73" s="254"/>
    </row>
    <row r="74" spans="1:7" x14ac:dyDescent="0.2">
      <c r="A74" s="88"/>
      <c r="B74" s="98"/>
      <c r="C74" s="98" t="s">
        <v>717</v>
      </c>
      <c r="D74" s="257" t="s">
        <v>725</v>
      </c>
      <c r="E74" s="235"/>
      <c r="F74" s="55" t="s">
        <v>75</v>
      </c>
      <c r="G74" s="254"/>
    </row>
    <row r="75" spans="1:7" x14ac:dyDescent="0.2">
      <c r="A75" s="88"/>
      <c r="B75" s="98"/>
      <c r="C75" s="98" t="s">
        <v>718</v>
      </c>
      <c r="D75" s="222" t="s">
        <v>404</v>
      </c>
      <c r="E75" s="91" t="s">
        <v>721</v>
      </c>
      <c r="F75" s="55" t="s">
        <v>76</v>
      </c>
      <c r="G75" s="254" t="s">
        <v>615</v>
      </c>
    </row>
    <row r="76" spans="1:7" x14ac:dyDescent="0.2">
      <c r="A76" s="88"/>
      <c r="B76" s="98"/>
      <c r="C76" s="98"/>
      <c r="D76" s="224"/>
      <c r="E76" s="235"/>
      <c r="F76" s="55"/>
      <c r="G76" s="254"/>
    </row>
    <row r="77" spans="1:7" ht="13.5" thickBot="1" x14ac:dyDescent="0.25">
      <c r="A77" s="99"/>
      <c r="B77" s="100" t="s">
        <v>101</v>
      </c>
      <c r="C77" s="100"/>
      <c r="D77" s="101"/>
      <c r="E77" s="101"/>
      <c r="F77" s="55" t="s">
        <v>76</v>
      </c>
      <c r="G77" s="102"/>
    </row>
    <row r="78" spans="1:7" x14ac:dyDescent="0.2">
      <c r="A78" s="258"/>
      <c r="B78" s="259"/>
      <c r="C78" s="259"/>
      <c r="D78" s="260"/>
      <c r="E78" s="260"/>
      <c r="F78" s="261"/>
      <c r="G78" s="260"/>
    </row>
    <row r="79" spans="1:7" ht="16.5" thickBot="1" x14ac:dyDescent="0.25">
      <c r="A79" s="361" t="s">
        <v>711</v>
      </c>
      <c r="B79" s="361"/>
      <c r="C79" s="361"/>
      <c r="D79" s="361"/>
      <c r="E79" s="361"/>
      <c r="F79" s="361"/>
      <c r="G79" s="361"/>
    </row>
    <row r="80" spans="1:7" ht="13.5" thickTop="1" x14ac:dyDescent="0.2">
      <c r="A80" s="69"/>
      <c r="B80" s="70" t="s">
        <v>86</v>
      </c>
      <c r="C80" s="374" t="s">
        <v>712</v>
      </c>
      <c r="D80" s="372"/>
      <c r="E80" s="373"/>
      <c r="F80" s="71" t="s">
        <v>87</v>
      </c>
      <c r="G80" s="248" t="s">
        <v>710</v>
      </c>
    </row>
    <row r="81" spans="1:8" x14ac:dyDescent="0.2">
      <c r="A81" s="72"/>
      <c r="B81" s="73" t="s">
        <v>343</v>
      </c>
      <c r="C81" s="365" t="s">
        <v>412</v>
      </c>
      <c r="D81" s="366"/>
      <c r="E81" s="366"/>
      <c r="F81" s="366"/>
      <c r="G81" s="367"/>
    </row>
    <row r="82" spans="1:8" x14ac:dyDescent="0.2">
      <c r="A82" s="74"/>
      <c r="B82" s="73" t="s">
        <v>342</v>
      </c>
      <c r="C82" s="365" t="s">
        <v>436</v>
      </c>
      <c r="D82" s="366"/>
      <c r="E82" s="366"/>
      <c r="F82" s="366"/>
      <c r="G82" s="367"/>
    </row>
    <row r="83" spans="1:8" x14ac:dyDescent="0.2">
      <c r="A83" s="74"/>
      <c r="B83" s="73" t="s">
        <v>89</v>
      </c>
      <c r="C83" s="368"/>
      <c r="D83" s="369"/>
      <c r="E83" s="369"/>
      <c r="F83" s="369"/>
      <c r="G83" s="370"/>
    </row>
    <row r="84" spans="1:8" ht="13.5" thickBot="1" x14ac:dyDescent="0.25">
      <c r="A84" s="75"/>
      <c r="B84" s="76" t="s">
        <v>345</v>
      </c>
      <c r="C84" s="352" t="s">
        <v>346</v>
      </c>
      <c r="D84" s="353"/>
      <c r="E84" s="353"/>
      <c r="F84" s="353"/>
      <c r="G84" s="354"/>
    </row>
    <row r="85" spans="1:8" x14ac:dyDescent="0.2">
      <c r="A85" s="77"/>
      <c r="B85" s="78" t="s">
        <v>90</v>
      </c>
      <c r="C85" s="355" t="s">
        <v>347</v>
      </c>
      <c r="D85" s="356"/>
      <c r="E85" s="357"/>
      <c r="F85" s="79" t="s">
        <v>91</v>
      </c>
      <c r="G85" s="80"/>
    </row>
    <row r="86" spans="1:8" ht="13.5" thickBot="1" x14ac:dyDescent="0.25">
      <c r="A86" s="81"/>
      <c r="B86" s="82" t="s">
        <v>92</v>
      </c>
      <c r="C86" s="358" t="s">
        <v>93</v>
      </c>
      <c r="D86" s="359"/>
      <c r="E86" s="360"/>
      <c r="F86" s="83" t="s">
        <v>94</v>
      </c>
      <c r="G86" s="228">
        <v>44852</v>
      </c>
    </row>
    <row r="87" spans="1:8" ht="26.25" thickBot="1" x14ac:dyDescent="0.25">
      <c r="A87" s="84" t="s">
        <v>95</v>
      </c>
      <c r="B87" s="85" t="s">
        <v>96</v>
      </c>
      <c r="C87" s="85" t="s">
        <v>97</v>
      </c>
      <c r="D87" s="85" t="s">
        <v>98</v>
      </c>
      <c r="E87" s="85" t="s">
        <v>99</v>
      </c>
      <c r="F87" s="86" t="s">
        <v>81</v>
      </c>
      <c r="G87" s="87" t="s">
        <v>100</v>
      </c>
    </row>
    <row r="88" spans="1:8" ht="24" x14ac:dyDescent="0.2">
      <c r="A88" s="88">
        <v>1</v>
      </c>
      <c r="B88" s="224" t="s">
        <v>355</v>
      </c>
      <c r="C88" s="89"/>
      <c r="D88" s="90" t="s">
        <v>682</v>
      </c>
      <c r="E88" s="221"/>
      <c r="F88" s="55" t="s">
        <v>75</v>
      </c>
      <c r="G88" s="92"/>
    </row>
    <row r="89" spans="1:8" ht="48" x14ac:dyDescent="0.2">
      <c r="A89" s="88">
        <v>2</v>
      </c>
      <c r="B89" s="90" t="s">
        <v>683</v>
      </c>
      <c r="C89" s="89"/>
      <c r="D89" s="90" t="s">
        <v>400</v>
      </c>
      <c r="E89" s="91"/>
      <c r="F89" s="55" t="s">
        <v>75</v>
      </c>
      <c r="G89" s="110"/>
    </row>
    <row r="90" spans="1:8" ht="38.25" x14ac:dyDescent="0.2">
      <c r="A90" s="88">
        <v>3</v>
      </c>
      <c r="B90" s="224" t="s">
        <v>413</v>
      </c>
      <c r="C90" s="89" t="s">
        <v>716</v>
      </c>
      <c r="D90" s="221" t="s">
        <v>404</v>
      </c>
      <c r="E90" s="91" t="s">
        <v>720</v>
      </c>
      <c r="F90" s="55" t="s">
        <v>76</v>
      </c>
      <c r="G90" s="254" t="s">
        <v>615</v>
      </c>
      <c r="H90" s="264" t="s">
        <v>760</v>
      </c>
    </row>
    <row r="91" spans="1:8" x14ac:dyDescent="0.2">
      <c r="A91" s="88"/>
      <c r="B91" s="95"/>
      <c r="C91" s="262" t="s">
        <v>719</v>
      </c>
      <c r="D91" s="222" t="s">
        <v>404</v>
      </c>
      <c r="E91" s="91"/>
      <c r="F91" s="55" t="s">
        <v>75</v>
      </c>
      <c r="G91" s="254" t="s">
        <v>615</v>
      </c>
    </row>
    <row r="92" spans="1:8" x14ac:dyDescent="0.2">
      <c r="A92" s="88"/>
      <c r="B92" s="98"/>
      <c r="C92" s="98" t="s">
        <v>717</v>
      </c>
      <c r="D92" s="257" t="s">
        <v>725</v>
      </c>
      <c r="E92" s="235"/>
      <c r="F92" s="55" t="s">
        <v>75</v>
      </c>
      <c r="G92" s="254" t="s">
        <v>615</v>
      </c>
    </row>
    <row r="93" spans="1:8" x14ac:dyDescent="0.2">
      <c r="A93" s="88"/>
      <c r="B93" s="98"/>
      <c r="C93" s="98" t="s">
        <v>718</v>
      </c>
      <c r="D93" s="222" t="s">
        <v>404</v>
      </c>
      <c r="E93" s="91"/>
      <c r="F93" s="55" t="s">
        <v>74</v>
      </c>
      <c r="G93" s="263" t="s">
        <v>726</v>
      </c>
    </row>
    <row r="94" spans="1:8" x14ac:dyDescent="0.2">
      <c r="A94" s="88"/>
      <c r="B94" s="98"/>
      <c r="C94" s="98"/>
      <c r="D94" s="224"/>
      <c r="E94" s="235"/>
      <c r="F94" s="55" t="s">
        <v>76</v>
      </c>
      <c r="G94" s="254" t="s">
        <v>615</v>
      </c>
    </row>
    <row r="95" spans="1:8" ht="13.5" thickBot="1" x14ac:dyDescent="0.25">
      <c r="A95" s="99"/>
      <c r="B95" s="100" t="s">
        <v>101</v>
      </c>
      <c r="C95" s="100"/>
      <c r="D95" s="101"/>
      <c r="E95" s="101"/>
      <c r="F95" s="55" t="s">
        <v>76</v>
      </c>
      <c r="G95" s="102"/>
    </row>
    <row r="97" spans="1:7" ht="16.5" thickBot="1" x14ac:dyDescent="0.25">
      <c r="A97" s="376" t="s">
        <v>772</v>
      </c>
      <c r="B97" s="361"/>
      <c r="C97" s="361"/>
      <c r="D97" s="361"/>
      <c r="E97" s="361"/>
      <c r="F97" s="361"/>
      <c r="G97" s="361"/>
    </row>
    <row r="98" spans="1:7" ht="13.5" thickTop="1" x14ac:dyDescent="0.2">
      <c r="A98" s="69"/>
      <c r="B98" s="70" t="s">
        <v>86</v>
      </c>
      <c r="C98" s="374" t="s">
        <v>688</v>
      </c>
      <c r="D98" s="363"/>
      <c r="E98" s="364"/>
      <c r="F98" s="71" t="s">
        <v>87</v>
      </c>
      <c r="G98" s="248" t="s">
        <v>723</v>
      </c>
    </row>
    <row r="99" spans="1:7" x14ac:dyDescent="0.2">
      <c r="A99" s="72"/>
      <c r="B99" s="73" t="s">
        <v>343</v>
      </c>
      <c r="C99" s="365" t="s">
        <v>466</v>
      </c>
      <c r="D99" s="366"/>
      <c r="E99" s="366"/>
      <c r="F99" s="366"/>
      <c r="G99" s="367"/>
    </row>
    <row r="100" spans="1:7" x14ac:dyDescent="0.2">
      <c r="A100" s="74"/>
      <c r="B100" s="73" t="s">
        <v>342</v>
      </c>
      <c r="C100" s="365" t="s">
        <v>467</v>
      </c>
      <c r="D100" s="366"/>
      <c r="E100" s="366"/>
      <c r="F100" s="366"/>
      <c r="G100" s="367"/>
    </row>
    <row r="101" spans="1:7" x14ac:dyDescent="0.2">
      <c r="A101" s="74"/>
      <c r="B101" s="73" t="s">
        <v>89</v>
      </c>
      <c r="C101" s="368"/>
      <c r="D101" s="369"/>
      <c r="E101" s="369"/>
      <c r="F101" s="369"/>
      <c r="G101" s="370"/>
    </row>
    <row r="102" spans="1:7" ht="13.5" thickBot="1" x14ac:dyDescent="0.25">
      <c r="A102" s="75"/>
      <c r="B102" s="76" t="s">
        <v>345</v>
      </c>
      <c r="C102" s="352" t="s">
        <v>346</v>
      </c>
      <c r="D102" s="353"/>
      <c r="E102" s="353"/>
      <c r="F102" s="353"/>
      <c r="G102" s="354"/>
    </row>
    <row r="103" spans="1:7" x14ac:dyDescent="0.2">
      <c r="A103" s="77"/>
      <c r="B103" s="78" t="s">
        <v>90</v>
      </c>
      <c r="C103" s="355" t="s">
        <v>347</v>
      </c>
      <c r="D103" s="356"/>
      <c r="E103" s="357"/>
      <c r="F103" s="79" t="s">
        <v>91</v>
      </c>
      <c r="G103" s="80"/>
    </row>
    <row r="104" spans="1:7" ht="13.5" thickBot="1" x14ac:dyDescent="0.25">
      <c r="A104" s="81"/>
      <c r="B104" s="82" t="s">
        <v>92</v>
      </c>
      <c r="C104" s="358" t="s">
        <v>93</v>
      </c>
      <c r="D104" s="359"/>
      <c r="E104" s="360"/>
      <c r="F104" s="83" t="s">
        <v>94</v>
      </c>
      <c r="G104" s="228">
        <v>44852</v>
      </c>
    </row>
    <row r="105" spans="1:7" ht="26.25" thickBot="1" x14ac:dyDescent="0.25">
      <c r="A105" s="84" t="s">
        <v>95</v>
      </c>
      <c r="B105" s="85" t="s">
        <v>96</v>
      </c>
      <c r="C105" s="85" t="s">
        <v>97</v>
      </c>
      <c r="D105" s="85" t="s">
        <v>98</v>
      </c>
      <c r="E105" s="85" t="s">
        <v>99</v>
      </c>
      <c r="F105" s="86" t="s">
        <v>81</v>
      </c>
      <c r="G105" s="87" t="s">
        <v>100</v>
      </c>
    </row>
    <row r="106" spans="1:7" ht="24" x14ac:dyDescent="0.2">
      <c r="A106" s="88">
        <v>1</v>
      </c>
      <c r="B106" s="224" t="s">
        <v>355</v>
      </c>
      <c r="C106" s="89"/>
      <c r="D106" s="90" t="s">
        <v>689</v>
      </c>
      <c r="E106" s="221"/>
      <c r="F106" s="55" t="s">
        <v>75</v>
      </c>
      <c r="G106" s="92"/>
    </row>
    <row r="107" spans="1:7" x14ac:dyDescent="0.2">
      <c r="A107" s="88">
        <v>2</v>
      </c>
      <c r="B107" s="89" t="s">
        <v>690</v>
      </c>
      <c r="C107" s="89"/>
      <c r="D107" s="90" t="s">
        <v>470</v>
      </c>
      <c r="E107" s="91"/>
      <c r="F107" s="55" t="s">
        <v>75</v>
      </c>
      <c r="G107" s="110"/>
    </row>
    <row r="108" spans="1:7" x14ac:dyDescent="0.2">
      <c r="A108" s="88"/>
      <c r="B108" s="89" t="s">
        <v>767</v>
      </c>
      <c r="C108" s="224"/>
      <c r="D108" s="90" t="s">
        <v>697</v>
      </c>
      <c r="E108" s="221"/>
      <c r="F108" s="55" t="s">
        <v>75</v>
      </c>
      <c r="G108" s="110"/>
    </row>
    <row r="109" spans="1:7" ht="24" x14ac:dyDescent="0.2">
      <c r="A109" s="88"/>
      <c r="B109" s="224"/>
      <c r="C109" s="224"/>
      <c r="D109" s="90" t="s">
        <v>693</v>
      </c>
      <c r="E109" s="221"/>
      <c r="F109" s="55" t="s">
        <v>75</v>
      </c>
      <c r="G109" s="110"/>
    </row>
    <row r="110" spans="1:7" ht="24" x14ac:dyDescent="0.2">
      <c r="A110" s="88"/>
      <c r="B110" s="224"/>
      <c r="C110" s="224"/>
      <c r="D110" s="90" t="s">
        <v>692</v>
      </c>
      <c r="E110" s="222"/>
      <c r="F110" s="55" t="s">
        <v>75</v>
      </c>
      <c r="G110" s="234"/>
    </row>
    <row r="111" spans="1:7" ht="24" x14ac:dyDescent="0.2">
      <c r="A111" s="88"/>
      <c r="B111" s="219"/>
      <c r="C111" s="98"/>
      <c r="D111" s="90" t="s">
        <v>691</v>
      </c>
      <c r="E111" s="222"/>
      <c r="F111" s="55" t="s">
        <v>75</v>
      </c>
      <c r="G111" s="234"/>
    </row>
    <row r="112" spans="1:7" ht="24" x14ac:dyDescent="0.2">
      <c r="A112" s="88"/>
      <c r="B112" s="219"/>
      <c r="C112" s="98"/>
      <c r="D112" s="90" t="s">
        <v>770</v>
      </c>
      <c r="E112" s="222"/>
      <c r="F112" s="55" t="s">
        <v>75</v>
      </c>
      <c r="G112" s="234"/>
    </row>
    <row r="113" spans="1:7" ht="24" x14ac:dyDescent="0.2">
      <c r="A113" s="88"/>
      <c r="B113" s="219"/>
      <c r="C113" s="98"/>
      <c r="D113" s="90" t="s">
        <v>768</v>
      </c>
      <c r="E113" s="222"/>
      <c r="F113" s="55" t="s">
        <v>75</v>
      </c>
      <c r="G113" s="234"/>
    </row>
    <row r="114" spans="1:7" ht="24" x14ac:dyDescent="0.2">
      <c r="A114" s="88"/>
      <c r="B114" s="219"/>
      <c r="C114" s="98"/>
      <c r="D114" s="90" t="s">
        <v>769</v>
      </c>
      <c r="E114" s="222"/>
      <c r="F114" s="55" t="s">
        <v>75</v>
      </c>
      <c r="G114" s="234"/>
    </row>
    <row r="115" spans="1:7" x14ac:dyDescent="0.2">
      <c r="A115" s="88"/>
      <c r="B115" s="219"/>
      <c r="C115" s="98"/>
      <c r="D115" s="257"/>
      <c r="E115" s="222"/>
      <c r="F115" s="55"/>
      <c r="G115" s="234"/>
    </row>
    <row r="116" spans="1:7" x14ac:dyDescent="0.2">
      <c r="A116" s="88"/>
      <c r="B116" s="219"/>
      <c r="C116" s="98"/>
      <c r="D116" s="257"/>
      <c r="E116" s="222"/>
      <c r="F116" s="55"/>
      <c r="G116" s="234"/>
    </row>
    <row r="117" spans="1:7" x14ac:dyDescent="0.2">
      <c r="A117" s="88"/>
      <c r="B117" s="98"/>
      <c r="C117" s="98"/>
      <c r="D117" s="233"/>
      <c r="E117" s="222"/>
      <c r="F117" s="55"/>
      <c r="G117" s="234"/>
    </row>
    <row r="118" spans="1:7" ht="13.5" thickBot="1" x14ac:dyDescent="0.25">
      <c r="A118" s="99"/>
      <c r="B118" s="100" t="s">
        <v>101</v>
      </c>
      <c r="C118" s="100"/>
      <c r="D118" s="101"/>
      <c r="E118" s="101"/>
      <c r="F118" s="111" t="s">
        <v>75</v>
      </c>
      <c r="G118" s="102"/>
    </row>
    <row r="120" spans="1:7" ht="16.5" thickBot="1" x14ac:dyDescent="0.25">
      <c r="A120" s="361" t="s">
        <v>771</v>
      </c>
      <c r="B120" s="361"/>
      <c r="C120" s="361"/>
      <c r="D120" s="361"/>
      <c r="E120" s="361"/>
      <c r="F120" s="361"/>
      <c r="G120" s="361"/>
    </row>
    <row r="121" spans="1:7" ht="13.5" thickTop="1" x14ac:dyDescent="0.2">
      <c r="A121" s="69"/>
      <c r="B121" s="70" t="s">
        <v>86</v>
      </c>
      <c r="C121" s="374" t="s">
        <v>773</v>
      </c>
      <c r="D121" s="363"/>
      <c r="E121" s="364"/>
      <c r="F121" s="71" t="s">
        <v>87</v>
      </c>
      <c r="G121" s="248" t="s">
        <v>724</v>
      </c>
    </row>
    <row r="122" spans="1:7" x14ac:dyDescent="0.2">
      <c r="A122" s="72"/>
      <c r="B122" s="73" t="s">
        <v>343</v>
      </c>
      <c r="C122" s="365" t="s">
        <v>466</v>
      </c>
      <c r="D122" s="366"/>
      <c r="E122" s="366"/>
      <c r="F122" s="366"/>
      <c r="G122" s="367"/>
    </row>
    <row r="123" spans="1:7" x14ac:dyDescent="0.2">
      <c r="A123" s="74"/>
      <c r="B123" s="73" t="s">
        <v>342</v>
      </c>
      <c r="C123" s="365" t="s">
        <v>467</v>
      </c>
      <c r="D123" s="366"/>
      <c r="E123" s="366"/>
      <c r="F123" s="366"/>
      <c r="G123" s="367"/>
    </row>
    <row r="124" spans="1:7" x14ac:dyDescent="0.2">
      <c r="A124" s="74"/>
      <c r="B124" s="73" t="s">
        <v>89</v>
      </c>
      <c r="C124" s="368"/>
      <c r="D124" s="369"/>
      <c r="E124" s="369"/>
      <c r="F124" s="369"/>
      <c r="G124" s="370"/>
    </row>
    <row r="125" spans="1:7" ht="13.5" thickBot="1" x14ac:dyDescent="0.25">
      <c r="A125" s="75"/>
      <c r="B125" s="76" t="s">
        <v>345</v>
      </c>
      <c r="C125" s="352" t="s">
        <v>346</v>
      </c>
      <c r="D125" s="353"/>
      <c r="E125" s="353"/>
      <c r="F125" s="353"/>
      <c r="G125" s="354"/>
    </row>
    <row r="126" spans="1:7" x14ac:dyDescent="0.2">
      <c r="A126" s="77"/>
      <c r="B126" s="78" t="s">
        <v>90</v>
      </c>
      <c r="C126" s="355" t="s">
        <v>347</v>
      </c>
      <c r="D126" s="356"/>
      <c r="E126" s="357"/>
      <c r="F126" s="79" t="s">
        <v>91</v>
      </c>
      <c r="G126" s="80"/>
    </row>
    <row r="127" spans="1:7" ht="13.5" thickBot="1" x14ac:dyDescent="0.25">
      <c r="A127" s="81"/>
      <c r="B127" s="82" t="s">
        <v>92</v>
      </c>
      <c r="C127" s="358" t="s">
        <v>93</v>
      </c>
      <c r="D127" s="359"/>
      <c r="E127" s="360"/>
      <c r="F127" s="83" t="s">
        <v>94</v>
      </c>
      <c r="G127" s="228">
        <v>44852</v>
      </c>
    </row>
    <row r="128" spans="1:7" ht="26.25" thickBot="1" x14ac:dyDescent="0.25">
      <c r="A128" s="84" t="s">
        <v>95</v>
      </c>
      <c r="B128" s="85" t="s">
        <v>96</v>
      </c>
      <c r="C128" s="85" t="s">
        <v>97</v>
      </c>
      <c r="D128" s="85" t="s">
        <v>98</v>
      </c>
      <c r="E128" s="85" t="s">
        <v>99</v>
      </c>
      <c r="F128" s="86" t="s">
        <v>81</v>
      </c>
      <c r="G128" s="87" t="s">
        <v>100</v>
      </c>
    </row>
    <row r="129" spans="1:7" ht="24" x14ac:dyDescent="0.2">
      <c r="A129" s="88">
        <v>1</v>
      </c>
      <c r="B129" s="224" t="s">
        <v>355</v>
      </c>
      <c r="C129" s="89"/>
      <c r="D129" s="90" t="s">
        <v>689</v>
      </c>
      <c r="E129" s="221"/>
      <c r="F129" s="55" t="s">
        <v>75</v>
      </c>
      <c r="G129" s="92"/>
    </row>
    <row r="130" spans="1:7" x14ac:dyDescent="0.2">
      <c r="A130" s="88">
        <v>2</v>
      </c>
      <c r="B130" s="89" t="s">
        <v>690</v>
      </c>
      <c r="C130" s="89"/>
      <c r="D130" s="90" t="s">
        <v>470</v>
      </c>
      <c r="E130" s="91"/>
      <c r="F130" s="55" t="s">
        <v>75</v>
      </c>
      <c r="G130" s="110"/>
    </row>
    <row r="131" spans="1:7" ht="48" x14ac:dyDescent="0.2">
      <c r="A131" s="88">
        <v>3</v>
      </c>
      <c r="B131" s="89" t="s">
        <v>774</v>
      </c>
      <c r="C131" s="89" t="s">
        <v>775</v>
      </c>
      <c r="D131" s="90" t="s">
        <v>697</v>
      </c>
      <c r="E131" s="221"/>
      <c r="F131" s="55" t="s">
        <v>75</v>
      </c>
      <c r="G131" s="110"/>
    </row>
    <row r="132" spans="1:7" ht="24" x14ac:dyDescent="0.2">
      <c r="A132" s="88">
        <v>4</v>
      </c>
      <c r="B132" s="89" t="s">
        <v>776</v>
      </c>
      <c r="C132" s="224"/>
      <c r="D132" s="90" t="s">
        <v>782</v>
      </c>
      <c r="E132" s="221"/>
      <c r="F132" s="55" t="s">
        <v>75</v>
      </c>
      <c r="G132" s="254"/>
    </row>
    <row r="133" spans="1:7" ht="24" x14ac:dyDescent="0.2">
      <c r="A133" s="88">
        <v>5</v>
      </c>
      <c r="B133" s="89" t="s">
        <v>777</v>
      </c>
      <c r="C133" s="224"/>
      <c r="D133" s="90" t="s">
        <v>782</v>
      </c>
      <c r="E133" s="222"/>
      <c r="F133" s="55" t="s">
        <v>75</v>
      </c>
      <c r="G133" s="254"/>
    </row>
    <row r="134" spans="1:7" ht="24" x14ac:dyDescent="0.2">
      <c r="A134" s="88">
        <v>6</v>
      </c>
      <c r="B134" s="219" t="s">
        <v>778</v>
      </c>
      <c r="C134" s="98"/>
      <c r="D134" s="90" t="s">
        <v>782</v>
      </c>
      <c r="E134" s="222"/>
      <c r="F134" s="55" t="s">
        <v>75</v>
      </c>
      <c r="G134" s="254"/>
    </row>
    <row r="135" spans="1:7" ht="48" x14ac:dyDescent="0.2">
      <c r="A135" s="88">
        <v>7</v>
      </c>
      <c r="B135" s="219" t="s">
        <v>779</v>
      </c>
      <c r="C135" s="98"/>
      <c r="D135" s="90" t="s">
        <v>783</v>
      </c>
      <c r="E135" s="103"/>
      <c r="F135" s="55" t="s">
        <v>75</v>
      </c>
      <c r="G135" s="254"/>
    </row>
    <row r="136" spans="1:7" ht="48" x14ac:dyDescent="0.2">
      <c r="A136" s="88">
        <v>8</v>
      </c>
      <c r="B136" s="219" t="s">
        <v>780</v>
      </c>
      <c r="C136" s="98"/>
      <c r="D136" s="90" t="s">
        <v>783</v>
      </c>
      <c r="E136" s="103"/>
      <c r="F136" s="55" t="s">
        <v>75</v>
      </c>
      <c r="G136" s="254"/>
    </row>
    <row r="137" spans="1:7" ht="48" x14ac:dyDescent="0.2">
      <c r="A137" s="88">
        <v>9</v>
      </c>
      <c r="B137" s="219" t="s">
        <v>781</v>
      </c>
      <c r="C137" s="98"/>
      <c r="D137" s="90" t="s">
        <v>783</v>
      </c>
      <c r="E137" s="103"/>
      <c r="F137" s="55" t="s">
        <v>75</v>
      </c>
      <c r="G137" s="254"/>
    </row>
    <row r="138" spans="1:7" x14ac:dyDescent="0.2">
      <c r="A138" s="88"/>
      <c r="B138" s="219"/>
      <c r="C138" s="98"/>
      <c r="D138" s="257"/>
      <c r="E138" s="222"/>
      <c r="F138" s="55"/>
      <c r="G138" s="234"/>
    </row>
    <row r="139" spans="1:7" x14ac:dyDescent="0.2">
      <c r="A139" s="88"/>
      <c r="B139" s="219"/>
      <c r="C139" s="98"/>
      <c r="D139" s="257"/>
      <c r="E139" s="222"/>
      <c r="F139" s="55"/>
      <c r="G139" s="234"/>
    </row>
    <row r="140" spans="1:7" x14ac:dyDescent="0.2">
      <c r="A140" s="88"/>
      <c r="B140" s="98"/>
      <c r="C140" s="98"/>
      <c r="D140" s="233"/>
      <c r="E140" s="222"/>
      <c r="F140" s="55"/>
      <c r="G140" s="234"/>
    </row>
    <row r="141" spans="1:7" ht="13.5" thickBot="1" x14ac:dyDescent="0.25">
      <c r="A141" s="99"/>
      <c r="B141" s="100" t="s">
        <v>101</v>
      </c>
      <c r="C141" s="100"/>
      <c r="D141" s="101"/>
      <c r="E141" s="101"/>
      <c r="F141" s="111" t="s">
        <v>75</v>
      </c>
      <c r="G141" s="102"/>
    </row>
  </sheetData>
  <mergeCells count="64">
    <mergeCell ref="C19:G19"/>
    <mergeCell ref="A1:G1"/>
    <mergeCell ref="C2:E2"/>
    <mergeCell ref="C3:G3"/>
    <mergeCell ref="C4:G4"/>
    <mergeCell ref="C5:G5"/>
    <mergeCell ref="C6:G6"/>
    <mergeCell ref="C7:E7"/>
    <mergeCell ref="C8:E8"/>
    <mergeCell ref="A16:G16"/>
    <mergeCell ref="C17:E17"/>
    <mergeCell ref="C18:G18"/>
    <mergeCell ref="C20:G20"/>
    <mergeCell ref="C21:G21"/>
    <mergeCell ref="C22:E22"/>
    <mergeCell ref="C23:E23"/>
    <mergeCell ref="A61:G61"/>
    <mergeCell ref="C37:E37"/>
    <mergeCell ref="C38:E38"/>
    <mergeCell ref="A46:G46"/>
    <mergeCell ref="C47:E47"/>
    <mergeCell ref="C36:G36"/>
    <mergeCell ref="A31:G31"/>
    <mergeCell ref="C32:E32"/>
    <mergeCell ref="C33:G33"/>
    <mergeCell ref="C34:G34"/>
    <mergeCell ref="C35:G35"/>
    <mergeCell ref="C53:E53"/>
    <mergeCell ref="C103:E103"/>
    <mergeCell ref="C104:E104"/>
    <mergeCell ref="A120:G120"/>
    <mergeCell ref="C121:E121"/>
    <mergeCell ref="A97:G97"/>
    <mergeCell ref="C98:E98"/>
    <mergeCell ref="C99:G99"/>
    <mergeCell ref="C100:G100"/>
    <mergeCell ref="C101:G101"/>
    <mergeCell ref="C102:G102"/>
    <mergeCell ref="C124:G124"/>
    <mergeCell ref="C125:G125"/>
    <mergeCell ref="C126:E126"/>
    <mergeCell ref="C127:E127"/>
    <mergeCell ref="C122:G122"/>
    <mergeCell ref="C123:G123"/>
    <mergeCell ref="C68:E68"/>
    <mergeCell ref="C62:E62"/>
    <mergeCell ref="C48:G48"/>
    <mergeCell ref="C49:G49"/>
    <mergeCell ref="C50:G50"/>
    <mergeCell ref="C51:G51"/>
    <mergeCell ref="C52:E52"/>
    <mergeCell ref="C63:G63"/>
    <mergeCell ref="C64:G64"/>
    <mergeCell ref="C65:G65"/>
    <mergeCell ref="C66:G66"/>
    <mergeCell ref="C67:E67"/>
    <mergeCell ref="C85:E85"/>
    <mergeCell ref="C86:E86"/>
    <mergeCell ref="A79:G79"/>
    <mergeCell ref="C80:E80"/>
    <mergeCell ref="C81:G81"/>
    <mergeCell ref="C82:G82"/>
    <mergeCell ref="C83:G83"/>
    <mergeCell ref="C84:G84"/>
  </mergeCells>
  <phoneticPr fontId="7" type="noConversion"/>
  <conditionalFormatting sqref="F10:F14 F25:F29">
    <cfRule type="cellIs" dxfId="53" priority="13" stopIfTrue="1" operator="equal">
      <formula>"F"</formula>
    </cfRule>
    <cfRule type="cellIs" dxfId="52" priority="14" stopIfTrue="1" operator="equal">
      <formula>"B"</formula>
    </cfRule>
    <cfRule type="cellIs" dxfId="51" priority="15" stopIfTrue="1" operator="equal">
      <formula>"u"</formula>
    </cfRule>
  </conditionalFormatting>
  <conditionalFormatting sqref="F70:F78 F88:F95">
    <cfRule type="cellIs" dxfId="50" priority="10" stopIfTrue="1" operator="equal">
      <formula>"F"</formula>
    </cfRule>
    <cfRule type="cellIs" dxfId="49" priority="11" stopIfTrue="1" operator="equal">
      <formula>"B"</formula>
    </cfRule>
    <cfRule type="cellIs" dxfId="48" priority="12" stopIfTrue="1" operator="equal">
      <formula>"u"</formula>
    </cfRule>
  </conditionalFormatting>
  <conditionalFormatting sqref="F106:F118">
    <cfRule type="cellIs" dxfId="47" priority="7" stopIfTrue="1" operator="equal">
      <formula>"F"</formula>
    </cfRule>
    <cfRule type="cellIs" dxfId="46" priority="8" stopIfTrue="1" operator="equal">
      <formula>"B"</formula>
    </cfRule>
    <cfRule type="cellIs" dxfId="45" priority="9" stopIfTrue="1" operator="equal">
      <formula>"u"</formula>
    </cfRule>
  </conditionalFormatting>
  <conditionalFormatting sqref="F129:F141">
    <cfRule type="cellIs" dxfId="44" priority="4" stopIfTrue="1" operator="equal">
      <formula>"F"</formula>
    </cfRule>
    <cfRule type="cellIs" dxfId="43" priority="5" stopIfTrue="1" operator="equal">
      <formula>"B"</formula>
    </cfRule>
    <cfRule type="cellIs" dxfId="42" priority="6" stopIfTrue="1" operator="equal">
      <formula>"u"</formula>
    </cfRule>
  </conditionalFormatting>
  <conditionalFormatting sqref="F40:F44 F55:F59">
    <cfRule type="cellIs" dxfId="41" priority="1" stopIfTrue="1" operator="equal">
      <formula>"F"</formula>
    </cfRule>
    <cfRule type="cellIs" dxfId="40" priority="2" stopIfTrue="1" operator="equal">
      <formula>"B"</formula>
    </cfRule>
    <cfRule type="cellIs" dxfId="39"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25:F29 F10:F14 F40:F44 F106:F118 F88:F95 F55:F59 F70:F78 F129:F141" xr:uid="{B4977646-9F83-485C-8F37-5C8081EC7FAB}">
      <formula1>"U,P,F,B,S,n/a"</formula1>
    </dataValidation>
  </dataValidations>
  <hyperlinks>
    <hyperlink ref="G2" location="'Cancel Product Haul '!A14" display="UC007-01" xr:uid="{86EEC9B6-65CD-4521-9D63-59093CB60944}"/>
    <hyperlink ref="G17" location="'Cancel Product Haul '!A15" display="UC007-02" xr:uid="{56A08A69-A5D0-4979-AD87-D97605940945}"/>
    <hyperlink ref="G62" location="'Cancel Product Haul '!A18" display="UC007-05" xr:uid="{4671F87E-5040-4505-BA29-0C4006319099}"/>
    <hyperlink ref="G98" location="'Cancel Product Haul '!A20" display="UC007-07" xr:uid="{CA867BA7-EAD4-4E2E-A76D-4B7EABF53D4F}"/>
    <hyperlink ref="G121" location="'Cancel Product Haul '!A21" display="UC007-08" xr:uid="{EE813C48-A808-42BA-9CF7-4E4F822BAE18}"/>
    <hyperlink ref="G32" location="'Cancel Product Haul '!A16" display="UC007-03" xr:uid="{995FC8E4-DD09-4D66-987A-396379186EA3}"/>
    <hyperlink ref="G47" location="'Cancel Product Haul '!A17" display="UC007-04" xr:uid="{291AA0CE-D6FA-466A-BDB5-908AF4B85401}"/>
    <hyperlink ref="G80" location="'Cancel Product Haul '!A19" display="UC007-06" xr:uid="{149DDED2-CF6B-4AAD-9250-84AD5E5CCA50}"/>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3610C-1497-4E92-BDFB-611D5623B33E}">
  <dimension ref="A1:I31"/>
  <sheetViews>
    <sheetView tabSelected="1" topLeftCell="A10" workbookViewId="0">
      <selection activeCell="H27" sqref="H27"/>
    </sheetView>
  </sheetViews>
  <sheetFormatPr defaultColWidth="9.140625" defaultRowHeight="12.75" x14ac:dyDescent="0.2"/>
  <cols>
    <col min="1" max="1" width="5.28515625" style="28" customWidth="1"/>
    <col min="2" max="2" width="59.85546875" style="28" bestFit="1" customWidth="1"/>
    <col min="3" max="3" width="52.42578125" style="28" customWidth="1"/>
    <col min="4" max="4" width="6.5703125" style="28" customWidth="1"/>
    <col min="5" max="5" width="10.42578125" style="28" customWidth="1"/>
    <col min="6" max="6" width="8.85546875" style="28" customWidth="1"/>
    <col min="7" max="7" width="7.5703125" style="28" customWidth="1"/>
    <col min="8" max="8" width="30.5703125" style="28" customWidth="1"/>
    <col min="9" max="9" width="2.7109375" style="29" customWidth="1"/>
    <col min="10" max="16384" width="9.140625" style="28"/>
  </cols>
  <sheetData>
    <row r="1" spans="1:9" ht="20.25" x14ac:dyDescent="0.3">
      <c r="A1" s="346" t="str">
        <f ca="1">MID(CELL("filename",A7),FIND("]",CELL("filename"),1)+1,255)</f>
        <v>On Location</v>
      </c>
      <c r="B1" s="346"/>
      <c r="C1" s="346"/>
      <c r="D1" s="346"/>
      <c r="E1" s="346"/>
      <c r="F1" s="346"/>
      <c r="G1" s="346"/>
      <c r="H1" s="346"/>
      <c r="I1" s="346"/>
    </row>
    <row r="2" spans="1:9" ht="20.25" x14ac:dyDescent="0.3">
      <c r="A2" s="30"/>
      <c r="B2" s="30"/>
      <c r="C2" s="30"/>
      <c r="D2" s="30"/>
      <c r="E2" s="30"/>
      <c r="F2" s="30"/>
      <c r="G2" s="30"/>
      <c r="H2" s="30"/>
      <c r="I2" s="30"/>
    </row>
    <row r="3" spans="1:9" s="26" customFormat="1" x14ac:dyDescent="0.2">
      <c r="A3" s="31"/>
      <c r="B3" s="31"/>
      <c r="C3" s="31"/>
      <c r="D3" s="32"/>
      <c r="E3" s="32" t="s">
        <v>73</v>
      </c>
      <c r="F3" s="33"/>
      <c r="G3" s="34"/>
      <c r="H3" s="31"/>
      <c r="I3" s="31"/>
    </row>
    <row r="4" spans="1:9" s="26" customFormat="1" ht="12" x14ac:dyDescent="0.2">
      <c r="A4" s="31"/>
      <c r="B4" s="31"/>
      <c r="C4" s="31"/>
      <c r="D4" s="35" t="s">
        <v>74</v>
      </c>
      <c r="E4" s="35">
        <f>COUNTIF($D$12:$D$30,"U")</f>
        <v>0</v>
      </c>
      <c r="F4" s="36">
        <f t="shared" ref="F4:F8" si="0">IF($E$9=0,"-",$E4/$E$9)</f>
        <v>0</v>
      </c>
      <c r="G4" s="37">
        <f>SUMIF($D$12:$D$30,"U",$G$12:$G$30)/60</f>
        <v>0</v>
      </c>
      <c r="H4" s="31"/>
      <c r="I4" s="31"/>
    </row>
    <row r="5" spans="1:9" s="26" customFormat="1" ht="12" x14ac:dyDescent="0.2">
      <c r="A5" s="31"/>
      <c r="B5" s="31"/>
      <c r="C5" s="31"/>
      <c r="D5" s="35" t="s">
        <v>75</v>
      </c>
      <c r="E5" s="35">
        <f>COUNTIF($D$12:$D$30,"P")</f>
        <v>9</v>
      </c>
      <c r="F5" s="36">
        <f t="shared" si="0"/>
        <v>1</v>
      </c>
      <c r="G5" s="38">
        <f>SUMIF($D$12:$D$30,"P",$G$12:$G$30)/60</f>
        <v>0</v>
      </c>
      <c r="H5" s="31"/>
      <c r="I5" s="31"/>
    </row>
    <row r="6" spans="1:9" s="26" customFormat="1" ht="12" x14ac:dyDescent="0.2">
      <c r="A6" s="31"/>
      <c r="B6" s="31"/>
      <c r="C6" s="31"/>
      <c r="D6" s="35" t="s">
        <v>76</v>
      </c>
      <c r="E6" s="35">
        <f>COUNTIF($D$12:$D$30,"F")</f>
        <v>0</v>
      </c>
      <c r="F6" s="36">
        <f t="shared" si="0"/>
        <v>0</v>
      </c>
      <c r="G6" s="38">
        <f>SUMIF($D$12:$D$30,"F",$G$12:$G$30)/60</f>
        <v>0</v>
      </c>
      <c r="H6" s="31"/>
      <c r="I6" s="31"/>
    </row>
    <row r="7" spans="1:9" s="26" customFormat="1" ht="12" x14ac:dyDescent="0.2">
      <c r="A7" s="39"/>
      <c r="B7" s="39"/>
      <c r="C7" s="39"/>
      <c r="D7" s="35" t="s">
        <v>77</v>
      </c>
      <c r="E7" s="35">
        <f>COUNTIF($D$12:$D$30,"S")</f>
        <v>0</v>
      </c>
      <c r="F7" s="36">
        <f t="shared" si="0"/>
        <v>0</v>
      </c>
      <c r="G7" s="38">
        <f>SUMIF($D$12:$D$30,"S",$G$12:$G$30)/60</f>
        <v>0</v>
      </c>
      <c r="H7" s="31"/>
      <c r="I7" s="31"/>
    </row>
    <row r="8" spans="1:9" s="26" customFormat="1" ht="12" x14ac:dyDescent="0.2">
      <c r="A8" s="39"/>
      <c r="B8" s="39"/>
      <c r="C8" s="39"/>
      <c r="D8" s="35" t="s">
        <v>78</v>
      </c>
      <c r="E8" s="35">
        <f>COUNTIF($D$12:$D$30,"B")</f>
        <v>0</v>
      </c>
      <c r="F8" s="40">
        <f t="shared" si="0"/>
        <v>0</v>
      </c>
      <c r="G8" s="38">
        <f>SUMIF($D$12:$D$30,"B",$G$12:$G$30)/60</f>
        <v>0</v>
      </c>
      <c r="H8" s="31"/>
      <c r="I8" s="31"/>
    </row>
    <row r="9" spans="1:9" s="26" customFormat="1" ht="12" x14ac:dyDescent="0.2">
      <c r="A9" s="39"/>
      <c r="B9" s="39"/>
      <c r="C9" s="39"/>
      <c r="D9" s="41" t="s">
        <v>41</v>
      </c>
      <c r="E9" s="42">
        <f>SUM(E4:E8)</f>
        <v>9</v>
      </c>
      <c r="F9" s="43">
        <f>IF($E$9=0,"-",$E$9/$E$9)</f>
        <v>1</v>
      </c>
      <c r="G9" s="44">
        <f>SUM(G4:G8)</f>
        <v>0</v>
      </c>
      <c r="I9" s="66"/>
    </row>
    <row r="10" spans="1:9" s="26" customFormat="1" ht="12" x14ac:dyDescent="0.2">
      <c r="A10" s="39"/>
      <c r="B10" s="39"/>
      <c r="C10" s="39"/>
      <c r="D10" s="45" t="s">
        <v>43</v>
      </c>
      <c r="E10" s="46">
        <f>COUNTIF($D$12:$D$30,"N/A")</f>
        <v>0</v>
      </c>
      <c r="F10" s="47"/>
      <c r="G10" s="48">
        <f>SUMIF($D$12:$D$30,"n/a",$G$12:$G$30)/60</f>
        <v>0</v>
      </c>
      <c r="I10" s="66"/>
    </row>
    <row r="11" spans="1:9" x14ac:dyDescent="0.2">
      <c r="A11" s="49"/>
      <c r="B11" s="49"/>
      <c r="C11" s="49"/>
      <c r="D11" s="49"/>
      <c r="E11" s="49"/>
      <c r="F11" s="49"/>
      <c r="G11" s="49"/>
      <c r="H11" s="49"/>
      <c r="I11" s="67"/>
    </row>
    <row r="12" spans="1:9" ht="25.5" x14ac:dyDescent="0.2">
      <c r="A12" s="50" t="s">
        <v>79</v>
      </c>
      <c r="B12" s="50" t="s">
        <v>102</v>
      </c>
      <c r="C12" s="50" t="s">
        <v>80</v>
      </c>
      <c r="D12" s="50" t="s">
        <v>81</v>
      </c>
      <c r="E12" s="50" t="s">
        <v>82</v>
      </c>
      <c r="F12" s="50" t="s">
        <v>30</v>
      </c>
      <c r="G12" s="50" t="s">
        <v>83</v>
      </c>
      <c r="H12" s="51" t="s">
        <v>64</v>
      </c>
      <c r="I12" s="68"/>
    </row>
    <row r="13" spans="1:9" ht="13.5" thickBot="1" x14ac:dyDescent="0.25">
      <c r="A13" s="347" t="s">
        <v>570</v>
      </c>
      <c r="B13" s="348"/>
      <c r="C13" s="348"/>
      <c r="D13" s="348"/>
      <c r="E13" s="348"/>
      <c r="F13" s="348"/>
      <c r="G13" s="348"/>
      <c r="H13" s="348"/>
      <c r="I13" s="349"/>
    </row>
    <row r="14" spans="1:9" x14ac:dyDescent="0.2">
      <c r="A14" s="52">
        <v>1</v>
      </c>
      <c r="B14" s="247" t="s">
        <v>838</v>
      </c>
      <c r="C14" s="227" t="s">
        <v>560</v>
      </c>
      <c r="D14" s="55" t="s">
        <v>75</v>
      </c>
      <c r="E14" s="56"/>
      <c r="F14" s="57"/>
      <c r="G14" s="58"/>
      <c r="H14" s="252"/>
      <c r="I14" s="64"/>
    </row>
    <row r="15" spans="1:9" ht="24" x14ac:dyDescent="0.2">
      <c r="A15" s="60">
        <v>2</v>
      </c>
      <c r="B15" s="247" t="s">
        <v>839</v>
      </c>
      <c r="C15" s="227" t="s">
        <v>559</v>
      </c>
      <c r="D15" s="55" t="s">
        <v>75</v>
      </c>
      <c r="E15" s="56"/>
      <c r="F15" s="57"/>
      <c r="G15" s="58"/>
      <c r="H15" s="65"/>
      <c r="I15" s="64"/>
    </row>
    <row r="16" spans="1:9" ht="24" x14ac:dyDescent="0.2">
      <c r="A16" s="52">
        <v>3</v>
      </c>
      <c r="B16" s="247" t="s">
        <v>840</v>
      </c>
      <c r="C16" s="227" t="s">
        <v>561</v>
      </c>
      <c r="D16" s="55" t="s">
        <v>75</v>
      </c>
      <c r="E16" s="56"/>
      <c r="F16" s="57"/>
      <c r="G16" s="58"/>
      <c r="H16" s="252"/>
      <c r="I16" s="64"/>
    </row>
    <row r="17" spans="1:9" ht="36" x14ac:dyDescent="0.2">
      <c r="A17" s="60">
        <v>4</v>
      </c>
      <c r="B17" s="247" t="s">
        <v>841</v>
      </c>
      <c r="C17" s="227" t="s">
        <v>562</v>
      </c>
      <c r="D17" s="55" t="s">
        <v>75</v>
      </c>
      <c r="E17" s="56"/>
      <c r="F17" s="57"/>
      <c r="G17" s="58"/>
      <c r="H17" s="65"/>
      <c r="I17" s="64"/>
    </row>
    <row r="18" spans="1:9" ht="48" x14ac:dyDescent="0.2">
      <c r="A18" s="52">
        <v>5</v>
      </c>
      <c r="B18" s="247" t="s">
        <v>842</v>
      </c>
      <c r="C18" s="89" t="s">
        <v>722</v>
      </c>
      <c r="D18" s="55" t="s">
        <v>75</v>
      </c>
      <c r="E18" s="56"/>
      <c r="F18" s="57"/>
      <c r="G18" s="58"/>
      <c r="H18" s="65"/>
      <c r="I18" s="64"/>
    </row>
    <row r="19" spans="1:9" x14ac:dyDescent="0.2">
      <c r="A19" s="60">
        <v>6</v>
      </c>
      <c r="B19" s="247" t="s">
        <v>843</v>
      </c>
      <c r="C19" s="89"/>
      <c r="D19" s="55"/>
      <c r="E19" s="56"/>
      <c r="F19" s="57"/>
      <c r="G19" s="58"/>
      <c r="H19" s="65"/>
      <c r="I19" s="64"/>
    </row>
    <row r="20" spans="1:9" ht="24" x14ac:dyDescent="0.2">
      <c r="A20" s="52">
        <v>7</v>
      </c>
      <c r="B20" s="247" t="s">
        <v>844</v>
      </c>
      <c r="C20" s="89" t="s">
        <v>835</v>
      </c>
      <c r="D20" s="55"/>
      <c r="E20" s="56"/>
      <c r="F20" s="57"/>
      <c r="G20" s="58"/>
      <c r="H20" s="252" t="s">
        <v>861</v>
      </c>
      <c r="I20" s="64"/>
    </row>
    <row r="21" spans="1:9" ht="24" x14ac:dyDescent="0.2">
      <c r="A21" s="60">
        <v>8</v>
      </c>
      <c r="B21" s="247" t="s">
        <v>846</v>
      </c>
      <c r="C21" s="89" t="s">
        <v>835</v>
      </c>
      <c r="D21" s="55"/>
      <c r="E21" s="56"/>
      <c r="F21" s="57"/>
      <c r="G21" s="58"/>
      <c r="H21" s="252" t="s">
        <v>861</v>
      </c>
      <c r="I21" s="64"/>
    </row>
    <row r="22" spans="1:9" ht="24" x14ac:dyDescent="0.2">
      <c r="A22" s="52">
        <v>9</v>
      </c>
      <c r="B22" s="247" t="s">
        <v>847</v>
      </c>
      <c r="C22" s="89" t="s">
        <v>835</v>
      </c>
      <c r="D22" s="55" t="s">
        <v>75</v>
      </c>
      <c r="E22" s="56"/>
      <c r="F22" s="220"/>
      <c r="G22" s="58"/>
      <c r="H22" s="252" t="s">
        <v>861</v>
      </c>
      <c r="I22" s="64"/>
    </row>
    <row r="23" spans="1:9" ht="23.25" x14ac:dyDescent="0.2">
      <c r="A23" s="60">
        <v>10</v>
      </c>
      <c r="B23" s="247" t="s">
        <v>848</v>
      </c>
      <c r="C23" s="223" t="s">
        <v>832</v>
      </c>
      <c r="D23" s="55" t="s">
        <v>75</v>
      </c>
      <c r="E23" s="56"/>
      <c r="F23" s="57"/>
      <c r="G23" s="58"/>
      <c r="H23" s="252" t="s">
        <v>861</v>
      </c>
      <c r="I23" s="64"/>
    </row>
    <row r="24" spans="1:9" ht="24" x14ac:dyDescent="0.2">
      <c r="A24" s="52">
        <v>11</v>
      </c>
      <c r="B24" s="247" t="s">
        <v>849</v>
      </c>
      <c r="C24" s="89" t="s">
        <v>833</v>
      </c>
      <c r="D24" s="55" t="s">
        <v>75</v>
      </c>
      <c r="E24" s="105"/>
      <c r="F24" s="106"/>
      <c r="G24" s="107"/>
      <c r="H24" s="252" t="s">
        <v>861</v>
      </c>
      <c r="I24" s="109"/>
    </row>
    <row r="25" spans="1:9" ht="36" x14ac:dyDescent="0.2">
      <c r="A25" s="60">
        <v>12</v>
      </c>
      <c r="B25" s="247" t="s">
        <v>850</v>
      </c>
      <c r="C25" s="89" t="s">
        <v>836</v>
      </c>
      <c r="D25" s="55" t="s">
        <v>75</v>
      </c>
      <c r="E25" s="63"/>
      <c r="F25" s="64"/>
      <c r="G25" s="58"/>
      <c r="H25" s="252" t="s">
        <v>861</v>
      </c>
      <c r="I25" s="64"/>
    </row>
    <row r="26" spans="1:9" ht="24" x14ac:dyDescent="0.2">
      <c r="A26" s="52">
        <v>13</v>
      </c>
      <c r="B26" s="247" t="s">
        <v>851</v>
      </c>
      <c r="C26" s="89" t="s">
        <v>833</v>
      </c>
      <c r="D26" s="55"/>
      <c r="E26" s="63"/>
      <c r="F26" s="64"/>
      <c r="G26" s="58"/>
      <c r="H26" s="252" t="s">
        <v>861</v>
      </c>
      <c r="I26" s="64"/>
    </row>
    <row r="27" spans="1:9" ht="24" x14ac:dyDescent="0.2">
      <c r="A27" s="60">
        <v>14</v>
      </c>
      <c r="B27" s="247" t="s">
        <v>852</v>
      </c>
      <c r="C27" s="89" t="s">
        <v>834</v>
      </c>
      <c r="D27" s="55"/>
      <c r="E27" s="63"/>
      <c r="F27" s="64"/>
      <c r="G27" s="58"/>
      <c r="H27" s="252" t="s">
        <v>861</v>
      </c>
      <c r="I27" s="64"/>
    </row>
    <row r="28" spans="1:9" x14ac:dyDescent="0.2">
      <c r="A28" s="52">
        <v>15</v>
      </c>
      <c r="B28" s="61"/>
      <c r="C28" s="61"/>
      <c r="D28" s="55"/>
      <c r="E28" s="63"/>
      <c r="F28" s="64"/>
      <c r="G28" s="58"/>
      <c r="H28" s="65"/>
      <c r="I28" s="64"/>
    </row>
    <row r="29" spans="1:9" x14ac:dyDescent="0.2">
      <c r="A29" s="52">
        <v>16</v>
      </c>
      <c r="B29" s="62"/>
      <c r="C29" s="221"/>
      <c r="D29" s="55"/>
      <c r="E29" s="63"/>
      <c r="F29" s="64"/>
      <c r="G29" s="58"/>
      <c r="H29" s="65"/>
      <c r="I29" s="64"/>
    </row>
    <row r="30" spans="1:9" x14ac:dyDescent="0.2">
      <c r="A30" s="60">
        <v>17</v>
      </c>
      <c r="B30" s="62"/>
      <c r="C30" s="61"/>
      <c r="D30" s="55"/>
      <c r="E30" s="63"/>
      <c r="F30" s="64"/>
      <c r="G30" s="58"/>
      <c r="H30" s="65"/>
      <c r="I30" s="64"/>
    </row>
    <row r="31" spans="1:9" x14ac:dyDescent="0.2">
      <c r="A31" s="52">
        <v>18</v>
      </c>
      <c r="B31" s="62"/>
      <c r="C31" s="61"/>
      <c r="D31" s="55" t="s">
        <v>84</v>
      </c>
      <c r="E31" s="63"/>
      <c r="F31" s="64"/>
      <c r="G31" s="58"/>
      <c r="H31" s="65"/>
      <c r="I31" s="64"/>
    </row>
  </sheetData>
  <mergeCells count="2">
    <mergeCell ref="A1:I1"/>
    <mergeCell ref="A13:I13"/>
  </mergeCells>
  <phoneticPr fontId="7" type="noConversion"/>
  <conditionalFormatting sqref="D14:D31">
    <cfRule type="cellIs" dxfId="38" priority="1" stopIfTrue="1" operator="equal">
      <formula>"F"</formula>
    </cfRule>
    <cfRule type="cellIs" dxfId="37" priority="2" stopIfTrue="1" operator="equal">
      <formula>"B"</formula>
    </cfRule>
    <cfRule type="cellIs" dxfId="36" priority="3" stopIfTrue="1" operator="equal">
      <formula>"u"</formula>
    </cfRule>
  </conditionalFormatting>
  <dataValidations count="3">
    <dataValidation allowBlank="1" showErrorMessage="1" sqref="A12:B12" xr:uid="{66375764-F8E1-4429-A74A-7E5FD9E89013}"/>
    <dataValidation allowBlank="1" showErrorMessage="1" promptTitle="Valid values include:" sqref="D12" xr:uid="{FB199905-623F-47DC-AB93-0EBB3CB2D25F}"/>
    <dataValidation type="list" showInputMessage="1" showErrorMessage="1" promptTitle="Valid values include:" prompt="U - Untested_x000a_P - Pass_x000a_F - Fail_x000a_B - Blocked_x000a_S - Skipped_x000a_n/a - Not applicable_x000a_" sqref="D14:D31" xr:uid="{3F716BC0-666E-48D3-9E77-7308ED84102D}">
      <formula1>"U,P,F,B,S,n/a"</formula1>
    </dataValidation>
  </dataValidations>
  <hyperlinks>
    <hyperlink ref="B14" location="'UC008 Test Cases'!A1" display="Onlocation二级菜单显示格式为【Crew + Estimated Load Time】" xr:uid="{C7043963-D4F6-4CFA-834F-051E522A4F2F}"/>
    <hyperlink ref="B15" location="'UC008 Test Cases'!A16" display="Onlocation二级菜单Tooltip显示格式为【ProductHaulLoad .ProductHaulLoadLifeStatus】" xr:uid="{A7F212BD-2302-41A7-82C1-C11524C2A8FA}"/>
    <hyperlink ref="B16" location="'UC008 Test Cases'!A31" display="Onlocation三级菜单显示格式为【Base Blend】+【Additives】+【Haul Amount】" xr:uid="{B1D771EC-CE4C-4D07-8C52-12A0CB703A1F}"/>
    <hyperlink ref="B17" location="'UC008 Test Cases'!A46" display="Onlocation 三级菜单Tooltip显示格式为【ProductHaulLoad.ProductHaulLoadLifeStatus】|【ProductHaulLoad .BlendShippingStatus】|【ProductHaulLoad BlendTestingStatus】" xr:uid="{5D8F67F4-606E-4BA2-ACE6-6C871B084F13}"/>
    <hyperlink ref="B18" location="'UC008 Test Cases'!A61" display="Onlocation 二级菜单显示历史数据" xr:uid="{F0F08E00-054D-44D3-9D2A-252419C98A86}"/>
    <hyperlink ref="B19" location="'UC008 Test Cases'!A79" display="Onlocation 三级菜单显示历史数据" xr:uid="{7118EFB7-B1AD-4356-A75A-5D0AF3B9D0C6}"/>
    <hyperlink ref="B20" location="'UC008 Test Cases'!A97" display="Product Haul只有一个装车单状态为Scheduled信息时，Onlocation二级菜单保存成功Product Haul 状态更新为Onlocation" xr:uid="{9E3AFE63-DA42-4467-87EA-3B6B1274FC3D}"/>
    <hyperlink ref="B21" location="'UC008 Test Cases'!A120" display="Prodcut Haul有多个装车信息时状态为Scheduled时，选择二级菜单进行Onlocation操作成功" xr:uid="{CF667D6D-6C2C-4227-8318-BE58379568AB}"/>
    <hyperlink ref="B22" location="'UC008 Test Cases'!A142" display="Prodcut Haul有1个装车信息状态为Scheduled时，选择三级装车单进行Onlocation操作成功" xr:uid="{E0581AB9-E921-42C2-913B-381B09A93320}"/>
    <hyperlink ref="B23" location="'UC008 Test Cases'!A165" display="Prodcut Haul有多个装车信息状态为Scheduled时，选择三级菜单Onlocation操作成功" xr:uid="{AA3814CF-9F66-47D9-BE4A-EEF02AE87C51}"/>
    <hyperlink ref="B24" location="'UC008 Test Cases'!A188" display="Prodcut Haul有1个装车信息状态为Scheduled|PartialHaulScheduled时，选择二级装车单进行Onlocation操作成功，Product Haul 状态更新为Onlocation" xr:uid="{BACC35CF-6D75-4ACB-A21F-BBC71F4AF83B}"/>
    <hyperlink ref="B25" location="'UC008 Test Cases'!A211" display="Prodcut Haul有多个装车信息时状态为Scheduled|PartialHaulScheduled时，选择二级菜单进行Onlocation操作成功" xr:uid="{1F3399CA-5741-447A-8DCD-9C1913D9D7CD}"/>
    <hyperlink ref="B26" location="'UC008 Test Cases'!A233" display="Prodcut Haul有1个装车信息状态为Scheduled|PartialHaulScheduled时，选择三级装车单进行Onlocation操作成功，Product Haul 状态更新为Onlocation" xr:uid="{B0D8FC26-85FE-4DD0-984C-3400D59E81C8}"/>
    <hyperlink ref="B27" location="'UC008 Test Cases'!A256" display="Prodcut Haul有多个装车信息状态为Scheduled|PartialHaulScheduled时，三级菜单Onlocation操作成功" xr:uid="{B73B882B-4588-40AF-B415-A8A5C4E8BCFF}"/>
  </hyperlinks>
  <pageMargins left="0.75" right="0.75" top="1" bottom="1" header="0.5" footer="0.5"/>
  <pageSetup paperSize="9" orientation="portrait" horizontalDpi="0" verticalDpi="0" r:id="rId1"/>
  <drawing r:id="rId2"/>
  <legacyDrawing r:id="rId3"/>
  <oleObjects>
    <mc:AlternateContent xmlns:mc="http://schemas.openxmlformats.org/markup-compatibility/2006">
      <mc:Choice Requires="x14">
        <oleObject progId="Paint.Picture" shapeId="167937" r:id="rId4">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67937" r:id="rId4"/>
      </mc:Fallback>
    </mc:AlternateContent>
  </oleObjec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23B76-1043-450D-9966-F594C2A34EEB}">
  <dimension ref="A1:G277"/>
  <sheetViews>
    <sheetView topLeftCell="A256" workbookViewId="0">
      <selection activeCell="J257" sqref="J257"/>
    </sheetView>
  </sheetViews>
  <sheetFormatPr defaultColWidth="9" defaultRowHeight="12.75" x14ac:dyDescent="0.2"/>
  <cols>
    <col min="1" max="1" width="3.140625" customWidth="1"/>
    <col min="2" max="2" width="37.42578125" bestFit="1" customWidth="1"/>
    <col min="3" max="3" width="39.5703125" customWidth="1"/>
    <col min="4" max="4" width="32.5703125" customWidth="1"/>
    <col min="5" max="5" width="24.7109375" customWidth="1"/>
    <col min="6" max="6" width="9.140625" customWidth="1"/>
    <col min="7" max="7" width="38.140625" customWidth="1"/>
  </cols>
  <sheetData>
    <row r="1" spans="1:7" ht="16.5" thickBot="1" x14ac:dyDescent="0.25">
      <c r="A1" s="361" t="s">
        <v>742</v>
      </c>
      <c r="B1" s="361"/>
      <c r="C1" s="361"/>
      <c r="D1" s="361"/>
      <c r="E1" s="361"/>
      <c r="F1" s="361"/>
      <c r="G1" s="361"/>
    </row>
    <row r="2" spans="1:7" ht="36" customHeight="1" thickTop="1" x14ac:dyDescent="0.2">
      <c r="A2" s="69"/>
      <c r="B2" s="70" t="s">
        <v>86</v>
      </c>
      <c r="C2" s="374" t="s">
        <v>743</v>
      </c>
      <c r="D2" s="363"/>
      <c r="E2" s="364"/>
      <c r="F2" s="71" t="s">
        <v>87</v>
      </c>
      <c r="G2" s="248" t="s">
        <v>734</v>
      </c>
    </row>
    <row r="3" spans="1:7" ht="27.75" customHeight="1" x14ac:dyDescent="0.2">
      <c r="A3" s="72"/>
      <c r="B3" s="73" t="s">
        <v>343</v>
      </c>
      <c r="C3" s="365" t="s">
        <v>398</v>
      </c>
      <c r="D3" s="366"/>
      <c r="E3" s="366"/>
      <c r="F3" s="366"/>
      <c r="G3" s="367"/>
    </row>
    <row r="4" spans="1:7" ht="12.75" customHeight="1" x14ac:dyDescent="0.2">
      <c r="A4" s="74"/>
      <c r="B4" s="73" t="s">
        <v>342</v>
      </c>
      <c r="C4" s="365" t="s">
        <v>434</v>
      </c>
      <c r="D4" s="366"/>
      <c r="E4" s="366"/>
      <c r="F4" s="366"/>
      <c r="G4" s="367"/>
    </row>
    <row r="5" spans="1:7" x14ac:dyDescent="0.2">
      <c r="A5" s="74"/>
      <c r="B5" s="73" t="s">
        <v>89</v>
      </c>
      <c r="C5" s="368"/>
      <c r="D5" s="369"/>
      <c r="E5" s="369"/>
      <c r="F5" s="369"/>
      <c r="G5" s="370"/>
    </row>
    <row r="6" spans="1:7" ht="26.25" customHeight="1" thickBot="1" x14ac:dyDescent="0.25">
      <c r="A6" s="75"/>
      <c r="B6" s="76" t="s">
        <v>345</v>
      </c>
      <c r="C6" s="352" t="s">
        <v>346</v>
      </c>
      <c r="D6" s="353"/>
      <c r="E6" s="353"/>
      <c r="F6" s="353"/>
      <c r="G6" s="354"/>
    </row>
    <row r="7" spans="1:7" x14ac:dyDescent="0.2">
      <c r="A7" s="77"/>
      <c r="B7" s="78" t="s">
        <v>90</v>
      </c>
      <c r="C7" s="355" t="s">
        <v>347</v>
      </c>
      <c r="D7" s="356"/>
      <c r="E7" s="357"/>
      <c r="F7" s="79" t="s">
        <v>91</v>
      </c>
      <c r="G7" s="80"/>
    </row>
    <row r="8" spans="1:7" ht="13.5" thickBot="1" x14ac:dyDescent="0.25">
      <c r="A8" s="81"/>
      <c r="B8" s="82" t="s">
        <v>92</v>
      </c>
      <c r="C8" s="358" t="s">
        <v>93</v>
      </c>
      <c r="D8" s="359"/>
      <c r="E8" s="360"/>
      <c r="F8" s="83" t="s">
        <v>94</v>
      </c>
      <c r="G8" s="228">
        <v>44852</v>
      </c>
    </row>
    <row r="9" spans="1:7" ht="26.25" thickBot="1" x14ac:dyDescent="0.25">
      <c r="A9" s="84" t="s">
        <v>95</v>
      </c>
      <c r="B9" s="85" t="s">
        <v>96</v>
      </c>
      <c r="C9" s="85" t="s">
        <v>97</v>
      </c>
      <c r="D9" s="85" t="s">
        <v>98</v>
      </c>
      <c r="E9" s="85" t="s">
        <v>99</v>
      </c>
      <c r="F9" s="86" t="s">
        <v>81</v>
      </c>
      <c r="G9" s="87" t="s">
        <v>100</v>
      </c>
    </row>
    <row r="10" spans="1:7" ht="24" x14ac:dyDescent="0.2">
      <c r="A10" s="88">
        <v>1</v>
      </c>
      <c r="B10" s="224" t="s">
        <v>355</v>
      </c>
      <c r="C10" s="89"/>
      <c r="D10" s="90" t="s">
        <v>744</v>
      </c>
      <c r="E10" s="221"/>
      <c r="F10" s="55" t="s">
        <v>75</v>
      </c>
      <c r="G10" s="92"/>
    </row>
    <row r="11" spans="1:7" ht="36" x14ac:dyDescent="0.2">
      <c r="A11" s="88">
        <v>2</v>
      </c>
      <c r="B11" s="90" t="s">
        <v>745</v>
      </c>
      <c r="C11" s="89"/>
      <c r="D11" s="90" t="s">
        <v>695</v>
      </c>
      <c r="E11" s="91"/>
      <c r="F11" s="55" t="s">
        <v>75</v>
      </c>
      <c r="G11" s="110"/>
    </row>
    <row r="12" spans="1:7" x14ac:dyDescent="0.2">
      <c r="A12" s="88"/>
      <c r="B12" s="89"/>
      <c r="C12" s="224"/>
      <c r="D12" s="221"/>
      <c r="E12" s="235"/>
      <c r="F12" s="55"/>
      <c r="G12" s="110"/>
    </row>
    <row r="13" spans="1:7" x14ac:dyDescent="0.2">
      <c r="A13" s="88"/>
      <c r="B13" s="98"/>
      <c r="C13" s="98"/>
      <c r="D13" s="224"/>
      <c r="E13" s="235"/>
      <c r="F13" s="55"/>
      <c r="G13" s="94"/>
    </row>
    <row r="14" spans="1:7" ht="13.5" thickBot="1" x14ac:dyDescent="0.25">
      <c r="A14" s="99"/>
      <c r="B14" s="100" t="s">
        <v>101</v>
      </c>
      <c r="C14" s="100"/>
      <c r="D14" s="101"/>
      <c r="E14" s="101"/>
      <c r="F14" s="111" t="s">
        <v>75</v>
      </c>
      <c r="G14" s="102"/>
    </row>
    <row r="16" spans="1:7" ht="16.5" thickBot="1" x14ac:dyDescent="0.25">
      <c r="A16" s="361" t="s">
        <v>747</v>
      </c>
      <c r="B16" s="361"/>
      <c r="C16" s="361"/>
      <c r="D16" s="361"/>
      <c r="E16" s="361"/>
      <c r="F16" s="361"/>
      <c r="G16" s="361"/>
    </row>
    <row r="17" spans="1:7" ht="36" customHeight="1" thickTop="1" x14ac:dyDescent="0.2">
      <c r="A17" s="69"/>
      <c r="B17" s="70" t="s">
        <v>86</v>
      </c>
      <c r="C17" s="374" t="s">
        <v>746</v>
      </c>
      <c r="D17" s="363"/>
      <c r="E17" s="364"/>
      <c r="F17" s="71" t="s">
        <v>87</v>
      </c>
      <c r="G17" s="248" t="s">
        <v>735</v>
      </c>
    </row>
    <row r="18" spans="1:7" ht="27.75" customHeight="1" x14ac:dyDescent="0.2">
      <c r="A18" s="72"/>
      <c r="B18" s="73" t="s">
        <v>343</v>
      </c>
      <c r="C18" s="365" t="s">
        <v>399</v>
      </c>
      <c r="D18" s="366"/>
      <c r="E18" s="366"/>
      <c r="F18" s="366"/>
      <c r="G18" s="367"/>
    </row>
    <row r="19" spans="1:7" ht="12.75" customHeight="1" x14ac:dyDescent="0.2">
      <c r="A19" s="74"/>
      <c r="B19" s="73" t="s">
        <v>342</v>
      </c>
      <c r="C19" s="365" t="s">
        <v>435</v>
      </c>
      <c r="D19" s="366"/>
      <c r="E19" s="366"/>
      <c r="F19" s="366"/>
      <c r="G19" s="367"/>
    </row>
    <row r="20" spans="1:7" x14ac:dyDescent="0.2">
      <c r="A20" s="74"/>
      <c r="B20" s="73" t="s">
        <v>89</v>
      </c>
      <c r="C20" s="368"/>
      <c r="D20" s="369"/>
      <c r="E20" s="369"/>
      <c r="F20" s="369"/>
      <c r="G20" s="370"/>
    </row>
    <row r="21" spans="1:7" ht="26.25" customHeight="1" thickBot="1" x14ac:dyDescent="0.25">
      <c r="A21" s="75"/>
      <c r="B21" s="76" t="s">
        <v>345</v>
      </c>
      <c r="C21" s="352" t="s">
        <v>346</v>
      </c>
      <c r="D21" s="353"/>
      <c r="E21" s="353"/>
      <c r="F21" s="353"/>
      <c r="G21" s="354"/>
    </row>
    <row r="22" spans="1:7" x14ac:dyDescent="0.2">
      <c r="A22" s="77"/>
      <c r="B22" s="78" t="s">
        <v>90</v>
      </c>
      <c r="C22" s="355" t="s">
        <v>347</v>
      </c>
      <c r="D22" s="356"/>
      <c r="E22" s="357"/>
      <c r="F22" s="79" t="s">
        <v>91</v>
      </c>
      <c r="G22" s="80"/>
    </row>
    <row r="23" spans="1:7" ht="13.5" thickBot="1" x14ac:dyDescent="0.25">
      <c r="A23" s="81"/>
      <c r="B23" s="82" t="s">
        <v>92</v>
      </c>
      <c r="C23" s="358" t="s">
        <v>93</v>
      </c>
      <c r="D23" s="359"/>
      <c r="E23" s="360"/>
      <c r="F23" s="83" t="s">
        <v>94</v>
      </c>
      <c r="G23" s="228">
        <v>44852</v>
      </c>
    </row>
    <row r="24" spans="1:7" ht="26.25" thickBot="1" x14ac:dyDescent="0.25">
      <c r="A24" s="84" t="s">
        <v>95</v>
      </c>
      <c r="B24" s="85" t="s">
        <v>96</v>
      </c>
      <c r="C24" s="85" t="s">
        <v>97</v>
      </c>
      <c r="D24" s="85" t="s">
        <v>98</v>
      </c>
      <c r="E24" s="85" t="s">
        <v>99</v>
      </c>
      <c r="F24" s="86" t="s">
        <v>81</v>
      </c>
      <c r="G24" s="87" t="s">
        <v>100</v>
      </c>
    </row>
    <row r="25" spans="1:7" ht="24" x14ac:dyDescent="0.2">
      <c r="A25" s="88">
        <v>1</v>
      </c>
      <c r="B25" s="224" t="s">
        <v>355</v>
      </c>
      <c r="C25" s="89"/>
      <c r="D25" s="90" t="s">
        <v>744</v>
      </c>
      <c r="E25" s="221"/>
      <c r="F25" s="55" t="s">
        <v>75</v>
      </c>
      <c r="G25" s="92"/>
    </row>
    <row r="26" spans="1:7" ht="48" x14ac:dyDescent="0.2">
      <c r="A26" s="88">
        <v>2</v>
      </c>
      <c r="B26" s="89" t="s">
        <v>748</v>
      </c>
      <c r="C26" s="89"/>
      <c r="D26" s="90" t="s">
        <v>696</v>
      </c>
      <c r="E26" s="91"/>
      <c r="F26" s="55" t="s">
        <v>75</v>
      </c>
      <c r="G26" s="110"/>
    </row>
    <row r="27" spans="1:7" x14ac:dyDescent="0.2">
      <c r="A27" s="88"/>
      <c r="B27" s="89"/>
      <c r="C27" s="89"/>
      <c r="D27" s="221"/>
      <c r="E27" s="91"/>
      <c r="F27" s="55" t="s">
        <v>75</v>
      </c>
      <c r="G27" s="110"/>
    </row>
    <row r="28" spans="1:7" x14ac:dyDescent="0.2">
      <c r="A28" s="88"/>
      <c r="B28" s="98"/>
      <c r="C28" s="98"/>
      <c r="D28" s="98"/>
      <c r="E28" s="96"/>
      <c r="F28" s="55" t="s">
        <v>84</v>
      </c>
      <c r="G28" s="94"/>
    </row>
    <row r="29" spans="1:7" ht="13.5" thickBot="1" x14ac:dyDescent="0.25">
      <c r="A29" s="99"/>
      <c r="B29" s="100" t="s">
        <v>101</v>
      </c>
      <c r="C29" s="100"/>
      <c r="D29" s="101"/>
      <c r="E29" s="101"/>
      <c r="F29" s="111" t="s">
        <v>75</v>
      </c>
      <c r="G29" s="102"/>
    </row>
    <row r="31" spans="1:7" ht="16.5" thickBot="1" x14ac:dyDescent="0.25">
      <c r="A31" s="361" t="s">
        <v>749</v>
      </c>
      <c r="B31" s="361"/>
      <c r="C31" s="361"/>
      <c r="D31" s="361"/>
      <c r="E31" s="361"/>
      <c r="F31" s="361"/>
      <c r="G31" s="361"/>
    </row>
    <row r="32" spans="1:7" ht="36" customHeight="1" thickTop="1" x14ac:dyDescent="0.2">
      <c r="A32" s="69"/>
      <c r="B32" s="70" t="s">
        <v>86</v>
      </c>
      <c r="C32" s="374" t="s">
        <v>750</v>
      </c>
      <c r="D32" s="363"/>
      <c r="E32" s="364"/>
      <c r="F32" s="71" t="s">
        <v>87</v>
      </c>
      <c r="G32" s="248" t="s">
        <v>736</v>
      </c>
    </row>
    <row r="33" spans="1:7" ht="27.75" customHeight="1" x14ac:dyDescent="0.2">
      <c r="A33" s="72"/>
      <c r="B33" s="73" t="s">
        <v>343</v>
      </c>
      <c r="C33" s="365" t="s">
        <v>398</v>
      </c>
      <c r="D33" s="366"/>
      <c r="E33" s="366"/>
      <c r="F33" s="366"/>
      <c r="G33" s="367"/>
    </row>
    <row r="34" spans="1:7" ht="12.75" customHeight="1" x14ac:dyDescent="0.2">
      <c r="A34" s="74"/>
      <c r="B34" s="73" t="s">
        <v>342</v>
      </c>
      <c r="C34" s="375" t="s">
        <v>715</v>
      </c>
      <c r="D34" s="366"/>
      <c r="E34" s="366"/>
      <c r="F34" s="366"/>
      <c r="G34" s="367"/>
    </row>
    <row r="35" spans="1:7" x14ac:dyDescent="0.2">
      <c r="A35" s="74"/>
      <c r="B35" s="73" t="s">
        <v>89</v>
      </c>
      <c r="C35" s="368"/>
      <c r="D35" s="369"/>
      <c r="E35" s="369"/>
      <c r="F35" s="369"/>
      <c r="G35" s="370"/>
    </row>
    <row r="36" spans="1:7" ht="26.25" customHeight="1" thickBot="1" x14ac:dyDescent="0.25">
      <c r="A36" s="75"/>
      <c r="B36" s="76" t="s">
        <v>345</v>
      </c>
      <c r="C36" s="352" t="s">
        <v>346</v>
      </c>
      <c r="D36" s="353"/>
      <c r="E36" s="353"/>
      <c r="F36" s="353"/>
      <c r="G36" s="354"/>
    </row>
    <row r="37" spans="1:7" x14ac:dyDescent="0.2">
      <c r="A37" s="77"/>
      <c r="B37" s="78" t="s">
        <v>90</v>
      </c>
      <c r="C37" s="355" t="s">
        <v>347</v>
      </c>
      <c r="D37" s="356"/>
      <c r="E37" s="357"/>
      <c r="F37" s="79" t="s">
        <v>91</v>
      </c>
      <c r="G37" s="80"/>
    </row>
    <row r="38" spans="1:7" ht="13.5" thickBot="1" x14ac:dyDescent="0.25">
      <c r="A38" s="81"/>
      <c r="B38" s="82" t="s">
        <v>92</v>
      </c>
      <c r="C38" s="358" t="s">
        <v>93</v>
      </c>
      <c r="D38" s="359"/>
      <c r="E38" s="360"/>
      <c r="F38" s="83" t="s">
        <v>94</v>
      </c>
      <c r="G38" s="228">
        <v>44852</v>
      </c>
    </row>
    <row r="39" spans="1:7" ht="26.25" thickBot="1" x14ac:dyDescent="0.25">
      <c r="A39" s="84" t="s">
        <v>95</v>
      </c>
      <c r="B39" s="85" t="s">
        <v>96</v>
      </c>
      <c r="C39" s="85" t="s">
        <v>97</v>
      </c>
      <c r="D39" s="85" t="s">
        <v>98</v>
      </c>
      <c r="E39" s="85" t="s">
        <v>99</v>
      </c>
      <c r="F39" s="86" t="s">
        <v>81</v>
      </c>
      <c r="G39" s="87" t="s">
        <v>100</v>
      </c>
    </row>
    <row r="40" spans="1:7" ht="24" x14ac:dyDescent="0.2">
      <c r="A40" s="88">
        <v>1</v>
      </c>
      <c r="B40" s="89" t="s">
        <v>355</v>
      </c>
      <c r="C40" s="89"/>
      <c r="D40" s="90" t="s">
        <v>744</v>
      </c>
      <c r="E40" s="221"/>
      <c r="F40" s="55" t="s">
        <v>75</v>
      </c>
      <c r="G40" s="92"/>
    </row>
    <row r="41" spans="1:7" ht="48" x14ac:dyDescent="0.2">
      <c r="A41" s="88">
        <v>2</v>
      </c>
      <c r="B41" s="90" t="s">
        <v>751</v>
      </c>
      <c r="C41" s="89"/>
      <c r="D41" s="90" t="s">
        <v>704</v>
      </c>
      <c r="E41" s="91"/>
      <c r="F41" s="55" t="s">
        <v>75</v>
      </c>
      <c r="G41" s="110"/>
    </row>
    <row r="42" spans="1:7" x14ac:dyDescent="0.2">
      <c r="A42" s="88"/>
      <c r="B42" s="89"/>
      <c r="C42" s="224"/>
      <c r="D42" s="221"/>
      <c r="E42" s="235"/>
      <c r="F42" s="55"/>
      <c r="G42" s="110"/>
    </row>
    <row r="43" spans="1:7" x14ac:dyDescent="0.2">
      <c r="A43" s="88"/>
      <c r="B43" s="98"/>
      <c r="C43" s="98"/>
      <c r="D43" s="224"/>
      <c r="E43" s="235"/>
      <c r="F43" s="55"/>
      <c r="G43" s="94"/>
    </row>
    <row r="44" spans="1:7" ht="13.5" thickBot="1" x14ac:dyDescent="0.25">
      <c r="A44" s="99"/>
      <c r="B44" s="100" t="s">
        <v>101</v>
      </c>
      <c r="C44" s="100"/>
      <c r="D44" s="101"/>
      <c r="E44" s="101"/>
      <c r="F44" s="111" t="s">
        <v>75</v>
      </c>
      <c r="G44" s="102"/>
    </row>
    <row r="46" spans="1:7" ht="16.5" thickBot="1" x14ac:dyDescent="0.25">
      <c r="A46" s="361" t="s">
        <v>752</v>
      </c>
      <c r="B46" s="361"/>
      <c r="C46" s="361"/>
      <c r="D46" s="361"/>
      <c r="E46" s="361"/>
      <c r="F46" s="361"/>
      <c r="G46" s="361"/>
    </row>
    <row r="47" spans="1:7" ht="36" customHeight="1" thickTop="1" x14ac:dyDescent="0.2">
      <c r="A47" s="69"/>
      <c r="B47" s="70" t="s">
        <v>86</v>
      </c>
      <c r="C47" s="374" t="s">
        <v>753</v>
      </c>
      <c r="D47" s="363"/>
      <c r="E47" s="364"/>
      <c r="F47" s="71" t="s">
        <v>87</v>
      </c>
      <c r="G47" s="248" t="s">
        <v>737</v>
      </c>
    </row>
    <row r="48" spans="1:7" ht="27.75" customHeight="1" x14ac:dyDescent="0.2">
      <c r="A48" s="72"/>
      <c r="B48" s="73" t="s">
        <v>343</v>
      </c>
      <c r="C48" s="365" t="s">
        <v>399</v>
      </c>
      <c r="D48" s="366"/>
      <c r="E48" s="366"/>
      <c r="F48" s="366"/>
      <c r="G48" s="367"/>
    </row>
    <row r="49" spans="1:7" ht="12.75" customHeight="1" x14ac:dyDescent="0.2">
      <c r="A49" s="74"/>
      <c r="B49" s="73" t="s">
        <v>342</v>
      </c>
      <c r="C49" s="375" t="s">
        <v>714</v>
      </c>
      <c r="D49" s="366"/>
      <c r="E49" s="366"/>
      <c r="F49" s="366"/>
      <c r="G49" s="367"/>
    </row>
    <row r="50" spans="1:7" x14ac:dyDescent="0.2">
      <c r="A50" s="74"/>
      <c r="B50" s="73" t="s">
        <v>89</v>
      </c>
      <c r="C50" s="368"/>
      <c r="D50" s="369"/>
      <c r="E50" s="369"/>
      <c r="F50" s="369"/>
      <c r="G50" s="370"/>
    </row>
    <row r="51" spans="1:7" ht="26.25" customHeight="1" thickBot="1" x14ac:dyDescent="0.25">
      <c r="A51" s="75"/>
      <c r="B51" s="76" t="s">
        <v>345</v>
      </c>
      <c r="C51" s="352" t="s">
        <v>346</v>
      </c>
      <c r="D51" s="353"/>
      <c r="E51" s="353"/>
      <c r="F51" s="353"/>
      <c r="G51" s="354"/>
    </row>
    <row r="52" spans="1:7" x14ac:dyDescent="0.2">
      <c r="A52" s="77"/>
      <c r="B52" s="78" t="s">
        <v>90</v>
      </c>
      <c r="C52" s="355" t="s">
        <v>347</v>
      </c>
      <c r="D52" s="356"/>
      <c r="E52" s="357"/>
      <c r="F52" s="79" t="s">
        <v>91</v>
      </c>
      <c r="G52" s="80"/>
    </row>
    <row r="53" spans="1:7" ht="13.5" thickBot="1" x14ac:dyDescent="0.25">
      <c r="A53" s="81"/>
      <c r="B53" s="82" t="s">
        <v>92</v>
      </c>
      <c r="C53" s="358" t="s">
        <v>93</v>
      </c>
      <c r="D53" s="359"/>
      <c r="E53" s="360"/>
      <c r="F53" s="83" t="s">
        <v>94</v>
      </c>
      <c r="G53" s="228">
        <v>44852</v>
      </c>
    </row>
    <row r="54" spans="1:7" ht="26.25" thickBot="1" x14ac:dyDescent="0.25">
      <c r="A54" s="84" t="s">
        <v>95</v>
      </c>
      <c r="B54" s="85" t="s">
        <v>96</v>
      </c>
      <c r="C54" s="85" t="s">
        <v>97</v>
      </c>
      <c r="D54" s="85" t="s">
        <v>98</v>
      </c>
      <c r="E54" s="85" t="s">
        <v>99</v>
      </c>
      <c r="F54" s="86" t="s">
        <v>81</v>
      </c>
      <c r="G54" s="87" t="s">
        <v>100</v>
      </c>
    </row>
    <row r="55" spans="1:7" ht="24" x14ac:dyDescent="0.2">
      <c r="A55" s="88">
        <v>1</v>
      </c>
      <c r="B55" s="224" t="s">
        <v>355</v>
      </c>
      <c r="C55" s="89"/>
      <c r="D55" s="90" t="s">
        <v>744</v>
      </c>
      <c r="E55" s="221"/>
      <c r="F55" s="55" t="s">
        <v>75</v>
      </c>
      <c r="G55" s="92"/>
    </row>
    <row r="56" spans="1:7" ht="72" x14ac:dyDescent="0.2">
      <c r="A56" s="88">
        <v>2</v>
      </c>
      <c r="B56" s="89" t="s">
        <v>754</v>
      </c>
      <c r="C56" s="89"/>
      <c r="D56" s="90" t="s">
        <v>707</v>
      </c>
      <c r="E56" s="91"/>
      <c r="F56" s="55" t="s">
        <v>75</v>
      </c>
      <c r="G56" s="110"/>
    </row>
    <row r="57" spans="1:7" x14ac:dyDescent="0.2">
      <c r="A57" s="88"/>
      <c r="B57" s="89"/>
      <c r="C57" s="89"/>
      <c r="D57" s="221"/>
      <c r="E57" s="91"/>
      <c r="F57" s="55" t="s">
        <v>75</v>
      </c>
      <c r="G57" s="110"/>
    </row>
    <row r="58" spans="1:7" x14ac:dyDescent="0.2">
      <c r="A58" s="88"/>
      <c r="B58" s="98"/>
      <c r="C58" s="98"/>
      <c r="D58" s="98"/>
      <c r="E58" s="96"/>
      <c r="F58" s="55" t="s">
        <v>84</v>
      </c>
      <c r="G58" s="94"/>
    </row>
    <row r="59" spans="1:7" ht="13.5" thickBot="1" x14ac:dyDescent="0.25">
      <c r="A59" s="99"/>
      <c r="B59" s="100" t="s">
        <v>101</v>
      </c>
      <c r="C59" s="100"/>
      <c r="D59" s="101"/>
      <c r="E59" s="101"/>
      <c r="F59" s="111" t="s">
        <v>75</v>
      </c>
      <c r="G59" s="102"/>
    </row>
    <row r="61" spans="1:7" ht="16.5" thickBot="1" x14ac:dyDescent="0.25">
      <c r="A61" s="361" t="s">
        <v>755</v>
      </c>
      <c r="B61" s="361"/>
      <c r="C61" s="361"/>
      <c r="D61" s="361"/>
      <c r="E61" s="361"/>
      <c r="F61" s="361"/>
      <c r="G61" s="361"/>
    </row>
    <row r="62" spans="1:7" ht="36" customHeight="1" thickTop="1" x14ac:dyDescent="0.2">
      <c r="A62" s="69"/>
      <c r="B62" s="70" t="s">
        <v>86</v>
      </c>
      <c r="C62" s="374" t="s">
        <v>756</v>
      </c>
      <c r="D62" s="372"/>
      <c r="E62" s="373"/>
      <c r="F62" s="71" t="s">
        <v>87</v>
      </c>
      <c r="G62" s="248" t="s">
        <v>738</v>
      </c>
    </row>
    <row r="63" spans="1:7" ht="27.75" customHeight="1" x14ac:dyDescent="0.2">
      <c r="A63" s="72"/>
      <c r="B63" s="73" t="s">
        <v>343</v>
      </c>
      <c r="C63" s="365" t="s">
        <v>412</v>
      </c>
      <c r="D63" s="366"/>
      <c r="E63" s="366"/>
      <c r="F63" s="366"/>
      <c r="G63" s="367"/>
    </row>
    <row r="64" spans="1:7" ht="12.75" customHeight="1" x14ac:dyDescent="0.2">
      <c r="A64" s="74"/>
      <c r="B64" s="73" t="s">
        <v>342</v>
      </c>
      <c r="C64" s="365" t="s">
        <v>436</v>
      </c>
      <c r="D64" s="366"/>
      <c r="E64" s="366"/>
      <c r="F64" s="366"/>
      <c r="G64" s="367"/>
    </row>
    <row r="65" spans="1:7" x14ac:dyDescent="0.2">
      <c r="A65" s="74"/>
      <c r="B65" s="73" t="s">
        <v>89</v>
      </c>
      <c r="C65" s="368"/>
      <c r="D65" s="369"/>
      <c r="E65" s="369"/>
      <c r="F65" s="369"/>
      <c r="G65" s="370"/>
    </row>
    <row r="66" spans="1:7" ht="26.25" customHeight="1" thickBot="1" x14ac:dyDescent="0.25">
      <c r="A66" s="75"/>
      <c r="B66" s="76" t="s">
        <v>345</v>
      </c>
      <c r="C66" s="352" t="s">
        <v>346</v>
      </c>
      <c r="D66" s="353"/>
      <c r="E66" s="353"/>
      <c r="F66" s="353"/>
      <c r="G66" s="354"/>
    </row>
    <row r="67" spans="1:7" x14ac:dyDescent="0.2">
      <c r="A67" s="77"/>
      <c r="B67" s="78" t="s">
        <v>90</v>
      </c>
      <c r="C67" s="355" t="s">
        <v>347</v>
      </c>
      <c r="D67" s="356"/>
      <c r="E67" s="357"/>
      <c r="F67" s="79" t="s">
        <v>91</v>
      </c>
      <c r="G67" s="80"/>
    </row>
    <row r="68" spans="1:7" ht="13.5" thickBot="1" x14ac:dyDescent="0.25">
      <c r="A68" s="81"/>
      <c r="B68" s="82" t="s">
        <v>92</v>
      </c>
      <c r="C68" s="358" t="s">
        <v>93</v>
      </c>
      <c r="D68" s="359"/>
      <c r="E68" s="360"/>
      <c r="F68" s="83" t="s">
        <v>94</v>
      </c>
      <c r="G68" s="228">
        <v>44852</v>
      </c>
    </row>
    <row r="69" spans="1:7" ht="26.25" thickBot="1" x14ac:dyDescent="0.25">
      <c r="A69" s="84" t="s">
        <v>95</v>
      </c>
      <c r="B69" s="85" t="s">
        <v>96</v>
      </c>
      <c r="C69" s="85" t="s">
        <v>97</v>
      </c>
      <c r="D69" s="85" t="s">
        <v>98</v>
      </c>
      <c r="E69" s="85" t="s">
        <v>99</v>
      </c>
      <c r="F69" s="86" t="s">
        <v>81</v>
      </c>
      <c r="G69" s="87" t="s">
        <v>100</v>
      </c>
    </row>
    <row r="70" spans="1:7" ht="24" x14ac:dyDescent="0.2">
      <c r="A70" s="88">
        <v>1</v>
      </c>
      <c r="B70" s="89" t="s">
        <v>355</v>
      </c>
      <c r="C70" s="89"/>
      <c r="D70" s="90" t="s">
        <v>744</v>
      </c>
      <c r="E70" s="221"/>
      <c r="F70" s="55" t="s">
        <v>75</v>
      </c>
      <c r="G70" s="92"/>
    </row>
    <row r="71" spans="1:7" ht="48" x14ac:dyDescent="0.2">
      <c r="A71" s="88">
        <v>2</v>
      </c>
      <c r="B71" s="90" t="s">
        <v>757</v>
      </c>
      <c r="C71" s="89"/>
      <c r="D71" s="221" t="s">
        <v>400</v>
      </c>
      <c r="E71" s="91"/>
      <c r="F71" s="55" t="s">
        <v>75</v>
      </c>
      <c r="G71" s="110"/>
    </row>
    <row r="72" spans="1:7" x14ac:dyDescent="0.2">
      <c r="A72" s="88">
        <v>3</v>
      </c>
      <c r="B72" s="224" t="s">
        <v>413</v>
      </c>
      <c r="C72" s="89" t="s">
        <v>716</v>
      </c>
      <c r="D72" s="221" t="s">
        <v>404</v>
      </c>
      <c r="E72" s="91"/>
      <c r="F72" s="55" t="s">
        <v>75</v>
      </c>
      <c r="G72" s="254"/>
    </row>
    <row r="73" spans="1:7" x14ac:dyDescent="0.2">
      <c r="A73" s="88"/>
      <c r="B73" s="95"/>
      <c r="C73" s="262" t="s">
        <v>719</v>
      </c>
      <c r="D73" s="222" t="s">
        <v>404</v>
      </c>
      <c r="E73" s="91"/>
      <c r="F73" s="55" t="s">
        <v>75</v>
      </c>
      <c r="G73" s="254"/>
    </row>
    <row r="74" spans="1:7" x14ac:dyDescent="0.2">
      <c r="A74" s="88"/>
      <c r="B74" s="98"/>
      <c r="C74" s="98" t="s">
        <v>717</v>
      </c>
      <c r="D74" s="257" t="s">
        <v>725</v>
      </c>
      <c r="E74" s="235"/>
      <c r="F74" s="55" t="s">
        <v>75</v>
      </c>
      <c r="G74" s="254"/>
    </row>
    <row r="75" spans="1:7" x14ac:dyDescent="0.2">
      <c r="A75" s="88"/>
      <c r="B75" s="98"/>
      <c r="C75" s="98" t="s">
        <v>718</v>
      </c>
      <c r="D75" s="222" t="s">
        <v>404</v>
      </c>
      <c r="E75" s="91"/>
      <c r="F75" s="55" t="s">
        <v>75</v>
      </c>
      <c r="G75" s="254"/>
    </row>
    <row r="76" spans="1:7" x14ac:dyDescent="0.2">
      <c r="A76" s="88"/>
      <c r="B76" s="98"/>
      <c r="C76" s="98"/>
      <c r="D76" s="224"/>
      <c r="E76" s="235"/>
      <c r="F76" s="55"/>
      <c r="G76" s="254"/>
    </row>
    <row r="77" spans="1:7" ht="13.5" thickBot="1" x14ac:dyDescent="0.25">
      <c r="A77" s="99"/>
      <c r="B77" s="100" t="s">
        <v>101</v>
      </c>
      <c r="C77" s="100"/>
      <c r="D77" s="101"/>
      <c r="E77" s="101"/>
      <c r="F77" s="55" t="s">
        <v>75</v>
      </c>
      <c r="G77" s="102"/>
    </row>
    <row r="78" spans="1:7" x14ac:dyDescent="0.2">
      <c r="A78" s="258"/>
      <c r="B78" s="259"/>
      <c r="C78" s="259"/>
      <c r="D78" s="260"/>
      <c r="E78" s="260"/>
      <c r="F78" s="261"/>
      <c r="G78" s="260"/>
    </row>
    <row r="79" spans="1:7" ht="16.5" thickBot="1" x14ac:dyDescent="0.25">
      <c r="A79" s="361" t="s">
        <v>758</v>
      </c>
      <c r="B79" s="361"/>
      <c r="C79" s="361"/>
      <c r="D79" s="361"/>
      <c r="E79" s="361"/>
      <c r="F79" s="361"/>
      <c r="G79" s="361"/>
    </row>
    <row r="80" spans="1:7" ht="36" customHeight="1" thickTop="1" x14ac:dyDescent="0.2">
      <c r="A80" s="69"/>
      <c r="B80" s="70" t="s">
        <v>86</v>
      </c>
      <c r="C80" s="374" t="s">
        <v>759</v>
      </c>
      <c r="D80" s="372"/>
      <c r="E80" s="373"/>
      <c r="F80" s="71" t="s">
        <v>87</v>
      </c>
      <c r="G80" s="248" t="s">
        <v>739</v>
      </c>
    </row>
    <row r="81" spans="1:7" ht="27.75" customHeight="1" x14ac:dyDescent="0.2">
      <c r="A81" s="72"/>
      <c r="B81" s="73" t="s">
        <v>343</v>
      </c>
      <c r="C81" s="365" t="s">
        <v>412</v>
      </c>
      <c r="D81" s="366"/>
      <c r="E81" s="366"/>
      <c r="F81" s="366"/>
      <c r="G81" s="367"/>
    </row>
    <row r="82" spans="1:7" ht="12.75" customHeight="1" x14ac:dyDescent="0.2">
      <c r="A82" s="74"/>
      <c r="B82" s="73" t="s">
        <v>342</v>
      </c>
      <c r="C82" s="365" t="s">
        <v>436</v>
      </c>
      <c r="D82" s="366"/>
      <c r="E82" s="366"/>
      <c r="F82" s="366"/>
      <c r="G82" s="367"/>
    </row>
    <row r="83" spans="1:7" x14ac:dyDescent="0.2">
      <c r="A83" s="74"/>
      <c r="B83" s="73" t="s">
        <v>89</v>
      </c>
      <c r="C83" s="368"/>
      <c r="D83" s="369"/>
      <c r="E83" s="369"/>
      <c r="F83" s="369"/>
      <c r="G83" s="370"/>
    </row>
    <row r="84" spans="1:7" ht="26.25" customHeight="1" thickBot="1" x14ac:dyDescent="0.25">
      <c r="A84" s="75"/>
      <c r="B84" s="76" t="s">
        <v>345</v>
      </c>
      <c r="C84" s="352" t="s">
        <v>346</v>
      </c>
      <c r="D84" s="353"/>
      <c r="E84" s="353"/>
      <c r="F84" s="353"/>
      <c r="G84" s="354"/>
    </row>
    <row r="85" spans="1:7" x14ac:dyDescent="0.2">
      <c r="A85" s="77"/>
      <c r="B85" s="78" t="s">
        <v>90</v>
      </c>
      <c r="C85" s="355" t="s">
        <v>347</v>
      </c>
      <c r="D85" s="356"/>
      <c r="E85" s="357"/>
      <c r="F85" s="79" t="s">
        <v>91</v>
      </c>
      <c r="G85" s="80"/>
    </row>
    <row r="86" spans="1:7" ht="13.5" thickBot="1" x14ac:dyDescent="0.25">
      <c r="A86" s="81"/>
      <c r="B86" s="82" t="s">
        <v>92</v>
      </c>
      <c r="C86" s="358" t="s">
        <v>93</v>
      </c>
      <c r="D86" s="359"/>
      <c r="E86" s="360"/>
      <c r="F86" s="83" t="s">
        <v>94</v>
      </c>
      <c r="G86" s="228">
        <v>44852</v>
      </c>
    </row>
    <row r="87" spans="1:7" ht="26.25" thickBot="1" x14ac:dyDescent="0.25">
      <c r="A87" s="84" t="s">
        <v>95</v>
      </c>
      <c r="B87" s="85" t="s">
        <v>96</v>
      </c>
      <c r="C87" s="85" t="s">
        <v>97</v>
      </c>
      <c r="D87" s="85" t="s">
        <v>98</v>
      </c>
      <c r="E87" s="85" t="s">
        <v>99</v>
      </c>
      <c r="F87" s="86" t="s">
        <v>81</v>
      </c>
      <c r="G87" s="87" t="s">
        <v>100</v>
      </c>
    </row>
    <row r="88" spans="1:7" ht="24" x14ac:dyDescent="0.2">
      <c r="A88" s="88">
        <v>1</v>
      </c>
      <c r="B88" s="224" t="s">
        <v>355</v>
      </c>
      <c r="C88" s="89"/>
      <c r="D88" s="90" t="s">
        <v>744</v>
      </c>
      <c r="E88" s="221"/>
      <c r="F88" s="55" t="s">
        <v>75</v>
      </c>
      <c r="G88" s="92"/>
    </row>
    <row r="89" spans="1:7" ht="48" x14ac:dyDescent="0.2">
      <c r="A89" s="88">
        <v>2</v>
      </c>
      <c r="B89" s="90" t="s">
        <v>745</v>
      </c>
      <c r="C89" s="89"/>
      <c r="D89" s="221" t="s">
        <v>400</v>
      </c>
      <c r="E89" s="91"/>
      <c r="F89" s="55" t="s">
        <v>75</v>
      </c>
      <c r="G89" s="110"/>
    </row>
    <row r="90" spans="1:7" x14ac:dyDescent="0.2">
      <c r="A90" s="88">
        <v>3</v>
      </c>
      <c r="B90" s="224" t="s">
        <v>413</v>
      </c>
      <c r="C90" s="89" t="s">
        <v>716</v>
      </c>
      <c r="D90" s="221" t="s">
        <v>404</v>
      </c>
      <c r="E90" s="91"/>
      <c r="F90" s="55" t="s">
        <v>75</v>
      </c>
      <c r="G90" s="254"/>
    </row>
    <row r="91" spans="1:7" x14ac:dyDescent="0.2">
      <c r="A91" s="88">
        <v>4</v>
      </c>
      <c r="B91" s="95"/>
      <c r="C91" s="262" t="s">
        <v>719</v>
      </c>
      <c r="D91" s="222" t="s">
        <v>404</v>
      </c>
      <c r="E91" s="91"/>
      <c r="F91" s="55" t="s">
        <v>75</v>
      </c>
      <c r="G91" s="254"/>
    </row>
    <row r="92" spans="1:7" x14ac:dyDescent="0.2">
      <c r="A92" s="88">
        <v>5</v>
      </c>
      <c r="B92" s="98"/>
      <c r="C92" s="98" t="s">
        <v>717</v>
      </c>
      <c r="D92" s="257" t="s">
        <v>725</v>
      </c>
      <c r="E92" s="235"/>
      <c r="F92" s="55" t="s">
        <v>75</v>
      </c>
      <c r="G92" s="254"/>
    </row>
    <row r="93" spans="1:7" x14ac:dyDescent="0.2">
      <c r="A93" s="88">
        <v>6</v>
      </c>
      <c r="B93" s="98"/>
      <c r="C93" s="98" t="s">
        <v>718</v>
      </c>
      <c r="D93" s="222" t="s">
        <v>404</v>
      </c>
      <c r="E93" s="91"/>
      <c r="F93" s="55" t="s">
        <v>75</v>
      </c>
      <c r="G93" s="263" t="s">
        <v>726</v>
      </c>
    </row>
    <row r="94" spans="1:7" x14ac:dyDescent="0.2">
      <c r="A94" s="88">
        <v>7</v>
      </c>
      <c r="B94" s="98"/>
      <c r="C94" s="98"/>
      <c r="D94" s="224"/>
      <c r="E94" s="235"/>
      <c r="F94" s="55"/>
      <c r="G94" s="254"/>
    </row>
    <row r="95" spans="1:7" ht="13.5" thickBot="1" x14ac:dyDescent="0.25">
      <c r="A95" s="99"/>
      <c r="B95" s="100" t="s">
        <v>101</v>
      </c>
      <c r="C95" s="100"/>
      <c r="D95" s="101"/>
      <c r="E95" s="101"/>
      <c r="F95" s="55" t="s">
        <v>75</v>
      </c>
      <c r="G95" s="102"/>
    </row>
    <row r="97" spans="1:7" ht="16.5" thickBot="1" x14ac:dyDescent="0.25">
      <c r="A97" s="361" t="s">
        <v>837</v>
      </c>
      <c r="B97" s="361"/>
      <c r="C97" s="361"/>
      <c r="D97" s="361"/>
      <c r="E97" s="361"/>
      <c r="F97" s="361"/>
      <c r="G97" s="361"/>
    </row>
    <row r="98" spans="1:7" ht="36" customHeight="1" thickTop="1" x14ac:dyDescent="0.2">
      <c r="A98" s="69"/>
      <c r="B98" s="70" t="s">
        <v>86</v>
      </c>
      <c r="C98" s="374" t="s">
        <v>806</v>
      </c>
      <c r="D98" s="363"/>
      <c r="E98" s="364"/>
      <c r="F98" s="71" t="s">
        <v>87</v>
      </c>
      <c r="G98" s="248" t="s">
        <v>740</v>
      </c>
    </row>
    <row r="99" spans="1:7" ht="27.75" customHeight="1" x14ac:dyDescent="0.2">
      <c r="A99" s="72"/>
      <c r="B99" s="73" t="s">
        <v>343</v>
      </c>
      <c r="C99" s="375" t="s">
        <v>816</v>
      </c>
      <c r="D99" s="366"/>
      <c r="E99" s="366"/>
      <c r="F99" s="366"/>
      <c r="G99" s="367"/>
    </row>
    <row r="100" spans="1:7" ht="12.75" customHeight="1" x14ac:dyDescent="0.2">
      <c r="A100" s="74"/>
      <c r="B100" s="73" t="s">
        <v>342</v>
      </c>
      <c r="C100" s="375" t="s">
        <v>816</v>
      </c>
      <c r="D100" s="366"/>
      <c r="E100" s="366"/>
      <c r="F100" s="366"/>
      <c r="G100" s="367"/>
    </row>
    <row r="101" spans="1:7" x14ac:dyDescent="0.2">
      <c r="A101" s="74"/>
      <c r="B101" s="73" t="s">
        <v>89</v>
      </c>
      <c r="C101" s="368"/>
      <c r="D101" s="369"/>
      <c r="E101" s="369"/>
      <c r="F101" s="369"/>
      <c r="G101" s="370"/>
    </row>
    <row r="102" spans="1:7" ht="26.25" customHeight="1" thickBot="1" x14ac:dyDescent="0.25">
      <c r="A102" s="75"/>
      <c r="B102" s="76" t="s">
        <v>345</v>
      </c>
      <c r="C102" s="352" t="s">
        <v>346</v>
      </c>
      <c r="D102" s="353"/>
      <c r="E102" s="353"/>
      <c r="F102" s="353"/>
      <c r="G102" s="354"/>
    </row>
    <row r="103" spans="1:7" x14ac:dyDescent="0.2">
      <c r="A103" s="77"/>
      <c r="B103" s="78" t="s">
        <v>90</v>
      </c>
      <c r="C103" s="355" t="s">
        <v>347</v>
      </c>
      <c r="D103" s="356"/>
      <c r="E103" s="357"/>
      <c r="F103" s="79" t="s">
        <v>91</v>
      </c>
      <c r="G103" s="80"/>
    </row>
    <row r="104" spans="1:7" ht="13.5" thickBot="1" x14ac:dyDescent="0.25">
      <c r="A104" s="81"/>
      <c r="B104" s="82" t="s">
        <v>92</v>
      </c>
      <c r="C104" s="358" t="s">
        <v>93</v>
      </c>
      <c r="D104" s="359"/>
      <c r="E104" s="360"/>
      <c r="F104" s="83" t="s">
        <v>94</v>
      </c>
      <c r="G104" s="228">
        <v>44852</v>
      </c>
    </row>
    <row r="105" spans="1:7" ht="26.25" thickBot="1" x14ac:dyDescent="0.25">
      <c r="A105" s="84" t="s">
        <v>95</v>
      </c>
      <c r="B105" s="85" t="s">
        <v>96</v>
      </c>
      <c r="C105" s="85" t="s">
        <v>97</v>
      </c>
      <c r="D105" s="85" t="s">
        <v>98</v>
      </c>
      <c r="E105" s="85" t="s">
        <v>99</v>
      </c>
      <c r="F105" s="86" t="s">
        <v>81</v>
      </c>
      <c r="G105" s="87" t="s">
        <v>100</v>
      </c>
    </row>
    <row r="106" spans="1:7" ht="24" x14ac:dyDescent="0.2">
      <c r="A106" s="88">
        <v>1</v>
      </c>
      <c r="B106" s="224" t="s">
        <v>355</v>
      </c>
      <c r="C106" s="89"/>
      <c r="D106" s="90" t="s">
        <v>800</v>
      </c>
      <c r="E106" s="221"/>
      <c r="F106" s="55" t="s">
        <v>75</v>
      </c>
      <c r="G106" s="92"/>
    </row>
    <row r="107" spans="1:7" x14ac:dyDescent="0.2">
      <c r="A107" s="88">
        <v>2</v>
      </c>
      <c r="B107" s="89" t="s">
        <v>799</v>
      </c>
      <c r="C107" s="89"/>
      <c r="D107" s="90" t="s">
        <v>470</v>
      </c>
      <c r="E107" s="91"/>
      <c r="F107" s="55" t="s">
        <v>75</v>
      </c>
      <c r="G107" s="110"/>
    </row>
    <row r="108" spans="1:7" x14ac:dyDescent="0.2">
      <c r="A108" s="88">
        <v>3</v>
      </c>
      <c r="B108" s="89"/>
      <c r="C108" s="224"/>
      <c r="D108" s="90" t="s">
        <v>798</v>
      </c>
      <c r="E108" s="221"/>
      <c r="F108" s="55" t="s">
        <v>75</v>
      </c>
      <c r="G108" s="254"/>
    </row>
    <row r="109" spans="1:7" ht="24" x14ac:dyDescent="0.2">
      <c r="A109" s="88">
        <v>4</v>
      </c>
      <c r="B109" s="89" t="s">
        <v>807</v>
      </c>
      <c r="C109" s="224"/>
      <c r="D109" s="90" t="s">
        <v>815</v>
      </c>
      <c r="E109" s="221"/>
      <c r="F109" s="55" t="s">
        <v>75</v>
      </c>
      <c r="G109" s="110"/>
    </row>
    <row r="110" spans="1:7" ht="24" x14ac:dyDescent="0.2">
      <c r="A110" s="88">
        <v>5</v>
      </c>
      <c r="B110" s="89" t="s">
        <v>808</v>
      </c>
      <c r="C110" s="224"/>
      <c r="D110" s="90" t="s">
        <v>815</v>
      </c>
      <c r="E110" s="222"/>
      <c r="F110" s="55" t="s">
        <v>75</v>
      </c>
      <c r="G110" s="234"/>
    </row>
    <row r="111" spans="1:7" ht="24" x14ac:dyDescent="0.2">
      <c r="A111" s="88">
        <v>6</v>
      </c>
      <c r="B111" s="89" t="s">
        <v>809</v>
      </c>
      <c r="C111" s="98"/>
      <c r="D111" s="90" t="s">
        <v>815</v>
      </c>
      <c r="E111" s="222"/>
      <c r="F111" s="55" t="s">
        <v>75</v>
      </c>
      <c r="G111" s="234"/>
    </row>
    <row r="112" spans="1:7" ht="24" x14ac:dyDescent="0.2">
      <c r="A112" s="88">
        <v>7</v>
      </c>
      <c r="B112" s="89" t="s">
        <v>810</v>
      </c>
      <c r="C112" s="98"/>
      <c r="D112" s="90" t="s">
        <v>814</v>
      </c>
      <c r="E112" s="222"/>
      <c r="F112" s="55" t="s">
        <v>75</v>
      </c>
      <c r="G112" s="234"/>
    </row>
    <row r="113" spans="1:7" ht="24" x14ac:dyDescent="0.2">
      <c r="A113" s="88">
        <v>8</v>
      </c>
      <c r="B113" s="89" t="s">
        <v>811</v>
      </c>
      <c r="C113" s="98"/>
      <c r="D113" s="90" t="s">
        <v>814</v>
      </c>
      <c r="E113" s="222"/>
      <c r="F113" s="55" t="s">
        <v>75</v>
      </c>
      <c r="G113" s="234"/>
    </row>
    <row r="114" spans="1:7" ht="24" x14ac:dyDescent="0.2">
      <c r="A114" s="88">
        <v>9</v>
      </c>
      <c r="B114" s="89" t="s">
        <v>812</v>
      </c>
      <c r="C114" s="98"/>
      <c r="D114" s="90" t="s">
        <v>814</v>
      </c>
      <c r="E114" s="222"/>
      <c r="F114" s="55" t="s">
        <v>75</v>
      </c>
      <c r="G114" s="234"/>
    </row>
    <row r="115" spans="1:7" x14ac:dyDescent="0.2">
      <c r="A115" s="88">
        <v>10</v>
      </c>
      <c r="B115" s="219"/>
      <c r="C115" s="98"/>
      <c r="D115" s="257"/>
      <c r="E115" s="222"/>
      <c r="F115" s="55"/>
      <c r="G115" s="234"/>
    </row>
    <row r="116" spans="1:7" x14ac:dyDescent="0.2">
      <c r="A116" s="88"/>
      <c r="B116" s="219"/>
      <c r="C116" s="98"/>
      <c r="D116" s="257"/>
      <c r="E116" s="222"/>
      <c r="F116" s="55"/>
      <c r="G116" s="234"/>
    </row>
    <row r="117" spans="1:7" x14ac:dyDescent="0.2">
      <c r="A117" s="88"/>
      <c r="B117" s="98"/>
      <c r="C117" s="98"/>
      <c r="D117" s="233"/>
      <c r="E117" s="222"/>
      <c r="F117" s="55"/>
      <c r="G117" s="234"/>
    </row>
    <row r="118" spans="1:7" ht="13.5" thickBot="1" x14ac:dyDescent="0.25">
      <c r="A118" s="99"/>
      <c r="B118" s="100" t="s">
        <v>101</v>
      </c>
      <c r="C118" s="100"/>
      <c r="D118" s="101"/>
      <c r="E118" s="101"/>
      <c r="F118" s="111" t="s">
        <v>75</v>
      </c>
      <c r="G118" s="102"/>
    </row>
    <row r="120" spans="1:7" ht="16.5" thickBot="1" x14ac:dyDescent="0.25">
      <c r="A120" s="361" t="s">
        <v>845</v>
      </c>
      <c r="B120" s="361"/>
      <c r="C120" s="361"/>
      <c r="D120" s="361"/>
      <c r="E120" s="361"/>
      <c r="F120" s="361"/>
      <c r="G120" s="361"/>
    </row>
    <row r="121" spans="1:7" ht="36" customHeight="1" thickTop="1" x14ac:dyDescent="0.2">
      <c r="A121" s="69"/>
      <c r="B121" s="70" t="s">
        <v>86</v>
      </c>
      <c r="C121" s="374" t="s">
        <v>813</v>
      </c>
      <c r="D121" s="363"/>
      <c r="E121" s="364"/>
      <c r="F121" s="71" t="s">
        <v>87</v>
      </c>
      <c r="G121" s="248" t="s">
        <v>741</v>
      </c>
    </row>
    <row r="122" spans="1:7" ht="27.75" customHeight="1" x14ac:dyDescent="0.2">
      <c r="A122" s="72"/>
      <c r="B122" s="73" t="s">
        <v>343</v>
      </c>
      <c r="C122" s="375" t="s">
        <v>816</v>
      </c>
      <c r="D122" s="366"/>
      <c r="E122" s="366"/>
      <c r="F122" s="366"/>
      <c r="G122" s="367"/>
    </row>
    <row r="123" spans="1:7" ht="12.75" customHeight="1" x14ac:dyDescent="0.2">
      <c r="A123" s="74"/>
      <c r="B123" s="73" t="s">
        <v>342</v>
      </c>
      <c r="C123" s="375" t="s">
        <v>816</v>
      </c>
      <c r="D123" s="366"/>
      <c r="E123" s="366"/>
      <c r="F123" s="366"/>
      <c r="G123" s="367"/>
    </row>
    <row r="124" spans="1:7" x14ac:dyDescent="0.2">
      <c r="A124" s="74"/>
      <c r="B124" s="73" t="s">
        <v>89</v>
      </c>
      <c r="C124" s="368"/>
      <c r="D124" s="369"/>
      <c r="E124" s="369"/>
      <c r="F124" s="369"/>
      <c r="G124" s="370"/>
    </row>
    <row r="125" spans="1:7" ht="26.25" customHeight="1" thickBot="1" x14ac:dyDescent="0.25">
      <c r="A125" s="75"/>
      <c r="B125" s="76" t="s">
        <v>345</v>
      </c>
      <c r="C125" s="352" t="s">
        <v>346</v>
      </c>
      <c r="D125" s="353"/>
      <c r="E125" s="353"/>
      <c r="F125" s="353"/>
      <c r="G125" s="354"/>
    </row>
    <row r="126" spans="1:7" x14ac:dyDescent="0.2">
      <c r="A126" s="77"/>
      <c r="B126" s="78" t="s">
        <v>90</v>
      </c>
      <c r="C126" s="355" t="s">
        <v>347</v>
      </c>
      <c r="D126" s="356"/>
      <c r="E126" s="357"/>
      <c r="F126" s="79" t="s">
        <v>91</v>
      </c>
      <c r="G126" s="80"/>
    </row>
    <row r="127" spans="1:7" ht="13.5" thickBot="1" x14ac:dyDescent="0.25">
      <c r="A127" s="81"/>
      <c r="B127" s="82" t="s">
        <v>92</v>
      </c>
      <c r="C127" s="358" t="s">
        <v>93</v>
      </c>
      <c r="D127" s="359"/>
      <c r="E127" s="360"/>
      <c r="F127" s="83" t="s">
        <v>94</v>
      </c>
      <c r="G127" s="228">
        <v>44852</v>
      </c>
    </row>
    <row r="128" spans="1:7" ht="26.25" thickBot="1" x14ac:dyDescent="0.25">
      <c r="A128" s="84" t="s">
        <v>95</v>
      </c>
      <c r="B128" s="85" t="s">
        <v>96</v>
      </c>
      <c r="C128" s="85" t="s">
        <v>97</v>
      </c>
      <c r="D128" s="85" t="s">
        <v>98</v>
      </c>
      <c r="E128" s="85" t="s">
        <v>99</v>
      </c>
      <c r="F128" s="86" t="s">
        <v>81</v>
      </c>
      <c r="G128" s="87" t="s">
        <v>100</v>
      </c>
    </row>
    <row r="129" spans="1:7" ht="24" x14ac:dyDescent="0.2">
      <c r="A129" s="88">
        <v>1</v>
      </c>
      <c r="B129" s="89" t="s">
        <v>355</v>
      </c>
      <c r="C129" s="89"/>
      <c r="D129" s="90" t="s">
        <v>801</v>
      </c>
      <c r="E129" s="221"/>
      <c r="F129" s="55" t="s">
        <v>75</v>
      </c>
      <c r="G129" s="92"/>
    </row>
    <row r="130" spans="1:7" x14ac:dyDescent="0.2">
      <c r="A130" s="88">
        <v>2</v>
      </c>
      <c r="B130" s="89" t="s">
        <v>802</v>
      </c>
      <c r="C130" s="89"/>
      <c r="D130" s="90" t="s">
        <v>470</v>
      </c>
      <c r="E130" s="91"/>
      <c r="F130" s="55" t="s">
        <v>75</v>
      </c>
      <c r="G130" s="110"/>
    </row>
    <row r="131" spans="1:7" x14ac:dyDescent="0.2">
      <c r="A131" s="88">
        <v>3</v>
      </c>
      <c r="B131" s="89"/>
      <c r="C131" s="224"/>
      <c r="D131" s="90" t="s">
        <v>798</v>
      </c>
      <c r="E131" s="221"/>
      <c r="F131" s="55" t="s">
        <v>75</v>
      </c>
      <c r="G131" s="110"/>
    </row>
    <row r="132" spans="1:7" ht="24" x14ac:dyDescent="0.2">
      <c r="A132" s="88">
        <v>4</v>
      </c>
      <c r="B132" s="89" t="s">
        <v>807</v>
      </c>
      <c r="C132" s="224"/>
      <c r="D132" s="90" t="s">
        <v>815</v>
      </c>
      <c r="E132" s="221"/>
      <c r="F132" s="55" t="s">
        <v>75</v>
      </c>
      <c r="G132" s="254" t="s">
        <v>733</v>
      </c>
    </row>
    <row r="133" spans="1:7" ht="24" x14ac:dyDescent="0.2">
      <c r="A133" s="88">
        <v>5</v>
      </c>
      <c r="B133" s="89" t="s">
        <v>808</v>
      </c>
      <c r="C133" s="224"/>
      <c r="D133" s="90" t="s">
        <v>815</v>
      </c>
      <c r="E133" s="222"/>
      <c r="F133" s="55" t="s">
        <v>75</v>
      </c>
      <c r="G133" s="254" t="s">
        <v>733</v>
      </c>
    </row>
    <row r="134" spans="1:7" ht="24" x14ac:dyDescent="0.2">
      <c r="A134" s="88">
        <v>6</v>
      </c>
      <c r="B134" s="89" t="s">
        <v>809</v>
      </c>
      <c r="C134" s="98"/>
      <c r="D134" s="90" t="s">
        <v>815</v>
      </c>
      <c r="E134" s="222"/>
      <c r="F134" s="55" t="s">
        <v>75</v>
      </c>
      <c r="G134" s="254" t="s">
        <v>733</v>
      </c>
    </row>
    <row r="135" spans="1:7" ht="24" x14ac:dyDescent="0.2">
      <c r="A135" s="88">
        <v>7</v>
      </c>
      <c r="B135" s="89" t="s">
        <v>810</v>
      </c>
      <c r="C135" s="98"/>
      <c r="D135" s="90" t="s">
        <v>814</v>
      </c>
      <c r="E135" s="103"/>
      <c r="F135" s="55" t="s">
        <v>75</v>
      </c>
      <c r="G135" s="254"/>
    </row>
    <row r="136" spans="1:7" ht="24" x14ac:dyDescent="0.2">
      <c r="A136" s="88">
        <v>8</v>
      </c>
      <c r="B136" s="89" t="s">
        <v>811</v>
      </c>
      <c r="C136" s="98"/>
      <c r="D136" s="90" t="s">
        <v>814</v>
      </c>
      <c r="E136" s="103"/>
      <c r="F136" s="55" t="s">
        <v>75</v>
      </c>
      <c r="G136" s="254"/>
    </row>
    <row r="137" spans="1:7" ht="24" x14ac:dyDescent="0.2">
      <c r="A137" s="88">
        <v>9</v>
      </c>
      <c r="B137" s="89" t="s">
        <v>812</v>
      </c>
      <c r="C137" s="98"/>
      <c r="D137" s="90" t="s">
        <v>814</v>
      </c>
      <c r="E137" s="103"/>
      <c r="F137" s="55" t="s">
        <v>75</v>
      </c>
      <c r="G137" s="254"/>
    </row>
    <row r="138" spans="1:7" x14ac:dyDescent="0.2">
      <c r="A138" s="88"/>
      <c r="B138" s="219"/>
      <c r="C138" s="98"/>
      <c r="D138" s="257"/>
      <c r="E138" s="222"/>
      <c r="F138" s="55"/>
      <c r="G138" s="234"/>
    </row>
    <row r="139" spans="1:7" x14ac:dyDescent="0.2">
      <c r="A139" s="88"/>
      <c r="B139" s="219"/>
      <c r="C139" s="98"/>
      <c r="D139" s="257"/>
      <c r="E139" s="222"/>
      <c r="F139" s="55"/>
      <c r="G139" s="234"/>
    </row>
    <row r="140" spans="1:7" x14ac:dyDescent="0.2">
      <c r="A140" s="88"/>
      <c r="B140" s="98"/>
      <c r="C140" s="98"/>
      <c r="D140" s="233"/>
      <c r="E140" s="222"/>
      <c r="F140" s="55"/>
      <c r="G140" s="234"/>
    </row>
    <row r="141" spans="1:7" ht="13.5" thickBot="1" x14ac:dyDescent="0.25">
      <c r="A141" s="99"/>
      <c r="B141" s="100" t="s">
        <v>101</v>
      </c>
      <c r="C141" s="100"/>
      <c r="D141" s="101"/>
      <c r="E141" s="101"/>
      <c r="F141" s="111" t="s">
        <v>75</v>
      </c>
      <c r="G141" s="102"/>
    </row>
    <row r="142" spans="1:7" ht="16.5" thickBot="1" x14ac:dyDescent="0.25">
      <c r="A142" s="361" t="s">
        <v>818</v>
      </c>
      <c r="B142" s="361"/>
      <c r="C142" s="361"/>
      <c r="D142" s="361"/>
      <c r="E142" s="361"/>
      <c r="F142" s="361"/>
      <c r="G142" s="361"/>
    </row>
    <row r="143" spans="1:7" ht="36" customHeight="1" thickTop="1" x14ac:dyDescent="0.2">
      <c r="A143" s="69"/>
      <c r="B143" s="70" t="s">
        <v>86</v>
      </c>
      <c r="C143" s="374" t="s">
        <v>804</v>
      </c>
      <c r="D143" s="363"/>
      <c r="E143" s="364"/>
      <c r="F143" s="71" t="s">
        <v>87</v>
      </c>
      <c r="G143" s="248" t="s">
        <v>858</v>
      </c>
    </row>
    <row r="144" spans="1:7" ht="27.75" customHeight="1" x14ac:dyDescent="0.2">
      <c r="A144" s="72"/>
      <c r="B144" s="73" t="s">
        <v>343</v>
      </c>
      <c r="C144" s="375" t="s">
        <v>816</v>
      </c>
      <c r="D144" s="366"/>
      <c r="E144" s="366"/>
      <c r="F144" s="366"/>
      <c r="G144" s="367"/>
    </row>
    <row r="145" spans="1:7" ht="12.75" customHeight="1" x14ac:dyDescent="0.2">
      <c r="A145" s="74"/>
      <c r="B145" s="73" t="s">
        <v>342</v>
      </c>
      <c r="C145" s="375" t="s">
        <v>816</v>
      </c>
      <c r="D145" s="366"/>
      <c r="E145" s="366"/>
      <c r="F145" s="366"/>
      <c r="G145" s="367"/>
    </row>
    <row r="146" spans="1:7" x14ac:dyDescent="0.2">
      <c r="A146" s="74"/>
      <c r="B146" s="73" t="s">
        <v>89</v>
      </c>
      <c r="C146" s="368"/>
      <c r="D146" s="369"/>
      <c r="E146" s="369"/>
      <c r="F146" s="369"/>
      <c r="G146" s="370"/>
    </row>
    <row r="147" spans="1:7" ht="26.25" customHeight="1" thickBot="1" x14ac:dyDescent="0.25">
      <c r="A147" s="75"/>
      <c r="B147" s="76" t="s">
        <v>345</v>
      </c>
      <c r="C147" s="352" t="s">
        <v>346</v>
      </c>
      <c r="D147" s="353"/>
      <c r="E147" s="353"/>
      <c r="F147" s="353"/>
      <c r="G147" s="354"/>
    </row>
    <row r="148" spans="1:7" x14ac:dyDescent="0.2">
      <c r="A148" s="77"/>
      <c r="B148" s="78" t="s">
        <v>90</v>
      </c>
      <c r="C148" s="355" t="s">
        <v>347</v>
      </c>
      <c r="D148" s="356"/>
      <c r="E148" s="357"/>
      <c r="F148" s="79" t="s">
        <v>91</v>
      </c>
      <c r="G148" s="80"/>
    </row>
    <row r="149" spans="1:7" ht="13.5" thickBot="1" x14ac:dyDescent="0.25">
      <c r="A149" s="81"/>
      <c r="B149" s="82" t="s">
        <v>92</v>
      </c>
      <c r="C149" s="358" t="s">
        <v>93</v>
      </c>
      <c r="D149" s="359"/>
      <c r="E149" s="360"/>
      <c r="F149" s="83" t="s">
        <v>94</v>
      </c>
      <c r="G149" s="228">
        <v>44852</v>
      </c>
    </row>
    <row r="150" spans="1:7" ht="26.25" thickBot="1" x14ac:dyDescent="0.25">
      <c r="A150" s="84" t="s">
        <v>95</v>
      </c>
      <c r="B150" s="85" t="s">
        <v>96</v>
      </c>
      <c r="C150" s="85" t="s">
        <v>97</v>
      </c>
      <c r="D150" s="85" t="s">
        <v>98</v>
      </c>
      <c r="E150" s="85" t="s">
        <v>99</v>
      </c>
      <c r="F150" s="86" t="s">
        <v>81</v>
      </c>
      <c r="G150" s="87" t="s">
        <v>100</v>
      </c>
    </row>
    <row r="151" spans="1:7" ht="24" x14ac:dyDescent="0.2">
      <c r="A151" s="88">
        <v>1</v>
      </c>
      <c r="B151" s="224" t="s">
        <v>355</v>
      </c>
      <c r="C151" s="89"/>
      <c r="D151" s="90" t="s">
        <v>800</v>
      </c>
      <c r="E151" s="221"/>
      <c r="F151" s="55" t="s">
        <v>75</v>
      </c>
      <c r="G151" s="92"/>
    </row>
    <row r="152" spans="1:7" x14ac:dyDescent="0.2">
      <c r="A152" s="88">
        <v>2</v>
      </c>
      <c r="B152" s="89" t="s">
        <v>799</v>
      </c>
      <c r="C152" s="89"/>
      <c r="D152" s="90" t="s">
        <v>470</v>
      </c>
      <c r="E152" s="91"/>
      <c r="F152" s="55" t="s">
        <v>75</v>
      </c>
      <c r="G152" s="110"/>
    </row>
    <row r="153" spans="1:7" ht="24" x14ac:dyDescent="0.2">
      <c r="A153" s="88">
        <v>3</v>
      </c>
      <c r="B153" s="89" t="s">
        <v>803</v>
      </c>
      <c r="C153" s="224"/>
      <c r="D153" s="90" t="s">
        <v>798</v>
      </c>
      <c r="E153" s="221"/>
      <c r="F153" s="55" t="s">
        <v>75</v>
      </c>
      <c r="G153" s="254"/>
    </row>
    <row r="154" spans="1:7" ht="24" x14ac:dyDescent="0.2">
      <c r="A154" s="88">
        <v>4</v>
      </c>
      <c r="B154" s="89" t="s">
        <v>807</v>
      </c>
      <c r="C154" s="224"/>
      <c r="D154" s="90" t="s">
        <v>815</v>
      </c>
      <c r="E154" s="221"/>
      <c r="F154" s="55" t="s">
        <v>75</v>
      </c>
      <c r="G154" s="110"/>
    </row>
    <row r="155" spans="1:7" ht="24" x14ac:dyDescent="0.2">
      <c r="A155" s="88">
        <v>5</v>
      </c>
      <c r="B155" s="89" t="s">
        <v>808</v>
      </c>
      <c r="C155" s="224"/>
      <c r="D155" s="90" t="s">
        <v>815</v>
      </c>
      <c r="E155" s="222"/>
      <c r="F155" s="55" t="s">
        <v>75</v>
      </c>
      <c r="G155" s="234"/>
    </row>
    <row r="156" spans="1:7" ht="24" x14ac:dyDescent="0.2">
      <c r="A156" s="88">
        <v>6</v>
      </c>
      <c r="B156" s="89" t="s">
        <v>809</v>
      </c>
      <c r="C156" s="98"/>
      <c r="D156" s="90" t="s">
        <v>815</v>
      </c>
      <c r="E156" s="222"/>
      <c r="F156" s="55" t="s">
        <v>75</v>
      </c>
      <c r="G156" s="234"/>
    </row>
    <row r="157" spans="1:7" ht="24" x14ac:dyDescent="0.2">
      <c r="A157" s="88">
        <v>7</v>
      </c>
      <c r="B157" s="89" t="s">
        <v>810</v>
      </c>
      <c r="C157" s="98"/>
      <c r="D157" s="90" t="s">
        <v>814</v>
      </c>
      <c r="E157" s="222"/>
      <c r="F157" s="55" t="s">
        <v>75</v>
      </c>
      <c r="G157" s="234"/>
    </row>
    <row r="158" spans="1:7" ht="24" x14ac:dyDescent="0.2">
      <c r="A158" s="88">
        <v>8</v>
      </c>
      <c r="B158" s="89" t="s">
        <v>811</v>
      </c>
      <c r="C158" s="98"/>
      <c r="D158" s="90" t="s">
        <v>814</v>
      </c>
      <c r="E158" s="222"/>
      <c r="F158" s="55" t="s">
        <v>75</v>
      </c>
      <c r="G158" s="234"/>
    </row>
    <row r="159" spans="1:7" ht="24" x14ac:dyDescent="0.2">
      <c r="A159" s="88">
        <v>9</v>
      </c>
      <c r="B159" s="89" t="s">
        <v>812</v>
      </c>
      <c r="C159" s="98"/>
      <c r="D159" s="90" t="s">
        <v>814</v>
      </c>
      <c r="E159" s="222"/>
      <c r="F159" s="55" t="s">
        <v>75</v>
      </c>
      <c r="G159" s="234"/>
    </row>
    <row r="160" spans="1:7" x14ac:dyDescent="0.2">
      <c r="A160" s="88">
        <v>10</v>
      </c>
      <c r="B160" s="219"/>
      <c r="C160" s="98"/>
      <c r="D160" s="257"/>
      <c r="E160" s="222"/>
      <c r="F160" s="55"/>
      <c r="G160" s="234"/>
    </row>
    <row r="161" spans="1:7" x14ac:dyDescent="0.2">
      <c r="A161" s="88"/>
      <c r="B161" s="219"/>
      <c r="C161" s="98"/>
      <c r="D161" s="257"/>
      <c r="E161" s="222"/>
      <c r="F161" s="55"/>
      <c r="G161" s="234"/>
    </row>
    <row r="162" spans="1:7" x14ac:dyDescent="0.2">
      <c r="A162" s="88"/>
      <c r="B162" s="98"/>
      <c r="C162" s="98"/>
      <c r="D162" s="233"/>
      <c r="E162" s="222"/>
      <c r="F162" s="55"/>
      <c r="G162" s="234"/>
    </row>
    <row r="163" spans="1:7" ht="13.5" thickBot="1" x14ac:dyDescent="0.25">
      <c r="A163" s="99"/>
      <c r="B163" s="100" t="s">
        <v>101</v>
      </c>
      <c r="C163" s="100"/>
      <c r="D163" s="101"/>
      <c r="E163" s="101"/>
      <c r="F163" s="111" t="s">
        <v>75</v>
      </c>
      <c r="G163" s="102"/>
    </row>
    <row r="165" spans="1:7" ht="16.5" thickBot="1" x14ac:dyDescent="0.25">
      <c r="A165" s="361" t="s">
        <v>819</v>
      </c>
      <c r="B165" s="361"/>
      <c r="C165" s="361"/>
      <c r="D165" s="361"/>
      <c r="E165" s="361"/>
      <c r="F165" s="361"/>
      <c r="G165" s="361"/>
    </row>
    <row r="166" spans="1:7" ht="36" customHeight="1" thickTop="1" x14ac:dyDescent="0.2">
      <c r="A166" s="69"/>
      <c r="B166" s="70" t="s">
        <v>86</v>
      </c>
      <c r="C166" s="374" t="s">
        <v>805</v>
      </c>
      <c r="D166" s="363"/>
      <c r="E166" s="364"/>
      <c r="F166" s="71" t="s">
        <v>87</v>
      </c>
      <c r="G166" s="248" t="s">
        <v>857</v>
      </c>
    </row>
    <row r="167" spans="1:7" ht="27.75" customHeight="1" x14ac:dyDescent="0.2">
      <c r="A167" s="72"/>
      <c r="B167" s="73" t="s">
        <v>343</v>
      </c>
      <c r="C167" s="375" t="s">
        <v>817</v>
      </c>
      <c r="D167" s="366"/>
      <c r="E167" s="366"/>
      <c r="F167" s="366"/>
      <c r="G167" s="367"/>
    </row>
    <row r="168" spans="1:7" ht="12.75" customHeight="1" x14ac:dyDescent="0.2">
      <c r="A168" s="74"/>
      <c r="B168" s="73" t="s">
        <v>342</v>
      </c>
      <c r="C168" s="375" t="s">
        <v>817</v>
      </c>
      <c r="D168" s="366"/>
      <c r="E168" s="366"/>
      <c r="F168" s="366"/>
      <c r="G168" s="367"/>
    </row>
    <row r="169" spans="1:7" x14ac:dyDescent="0.2">
      <c r="A169" s="74"/>
      <c r="B169" s="73" t="s">
        <v>89</v>
      </c>
      <c r="C169" s="368"/>
      <c r="D169" s="369"/>
      <c r="E169" s="369"/>
      <c r="F169" s="369"/>
      <c r="G169" s="370"/>
    </row>
    <row r="170" spans="1:7" ht="26.25" customHeight="1" thickBot="1" x14ac:dyDescent="0.25">
      <c r="A170" s="75"/>
      <c r="B170" s="76" t="s">
        <v>345</v>
      </c>
      <c r="C170" s="352" t="s">
        <v>346</v>
      </c>
      <c r="D170" s="353"/>
      <c r="E170" s="353"/>
      <c r="F170" s="353"/>
      <c r="G170" s="354"/>
    </row>
    <row r="171" spans="1:7" x14ac:dyDescent="0.2">
      <c r="A171" s="77"/>
      <c r="B171" s="78" t="s">
        <v>90</v>
      </c>
      <c r="C171" s="355" t="s">
        <v>347</v>
      </c>
      <c r="D171" s="356"/>
      <c r="E171" s="357"/>
      <c r="F171" s="79" t="s">
        <v>91</v>
      </c>
      <c r="G171" s="80"/>
    </row>
    <row r="172" spans="1:7" ht="13.5" thickBot="1" x14ac:dyDescent="0.25">
      <c r="A172" s="81"/>
      <c r="B172" s="82" t="s">
        <v>92</v>
      </c>
      <c r="C172" s="358" t="s">
        <v>93</v>
      </c>
      <c r="D172" s="359"/>
      <c r="E172" s="360"/>
      <c r="F172" s="83" t="s">
        <v>94</v>
      </c>
      <c r="G172" s="228">
        <v>44852</v>
      </c>
    </row>
    <row r="173" spans="1:7" ht="26.25" thickBot="1" x14ac:dyDescent="0.25">
      <c r="A173" s="84" t="s">
        <v>95</v>
      </c>
      <c r="B173" s="85" t="s">
        <v>96</v>
      </c>
      <c r="C173" s="85" t="s">
        <v>97</v>
      </c>
      <c r="D173" s="85" t="s">
        <v>98</v>
      </c>
      <c r="E173" s="85" t="s">
        <v>99</v>
      </c>
      <c r="F173" s="86" t="s">
        <v>81</v>
      </c>
      <c r="G173" s="87" t="s">
        <v>100</v>
      </c>
    </row>
    <row r="174" spans="1:7" ht="24" x14ac:dyDescent="0.2">
      <c r="A174" s="88">
        <v>1</v>
      </c>
      <c r="B174" s="89" t="s">
        <v>355</v>
      </c>
      <c r="C174" s="89"/>
      <c r="D174" s="90" t="s">
        <v>801</v>
      </c>
      <c r="E174" s="221"/>
      <c r="F174" s="55" t="s">
        <v>75</v>
      </c>
      <c r="G174" s="92"/>
    </row>
    <row r="175" spans="1:7" x14ac:dyDescent="0.2">
      <c r="A175" s="88">
        <v>2</v>
      </c>
      <c r="B175" s="89" t="s">
        <v>802</v>
      </c>
      <c r="C175" s="89"/>
      <c r="D175" s="90" t="s">
        <v>470</v>
      </c>
      <c r="E175" s="91"/>
      <c r="F175" s="55" t="s">
        <v>75</v>
      </c>
      <c r="G175" s="110"/>
    </row>
    <row r="176" spans="1:7" x14ac:dyDescent="0.2">
      <c r="A176" s="88">
        <v>3</v>
      </c>
      <c r="B176" s="89" t="s">
        <v>797</v>
      </c>
      <c r="C176" s="224"/>
      <c r="D176" s="90" t="s">
        <v>798</v>
      </c>
      <c r="E176" s="221"/>
      <c r="F176" s="55" t="s">
        <v>75</v>
      </c>
      <c r="G176" s="110"/>
    </row>
    <row r="177" spans="1:7" ht="24" x14ac:dyDescent="0.2">
      <c r="A177" s="88">
        <v>4</v>
      </c>
      <c r="B177" s="89" t="s">
        <v>807</v>
      </c>
      <c r="C177" s="224"/>
      <c r="D177" s="90" t="s">
        <v>830</v>
      </c>
      <c r="E177" s="221"/>
      <c r="F177" s="55" t="s">
        <v>76</v>
      </c>
      <c r="G177" s="254" t="s">
        <v>733</v>
      </c>
    </row>
    <row r="178" spans="1:7" ht="24" x14ac:dyDescent="0.2">
      <c r="A178" s="88">
        <v>5</v>
      </c>
      <c r="B178" s="89" t="s">
        <v>808</v>
      </c>
      <c r="C178" s="224"/>
      <c r="D178" s="90" t="s">
        <v>830</v>
      </c>
      <c r="E178" s="222"/>
      <c r="F178" s="55" t="s">
        <v>76</v>
      </c>
      <c r="G178" s="254" t="s">
        <v>733</v>
      </c>
    </row>
    <row r="179" spans="1:7" ht="24" x14ac:dyDescent="0.2">
      <c r="A179" s="88">
        <v>6</v>
      </c>
      <c r="B179" s="89" t="s">
        <v>809</v>
      </c>
      <c r="C179" s="98"/>
      <c r="D179" s="90" t="s">
        <v>830</v>
      </c>
      <c r="E179" s="222"/>
      <c r="F179" s="55" t="s">
        <v>76</v>
      </c>
      <c r="G179" s="254" t="s">
        <v>733</v>
      </c>
    </row>
    <row r="180" spans="1:7" ht="24" x14ac:dyDescent="0.2">
      <c r="A180" s="88">
        <v>7</v>
      </c>
      <c r="B180" s="89" t="s">
        <v>810</v>
      </c>
      <c r="C180" s="98"/>
      <c r="D180" s="90" t="s">
        <v>814</v>
      </c>
      <c r="E180" s="103"/>
      <c r="F180" s="55" t="s">
        <v>75</v>
      </c>
      <c r="G180" s="254"/>
    </row>
    <row r="181" spans="1:7" ht="24" x14ac:dyDescent="0.2">
      <c r="A181" s="88">
        <v>8</v>
      </c>
      <c r="B181" s="89" t="s">
        <v>811</v>
      </c>
      <c r="C181" s="98"/>
      <c r="D181" s="90" t="s">
        <v>814</v>
      </c>
      <c r="E181" s="103"/>
      <c r="F181" s="55" t="s">
        <v>75</v>
      </c>
      <c r="G181" s="254"/>
    </row>
    <row r="182" spans="1:7" ht="24" x14ac:dyDescent="0.2">
      <c r="A182" s="88">
        <v>9</v>
      </c>
      <c r="B182" s="89" t="s">
        <v>812</v>
      </c>
      <c r="C182" s="98"/>
      <c r="D182" s="90" t="s">
        <v>814</v>
      </c>
      <c r="E182" s="103"/>
      <c r="F182" s="55" t="s">
        <v>75</v>
      </c>
      <c r="G182" s="254"/>
    </row>
    <row r="183" spans="1:7" x14ac:dyDescent="0.2">
      <c r="A183" s="88"/>
      <c r="B183" s="219"/>
      <c r="C183" s="98"/>
      <c r="D183" s="257"/>
      <c r="E183" s="222"/>
      <c r="F183" s="55"/>
      <c r="G183" s="234"/>
    </row>
    <row r="184" spans="1:7" x14ac:dyDescent="0.2">
      <c r="A184" s="88"/>
      <c r="B184" s="219"/>
      <c r="C184" s="98"/>
      <c r="D184" s="257"/>
      <c r="E184" s="222"/>
      <c r="F184" s="55"/>
      <c r="G184" s="234"/>
    </row>
    <row r="185" spans="1:7" x14ac:dyDescent="0.2">
      <c r="A185" s="88"/>
      <c r="B185" s="98"/>
      <c r="C185" s="98"/>
      <c r="D185" s="233"/>
      <c r="E185" s="222"/>
      <c r="F185" s="55"/>
      <c r="G185" s="234"/>
    </row>
    <row r="186" spans="1:7" ht="13.5" thickBot="1" x14ac:dyDescent="0.25">
      <c r="A186" s="99"/>
      <c r="B186" s="100" t="s">
        <v>101</v>
      </c>
      <c r="C186" s="100"/>
      <c r="D186" s="101"/>
      <c r="E186" s="101"/>
      <c r="F186" s="111" t="s">
        <v>75</v>
      </c>
      <c r="G186" s="102"/>
    </row>
    <row r="188" spans="1:7" ht="16.5" thickBot="1" x14ac:dyDescent="0.25">
      <c r="A188" s="361" t="s">
        <v>822</v>
      </c>
      <c r="B188" s="361"/>
      <c r="C188" s="361"/>
      <c r="D188" s="361"/>
      <c r="E188" s="361"/>
      <c r="F188" s="361"/>
      <c r="G188" s="361"/>
    </row>
    <row r="189" spans="1:7" ht="36" customHeight="1" thickTop="1" x14ac:dyDescent="0.2">
      <c r="A189" s="69"/>
      <c r="B189" s="70" t="s">
        <v>86</v>
      </c>
      <c r="C189" s="374" t="s">
        <v>821</v>
      </c>
      <c r="D189" s="363"/>
      <c r="E189" s="364"/>
      <c r="F189" s="71" t="s">
        <v>87</v>
      </c>
      <c r="G189" s="248" t="s">
        <v>856</v>
      </c>
    </row>
    <row r="190" spans="1:7" ht="27.75" customHeight="1" x14ac:dyDescent="0.2">
      <c r="A190" s="72"/>
      <c r="B190" s="73" t="s">
        <v>343</v>
      </c>
      <c r="C190" s="375" t="s">
        <v>820</v>
      </c>
      <c r="D190" s="366"/>
      <c r="E190" s="366"/>
      <c r="F190" s="366"/>
      <c r="G190" s="367"/>
    </row>
    <row r="191" spans="1:7" ht="12.75" customHeight="1" x14ac:dyDescent="0.2">
      <c r="A191" s="74"/>
      <c r="B191" s="73" t="s">
        <v>342</v>
      </c>
      <c r="C191" s="375" t="s">
        <v>820</v>
      </c>
      <c r="D191" s="366"/>
      <c r="E191" s="366"/>
      <c r="F191" s="366"/>
      <c r="G191" s="367"/>
    </row>
    <row r="192" spans="1:7" x14ac:dyDescent="0.2">
      <c r="A192" s="74"/>
      <c r="B192" s="73" t="s">
        <v>89</v>
      </c>
      <c r="C192" s="368"/>
      <c r="D192" s="369"/>
      <c r="E192" s="369"/>
      <c r="F192" s="369"/>
      <c r="G192" s="370"/>
    </row>
    <row r="193" spans="1:7" ht="26.25" customHeight="1" thickBot="1" x14ac:dyDescent="0.25">
      <c r="A193" s="75"/>
      <c r="B193" s="76" t="s">
        <v>345</v>
      </c>
      <c r="C193" s="352" t="s">
        <v>346</v>
      </c>
      <c r="D193" s="353"/>
      <c r="E193" s="353"/>
      <c r="F193" s="353"/>
      <c r="G193" s="354"/>
    </row>
    <row r="194" spans="1:7" x14ac:dyDescent="0.2">
      <c r="A194" s="77"/>
      <c r="B194" s="78" t="s">
        <v>90</v>
      </c>
      <c r="C194" s="355" t="s">
        <v>347</v>
      </c>
      <c r="D194" s="356"/>
      <c r="E194" s="357"/>
      <c r="F194" s="79" t="s">
        <v>91</v>
      </c>
      <c r="G194" s="80"/>
    </row>
    <row r="195" spans="1:7" ht="13.5" thickBot="1" x14ac:dyDescent="0.25">
      <c r="A195" s="81"/>
      <c r="B195" s="82" t="s">
        <v>92</v>
      </c>
      <c r="C195" s="358" t="s">
        <v>93</v>
      </c>
      <c r="D195" s="359"/>
      <c r="E195" s="360"/>
      <c r="F195" s="83" t="s">
        <v>94</v>
      </c>
      <c r="G195" s="228">
        <v>44852</v>
      </c>
    </row>
    <row r="196" spans="1:7" ht="26.25" thickBot="1" x14ac:dyDescent="0.25">
      <c r="A196" s="84" t="s">
        <v>95</v>
      </c>
      <c r="B196" s="85" t="s">
        <v>96</v>
      </c>
      <c r="C196" s="85" t="s">
        <v>97</v>
      </c>
      <c r="D196" s="85" t="s">
        <v>98</v>
      </c>
      <c r="E196" s="85" t="s">
        <v>99</v>
      </c>
      <c r="F196" s="86" t="s">
        <v>81</v>
      </c>
      <c r="G196" s="87" t="s">
        <v>100</v>
      </c>
    </row>
    <row r="197" spans="1:7" ht="24" x14ac:dyDescent="0.2">
      <c r="A197" s="88">
        <v>1</v>
      </c>
      <c r="B197" s="224" t="s">
        <v>355</v>
      </c>
      <c r="C197" s="89"/>
      <c r="D197" s="90" t="s">
        <v>800</v>
      </c>
      <c r="E197" s="221"/>
      <c r="F197" s="55" t="s">
        <v>75</v>
      </c>
      <c r="G197" s="92"/>
    </row>
    <row r="198" spans="1:7" x14ac:dyDescent="0.2">
      <c r="A198" s="88">
        <v>2</v>
      </c>
      <c r="B198" s="89" t="s">
        <v>799</v>
      </c>
      <c r="C198" s="89"/>
      <c r="D198" s="90" t="s">
        <v>470</v>
      </c>
      <c r="E198" s="91"/>
      <c r="F198" s="55" t="s">
        <v>75</v>
      </c>
      <c r="G198" s="110"/>
    </row>
    <row r="199" spans="1:7" x14ac:dyDescent="0.2">
      <c r="A199" s="88">
        <v>3</v>
      </c>
      <c r="B199" s="89"/>
      <c r="C199" s="224"/>
      <c r="D199" s="90" t="s">
        <v>798</v>
      </c>
      <c r="E199" s="221"/>
      <c r="F199" s="55" t="s">
        <v>75</v>
      </c>
      <c r="G199" s="254"/>
    </row>
    <row r="200" spans="1:7" ht="24" x14ac:dyDescent="0.2">
      <c r="A200" s="88">
        <v>4</v>
      </c>
      <c r="B200" s="89" t="s">
        <v>807</v>
      </c>
      <c r="C200" s="224"/>
      <c r="D200" s="90" t="s">
        <v>815</v>
      </c>
      <c r="E200" s="221"/>
      <c r="F200" s="55" t="s">
        <v>75</v>
      </c>
      <c r="G200" s="110"/>
    </row>
    <row r="201" spans="1:7" ht="24" x14ac:dyDescent="0.2">
      <c r="A201" s="88">
        <v>5</v>
      </c>
      <c r="B201" s="89" t="s">
        <v>808</v>
      </c>
      <c r="C201" s="224"/>
      <c r="D201" s="90" t="s">
        <v>815</v>
      </c>
      <c r="E201" s="222"/>
      <c r="F201" s="55" t="s">
        <v>75</v>
      </c>
      <c r="G201" s="234"/>
    </row>
    <row r="202" spans="1:7" ht="24" x14ac:dyDescent="0.2">
      <c r="A202" s="88">
        <v>6</v>
      </c>
      <c r="B202" s="89" t="s">
        <v>809</v>
      </c>
      <c r="C202" s="98"/>
      <c r="D202" s="90" t="s">
        <v>815</v>
      </c>
      <c r="E202" s="222"/>
      <c r="F202" s="55" t="s">
        <v>75</v>
      </c>
      <c r="G202" s="234"/>
    </row>
    <row r="203" spans="1:7" ht="36" x14ac:dyDescent="0.2">
      <c r="A203" s="88">
        <v>7</v>
      </c>
      <c r="B203" s="89" t="s">
        <v>810</v>
      </c>
      <c r="C203" s="98"/>
      <c r="D203" s="90" t="s">
        <v>823</v>
      </c>
      <c r="E203" s="222"/>
      <c r="F203" s="55" t="s">
        <v>75</v>
      </c>
      <c r="G203" s="234"/>
    </row>
    <row r="204" spans="1:7" ht="36" x14ac:dyDescent="0.2">
      <c r="A204" s="88">
        <v>8</v>
      </c>
      <c r="B204" s="89" t="s">
        <v>811</v>
      </c>
      <c r="C204" s="98"/>
      <c r="D204" s="90" t="s">
        <v>823</v>
      </c>
      <c r="E204" s="222"/>
      <c r="F204" s="55" t="s">
        <v>75</v>
      </c>
      <c r="G204" s="234"/>
    </row>
    <row r="205" spans="1:7" ht="36" x14ac:dyDescent="0.2">
      <c r="A205" s="88">
        <v>9</v>
      </c>
      <c r="B205" s="89" t="s">
        <v>812</v>
      </c>
      <c r="C205" s="98"/>
      <c r="D205" s="90" t="s">
        <v>823</v>
      </c>
      <c r="E205" s="222"/>
      <c r="F205" s="55" t="s">
        <v>75</v>
      </c>
      <c r="G205" s="234"/>
    </row>
    <row r="206" spans="1:7" x14ac:dyDescent="0.2">
      <c r="A206" s="88">
        <v>10</v>
      </c>
      <c r="B206" s="219"/>
      <c r="C206" s="98"/>
      <c r="D206" s="257"/>
      <c r="E206" s="222"/>
      <c r="F206" s="55"/>
      <c r="G206" s="234"/>
    </row>
    <row r="207" spans="1:7" x14ac:dyDescent="0.2">
      <c r="A207" s="88"/>
      <c r="B207" s="219"/>
      <c r="C207" s="98"/>
      <c r="D207" s="257"/>
      <c r="E207" s="222"/>
      <c r="F207" s="55"/>
      <c r="G207" s="234"/>
    </row>
    <row r="208" spans="1:7" x14ac:dyDescent="0.2">
      <c r="A208" s="88"/>
      <c r="B208" s="98"/>
      <c r="C208" s="98"/>
      <c r="D208" s="233"/>
      <c r="E208" s="222"/>
      <c r="F208" s="55"/>
      <c r="G208" s="234"/>
    </row>
    <row r="209" spans="1:7" ht="13.5" thickBot="1" x14ac:dyDescent="0.25">
      <c r="A209" s="99"/>
      <c r="B209" s="100" t="s">
        <v>101</v>
      </c>
      <c r="C209" s="100"/>
      <c r="D209" s="101"/>
      <c r="E209" s="101"/>
      <c r="F209" s="111" t="s">
        <v>75</v>
      </c>
      <c r="G209" s="102"/>
    </row>
    <row r="211" spans="1:7" ht="16.5" thickBot="1" x14ac:dyDescent="0.25">
      <c r="A211" s="361" t="s">
        <v>824</v>
      </c>
      <c r="B211" s="361"/>
      <c r="C211" s="361"/>
      <c r="D211" s="361"/>
      <c r="E211" s="361"/>
      <c r="F211" s="361"/>
      <c r="G211" s="361"/>
    </row>
    <row r="212" spans="1:7" ht="36" customHeight="1" thickTop="1" x14ac:dyDescent="0.2">
      <c r="A212" s="69"/>
      <c r="B212" s="70" t="s">
        <v>86</v>
      </c>
      <c r="C212" s="374" t="s">
        <v>813</v>
      </c>
      <c r="D212" s="363"/>
      <c r="E212" s="364"/>
      <c r="F212" s="71" t="s">
        <v>87</v>
      </c>
      <c r="G212" s="248" t="s">
        <v>855</v>
      </c>
    </row>
    <row r="213" spans="1:7" ht="27.75" customHeight="1" x14ac:dyDescent="0.2">
      <c r="A213" s="72"/>
      <c r="B213" s="73" t="s">
        <v>343</v>
      </c>
      <c r="C213" s="375" t="s">
        <v>820</v>
      </c>
      <c r="D213" s="366"/>
      <c r="E213" s="366"/>
      <c r="F213" s="366"/>
      <c r="G213" s="367"/>
    </row>
    <row r="214" spans="1:7" ht="12.75" customHeight="1" x14ac:dyDescent="0.2">
      <c r="A214" s="74"/>
      <c r="B214" s="73" t="s">
        <v>342</v>
      </c>
      <c r="C214" s="375" t="s">
        <v>820</v>
      </c>
      <c r="D214" s="366"/>
      <c r="E214" s="366"/>
      <c r="F214" s="366"/>
      <c r="G214" s="367"/>
    </row>
    <row r="215" spans="1:7" x14ac:dyDescent="0.2">
      <c r="A215" s="74"/>
      <c r="B215" s="73" t="s">
        <v>89</v>
      </c>
      <c r="C215" s="368"/>
      <c r="D215" s="369"/>
      <c r="E215" s="369"/>
      <c r="F215" s="369"/>
      <c r="G215" s="370"/>
    </row>
    <row r="216" spans="1:7" ht="26.25" customHeight="1" thickBot="1" x14ac:dyDescent="0.25">
      <c r="A216" s="75"/>
      <c r="B216" s="76" t="s">
        <v>345</v>
      </c>
      <c r="C216" s="352" t="s">
        <v>346</v>
      </c>
      <c r="D216" s="353"/>
      <c r="E216" s="353"/>
      <c r="F216" s="353"/>
      <c r="G216" s="354"/>
    </row>
    <row r="217" spans="1:7" x14ac:dyDescent="0.2">
      <c r="A217" s="77"/>
      <c r="B217" s="78" t="s">
        <v>90</v>
      </c>
      <c r="C217" s="355" t="s">
        <v>347</v>
      </c>
      <c r="D217" s="356"/>
      <c r="E217" s="357"/>
      <c r="F217" s="79" t="s">
        <v>91</v>
      </c>
      <c r="G217" s="80"/>
    </row>
    <row r="218" spans="1:7" ht="13.5" thickBot="1" x14ac:dyDescent="0.25">
      <c r="A218" s="81"/>
      <c r="B218" s="82" t="s">
        <v>92</v>
      </c>
      <c r="C218" s="358" t="s">
        <v>93</v>
      </c>
      <c r="D218" s="359"/>
      <c r="E218" s="360"/>
      <c r="F218" s="83" t="s">
        <v>94</v>
      </c>
      <c r="G218" s="228">
        <v>44852</v>
      </c>
    </row>
    <row r="219" spans="1:7" ht="26.25" thickBot="1" x14ac:dyDescent="0.25">
      <c r="A219" s="84" t="s">
        <v>95</v>
      </c>
      <c r="B219" s="85" t="s">
        <v>96</v>
      </c>
      <c r="C219" s="85" t="s">
        <v>97</v>
      </c>
      <c r="D219" s="85" t="s">
        <v>98</v>
      </c>
      <c r="E219" s="85" t="s">
        <v>99</v>
      </c>
      <c r="F219" s="86" t="s">
        <v>81</v>
      </c>
      <c r="G219" s="87" t="s">
        <v>100</v>
      </c>
    </row>
    <row r="220" spans="1:7" ht="24" x14ac:dyDescent="0.2">
      <c r="A220" s="88">
        <v>1</v>
      </c>
      <c r="B220" s="89" t="s">
        <v>355</v>
      </c>
      <c r="C220" s="89"/>
      <c r="D220" s="90" t="s">
        <v>801</v>
      </c>
      <c r="E220" s="221"/>
      <c r="F220" s="55" t="s">
        <v>75</v>
      </c>
      <c r="G220" s="92"/>
    </row>
    <row r="221" spans="1:7" x14ac:dyDescent="0.2">
      <c r="A221" s="88">
        <v>2</v>
      </c>
      <c r="B221" s="89" t="s">
        <v>802</v>
      </c>
      <c r="C221" s="89"/>
      <c r="D221" s="90" t="s">
        <v>470</v>
      </c>
      <c r="E221" s="91"/>
      <c r="F221" s="55" t="s">
        <v>75</v>
      </c>
      <c r="G221" s="110"/>
    </row>
    <row r="222" spans="1:7" x14ac:dyDescent="0.2">
      <c r="A222" s="88">
        <v>3</v>
      </c>
      <c r="B222" s="89"/>
      <c r="C222" s="224"/>
      <c r="D222" s="90" t="s">
        <v>798</v>
      </c>
      <c r="E222" s="221"/>
      <c r="F222" s="55" t="s">
        <v>75</v>
      </c>
      <c r="G222" s="110"/>
    </row>
    <row r="223" spans="1:7" ht="24" x14ac:dyDescent="0.2">
      <c r="A223" s="88">
        <v>4</v>
      </c>
      <c r="B223" s="89" t="s">
        <v>807</v>
      </c>
      <c r="C223" s="224"/>
      <c r="D223" s="90" t="s">
        <v>815</v>
      </c>
      <c r="E223" s="221"/>
      <c r="F223" s="55" t="s">
        <v>75</v>
      </c>
      <c r="G223" s="254" t="s">
        <v>733</v>
      </c>
    </row>
    <row r="224" spans="1:7" ht="24" x14ac:dyDescent="0.2">
      <c r="A224" s="88">
        <v>5</v>
      </c>
      <c r="B224" s="89" t="s">
        <v>808</v>
      </c>
      <c r="C224" s="224"/>
      <c r="D224" s="90" t="s">
        <v>815</v>
      </c>
      <c r="E224" s="222"/>
      <c r="F224" s="55" t="s">
        <v>75</v>
      </c>
      <c r="G224" s="254" t="s">
        <v>733</v>
      </c>
    </row>
    <row r="225" spans="1:7" ht="24" x14ac:dyDescent="0.2">
      <c r="A225" s="88">
        <v>6</v>
      </c>
      <c r="B225" s="89" t="s">
        <v>809</v>
      </c>
      <c r="C225" s="98"/>
      <c r="D225" s="90" t="s">
        <v>815</v>
      </c>
      <c r="E225" s="222"/>
      <c r="F225" s="55" t="s">
        <v>75</v>
      </c>
      <c r="G225" s="254" t="s">
        <v>733</v>
      </c>
    </row>
    <row r="226" spans="1:7" ht="60" x14ac:dyDescent="0.2">
      <c r="A226" s="88">
        <v>7</v>
      </c>
      <c r="B226" s="89" t="s">
        <v>810</v>
      </c>
      <c r="C226" s="98"/>
      <c r="D226" s="90" t="s">
        <v>825</v>
      </c>
      <c r="E226" s="103"/>
      <c r="F226" s="55" t="s">
        <v>75</v>
      </c>
      <c r="G226" s="254"/>
    </row>
    <row r="227" spans="1:7" ht="60" x14ac:dyDescent="0.2">
      <c r="A227" s="88">
        <v>8</v>
      </c>
      <c r="B227" s="89" t="s">
        <v>811</v>
      </c>
      <c r="C227" s="98"/>
      <c r="D227" s="90" t="s">
        <v>825</v>
      </c>
      <c r="E227" s="103"/>
      <c r="F227" s="55" t="s">
        <v>75</v>
      </c>
      <c r="G227" s="254"/>
    </row>
    <row r="228" spans="1:7" ht="60" x14ac:dyDescent="0.2">
      <c r="A228" s="88">
        <v>9</v>
      </c>
      <c r="B228" s="89" t="s">
        <v>812</v>
      </c>
      <c r="C228" s="98"/>
      <c r="D228" s="90" t="s">
        <v>825</v>
      </c>
      <c r="E228" s="103"/>
      <c r="F228" s="55" t="s">
        <v>75</v>
      </c>
      <c r="G228" s="254"/>
    </row>
    <row r="229" spans="1:7" x14ac:dyDescent="0.2">
      <c r="A229" s="88"/>
      <c r="B229" s="219"/>
      <c r="C229" s="98"/>
      <c r="D229" s="257"/>
      <c r="E229" s="222"/>
      <c r="F229" s="55"/>
      <c r="G229" s="234"/>
    </row>
    <row r="230" spans="1:7" x14ac:dyDescent="0.2">
      <c r="A230" s="88"/>
      <c r="B230" s="219"/>
      <c r="C230" s="98"/>
      <c r="D230" s="257"/>
      <c r="E230" s="222"/>
      <c r="F230" s="55"/>
      <c r="G230" s="234"/>
    </row>
    <row r="231" spans="1:7" x14ac:dyDescent="0.2">
      <c r="A231" s="88"/>
      <c r="B231" s="98"/>
      <c r="C231" s="98"/>
      <c r="D231" s="233"/>
      <c r="E231" s="222"/>
      <c r="F231" s="55"/>
      <c r="G231" s="234"/>
    </row>
    <row r="232" spans="1:7" ht="13.5" thickBot="1" x14ac:dyDescent="0.25">
      <c r="A232" s="99"/>
      <c r="B232" s="100" t="s">
        <v>101</v>
      </c>
      <c r="C232" s="100"/>
      <c r="D232" s="101"/>
      <c r="E232" s="101"/>
      <c r="F232" s="111" t="s">
        <v>75</v>
      </c>
      <c r="G232" s="102"/>
    </row>
    <row r="233" spans="1:7" ht="16.5" thickBot="1" x14ac:dyDescent="0.25">
      <c r="A233" s="361" t="s">
        <v>826</v>
      </c>
      <c r="B233" s="361"/>
      <c r="C233" s="361"/>
      <c r="D233" s="361"/>
      <c r="E233" s="361"/>
      <c r="F233" s="361"/>
      <c r="G233" s="361"/>
    </row>
    <row r="234" spans="1:7" ht="36" customHeight="1" thickTop="1" x14ac:dyDescent="0.2">
      <c r="A234" s="69"/>
      <c r="B234" s="70" t="s">
        <v>86</v>
      </c>
      <c r="C234" s="374" t="s">
        <v>804</v>
      </c>
      <c r="D234" s="363"/>
      <c r="E234" s="364"/>
      <c r="F234" s="71" t="s">
        <v>87</v>
      </c>
      <c r="G234" s="248" t="s">
        <v>854</v>
      </c>
    </row>
    <row r="235" spans="1:7" ht="27.75" customHeight="1" x14ac:dyDescent="0.2">
      <c r="A235" s="72"/>
      <c r="B235" s="73" t="s">
        <v>343</v>
      </c>
      <c r="C235" s="375" t="s">
        <v>820</v>
      </c>
      <c r="D235" s="366"/>
      <c r="E235" s="366"/>
      <c r="F235" s="366"/>
      <c r="G235" s="367"/>
    </row>
    <row r="236" spans="1:7" ht="12.75" customHeight="1" x14ac:dyDescent="0.2">
      <c r="A236" s="74"/>
      <c r="B236" s="73" t="s">
        <v>342</v>
      </c>
      <c r="C236" s="375" t="s">
        <v>820</v>
      </c>
      <c r="D236" s="366"/>
      <c r="E236" s="366"/>
      <c r="F236" s="366"/>
      <c r="G236" s="367"/>
    </row>
    <row r="237" spans="1:7" x14ac:dyDescent="0.2">
      <c r="A237" s="74"/>
      <c r="B237" s="73" t="s">
        <v>89</v>
      </c>
      <c r="C237" s="368"/>
      <c r="D237" s="369"/>
      <c r="E237" s="369"/>
      <c r="F237" s="369"/>
      <c r="G237" s="370"/>
    </row>
    <row r="238" spans="1:7" ht="26.25" customHeight="1" thickBot="1" x14ac:dyDescent="0.25">
      <c r="A238" s="75"/>
      <c r="B238" s="76" t="s">
        <v>345</v>
      </c>
      <c r="C238" s="352" t="s">
        <v>346</v>
      </c>
      <c r="D238" s="353"/>
      <c r="E238" s="353"/>
      <c r="F238" s="353"/>
      <c r="G238" s="354"/>
    </row>
    <row r="239" spans="1:7" x14ac:dyDescent="0.2">
      <c r="A239" s="77"/>
      <c r="B239" s="78" t="s">
        <v>90</v>
      </c>
      <c r="C239" s="355" t="s">
        <v>347</v>
      </c>
      <c r="D239" s="356"/>
      <c r="E239" s="357"/>
      <c r="F239" s="79" t="s">
        <v>91</v>
      </c>
      <c r="G239" s="80"/>
    </row>
    <row r="240" spans="1:7" ht="13.5" thickBot="1" x14ac:dyDescent="0.25">
      <c r="A240" s="81"/>
      <c r="B240" s="82" t="s">
        <v>92</v>
      </c>
      <c r="C240" s="358" t="s">
        <v>93</v>
      </c>
      <c r="D240" s="359"/>
      <c r="E240" s="360"/>
      <c r="F240" s="83" t="s">
        <v>94</v>
      </c>
      <c r="G240" s="228">
        <v>44852</v>
      </c>
    </row>
    <row r="241" spans="1:7" ht="26.25" thickBot="1" x14ac:dyDescent="0.25">
      <c r="A241" s="84" t="s">
        <v>95</v>
      </c>
      <c r="B241" s="85" t="s">
        <v>96</v>
      </c>
      <c r="C241" s="85" t="s">
        <v>97</v>
      </c>
      <c r="D241" s="85" t="s">
        <v>98</v>
      </c>
      <c r="E241" s="85" t="s">
        <v>99</v>
      </c>
      <c r="F241" s="86" t="s">
        <v>81</v>
      </c>
      <c r="G241" s="87" t="s">
        <v>100</v>
      </c>
    </row>
    <row r="242" spans="1:7" ht="24" x14ac:dyDescent="0.2">
      <c r="A242" s="88">
        <v>1</v>
      </c>
      <c r="B242" s="224" t="s">
        <v>355</v>
      </c>
      <c r="C242" s="89"/>
      <c r="D242" s="90" t="s">
        <v>800</v>
      </c>
      <c r="E242" s="221"/>
      <c r="F242" s="55" t="s">
        <v>75</v>
      </c>
      <c r="G242" s="92"/>
    </row>
    <row r="243" spans="1:7" x14ac:dyDescent="0.2">
      <c r="A243" s="88">
        <v>2</v>
      </c>
      <c r="B243" s="89" t="s">
        <v>799</v>
      </c>
      <c r="C243" s="89"/>
      <c r="D243" s="90" t="s">
        <v>470</v>
      </c>
      <c r="E243" s="91"/>
      <c r="F243" s="55" t="s">
        <v>75</v>
      </c>
      <c r="G243" s="110"/>
    </row>
    <row r="244" spans="1:7" ht="24" x14ac:dyDescent="0.2">
      <c r="A244" s="88">
        <v>3</v>
      </c>
      <c r="B244" s="89" t="s">
        <v>803</v>
      </c>
      <c r="C244" s="224"/>
      <c r="D244" s="90" t="s">
        <v>798</v>
      </c>
      <c r="E244" s="221"/>
      <c r="F244" s="55" t="s">
        <v>75</v>
      </c>
      <c r="G244" s="254"/>
    </row>
    <row r="245" spans="1:7" ht="24" x14ac:dyDescent="0.2">
      <c r="A245" s="88">
        <v>4</v>
      </c>
      <c r="B245" s="89" t="s">
        <v>807</v>
      </c>
      <c r="C245" s="224"/>
      <c r="D245" s="90" t="s">
        <v>814</v>
      </c>
      <c r="E245" s="221"/>
      <c r="F245" s="55" t="s">
        <v>75</v>
      </c>
      <c r="G245" s="110"/>
    </row>
    <row r="246" spans="1:7" ht="24" x14ac:dyDescent="0.2">
      <c r="A246" s="88">
        <v>5</v>
      </c>
      <c r="B246" s="89" t="s">
        <v>808</v>
      </c>
      <c r="C246" s="224"/>
      <c r="D246" s="90" t="s">
        <v>814</v>
      </c>
      <c r="E246" s="222"/>
      <c r="F246" s="55" t="s">
        <v>75</v>
      </c>
      <c r="G246" s="234"/>
    </row>
    <row r="247" spans="1:7" ht="24" x14ac:dyDescent="0.2">
      <c r="A247" s="88">
        <v>6</v>
      </c>
      <c r="B247" s="89" t="s">
        <v>809</v>
      </c>
      <c r="C247" s="98"/>
      <c r="D247" s="90" t="s">
        <v>814</v>
      </c>
      <c r="E247" s="222"/>
      <c r="F247" s="55" t="s">
        <v>75</v>
      </c>
      <c r="G247" s="234"/>
    </row>
    <row r="248" spans="1:7" ht="24" x14ac:dyDescent="0.2">
      <c r="A248" s="88">
        <v>7</v>
      </c>
      <c r="B248" s="89" t="s">
        <v>810</v>
      </c>
      <c r="C248" s="98"/>
      <c r="D248" s="90" t="s">
        <v>827</v>
      </c>
      <c r="E248" s="222"/>
      <c r="F248" s="55" t="s">
        <v>75</v>
      </c>
      <c r="G248" s="234"/>
    </row>
    <row r="249" spans="1:7" ht="24" x14ac:dyDescent="0.2">
      <c r="A249" s="88">
        <v>8</v>
      </c>
      <c r="B249" s="89" t="s">
        <v>811</v>
      </c>
      <c r="C249" s="98"/>
      <c r="D249" s="90" t="s">
        <v>827</v>
      </c>
      <c r="E249" s="222"/>
      <c r="F249" s="55" t="s">
        <v>75</v>
      </c>
      <c r="G249" s="234"/>
    </row>
    <row r="250" spans="1:7" ht="24" x14ac:dyDescent="0.2">
      <c r="A250" s="88">
        <v>9</v>
      </c>
      <c r="B250" s="89" t="s">
        <v>812</v>
      </c>
      <c r="C250" s="98"/>
      <c r="D250" s="90" t="s">
        <v>827</v>
      </c>
      <c r="E250" s="222"/>
      <c r="F250" s="55" t="s">
        <v>75</v>
      </c>
      <c r="G250" s="234"/>
    </row>
    <row r="251" spans="1:7" x14ac:dyDescent="0.2">
      <c r="A251" s="88">
        <v>10</v>
      </c>
      <c r="B251" s="219"/>
      <c r="C251" s="98"/>
      <c r="D251" s="257"/>
      <c r="E251" s="222"/>
      <c r="F251" s="55"/>
      <c r="G251" s="234"/>
    </row>
    <row r="252" spans="1:7" x14ac:dyDescent="0.2">
      <c r="A252" s="88"/>
      <c r="B252" s="219"/>
      <c r="C252" s="98"/>
      <c r="D252" s="257"/>
      <c r="E252" s="222"/>
      <c r="F252" s="55"/>
      <c r="G252" s="234"/>
    </row>
    <row r="253" spans="1:7" x14ac:dyDescent="0.2">
      <c r="A253" s="88"/>
      <c r="B253" s="98"/>
      <c r="C253" s="98"/>
      <c r="D253" s="233"/>
      <c r="E253" s="222"/>
      <c r="F253" s="55"/>
      <c r="G253" s="234"/>
    </row>
    <row r="254" spans="1:7" ht="13.5" thickBot="1" x14ac:dyDescent="0.25">
      <c r="A254" s="99"/>
      <c r="B254" s="100" t="s">
        <v>101</v>
      </c>
      <c r="C254" s="100"/>
      <c r="D254" s="101"/>
      <c r="E254" s="101"/>
      <c r="F254" s="111" t="s">
        <v>75</v>
      </c>
      <c r="G254" s="102"/>
    </row>
    <row r="256" spans="1:7" ht="16.5" thickBot="1" x14ac:dyDescent="0.25">
      <c r="A256" s="361" t="s">
        <v>828</v>
      </c>
      <c r="B256" s="361"/>
      <c r="C256" s="361"/>
      <c r="D256" s="361"/>
      <c r="E256" s="361"/>
      <c r="F256" s="361"/>
      <c r="G256" s="361"/>
    </row>
    <row r="257" spans="1:7" ht="36" customHeight="1" thickTop="1" x14ac:dyDescent="0.2">
      <c r="A257" s="69"/>
      <c r="B257" s="70" t="s">
        <v>86</v>
      </c>
      <c r="C257" s="374" t="s">
        <v>805</v>
      </c>
      <c r="D257" s="363"/>
      <c r="E257" s="364"/>
      <c r="F257" s="71" t="s">
        <v>87</v>
      </c>
      <c r="G257" s="248" t="s">
        <v>853</v>
      </c>
    </row>
    <row r="258" spans="1:7" ht="27.75" customHeight="1" x14ac:dyDescent="0.2">
      <c r="A258" s="72"/>
      <c r="B258" s="73" t="s">
        <v>343</v>
      </c>
      <c r="C258" s="375" t="s">
        <v>829</v>
      </c>
      <c r="D258" s="366"/>
      <c r="E258" s="366"/>
      <c r="F258" s="366"/>
      <c r="G258" s="367"/>
    </row>
    <row r="259" spans="1:7" ht="12.75" customHeight="1" x14ac:dyDescent="0.2">
      <c r="A259" s="74"/>
      <c r="B259" s="73" t="s">
        <v>342</v>
      </c>
      <c r="C259" s="375" t="s">
        <v>829</v>
      </c>
      <c r="D259" s="366"/>
      <c r="E259" s="366"/>
      <c r="F259" s="366"/>
      <c r="G259" s="367"/>
    </row>
    <row r="260" spans="1:7" x14ac:dyDescent="0.2">
      <c r="A260" s="74"/>
      <c r="B260" s="73" t="s">
        <v>89</v>
      </c>
      <c r="C260" s="368"/>
      <c r="D260" s="369"/>
      <c r="E260" s="369"/>
      <c r="F260" s="369"/>
      <c r="G260" s="370"/>
    </row>
    <row r="261" spans="1:7" ht="26.25" customHeight="1" thickBot="1" x14ac:dyDescent="0.25">
      <c r="A261" s="75"/>
      <c r="B261" s="76" t="s">
        <v>345</v>
      </c>
      <c r="C261" s="352" t="s">
        <v>346</v>
      </c>
      <c r="D261" s="353"/>
      <c r="E261" s="353"/>
      <c r="F261" s="353"/>
      <c r="G261" s="354"/>
    </row>
    <row r="262" spans="1:7" x14ac:dyDescent="0.2">
      <c r="A262" s="77"/>
      <c r="B262" s="78" t="s">
        <v>90</v>
      </c>
      <c r="C262" s="355" t="s">
        <v>347</v>
      </c>
      <c r="D262" s="356"/>
      <c r="E262" s="357"/>
      <c r="F262" s="79" t="s">
        <v>91</v>
      </c>
      <c r="G262" s="80"/>
    </row>
    <row r="263" spans="1:7" ht="13.5" thickBot="1" x14ac:dyDescent="0.25">
      <c r="A263" s="81"/>
      <c r="B263" s="82" t="s">
        <v>92</v>
      </c>
      <c r="C263" s="358" t="s">
        <v>93</v>
      </c>
      <c r="D263" s="359"/>
      <c r="E263" s="360"/>
      <c r="F263" s="83" t="s">
        <v>94</v>
      </c>
      <c r="G263" s="228">
        <v>44852</v>
      </c>
    </row>
    <row r="264" spans="1:7" ht="26.25" thickBot="1" x14ac:dyDescent="0.25">
      <c r="A264" s="84" t="s">
        <v>95</v>
      </c>
      <c r="B264" s="85" t="s">
        <v>96</v>
      </c>
      <c r="C264" s="85" t="s">
        <v>97</v>
      </c>
      <c r="D264" s="85" t="s">
        <v>98</v>
      </c>
      <c r="E264" s="85" t="s">
        <v>99</v>
      </c>
      <c r="F264" s="86" t="s">
        <v>81</v>
      </c>
      <c r="G264" s="87" t="s">
        <v>100</v>
      </c>
    </row>
    <row r="265" spans="1:7" ht="24" x14ac:dyDescent="0.2">
      <c r="A265" s="88">
        <v>1</v>
      </c>
      <c r="B265" s="89" t="s">
        <v>355</v>
      </c>
      <c r="C265" s="89"/>
      <c r="D265" s="90" t="s">
        <v>801</v>
      </c>
      <c r="E265" s="221"/>
      <c r="F265" s="55" t="s">
        <v>75</v>
      </c>
      <c r="G265" s="92"/>
    </row>
    <row r="266" spans="1:7" x14ac:dyDescent="0.2">
      <c r="A266" s="88">
        <v>2</v>
      </c>
      <c r="B266" s="89" t="s">
        <v>802</v>
      </c>
      <c r="C266" s="89"/>
      <c r="D266" s="90" t="s">
        <v>470</v>
      </c>
      <c r="E266" s="91"/>
      <c r="F266" s="55" t="s">
        <v>75</v>
      </c>
      <c r="G266" s="110"/>
    </row>
    <row r="267" spans="1:7" x14ac:dyDescent="0.2">
      <c r="A267" s="88">
        <v>3</v>
      </c>
      <c r="B267" s="89" t="s">
        <v>797</v>
      </c>
      <c r="C267" s="224"/>
      <c r="D267" s="90" t="s">
        <v>798</v>
      </c>
      <c r="E267" s="221"/>
      <c r="F267" s="55" t="s">
        <v>75</v>
      </c>
      <c r="G267" s="110"/>
    </row>
    <row r="268" spans="1:7" ht="24" x14ac:dyDescent="0.2">
      <c r="A268" s="88">
        <v>4</v>
      </c>
      <c r="B268" s="89" t="s">
        <v>807</v>
      </c>
      <c r="C268" s="224"/>
      <c r="D268" s="90" t="s">
        <v>831</v>
      </c>
      <c r="E268" s="221"/>
      <c r="F268" s="55" t="s">
        <v>75</v>
      </c>
      <c r="G268" s="254" t="s">
        <v>733</v>
      </c>
    </row>
    <row r="269" spans="1:7" ht="24" x14ac:dyDescent="0.2">
      <c r="A269" s="88">
        <v>5</v>
      </c>
      <c r="B269" s="89" t="s">
        <v>808</v>
      </c>
      <c r="C269" s="224"/>
      <c r="D269" s="90" t="s">
        <v>831</v>
      </c>
      <c r="E269" s="222"/>
      <c r="F269" s="55" t="s">
        <v>75</v>
      </c>
      <c r="G269" s="254" t="s">
        <v>733</v>
      </c>
    </row>
    <row r="270" spans="1:7" ht="24" x14ac:dyDescent="0.2">
      <c r="A270" s="88">
        <v>6</v>
      </c>
      <c r="B270" s="89" t="s">
        <v>809</v>
      </c>
      <c r="C270" s="98"/>
      <c r="D270" s="90" t="s">
        <v>831</v>
      </c>
      <c r="E270" s="222"/>
      <c r="F270" s="55" t="s">
        <v>75</v>
      </c>
      <c r="G270" s="254" t="s">
        <v>733</v>
      </c>
    </row>
    <row r="271" spans="1:7" ht="24" x14ac:dyDescent="0.2">
      <c r="A271" s="88">
        <v>7</v>
      </c>
      <c r="B271" s="89" t="s">
        <v>810</v>
      </c>
      <c r="C271" s="98"/>
      <c r="D271" s="90" t="s">
        <v>814</v>
      </c>
      <c r="E271" s="103"/>
      <c r="F271" s="55" t="s">
        <v>75</v>
      </c>
      <c r="G271" s="254"/>
    </row>
    <row r="272" spans="1:7" ht="24" x14ac:dyDescent="0.2">
      <c r="A272" s="88">
        <v>8</v>
      </c>
      <c r="B272" s="89" t="s">
        <v>811</v>
      </c>
      <c r="C272" s="98"/>
      <c r="D272" s="90" t="s">
        <v>814</v>
      </c>
      <c r="E272" s="103"/>
      <c r="F272" s="55" t="s">
        <v>75</v>
      </c>
      <c r="G272" s="254"/>
    </row>
    <row r="273" spans="1:7" ht="24" x14ac:dyDescent="0.2">
      <c r="A273" s="88">
        <v>9</v>
      </c>
      <c r="B273" s="89" t="s">
        <v>812</v>
      </c>
      <c r="C273" s="98"/>
      <c r="D273" s="90" t="s">
        <v>814</v>
      </c>
      <c r="E273" s="103"/>
      <c r="F273" s="55" t="s">
        <v>75</v>
      </c>
      <c r="G273" s="254"/>
    </row>
    <row r="274" spans="1:7" x14ac:dyDescent="0.2">
      <c r="A274" s="88"/>
      <c r="B274" s="219"/>
      <c r="C274" s="98"/>
      <c r="D274" s="257"/>
      <c r="E274" s="222"/>
      <c r="F274" s="55"/>
      <c r="G274" s="234"/>
    </row>
    <row r="275" spans="1:7" x14ac:dyDescent="0.2">
      <c r="A275" s="88"/>
      <c r="B275" s="219"/>
      <c r="C275" s="98"/>
      <c r="D275" s="257"/>
      <c r="E275" s="222"/>
      <c r="F275" s="55"/>
      <c r="G275" s="234"/>
    </row>
    <row r="276" spans="1:7" x14ac:dyDescent="0.2">
      <c r="A276" s="88"/>
      <c r="B276" s="98"/>
      <c r="C276" s="98"/>
      <c r="D276" s="233"/>
      <c r="E276" s="222"/>
      <c r="F276" s="55"/>
      <c r="G276" s="234"/>
    </row>
    <row r="277" spans="1:7" ht="13.5" thickBot="1" x14ac:dyDescent="0.25">
      <c r="A277" s="99"/>
      <c r="B277" s="100" t="s">
        <v>101</v>
      </c>
      <c r="C277" s="100"/>
      <c r="D277" s="101"/>
      <c r="E277" s="101"/>
      <c r="F277" s="111" t="s">
        <v>75</v>
      </c>
      <c r="G277" s="102"/>
    </row>
  </sheetData>
  <mergeCells count="112">
    <mergeCell ref="C260:G260"/>
    <mergeCell ref="C261:G261"/>
    <mergeCell ref="C262:E262"/>
    <mergeCell ref="C263:E263"/>
    <mergeCell ref="C240:E240"/>
    <mergeCell ref="A256:G256"/>
    <mergeCell ref="C257:E257"/>
    <mergeCell ref="C258:G258"/>
    <mergeCell ref="C259:G259"/>
    <mergeCell ref="C235:G235"/>
    <mergeCell ref="C236:G236"/>
    <mergeCell ref="C237:G237"/>
    <mergeCell ref="C238:G238"/>
    <mergeCell ref="C239:E239"/>
    <mergeCell ref="C216:G216"/>
    <mergeCell ref="C217:E217"/>
    <mergeCell ref="C218:E218"/>
    <mergeCell ref="A233:G233"/>
    <mergeCell ref="C234:E234"/>
    <mergeCell ref="A211:G211"/>
    <mergeCell ref="C212:E212"/>
    <mergeCell ref="C213:G213"/>
    <mergeCell ref="C214:G214"/>
    <mergeCell ref="C215:G215"/>
    <mergeCell ref="C191:G191"/>
    <mergeCell ref="C192:G192"/>
    <mergeCell ref="C193:G193"/>
    <mergeCell ref="C194:E194"/>
    <mergeCell ref="C195:E195"/>
    <mergeCell ref="A188:G188"/>
    <mergeCell ref="C189:E189"/>
    <mergeCell ref="C190:G190"/>
    <mergeCell ref="C121:E121"/>
    <mergeCell ref="C122:G122"/>
    <mergeCell ref="C123:G123"/>
    <mergeCell ref="C124:G124"/>
    <mergeCell ref="C125:G125"/>
    <mergeCell ref="C147:G147"/>
    <mergeCell ref="C145:G145"/>
    <mergeCell ref="C146:G146"/>
    <mergeCell ref="C169:G169"/>
    <mergeCell ref="C170:G170"/>
    <mergeCell ref="C171:E171"/>
    <mergeCell ref="C172:E172"/>
    <mergeCell ref="C148:E148"/>
    <mergeCell ref="C149:E149"/>
    <mergeCell ref="A165:G165"/>
    <mergeCell ref="C166:E166"/>
    <mergeCell ref="C167:G167"/>
    <mergeCell ref="C168:G168"/>
    <mergeCell ref="C6:G6"/>
    <mergeCell ref="A1:G1"/>
    <mergeCell ref="C2:E2"/>
    <mergeCell ref="C3:G3"/>
    <mergeCell ref="C4:G4"/>
    <mergeCell ref="C5:G5"/>
    <mergeCell ref="C32:E32"/>
    <mergeCell ref="C7:E7"/>
    <mergeCell ref="C8:E8"/>
    <mergeCell ref="A16:G16"/>
    <mergeCell ref="C17:E17"/>
    <mergeCell ref="C18:G18"/>
    <mergeCell ref="C19:G19"/>
    <mergeCell ref="C20:G20"/>
    <mergeCell ref="C21:G21"/>
    <mergeCell ref="C22:E22"/>
    <mergeCell ref="C23:E23"/>
    <mergeCell ref="A31:G31"/>
    <mergeCell ref="C33:G33"/>
    <mergeCell ref="C34:G34"/>
    <mergeCell ref="C35:G35"/>
    <mergeCell ref="C36:G36"/>
    <mergeCell ref="C37:E37"/>
    <mergeCell ref="C38:E38"/>
    <mergeCell ref="A46:G46"/>
    <mergeCell ref="C47:E47"/>
    <mergeCell ref="C48:G48"/>
    <mergeCell ref="C49:G49"/>
    <mergeCell ref="C50:G50"/>
    <mergeCell ref="C80:E80"/>
    <mergeCell ref="C52:E52"/>
    <mergeCell ref="C53:E53"/>
    <mergeCell ref="A61:G61"/>
    <mergeCell ref="C62:E62"/>
    <mergeCell ref="C63:G63"/>
    <mergeCell ref="C64:G64"/>
    <mergeCell ref="C65:G65"/>
    <mergeCell ref="C66:G66"/>
    <mergeCell ref="C67:E67"/>
    <mergeCell ref="C68:E68"/>
    <mergeCell ref="A79:G79"/>
    <mergeCell ref="C51:G51"/>
    <mergeCell ref="C81:G81"/>
    <mergeCell ref="C82:G82"/>
    <mergeCell ref="C83:G83"/>
    <mergeCell ref="C84:G84"/>
    <mergeCell ref="C85:E85"/>
    <mergeCell ref="C86:E86"/>
    <mergeCell ref="A142:G142"/>
    <mergeCell ref="C143:E143"/>
    <mergeCell ref="C144:G144"/>
    <mergeCell ref="A97:G97"/>
    <mergeCell ref="C98:E98"/>
    <mergeCell ref="C99:G99"/>
    <mergeCell ref="C100:G100"/>
    <mergeCell ref="C101:G101"/>
    <mergeCell ref="C102:G102"/>
    <mergeCell ref="C103:E103"/>
    <mergeCell ref="C104:E104"/>
    <mergeCell ref="A120:G120"/>
    <mergeCell ref="C126:E126"/>
    <mergeCell ref="C127:E127"/>
  </mergeCells>
  <phoneticPr fontId="7" type="noConversion"/>
  <conditionalFormatting sqref="F10:F14 F25:F29">
    <cfRule type="cellIs" dxfId="35" priority="31" stopIfTrue="1" operator="equal">
      <formula>"F"</formula>
    </cfRule>
    <cfRule type="cellIs" dxfId="34" priority="32" stopIfTrue="1" operator="equal">
      <formula>"B"</formula>
    </cfRule>
    <cfRule type="cellIs" dxfId="33" priority="33" stopIfTrue="1" operator="equal">
      <formula>"u"</formula>
    </cfRule>
  </conditionalFormatting>
  <conditionalFormatting sqref="F70:F78 F88:F95">
    <cfRule type="cellIs" dxfId="32" priority="28" stopIfTrue="1" operator="equal">
      <formula>"F"</formula>
    </cfRule>
    <cfRule type="cellIs" dxfId="31" priority="29" stopIfTrue="1" operator="equal">
      <formula>"B"</formula>
    </cfRule>
    <cfRule type="cellIs" dxfId="30" priority="30" stopIfTrue="1" operator="equal">
      <formula>"u"</formula>
    </cfRule>
  </conditionalFormatting>
  <conditionalFormatting sqref="F151:F163">
    <cfRule type="cellIs" dxfId="29" priority="25" stopIfTrue="1" operator="equal">
      <formula>"F"</formula>
    </cfRule>
    <cfRule type="cellIs" dxfId="28" priority="26" stopIfTrue="1" operator="equal">
      <formula>"B"</formula>
    </cfRule>
    <cfRule type="cellIs" dxfId="27" priority="27" stopIfTrue="1" operator="equal">
      <formula>"u"</formula>
    </cfRule>
  </conditionalFormatting>
  <conditionalFormatting sqref="F174:F186">
    <cfRule type="cellIs" dxfId="26" priority="22" stopIfTrue="1" operator="equal">
      <formula>"F"</formula>
    </cfRule>
    <cfRule type="cellIs" dxfId="25" priority="23" stopIfTrue="1" operator="equal">
      <formula>"B"</formula>
    </cfRule>
    <cfRule type="cellIs" dxfId="24" priority="24" stopIfTrue="1" operator="equal">
      <formula>"u"</formula>
    </cfRule>
  </conditionalFormatting>
  <conditionalFormatting sqref="F40:F44 F55:F59">
    <cfRule type="cellIs" dxfId="23" priority="19" stopIfTrue="1" operator="equal">
      <formula>"F"</formula>
    </cfRule>
    <cfRule type="cellIs" dxfId="22" priority="20" stopIfTrue="1" operator="equal">
      <formula>"B"</formula>
    </cfRule>
    <cfRule type="cellIs" dxfId="21" priority="21" stopIfTrue="1" operator="equal">
      <formula>"u"</formula>
    </cfRule>
  </conditionalFormatting>
  <conditionalFormatting sqref="F106:F118">
    <cfRule type="cellIs" dxfId="20" priority="16" stopIfTrue="1" operator="equal">
      <formula>"F"</formula>
    </cfRule>
    <cfRule type="cellIs" dxfId="19" priority="17" stopIfTrue="1" operator="equal">
      <formula>"B"</formula>
    </cfRule>
    <cfRule type="cellIs" dxfId="18" priority="18" stopIfTrue="1" operator="equal">
      <formula>"u"</formula>
    </cfRule>
  </conditionalFormatting>
  <conditionalFormatting sqref="F129:F141">
    <cfRule type="cellIs" dxfId="17" priority="13" stopIfTrue="1" operator="equal">
      <formula>"F"</formula>
    </cfRule>
    <cfRule type="cellIs" dxfId="16" priority="14" stopIfTrue="1" operator="equal">
      <formula>"B"</formula>
    </cfRule>
    <cfRule type="cellIs" dxfId="15" priority="15" stopIfTrue="1" operator="equal">
      <formula>"u"</formula>
    </cfRule>
  </conditionalFormatting>
  <conditionalFormatting sqref="F242:F254">
    <cfRule type="cellIs" dxfId="14" priority="10" stopIfTrue="1" operator="equal">
      <formula>"F"</formula>
    </cfRule>
    <cfRule type="cellIs" dxfId="13" priority="11" stopIfTrue="1" operator="equal">
      <formula>"B"</formula>
    </cfRule>
    <cfRule type="cellIs" dxfId="12" priority="12" stopIfTrue="1" operator="equal">
      <formula>"u"</formula>
    </cfRule>
  </conditionalFormatting>
  <conditionalFormatting sqref="F265:F277">
    <cfRule type="cellIs" dxfId="11" priority="7" stopIfTrue="1" operator="equal">
      <formula>"F"</formula>
    </cfRule>
    <cfRule type="cellIs" dxfId="10" priority="8" stopIfTrue="1" operator="equal">
      <formula>"B"</formula>
    </cfRule>
    <cfRule type="cellIs" dxfId="9" priority="9" stopIfTrue="1" operator="equal">
      <formula>"u"</formula>
    </cfRule>
  </conditionalFormatting>
  <conditionalFormatting sqref="F197:F209">
    <cfRule type="cellIs" dxfId="8" priority="4" stopIfTrue="1" operator="equal">
      <formula>"F"</formula>
    </cfRule>
    <cfRule type="cellIs" dxfId="7" priority="5" stopIfTrue="1" operator="equal">
      <formula>"B"</formula>
    </cfRule>
    <cfRule type="cellIs" dxfId="6" priority="6" stopIfTrue="1" operator="equal">
      <formula>"u"</formula>
    </cfRule>
  </conditionalFormatting>
  <conditionalFormatting sqref="F220:F232">
    <cfRule type="cellIs" dxfId="5" priority="1" stopIfTrue="1" operator="equal">
      <formula>"F"</formula>
    </cfRule>
    <cfRule type="cellIs" dxfId="4" priority="2" stopIfTrue="1" operator="equal">
      <formula>"B"</formula>
    </cfRule>
    <cfRule type="cellIs" dxfId="3"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25:F29 F10:F14 F40:F44 F151:F163 F70:F78 F55:F59 F174:F186 F88:F95 F106:F118 F129:F141 F242:F254 F220:F232 F197:F209 F265:F277" xr:uid="{2D80A0CE-B947-4B9D-BC2D-B4F87C4CB4B2}">
      <formula1>"U,P,F,B,S,n/a"</formula1>
    </dataValidation>
  </dataValidations>
  <hyperlinks>
    <hyperlink ref="G2" location="'On Location'!A14" display="UC008-01" xr:uid="{3F0C0CFE-CF55-41D9-9B8C-FDACD55F0E2C}"/>
    <hyperlink ref="G17" location="'On Location'!A15" display="UC008-02" xr:uid="{767F75D5-471F-4E22-A770-3DEFB6DBEA48}"/>
    <hyperlink ref="G62" location="'On Location'!A18" display="UC008-05" xr:uid="{B4A4032A-2573-460B-9DF7-1C924B5CC72A}"/>
    <hyperlink ref="G143" location="'On Location'!A22" display="UC008-9" xr:uid="{0A062EF7-3096-48F3-9B94-714F56180DDB}"/>
    <hyperlink ref="G166" location="'On Location'!A23" display="UC008-10" xr:uid="{3E4C25AB-7515-4A48-8B30-531897509DB0}"/>
    <hyperlink ref="G32" location="'On Location'!A16" display="UC008-03" xr:uid="{3722F7BC-6EC3-43FB-8321-451F1D2FE61E}"/>
    <hyperlink ref="G47" location="'On Location'!A17" display="UC008-04" xr:uid="{06EA029D-A400-4450-90AD-193C2118CDD5}"/>
    <hyperlink ref="G80" location="'On Location'!A19" display="UC008-06" xr:uid="{24833D28-2797-4ED4-8535-588D01869195}"/>
    <hyperlink ref="G98" location="'On Location'!A20" display="UC008-07" xr:uid="{8B472E50-54B5-44F7-94E3-2E16117B31B3}"/>
    <hyperlink ref="G121" location="'On Location'!A21" display="UC008-08" xr:uid="{410D466C-607F-4EE8-A7B7-69A8DEFF2251}"/>
    <hyperlink ref="G234" location="'On Location'!A26" display="UC008-13" xr:uid="{4016CFFB-B8B8-4C5E-AF6A-FD93817153C7}"/>
    <hyperlink ref="G257" location="'On Location'!A27" display="UC008-14" xr:uid="{99C58114-6DAD-4739-927F-67D795AFB392}"/>
    <hyperlink ref="G189" location="'On Location'!A24" display="UC008-11" xr:uid="{76A7AF10-FD76-44E3-96A7-92AA32DA3633}"/>
    <hyperlink ref="G212" location="'On Location'!A25" display="UC008-12" xr:uid="{8CC645E3-8E41-47BE-B4E8-303C1DCFAE62}"/>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47"/>
  <sheetViews>
    <sheetView workbookViewId="0">
      <selection activeCell="E2" sqref="E2"/>
    </sheetView>
  </sheetViews>
  <sheetFormatPr defaultColWidth="9.140625" defaultRowHeight="12.75" x14ac:dyDescent="0.2"/>
  <cols>
    <col min="1" max="1" width="4.28515625" style="28" customWidth="1"/>
    <col min="2" max="2" width="22.42578125" style="28" customWidth="1"/>
    <col min="3" max="4" width="7.28515625" style="28" customWidth="1"/>
    <col min="5" max="5" width="8.28515625" style="28" customWidth="1"/>
    <col min="6" max="6" width="1.42578125" style="28" customWidth="1"/>
    <col min="7" max="11" width="7.7109375" style="28" customWidth="1"/>
    <col min="12" max="12" width="7.28515625" style="28" customWidth="1"/>
    <col min="13" max="13" width="6.85546875" style="28" customWidth="1"/>
    <col min="14" max="17" width="7.140625" style="28" customWidth="1"/>
    <col min="18" max="16384" width="9.140625" style="28"/>
  </cols>
  <sheetData>
    <row r="1" spans="1:12" ht="15.75" customHeight="1" x14ac:dyDescent="0.2"/>
    <row r="2" spans="1:12" ht="20.25" x14ac:dyDescent="0.3">
      <c r="F2" s="118" t="str">
        <f>Snapshot!$I$9</f>
        <v>Release 1.1</v>
      </c>
      <c r="G2" s="118"/>
      <c r="H2" s="118"/>
      <c r="I2" s="118"/>
    </row>
    <row r="3" spans="1:12" x14ac:dyDescent="0.2">
      <c r="F3" s="119" t="str">
        <f>"Project: "&amp;Snapshot!$B$16&amp;"  "&amp;Snapshot!$B$17</f>
        <v>Project: P18  教育平台</v>
      </c>
      <c r="G3" s="119"/>
      <c r="H3" s="119"/>
    </row>
    <row r="4" spans="1:12" ht="4.5" customHeight="1" x14ac:dyDescent="0.2"/>
    <row r="5" spans="1:12" ht="23.25" x14ac:dyDescent="0.2">
      <c r="A5" s="120" t="s">
        <v>45</v>
      </c>
      <c r="B5" s="120"/>
      <c r="C5" s="121"/>
      <c r="D5" s="121"/>
      <c r="E5" s="121"/>
      <c r="F5" s="121"/>
      <c r="G5" s="121"/>
      <c r="H5" s="121"/>
      <c r="I5" s="121"/>
      <c r="J5" s="121"/>
      <c r="K5" s="121"/>
      <c r="L5" s="121"/>
    </row>
    <row r="6" spans="1:12" x14ac:dyDescent="0.2">
      <c r="A6" s="49"/>
      <c r="B6" s="49"/>
      <c r="C6" s="49"/>
      <c r="D6" s="49"/>
      <c r="E6" s="49"/>
      <c r="F6" s="49"/>
      <c r="G6" s="49"/>
      <c r="H6" s="49"/>
      <c r="I6" s="49"/>
      <c r="J6" s="49"/>
      <c r="K6" s="49"/>
      <c r="L6" s="49"/>
    </row>
    <row r="7" spans="1:12" ht="16.5" customHeight="1" x14ac:dyDescent="0.2">
      <c r="A7" s="49"/>
      <c r="B7" s="122"/>
      <c r="C7" s="123"/>
      <c r="D7" s="123"/>
      <c r="E7" s="124"/>
      <c r="F7" s="49"/>
      <c r="G7" s="49"/>
      <c r="H7" s="49"/>
      <c r="I7" s="49"/>
      <c r="J7" s="49"/>
      <c r="K7" s="49"/>
      <c r="L7" s="49"/>
    </row>
    <row r="8" spans="1:12" x14ac:dyDescent="0.2">
      <c r="A8" s="49"/>
      <c r="B8" s="49"/>
      <c r="C8" s="49"/>
      <c r="D8" s="49"/>
      <c r="E8" s="49"/>
      <c r="F8" s="49"/>
      <c r="G8" s="49"/>
      <c r="H8" s="49"/>
      <c r="I8" s="49"/>
      <c r="J8" s="49"/>
      <c r="K8" s="49"/>
      <c r="L8" s="49"/>
    </row>
    <row r="9" spans="1:12" x14ac:dyDescent="0.2">
      <c r="A9" s="49"/>
      <c r="B9" s="49"/>
      <c r="C9" s="49"/>
      <c r="D9" s="49"/>
      <c r="E9" s="49"/>
      <c r="F9" s="49"/>
      <c r="G9" s="49"/>
      <c r="H9" s="49"/>
      <c r="I9" s="49"/>
      <c r="J9" s="49"/>
      <c r="K9" s="49"/>
      <c r="L9" s="49"/>
    </row>
    <row r="10" spans="1:12" x14ac:dyDescent="0.2">
      <c r="A10" s="49"/>
      <c r="B10" s="49"/>
      <c r="C10" s="49"/>
      <c r="D10" s="49"/>
      <c r="E10" s="49"/>
      <c r="F10" s="49"/>
      <c r="G10" s="49"/>
      <c r="H10" s="49"/>
      <c r="I10" s="49"/>
      <c r="J10" s="49"/>
      <c r="K10" s="49"/>
      <c r="L10" s="49"/>
    </row>
    <row r="11" spans="1:12" x14ac:dyDescent="0.2">
      <c r="A11" s="49"/>
      <c r="B11" s="49"/>
      <c r="C11" s="49"/>
      <c r="D11" s="49"/>
      <c r="E11" s="49"/>
      <c r="F11" s="49"/>
      <c r="G11" s="49"/>
      <c r="H11" s="49"/>
      <c r="I11" s="49"/>
      <c r="J11" s="49"/>
      <c r="K11" s="49"/>
      <c r="L11" s="49"/>
    </row>
    <row r="12" spans="1:12" x14ac:dyDescent="0.2">
      <c r="A12" s="49"/>
      <c r="B12" s="49"/>
      <c r="C12" s="49"/>
      <c r="D12" s="49"/>
      <c r="E12" s="49"/>
      <c r="F12" s="49"/>
      <c r="G12" s="49"/>
      <c r="H12" s="49"/>
      <c r="I12" s="49"/>
      <c r="J12" s="49"/>
      <c r="K12" s="49"/>
      <c r="L12" s="49"/>
    </row>
    <row r="13" spans="1:12" x14ac:dyDescent="0.2">
      <c r="A13" s="49"/>
      <c r="B13" s="49"/>
      <c r="C13" s="49"/>
      <c r="D13" s="49"/>
      <c r="E13" s="49"/>
      <c r="F13" s="49"/>
      <c r="G13" s="49"/>
      <c r="H13" s="49"/>
      <c r="I13" s="49"/>
      <c r="J13" s="49"/>
      <c r="K13" s="49"/>
      <c r="L13" s="49"/>
    </row>
    <row r="14" spans="1:12" x14ac:dyDescent="0.2">
      <c r="A14" s="49"/>
      <c r="B14" s="49"/>
      <c r="C14" s="49"/>
      <c r="D14" s="49"/>
      <c r="E14" s="49"/>
      <c r="F14" s="49"/>
      <c r="G14" s="49"/>
      <c r="H14" s="49"/>
      <c r="I14" s="49"/>
      <c r="J14" s="49"/>
      <c r="K14" s="49"/>
      <c r="L14" s="49"/>
    </row>
    <row r="15" spans="1:12" x14ac:dyDescent="0.2">
      <c r="A15" s="49"/>
      <c r="B15" s="49"/>
      <c r="C15" s="49"/>
      <c r="D15" s="49"/>
      <c r="E15" s="49"/>
      <c r="F15" s="49"/>
      <c r="G15" s="49"/>
      <c r="H15" s="49"/>
      <c r="I15" s="49"/>
      <c r="J15" s="49"/>
      <c r="K15" s="49"/>
      <c r="L15" s="49"/>
    </row>
    <row r="16" spans="1:12" x14ac:dyDescent="0.2">
      <c r="A16" s="49"/>
      <c r="B16" s="49"/>
      <c r="C16" s="49"/>
      <c r="D16" s="49"/>
      <c r="E16" s="49"/>
      <c r="F16" s="49"/>
      <c r="G16" s="49"/>
      <c r="H16" s="49"/>
      <c r="I16" s="49"/>
      <c r="J16" s="49"/>
      <c r="K16" s="49"/>
      <c r="L16" s="49"/>
    </row>
    <row r="17" spans="1:12" ht="5.25" customHeight="1" x14ac:dyDescent="0.2">
      <c r="A17" s="49"/>
      <c r="B17" s="49"/>
      <c r="C17" s="49"/>
      <c r="D17" s="49"/>
      <c r="E17" s="49"/>
      <c r="F17" s="49"/>
      <c r="G17" s="49"/>
      <c r="H17" s="49"/>
      <c r="I17" s="49"/>
      <c r="J17" s="49"/>
      <c r="K17" s="49"/>
      <c r="L17" s="49"/>
    </row>
    <row r="18" spans="1:12" ht="15" x14ac:dyDescent="0.2">
      <c r="A18" s="125"/>
      <c r="B18" s="126"/>
      <c r="C18" s="126"/>
      <c r="D18" s="126"/>
      <c r="E18" s="127"/>
      <c r="F18" s="128"/>
      <c r="G18" s="49"/>
      <c r="H18" s="49"/>
      <c r="I18" s="49"/>
      <c r="J18" s="49"/>
      <c r="K18" s="49"/>
      <c r="L18" s="49"/>
    </row>
    <row r="19" spans="1:12" x14ac:dyDescent="0.2">
      <c r="A19" s="49"/>
      <c r="B19" s="49"/>
      <c r="C19" s="49"/>
      <c r="D19" s="49"/>
      <c r="E19" s="49"/>
      <c r="F19" s="49"/>
      <c r="G19" s="49"/>
      <c r="H19" s="49"/>
      <c r="I19" s="49"/>
      <c r="J19" s="49"/>
      <c r="K19" s="49"/>
      <c r="L19" s="49"/>
    </row>
    <row r="20" spans="1:12" x14ac:dyDescent="0.2">
      <c r="A20" s="49"/>
      <c r="B20" s="49"/>
      <c r="C20" s="49"/>
      <c r="D20" s="49"/>
      <c r="E20" s="49"/>
      <c r="F20" s="49"/>
      <c r="G20" s="49"/>
      <c r="H20" s="49"/>
      <c r="I20" s="49"/>
      <c r="J20" s="49"/>
      <c r="K20" s="49"/>
      <c r="L20" s="49"/>
    </row>
    <row r="21" spans="1:12" x14ac:dyDescent="0.2">
      <c r="A21" s="49"/>
      <c r="B21" s="49"/>
      <c r="C21" s="49"/>
      <c r="D21" s="49"/>
      <c r="E21" s="49"/>
      <c r="F21" s="49"/>
      <c r="G21" s="49"/>
      <c r="H21" s="49"/>
      <c r="I21" s="49"/>
      <c r="J21" s="49"/>
      <c r="K21" s="49"/>
      <c r="L21" s="49"/>
    </row>
    <row r="22" spans="1:12" x14ac:dyDescent="0.2">
      <c r="A22" s="49"/>
      <c r="B22" s="49"/>
      <c r="C22" s="49"/>
      <c r="D22" s="49"/>
      <c r="E22" s="49"/>
      <c r="F22" s="49"/>
      <c r="G22" s="49"/>
      <c r="H22" s="49"/>
      <c r="I22" s="49"/>
      <c r="J22" s="49"/>
      <c r="K22" s="49"/>
      <c r="L22" s="49"/>
    </row>
    <row r="23" spans="1:12" x14ac:dyDescent="0.2">
      <c r="A23" s="49"/>
      <c r="B23" s="49"/>
      <c r="C23" s="49"/>
      <c r="D23" s="49"/>
      <c r="E23" s="49"/>
      <c r="F23" s="49"/>
      <c r="G23" s="49"/>
      <c r="H23" s="49"/>
      <c r="I23" s="49"/>
      <c r="J23" s="49"/>
      <c r="K23" s="49"/>
      <c r="L23" s="49"/>
    </row>
    <row r="24" spans="1:12" x14ac:dyDescent="0.2">
      <c r="A24" s="49"/>
      <c r="B24" s="49"/>
      <c r="C24" s="49"/>
      <c r="D24" s="49"/>
      <c r="E24" s="49"/>
      <c r="F24" s="49"/>
      <c r="G24" s="49"/>
      <c r="H24" s="49"/>
      <c r="I24" s="49"/>
      <c r="J24" s="49"/>
      <c r="K24" s="49"/>
      <c r="L24" s="49"/>
    </row>
    <row r="25" spans="1:12" x14ac:dyDescent="0.2">
      <c r="A25" s="49"/>
      <c r="B25" s="49"/>
      <c r="C25" s="49"/>
      <c r="D25" s="49"/>
      <c r="E25" s="49"/>
      <c r="F25" s="49"/>
      <c r="G25" s="49"/>
      <c r="H25" s="49"/>
      <c r="I25" s="49"/>
      <c r="J25" s="49"/>
      <c r="K25" s="49"/>
      <c r="L25" s="49"/>
    </row>
    <row r="26" spans="1:12" x14ac:dyDescent="0.2">
      <c r="A26" s="49"/>
      <c r="B26" s="49"/>
      <c r="C26" s="49"/>
      <c r="D26" s="49"/>
      <c r="E26" s="49"/>
      <c r="F26" s="49"/>
      <c r="G26" s="49"/>
      <c r="H26" s="49"/>
      <c r="I26" s="49"/>
      <c r="J26" s="49"/>
      <c r="K26" s="49"/>
      <c r="L26" s="49"/>
    </row>
    <row r="27" spans="1:12" x14ac:dyDescent="0.2">
      <c r="A27" s="49"/>
      <c r="B27" s="49"/>
      <c r="C27" s="49"/>
      <c r="D27" s="49"/>
      <c r="E27" s="49"/>
      <c r="F27" s="49"/>
      <c r="G27" s="49"/>
      <c r="H27" s="49"/>
      <c r="I27" s="49"/>
      <c r="J27" s="49"/>
      <c r="K27" s="49"/>
      <c r="L27" s="49"/>
    </row>
    <row r="28" spans="1:12" ht="3" customHeight="1" x14ac:dyDescent="0.2">
      <c r="A28" s="49"/>
      <c r="B28" s="49"/>
      <c r="C28" s="49"/>
      <c r="D28" s="49"/>
      <c r="E28" s="49"/>
      <c r="F28" s="49"/>
      <c r="G28" s="49"/>
      <c r="H28" s="49"/>
      <c r="I28" s="49"/>
      <c r="J28" s="49"/>
      <c r="K28" s="49"/>
      <c r="L28" s="49"/>
    </row>
    <row r="29" spans="1:12" ht="6" customHeight="1" x14ac:dyDescent="0.2">
      <c r="A29" s="49"/>
      <c r="B29" s="49"/>
      <c r="C29" s="49"/>
      <c r="D29" s="49"/>
      <c r="E29" s="49"/>
      <c r="F29" s="49"/>
      <c r="G29" s="49"/>
      <c r="H29" s="49"/>
      <c r="I29" s="49"/>
      <c r="J29" s="49"/>
      <c r="K29" s="49"/>
      <c r="L29" s="49"/>
    </row>
    <row r="30" spans="1:12" ht="16.5" customHeight="1" x14ac:dyDescent="0.2">
      <c r="A30" s="129" t="s">
        <v>46</v>
      </c>
      <c r="B30" s="130"/>
      <c r="C30" s="130"/>
      <c r="D30" s="130"/>
      <c r="E30" s="131"/>
      <c r="F30" s="132"/>
      <c r="G30" s="132"/>
      <c r="H30" s="132"/>
      <c r="I30" s="132"/>
      <c r="J30" s="132"/>
      <c r="K30" s="132"/>
      <c r="L30" s="132"/>
    </row>
    <row r="31" spans="1:12" ht="28.5" customHeight="1" x14ac:dyDescent="0.2">
      <c r="A31" s="341" t="s">
        <v>47</v>
      </c>
      <c r="B31" s="334" t="s">
        <v>48</v>
      </c>
      <c r="C31" s="338" t="s">
        <v>49</v>
      </c>
      <c r="D31" s="339"/>
      <c r="E31" s="344" t="s">
        <v>50</v>
      </c>
      <c r="F31" s="133"/>
      <c r="G31" s="133"/>
      <c r="H31" s="133"/>
      <c r="I31" s="340"/>
      <c r="J31" s="340"/>
      <c r="K31" s="340"/>
      <c r="L31" s="340"/>
    </row>
    <row r="32" spans="1:12" x14ac:dyDescent="0.2">
      <c r="A32" s="342"/>
      <c r="B32" s="343"/>
      <c r="C32" s="134" t="s">
        <v>41</v>
      </c>
      <c r="D32" s="134" t="s">
        <v>39</v>
      </c>
      <c r="E32" s="345"/>
      <c r="F32" s="135"/>
      <c r="G32" s="135"/>
      <c r="H32" s="135"/>
      <c r="I32" s="135"/>
      <c r="J32" s="135"/>
      <c r="K32" s="135"/>
      <c r="L32" s="135"/>
    </row>
    <row r="33" spans="1:12" ht="16.5" customHeight="1" x14ac:dyDescent="0.2">
      <c r="A33" s="136">
        <v>1</v>
      </c>
      <c r="B33" s="137" t="s">
        <v>51</v>
      </c>
      <c r="C33" s="138">
        <v>109</v>
      </c>
      <c r="D33" s="139">
        <v>15</v>
      </c>
      <c r="E33" s="140">
        <v>40.4</v>
      </c>
      <c r="F33" s="141"/>
      <c r="G33" s="141"/>
      <c r="H33" s="141"/>
      <c r="I33" s="160"/>
      <c r="J33" s="160"/>
      <c r="K33" s="160"/>
      <c r="L33" s="160"/>
    </row>
    <row r="34" spans="1:12" ht="16.5" customHeight="1" x14ac:dyDescent="0.2">
      <c r="A34" s="142">
        <f t="shared" ref="A34:A42" si="0">A33+1</f>
        <v>2</v>
      </c>
      <c r="B34" s="143" t="s">
        <v>52</v>
      </c>
      <c r="C34" s="144">
        <v>356</v>
      </c>
      <c r="D34" s="145">
        <v>24</v>
      </c>
      <c r="E34" s="146">
        <v>111.3</v>
      </c>
      <c r="F34" s="141"/>
      <c r="G34" s="141"/>
      <c r="H34" s="141"/>
      <c r="I34" s="160"/>
      <c r="J34" s="160"/>
      <c r="K34" s="160"/>
      <c r="L34" s="160"/>
    </row>
    <row r="35" spans="1:12" ht="16.5" customHeight="1" x14ac:dyDescent="0.2">
      <c r="A35" s="142">
        <f t="shared" si="0"/>
        <v>3</v>
      </c>
      <c r="B35" s="143" t="s">
        <v>53</v>
      </c>
      <c r="C35" s="144">
        <v>379</v>
      </c>
      <c r="D35" s="145">
        <v>16</v>
      </c>
      <c r="E35" s="146">
        <v>90.8</v>
      </c>
      <c r="F35" s="141"/>
      <c r="G35" s="141"/>
      <c r="H35" s="141"/>
      <c r="I35" s="160"/>
      <c r="J35" s="160"/>
      <c r="K35" s="160"/>
      <c r="L35" s="160"/>
    </row>
    <row r="36" spans="1:12" ht="16.5" customHeight="1" x14ac:dyDescent="0.2">
      <c r="A36" s="142">
        <f t="shared" si="0"/>
        <v>4</v>
      </c>
      <c r="B36" s="143" t="s">
        <v>54</v>
      </c>
      <c r="C36" s="144">
        <v>412</v>
      </c>
      <c r="D36" s="145">
        <v>14</v>
      </c>
      <c r="E36" s="146">
        <v>92.3</v>
      </c>
      <c r="F36" s="141"/>
      <c r="G36" s="141"/>
      <c r="H36" s="141"/>
      <c r="I36" s="160"/>
      <c r="J36" s="160"/>
      <c r="K36" s="160"/>
      <c r="L36" s="160"/>
    </row>
    <row r="37" spans="1:12" ht="16.5" customHeight="1" x14ac:dyDescent="0.2">
      <c r="A37" s="142">
        <f t="shared" si="0"/>
        <v>5</v>
      </c>
      <c r="B37" s="143" t="s">
        <v>55</v>
      </c>
      <c r="C37" s="144">
        <v>439</v>
      </c>
      <c r="D37" s="145">
        <v>13</v>
      </c>
      <c r="E37" s="146">
        <v>75.8</v>
      </c>
      <c r="F37" s="141"/>
      <c r="G37" s="141"/>
      <c r="H37" s="141"/>
      <c r="I37" s="160"/>
      <c r="J37" s="160"/>
      <c r="K37" s="160"/>
      <c r="L37" s="160"/>
    </row>
    <row r="38" spans="1:12" ht="16.5" customHeight="1" x14ac:dyDescent="0.2">
      <c r="A38" s="142">
        <f t="shared" si="0"/>
        <v>6</v>
      </c>
      <c r="B38" s="143" t="s">
        <v>56</v>
      </c>
      <c r="C38" s="144">
        <v>504</v>
      </c>
      <c r="D38" s="145">
        <v>12</v>
      </c>
      <c r="E38" s="146">
        <v>85.4</v>
      </c>
      <c r="F38" s="141"/>
      <c r="G38" s="141"/>
      <c r="H38" s="141"/>
      <c r="I38" s="160"/>
      <c r="J38" s="160"/>
      <c r="K38" s="160"/>
      <c r="L38" s="160"/>
    </row>
    <row r="39" spans="1:12" ht="16.5" customHeight="1" x14ac:dyDescent="0.2">
      <c r="A39" s="142">
        <f t="shared" si="0"/>
        <v>7</v>
      </c>
      <c r="B39" s="143" t="s">
        <v>57</v>
      </c>
      <c r="C39" s="144">
        <v>514</v>
      </c>
      <c r="D39" s="145">
        <v>4</v>
      </c>
      <c r="E39" s="146">
        <v>76.400000000000006</v>
      </c>
      <c r="F39" s="141"/>
      <c r="G39" s="141"/>
      <c r="H39" s="141"/>
      <c r="I39" s="160"/>
      <c r="J39" s="160"/>
      <c r="K39" s="160"/>
      <c r="L39" s="160"/>
    </row>
    <row r="40" spans="1:12" ht="16.5" customHeight="1" x14ac:dyDescent="0.2">
      <c r="A40" s="142">
        <f t="shared" si="0"/>
        <v>8</v>
      </c>
      <c r="B40" s="143" t="s">
        <v>58</v>
      </c>
      <c r="C40" s="144">
        <v>519</v>
      </c>
      <c r="D40" s="145">
        <v>4</v>
      </c>
      <c r="E40" s="146">
        <v>65.2</v>
      </c>
      <c r="F40" s="141"/>
      <c r="G40" s="141"/>
      <c r="H40" s="141"/>
      <c r="I40" s="160"/>
      <c r="J40" s="160"/>
      <c r="K40" s="160"/>
      <c r="L40" s="160"/>
    </row>
    <row r="41" spans="1:12" ht="16.5" customHeight="1" x14ac:dyDescent="0.2">
      <c r="A41" s="142">
        <f t="shared" si="0"/>
        <v>9</v>
      </c>
      <c r="B41" s="143" t="s">
        <v>59</v>
      </c>
      <c r="C41" s="144">
        <v>543</v>
      </c>
      <c r="D41" s="145">
        <v>3</v>
      </c>
      <c r="E41" s="146">
        <v>66.400000000000006</v>
      </c>
      <c r="F41" s="141"/>
      <c r="G41" s="141"/>
      <c r="H41" s="141"/>
      <c r="I41" s="160"/>
      <c r="J41" s="160"/>
      <c r="K41" s="160"/>
      <c r="L41" s="160"/>
    </row>
    <row r="42" spans="1:12" ht="16.5" customHeight="1" x14ac:dyDescent="0.2">
      <c r="A42" s="142">
        <f t="shared" si="0"/>
        <v>10</v>
      </c>
      <c r="B42" s="143" t="s">
        <v>60</v>
      </c>
      <c r="C42" s="147">
        <v>552</v>
      </c>
      <c r="D42" s="148">
        <v>2</v>
      </c>
      <c r="E42" s="149">
        <v>61.8</v>
      </c>
      <c r="F42" s="141"/>
      <c r="G42" s="141"/>
      <c r="H42" s="141"/>
      <c r="I42" s="160"/>
      <c r="J42" s="160"/>
      <c r="K42" s="160"/>
      <c r="L42" s="160"/>
    </row>
    <row r="43" spans="1:12" x14ac:dyDescent="0.2">
      <c r="A43" s="150"/>
      <c r="B43" s="151"/>
      <c r="C43" s="151"/>
      <c r="D43" s="151"/>
      <c r="E43" s="152"/>
      <c r="F43" s="141"/>
      <c r="G43" s="141"/>
      <c r="H43" s="141"/>
      <c r="I43" s="160"/>
      <c r="J43" s="160"/>
      <c r="K43" s="160"/>
      <c r="L43" s="160"/>
    </row>
    <row r="44" spans="1:12" x14ac:dyDescent="0.2">
      <c r="A44" s="153"/>
      <c r="B44" s="154"/>
      <c r="C44" s="154"/>
      <c r="D44" s="154"/>
      <c r="E44" s="155"/>
      <c r="F44" s="141"/>
      <c r="G44" s="141"/>
      <c r="H44" s="141"/>
      <c r="I44" s="160"/>
      <c r="J44" s="160"/>
      <c r="K44" s="49"/>
      <c r="L44" s="161" t="s">
        <v>44</v>
      </c>
    </row>
    <row r="45" spans="1:12" x14ac:dyDescent="0.2">
      <c r="A45" s="156"/>
      <c r="B45" s="154"/>
      <c r="C45" s="154"/>
      <c r="D45" s="154"/>
      <c r="E45" s="155"/>
      <c r="F45" s="141"/>
      <c r="G45" s="141"/>
      <c r="H45" s="141"/>
      <c r="I45" s="160"/>
      <c r="J45" s="160"/>
      <c r="K45" s="49"/>
      <c r="L45" s="49"/>
    </row>
    <row r="46" spans="1:12" ht="15" customHeight="1" x14ac:dyDescent="0.2">
      <c r="A46" s="157"/>
      <c r="B46" s="158"/>
      <c r="C46" s="158"/>
      <c r="D46" s="158"/>
      <c r="E46" s="159"/>
      <c r="F46" s="141"/>
      <c r="G46" s="141"/>
      <c r="H46" s="141"/>
      <c r="I46" s="160"/>
      <c r="J46" s="160"/>
      <c r="K46" s="49"/>
      <c r="L46" s="49"/>
    </row>
    <row r="47" spans="1:12" ht="6" customHeight="1" x14ac:dyDescent="0.2">
      <c r="A47" s="49"/>
      <c r="B47" s="49"/>
      <c r="C47" s="49"/>
      <c r="D47" s="49"/>
      <c r="E47" s="49"/>
      <c r="F47" s="49"/>
      <c r="G47" s="49"/>
      <c r="H47" s="49"/>
      <c r="I47" s="49"/>
      <c r="J47" s="49"/>
      <c r="K47" s="49"/>
      <c r="L47" s="49"/>
    </row>
  </sheetData>
  <mergeCells count="5">
    <mergeCell ref="C31:D31"/>
    <mergeCell ref="I31:L31"/>
    <mergeCell ref="A31:A32"/>
    <mergeCell ref="B31:B32"/>
    <mergeCell ref="E31:E32"/>
  </mergeCells>
  <phoneticPr fontId="7" type="noConversion"/>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4460" r:id="rId3">
          <objectPr defaultSize="0" altText="" r:id="rId4">
            <anchor moveWithCells="1">
              <from>
                <xdr:col>10</xdr:col>
                <xdr:colOff>104775</xdr:colOff>
                <xdr:row>44</xdr:row>
                <xdr:rowOff>19050</xdr:rowOff>
              </from>
              <to>
                <xdr:col>11</xdr:col>
                <xdr:colOff>400050</xdr:colOff>
                <xdr:row>45</xdr:row>
                <xdr:rowOff>161925</xdr:rowOff>
              </to>
            </anchor>
          </objectPr>
        </oleObject>
      </mc:Choice>
      <mc:Fallback>
        <oleObject progId="Paint.Picture" shapeId="104460" r:id="rId3"/>
      </mc:Fallback>
    </mc:AlternateContent>
    <mc:AlternateContent xmlns:mc="http://schemas.openxmlformats.org/markup-compatibility/2006">
      <mc:Choice Requires="x14">
        <oleObject progId="Paint.Picture" shapeId="104475" r:id="rId5">
          <objectPr defaultSize="0" altText="" r:id="rId6">
            <anchor moveWithCells="1" sizeWithCells="1">
              <from>
                <xdr:col>10</xdr:col>
                <xdr:colOff>409575</xdr:colOff>
                <xdr:row>0</xdr:row>
                <xdr:rowOff>95250</xdr:rowOff>
              </from>
              <to>
                <xdr:col>11</xdr:col>
                <xdr:colOff>219075</xdr:colOff>
                <xdr:row>1</xdr:row>
                <xdr:rowOff>209550</xdr:rowOff>
              </to>
            </anchor>
          </objectPr>
        </oleObject>
      </mc:Choice>
      <mc:Fallback>
        <oleObject progId="Paint.Picture" shapeId="104475" r:id="rId5"/>
      </mc:Fallback>
    </mc:AlternateContent>
  </oleObject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4"/>
  <dimension ref="A1:I75"/>
  <sheetViews>
    <sheetView workbookViewId="0">
      <pane ySplit="12" topLeftCell="A13" activePane="bottomLeft" state="frozen"/>
      <selection pane="bottomLeft" activeCell="O31" sqref="O31"/>
    </sheetView>
  </sheetViews>
  <sheetFormatPr defaultColWidth="9.140625" defaultRowHeight="12.75" x14ac:dyDescent="0.2"/>
  <cols>
    <col min="1" max="1" width="5.28515625" style="28" customWidth="1"/>
    <col min="2" max="3" width="29.5703125" style="28" customWidth="1"/>
    <col min="4" max="4" width="6.5703125" style="28" customWidth="1"/>
    <col min="5" max="5" width="10.42578125" style="28" customWidth="1"/>
    <col min="6" max="7" width="7.5703125" style="28" customWidth="1"/>
    <col min="8" max="8" width="30.5703125" style="28" customWidth="1"/>
    <col min="9" max="9" width="2.7109375" style="29" customWidth="1"/>
    <col min="10" max="16384" width="9.140625" style="28"/>
  </cols>
  <sheetData>
    <row r="1" spans="1:9" ht="20.25" x14ac:dyDescent="0.3">
      <c r="A1" s="346" t="str">
        <f ca="1">MID(CELL("filename",A7),FIND("]",CELL("filename"),1)+1,255)</f>
        <v>20 - X</v>
      </c>
      <c r="B1" s="346"/>
      <c r="C1" s="346"/>
      <c r="D1" s="346"/>
      <c r="E1" s="346"/>
      <c r="F1" s="346"/>
      <c r="G1" s="346"/>
      <c r="H1" s="346"/>
      <c r="I1" s="346"/>
    </row>
    <row r="2" spans="1:9" ht="3.75" customHeight="1" x14ac:dyDescent="0.3">
      <c r="A2" s="30"/>
      <c r="B2" s="30"/>
      <c r="C2" s="30"/>
      <c r="D2" s="30"/>
      <c r="E2" s="30"/>
      <c r="F2" s="30"/>
      <c r="G2" s="30"/>
      <c r="H2" s="30"/>
      <c r="I2" s="30"/>
    </row>
    <row r="3" spans="1:9" s="26" customFormat="1" x14ac:dyDescent="0.2">
      <c r="A3" s="31"/>
      <c r="B3" s="31"/>
      <c r="C3" s="31"/>
      <c r="D3" s="32"/>
      <c r="E3" s="32" t="s">
        <v>73</v>
      </c>
      <c r="F3" s="33"/>
      <c r="G3" s="34"/>
      <c r="H3" s="31"/>
      <c r="I3" s="31"/>
    </row>
    <row r="4" spans="1:9" s="26" customFormat="1" ht="12" x14ac:dyDescent="0.2">
      <c r="A4" s="31"/>
      <c r="B4" s="31"/>
      <c r="C4" s="31"/>
      <c r="D4" s="35" t="s">
        <v>74</v>
      </c>
      <c r="E4" s="35">
        <f>COUNTIF($D$12:$D$65,"U")</f>
        <v>0</v>
      </c>
      <c r="F4" s="36" t="str">
        <f>IF($E$9=0,"-",$E4/$E$9)</f>
        <v>-</v>
      </c>
      <c r="G4" s="37">
        <f>SUMIF($D$12:$D$64,"U",$G$12:$G$64)/60</f>
        <v>0</v>
      </c>
      <c r="H4" s="31"/>
      <c r="I4" s="31"/>
    </row>
    <row r="5" spans="1:9" s="26" customFormat="1" ht="12" x14ac:dyDescent="0.2">
      <c r="A5" s="31"/>
      <c r="B5" s="31"/>
      <c r="C5" s="31"/>
      <c r="D5" s="35" t="s">
        <v>75</v>
      </c>
      <c r="E5" s="35">
        <f>COUNTIF($D$12:$D$65,"P")</f>
        <v>0</v>
      </c>
      <c r="F5" s="36" t="str">
        <f>IF($E$9=0,"-",$E5/$E$9)</f>
        <v>-</v>
      </c>
      <c r="G5" s="38">
        <f>SUMIF($D$12:$D$65,"P",$G$12:$G$65)/60</f>
        <v>0</v>
      </c>
      <c r="H5" s="31"/>
      <c r="I5" s="31"/>
    </row>
    <row r="6" spans="1:9" s="26" customFormat="1" ht="12" x14ac:dyDescent="0.2">
      <c r="A6" s="31"/>
      <c r="B6" s="31"/>
      <c r="C6" s="31"/>
      <c r="D6" s="35" t="s">
        <v>76</v>
      </c>
      <c r="E6" s="35">
        <f>COUNTIF($D$12:$D$65,"F")</f>
        <v>0</v>
      </c>
      <c r="F6" s="36" t="str">
        <f>IF($E$9=0,"-",$E6/$E$9)</f>
        <v>-</v>
      </c>
      <c r="G6" s="38">
        <f>SUMIF($D$12:$D$65,"F",$G$12:$G$65)/60</f>
        <v>0</v>
      </c>
      <c r="H6" s="31"/>
      <c r="I6" s="31"/>
    </row>
    <row r="7" spans="1:9" s="26" customFormat="1" ht="12" x14ac:dyDescent="0.2">
      <c r="A7" s="39"/>
      <c r="B7" s="39"/>
      <c r="C7" s="39"/>
      <c r="D7" s="35" t="s">
        <v>77</v>
      </c>
      <c r="E7" s="35">
        <f>COUNTIF($D$12:$D$65,"S")</f>
        <v>0</v>
      </c>
      <c r="F7" s="36" t="str">
        <f>IF($E$9=0,"-",$E7/$E$9)</f>
        <v>-</v>
      </c>
      <c r="G7" s="38">
        <f>SUMIF($D$12:$D$65,"S",$G$12:$G$65)/60</f>
        <v>0</v>
      </c>
      <c r="H7" s="31"/>
      <c r="I7" s="31"/>
    </row>
    <row r="8" spans="1:9" s="26" customFormat="1" ht="12" x14ac:dyDescent="0.2">
      <c r="A8" s="39"/>
      <c r="B8" s="39"/>
      <c r="C8" s="39"/>
      <c r="D8" s="35" t="s">
        <v>78</v>
      </c>
      <c r="E8" s="35">
        <f>COUNTIF($D$12:$D$65,"B")</f>
        <v>0</v>
      </c>
      <c r="F8" s="40" t="str">
        <f>IF($E$9=0,"-",$E8/$E$9)</f>
        <v>-</v>
      </c>
      <c r="G8" s="38">
        <f>SUMIF($D$12:$D$65,"B",$G$12:$G$65)/60</f>
        <v>0</v>
      </c>
      <c r="H8" s="31"/>
      <c r="I8" s="31"/>
    </row>
    <row r="9" spans="1:9" s="26" customFormat="1" ht="12" hidden="1" x14ac:dyDescent="0.2">
      <c r="A9" s="39"/>
      <c r="B9" s="39"/>
      <c r="C9" s="39"/>
      <c r="D9" s="41" t="s">
        <v>41</v>
      </c>
      <c r="E9" s="42">
        <f>SUM(E4:E8)</f>
        <v>0</v>
      </c>
      <c r="F9" s="43" t="str">
        <f>IF($E$9=0,"-",$E$9/$E$9)</f>
        <v>-</v>
      </c>
      <c r="G9" s="44">
        <f>SUM(G4:G8)</f>
        <v>0</v>
      </c>
      <c r="I9" s="66"/>
    </row>
    <row r="10" spans="1:9" s="26" customFormat="1" ht="12" hidden="1" x14ac:dyDescent="0.2">
      <c r="A10" s="39"/>
      <c r="B10" s="39"/>
      <c r="C10" s="39"/>
      <c r="D10" s="45" t="s">
        <v>43</v>
      </c>
      <c r="E10" s="46">
        <f>COUNTIF($D$12:$D$65,"N/A")</f>
        <v>50</v>
      </c>
      <c r="F10" s="47"/>
      <c r="G10" s="48">
        <f>SUMIF($D$12:$D$65,"n/a",$G$12:$G$65)/60</f>
        <v>0</v>
      </c>
      <c r="I10" s="66"/>
    </row>
    <row r="11" spans="1:9" ht="4.5" customHeight="1" x14ac:dyDescent="0.2">
      <c r="A11" s="49"/>
      <c r="B11" s="49"/>
      <c r="C11" s="49"/>
      <c r="D11" s="49"/>
      <c r="E11" s="49"/>
      <c r="F11" s="49"/>
      <c r="G11" s="49"/>
      <c r="H11" s="49"/>
      <c r="I11" s="67"/>
    </row>
    <row r="12" spans="1:9" ht="29.25" customHeight="1" x14ac:dyDescent="0.2">
      <c r="A12" s="50" t="s">
        <v>79</v>
      </c>
      <c r="B12" s="50" t="s">
        <v>102</v>
      </c>
      <c r="C12" s="50" t="s">
        <v>80</v>
      </c>
      <c r="D12" s="50" t="s">
        <v>81</v>
      </c>
      <c r="E12" s="50" t="s">
        <v>82</v>
      </c>
      <c r="F12" s="50" t="s">
        <v>30</v>
      </c>
      <c r="G12" s="50" t="s">
        <v>83</v>
      </c>
      <c r="H12" s="51" t="s">
        <v>64</v>
      </c>
      <c r="I12" s="68"/>
    </row>
    <row r="13" spans="1:9" x14ac:dyDescent="0.2">
      <c r="A13" s="347" t="s">
        <v>103</v>
      </c>
      <c r="B13" s="348"/>
      <c r="C13" s="348"/>
      <c r="D13" s="348"/>
      <c r="E13" s="348"/>
      <c r="F13" s="348"/>
      <c r="G13" s="348"/>
      <c r="H13" s="348"/>
      <c r="I13" s="349"/>
    </row>
    <row r="14" spans="1:9" x14ac:dyDescent="0.2">
      <c r="A14" s="52">
        <f>MAX(A$12:A12)+1</f>
        <v>1</v>
      </c>
      <c r="B14" s="53"/>
      <c r="C14" s="54"/>
      <c r="D14" s="55" t="s">
        <v>84</v>
      </c>
      <c r="E14" s="56"/>
      <c r="F14" s="57"/>
      <c r="G14" s="58"/>
      <c r="H14" s="59"/>
      <c r="I14" s="57"/>
    </row>
    <row r="15" spans="1:9" x14ac:dyDescent="0.2">
      <c r="A15" s="60">
        <f>MAX(A$12:A14)+1</f>
        <v>2</v>
      </c>
      <c r="B15" s="61"/>
      <c r="C15" s="62"/>
      <c r="D15" s="55" t="s">
        <v>84</v>
      </c>
      <c r="E15" s="63"/>
      <c r="F15" s="64"/>
      <c r="G15" s="58"/>
      <c r="H15" s="65"/>
      <c r="I15" s="64"/>
    </row>
    <row r="16" spans="1:9" x14ac:dyDescent="0.2">
      <c r="A16" s="60">
        <f>MAX(A$12:A15)+1</f>
        <v>3</v>
      </c>
      <c r="B16" s="61"/>
      <c r="C16" s="62"/>
      <c r="D16" s="55" t="s">
        <v>84</v>
      </c>
      <c r="E16" s="63"/>
      <c r="F16" s="64"/>
      <c r="G16" s="58"/>
      <c r="H16" s="65"/>
      <c r="I16" s="64"/>
    </row>
    <row r="17" spans="1:9" x14ac:dyDescent="0.2">
      <c r="A17" s="60">
        <f>MAX(A$12:A16)+1</f>
        <v>4</v>
      </c>
      <c r="B17" s="61"/>
      <c r="C17" s="62"/>
      <c r="D17" s="55" t="s">
        <v>84</v>
      </c>
      <c r="E17" s="63"/>
      <c r="F17" s="64"/>
      <c r="G17" s="58"/>
      <c r="H17" s="65"/>
      <c r="I17" s="64"/>
    </row>
    <row r="18" spans="1:9" x14ac:dyDescent="0.2">
      <c r="A18" s="60">
        <f>MAX(A$12:A17)+1</f>
        <v>5</v>
      </c>
      <c r="B18" s="61"/>
      <c r="C18" s="62"/>
      <c r="D18" s="55" t="s">
        <v>84</v>
      </c>
      <c r="E18" s="63"/>
      <c r="F18" s="64"/>
      <c r="G18" s="58"/>
      <c r="H18" s="65"/>
      <c r="I18" s="64"/>
    </row>
    <row r="19" spans="1:9" x14ac:dyDescent="0.2">
      <c r="A19" s="60">
        <f>MAX(A$12:A18)+1</f>
        <v>6</v>
      </c>
      <c r="B19" s="62"/>
      <c r="C19" s="61"/>
      <c r="D19" s="55" t="s">
        <v>84</v>
      </c>
      <c r="E19" s="63"/>
      <c r="F19" s="64"/>
      <c r="G19" s="58"/>
      <c r="H19" s="65"/>
      <c r="I19" s="64"/>
    </row>
    <row r="20" spans="1:9" x14ac:dyDescent="0.2">
      <c r="A20" s="60">
        <f>MAX(A$12:A19)+1</f>
        <v>7</v>
      </c>
      <c r="B20" s="62"/>
      <c r="C20" s="61"/>
      <c r="D20" s="55" t="s">
        <v>84</v>
      </c>
      <c r="E20" s="63"/>
      <c r="F20" s="64"/>
      <c r="G20" s="58"/>
      <c r="H20" s="65"/>
      <c r="I20" s="64"/>
    </row>
    <row r="21" spans="1:9" x14ac:dyDescent="0.2">
      <c r="A21" s="60">
        <f>MAX(A$12:A20)+1</f>
        <v>8</v>
      </c>
      <c r="B21" s="61"/>
      <c r="C21" s="61"/>
      <c r="D21" s="55" t="s">
        <v>84</v>
      </c>
      <c r="E21" s="63"/>
      <c r="F21" s="64"/>
      <c r="G21" s="58"/>
      <c r="H21" s="65"/>
      <c r="I21" s="64"/>
    </row>
    <row r="22" spans="1:9" x14ac:dyDescent="0.2">
      <c r="A22" s="60">
        <f>MAX(A$12:A21)+1</f>
        <v>9</v>
      </c>
      <c r="B22" s="62"/>
      <c r="C22" s="61"/>
      <c r="D22" s="55" t="s">
        <v>84</v>
      </c>
      <c r="E22" s="63"/>
      <c r="F22" s="64"/>
      <c r="G22" s="58"/>
      <c r="H22" s="65"/>
      <c r="I22" s="64"/>
    </row>
    <row r="23" spans="1:9" x14ac:dyDescent="0.2">
      <c r="A23" s="60">
        <f>MAX(A$12:A22)+1</f>
        <v>10</v>
      </c>
      <c r="B23" s="62"/>
      <c r="C23" s="61"/>
      <c r="D23" s="55" t="s">
        <v>84</v>
      </c>
      <c r="E23" s="63"/>
      <c r="F23" s="64"/>
      <c r="G23" s="58"/>
      <c r="H23" s="65"/>
      <c r="I23" s="64"/>
    </row>
    <row r="24" spans="1:9" x14ac:dyDescent="0.2">
      <c r="A24" s="60">
        <f>MAX(A$12:A23)+1</f>
        <v>11</v>
      </c>
      <c r="B24" s="61"/>
      <c r="C24" s="61"/>
      <c r="D24" s="55" t="s">
        <v>84</v>
      </c>
      <c r="E24" s="63"/>
      <c r="F24" s="64"/>
      <c r="G24" s="58"/>
      <c r="H24" s="65"/>
      <c r="I24" s="64"/>
    </row>
    <row r="25" spans="1:9" x14ac:dyDescent="0.2">
      <c r="A25" s="60">
        <f>MAX(A$12:A24)+1</f>
        <v>12</v>
      </c>
      <c r="B25" s="62"/>
      <c r="C25" s="61"/>
      <c r="D25" s="55" t="s">
        <v>84</v>
      </c>
      <c r="E25" s="63"/>
      <c r="F25" s="64"/>
      <c r="G25" s="58"/>
      <c r="H25" s="65"/>
      <c r="I25" s="64"/>
    </row>
    <row r="26" spans="1:9" x14ac:dyDescent="0.2">
      <c r="A26" s="60">
        <f>MAX(A$12:A25)+1</f>
        <v>13</v>
      </c>
      <c r="B26" s="62"/>
      <c r="C26" s="61"/>
      <c r="D26" s="55" t="s">
        <v>84</v>
      </c>
      <c r="E26" s="63"/>
      <c r="F26" s="64"/>
      <c r="G26" s="58"/>
      <c r="H26" s="65"/>
      <c r="I26" s="64"/>
    </row>
    <row r="27" spans="1:9" x14ac:dyDescent="0.2">
      <c r="A27" s="60">
        <f>MAX(A$12:A26)+1</f>
        <v>14</v>
      </c>
      <c r="B27" s="61"/>
      <c r="C27" s="61"/>
      <c r="D27" s="55" t="s">
        <v>84</v>
      </c>
      <c r="E27" s="63"/>
      <c r="F27" s="64"/>
      <c r="G27" s="58"/>
      <c r="H27" s="65"/>
      <c r="I27" s="64"/>
    </row>
    <row r="28" spans="1:9" x14ac:dyDescent="0.2">
      <c r="A28" s="60">
        <f>MAX(A$12:A27)+1</f>
        <v>15</v>
      </c>
      <c r="B28" s="62"/>
      <c r="C28" s="61"/>
      <c r="D28" s="55" t="s">
        <v>84</v>
      </c>
      <c r="E28" s="63"/>
      <c r="F28" s="64"/>
      <c r="G28" s="58"/>
      <c r="H28" s="65"/>
      <c r="I28" s="64"/>
    </row>
    <row r="29" spans="1:9" x14ac:dyDescent="0.2">
      <c r="A29" s="60">
        <f>MAX(A$12:A28)+1</f>
        <v>16</v>
      </c>
      <c r="B29" s="62"/>
      <c r="C29" s="61"/>
      <c r="D29" s="55" t="s">
        <v>84</v>
      </c>
      <c r="E29" s="63"/>
      <c r="F29" s="64"/>
      <c r="G29" s="58"/>
      <c r="H29" s="65"/>
      <c r="I29" s="64"/>
    </row>
    <row r="30" spans="1:9" x14ac:dyDescent="0.2">
      <c r="A30" s="60">
        <f>MAX(A$12:A29)+1</f>
        <v>17</v>
      </c>
      <c r="B30" s="61"/>
      <c r="C30" s="61"/>
      <c r="D30" s="55" t="s">
        <v>84</v>
      </c>
      <c r="E30" s="63"/>
      <c r="F30" s="64"/>
      <c r="G30" s="58"/>
      <c r="H30" s="65"/>
      <c r="I30" s="64"/>
    </row>
    <row r="31" spans="1:9" x14ac:dyDescent="0.2">
      <c r="A31" s="60">
        <f>MAX(A$12:A30)+1</f>
        <v>18</v>
      </c>
      <c r="B31" s="62"/>
      <c r="C31" s="61"/>
      <c r="D31" s="55" t="s">
        <v>84</v>
      </c>
      <c r="E31" s="63"/>
      <c r="F31" s="64"/>
      <c r="G31" s="58"/>
      <c r="H31" s="65"/>
      <c r="I31" s="64"/>
    </row>
    <row r="32" spans="1:9" x14ac:dyDescent="0.2">
      <c r="A32" s="60">
        <f>MAX(A$12:A31)+1</f>
        <v>19</v>
      </c>
      <c r="B32" s="62"/>
      <c r="C32" s="61"/>
      <c r="D32" s="55" t="s">
        <v>84</v>
      </c>
      <c r="E32" s="63"/>
      <c r="F32" s="64"/>
      <c r="G32" s="58"/>
      <c r="H32" s="65"/>
      <c r="I32" s="64"/>
    </row>
    <row r="33" spans="1:9" x14ac:dyDescent="0.2">
      <c r="A33" s="60">
        <f>MAX(A$12:A32)+1</f>
        <v>20</v>
      </c>
      <c r="B33" s="61"/>
      <c r="C33" s="61"/>
      <c r="D33" s="55" t="s">
        <v>84</v>
      </c>
      <c r="E33" s="63"/>
      <c r="F33" s="64"/>
      <c r="G33" s="58"/>
      <c r="H33" s="65"/>
      <c r="I33" s="64"/>
    </row>
    <row r="34" spans="1:9" x14ac:dyDescent="0.2">
      <c r="A34" s="60">
        <f>MAX(A$12:A33)+1</f>
        <v>21</v>
      </c>
      <c r="B34" s="62"/>
      <c r="C34" s="61"/>
      <c r="D34" s="55" t="s">
        <v>84</v>
      </c>
      <c r="E34" s="63"/>
      <c r="F34" s="64"/>
      <c r="G34" s="58"/>
      <c r="H34" s="65"/>
      <c r="I34" s="64"/>
    </row>
    <row r="35" spans="1:9" x14ac:dyDescent="0.2">
      <c r="A35" s="60">
        <f>MAX(A$12:A34)+1</f>
        <v>22</v>
      </c>
      <c r="B35" s="62"/>
      <c r="C35" s="61"/>
      <c r="D35" s="55" t="s">
        <v>84</v>
      </c>
      <c r="E35" s="63"/>
      <c r="F35" s="64"/>
      <c r="G35" s="58"/>
      <c r="H35" s="65"/>
      <c r="I35" s="64"/>
    </row>
    <row r="36" spans="1:9" x14ac:dyDescent="0.2">
      <c r="A36" s="60">
        <f>MAX(A$12:A35)+1</f>
        <v>23</v>
      </c>
      <c r="B36" s="61"/>
      <c r="C36" s="61"/>
      <c r="D36" s="55" t="s">
        <v>84</v>
      </c>
      <c r="E36" s="63"/>
      <c r="F36" s="64"/>
      <c r="G36" s="58"/>
      <c r="H36" s="65"/>
      <c r="I36" s="64"/>
    </row>
    <row r="37" spans="1:9" x14ac:dyDescent="0.2">
      <c r="A37" s="60">
        <f>MAX(A$12:A36)+1</f>
        <v>24</v>
      </c>
      <c r="B37" s="62"/>
      <c r="C37" s="61"/>
      <c r="D37" s="55" t="s">
        <v>84</v>
      </c>
      <c r="E37" s="63"/>
      <c r="F37" s="64"/>
      <c r="G37" s="58"/>
      <c r="H37" s="65"/>
      <c r="I37" s="64"/>
    </row>
    <row r="38" spans="1:9" x14ac:dyDescent="0.2">
      <c r="A38" s="60">
        <f>MAX(A$12:A37)+1</f>
        <v>25</v>
      </c>
      <c r="B38" s="62"/>
      <c r="C38" s="61"/>
      <c r="D38" s="55" t="s">
        <v>84</v>
      </c>
      <c r="E38" s="63"/>
      <c r="F38" s="64"/>
      <c r="G38" s="58"/>
      <c r="H38" s="65"/>
      <c r="I38" s="64"/>
    </row>
    <row r="39" spans="1:9" x14ac:dyDescent="0.2">
      <c r="A39" s="60">
        <f>MAX(A$12:A38)+1</f>
        <v>26</v>
      </c>
      <c r="B39" s="61"/>
      <c r="C39" s="61"/>
      <c r="D39" s="55" t="s">
        <v>84</v>
      </c>
      <c r="E39" s="63"/>
      <c r="F39" s="64"/>
      <c r="G39" s="58"/>
      <c r="H39" s="65"/>
      <c r="I39" s="64"/>
    </row>
    <row r="40" spans="1:9" x14ac:dyDescent="0.2">
      <c r="A40" s="60">
        <f>MAX(A$12:A39)+1</f>
        <v>27</v>
      </c>
      <c r="B40" s="62"/>
      <c r="C40" s="61"/>
      <c r="D40" s="55" t="s">
        <v>84</v>
      </c>
      <c r="E40" s="63"/>
      <c r="F40" s="64"/>
      <c r="G40" s="58"/>
      <c r="H40" s="65"/>
      <c r="I40" s="64"/>
    </row>
    <row r="41" spans="1:9" x14ac:dyDescent="0.2">
      <c r="A41" s="60">
        <f>MAX(A$12:A40)+1</f>
        <v>28</v>
      </c>
      <c r="B41" s="62"/>
      <c r="C41" s="61"/>
      <c r="D41" s="55" t="s">
        <v>84</v>
      </c>
      <c r="E41" s="63"/>
      <c r="F41" s="64"/>
      <c r="G41" s="58"/>
      <c r="H41" s="65"/>
      <c r="I41" s="64"/>
    </row>
    <row r="42" spans="1:9" x14ac:dyDescent="0.2">
      <c r="A42" s="60">
        <f>MAX(A$12:A41)+1</f>
        <v>29</v>
      </c>
      <c r="B42" s="61"/>
      <c r="C42" s="61"/>
      <c r="D42" s="55" t="s">
        <v>84</v>
      </c>
      <c r="E42" s="63"/>
      <c r="F42" s="64"/>
      <c r="G42" s="58"/>
      <c r="H42" s="65"/>
      <c r="I42" s="64"/>
    </row>
    <row r="43" spans="1:9" x14ac:dyDescent="0.2">
      <c r="A43" s="60">
        <f>MAX(A$12:A42)+1</f>
        <v>30</v>
      </c>
      <c r="B43" s="62"/>
      <c r="C43" s="61"/>
      <c r="D43" s="55" t="s">
        <v>84</v>
      </c>
      <c r="E43" s="63"/>
      <c r="F43" s="64"/>
      <c r="G43" s="58"/>
      <c r="H43" s="65"/>
      <c r="I43" s="64"/>
    </row>
    <row r="44" spans="1:9" x14ac:dyDescent="0.2">
      <c r="A44" s="60">
        <f>MAX(A$12:A43)+1</f>
        <v>31</v>
      </c>
      <c r="B44" s="62"/>
      <c r="C44" s="61"/>
      <c r="D44" s="55" t="s">
        <v>84</v>
      </c>
      <c r="E44" s="63"/>
      <c r="F44" s="64"/>
      <c r="G44" s="58"/>
      <c r="H44" s="65"/>
      <c r="I44" s="64"/>
    </row>
    <row r="45" spans="1:9" x14ac:dyDescent="0.2">
      <c r="A45" s="60">
        <f>MAX(A$12:A44)+1</f>
        <v>32</v>
      </c>
      <c r="B45" s="61"/>
      <c r="C45" s="61"/>
      <c r="D45" s="55" t="s">
        <v>84</v>
      </c>
      <c r="E45" s="63"/>
      <c r="F45" s="64"/>
      <c r="G45" s="58"/>
      <c r="H45" s="65"/>
      <c r="I45" s="64"/>
    </row>
    <row r="46" spans="1:9" x14ac:dyDescent="0.2">
      <c r="A46" s="60">
        <f>MAX(A$12:A45)+1</f>
        <v>33</v>
      </c>
      <c r="B46" s="62"/>
      <c r="C46" s="61"/>
      <c r="D46" s="55" t="s">
        <v>84</v>
      </c>
      <c r="E46" s="63"/>
      <c r="F46" s="64"/>
      <c r="G46" s="58"/>
      <c r="H46" s="65"/>
      <c r="I46" s="64"/>
    </row>
    <row r="47" spans="1:9" x14ac:dyDescent="0.2">
      <c r="A47" s="60">
        <f>MAX(A$12:A46)+1</f>
        <v>34</v>
      </c>
      <c r="B47" s="62"/>
      <c r="C47" s="61"/>
      <c r="D47" s="55" t="s">
        <v>84</v>
      </c>
      <c r="E47" s="63"/>
      <c r="F47" s="64"/>
      <c r="G47" s="58"/>
      <c r="H47" s="65"/>
      <c r="I47" s="64"/>
    </row>
    <row r="48" spans="1:9" x14ac:dyDescent="0.2">
      <c r="A48" s="60">
        <f>MAX(A$12:A47)+1</f>
        <v>35</v>
      </c>
      <c r="B48" s="61"/>
      <c r="C48" s="61"/>
      <c r="D48" s="55" t="s">
        <v>84</v>
      </c>
      <c r="E48" s="63"/>
      <c r="F48" s="64"/>
      <c r="G48" s="58"/>
      <c r="H48" s="65"/>
      <c r="I48" s="64"/>
    </row>
    <row r="49" spans="1:9" x14ac:dyDescent="0.2">
      <c r="A49" s="60">
        <f>MAX(A$12:A48)+1</f>
        <v>36</v>
      </c>
      <c r="B49" s="62"/>
      <c r="C49" s="61"/>
      <c r="D49" s="55" t="s">
        <v>84</v>
      </c>
      <c r="E49" s="63"/>
      <c r="F49" s="64"/>
      <c r="G49" s="58"/>
      <c r="H49" s="65"/>
      <c r="I49" s="64"/>
    </row>
    <row r="50" spans="1:9" x14ac:dyDescent="0.2">
      <c r="A50" s="60">
        <f>MAX(A$12:A49)+1</f>
        <v>37</v>
      </c>
      <c r="B50" s="62"/>
      <c r="C50" s="61"/>
      <c r="D50" s="55" t="s">
        <v>84</v>
      </c>
      <c r="E50" s="63"/>
      <c r="F50" s="64"/>
      <c r="G50" s="58"/>
      <c r="H50" s="65"/>
      <c r="I50" s="64"/>
    </row>
    <row r="51" spans="1:9" x14ac:dyDescent="0.2">
      <c r="A51" s="60">
        <f>MAX(A$12:A50)+1</f>
        <v>38</v>
      </c>
      <c r="B51" s="61"/>
      <c r="C51" s="61"/>
      <c r="D51" s="55" t="s">
        <v>84</v>
      </c>
      <c r="E51" s="63"/>
      <c r="F51" s="64"/>
      <c r="G51" s="58"/>
      <c r="H51" s="65"/>
      <c r="I51" s="64"/>
    </row>
    <row r="52" spans="1:9" x14ac:dyDescent="0.2">
      <c r="A52" s="60">
        <f>MAX(A$12:A51)+1</f>
        <v>39</v>
      </c>
      <c r="B52" s="62"/>
      <c r="C52" s="61"/>
      <c r="D52" s="55" t="s">
        <v>84</v>
      </c>
      <c r="E52" s="63"/>
      <c r="F52" s="64"/>
      <c r="G52" s="58"/>
      <c r="H52" s="65"/>
      <c r="I52" s="64"/>
    </row>
    <row r="53" spans="1:9" x14ac:dyDescent="0.2">
      <c r="A53" s="60">
        <f>MAX(A$12:A52)+1</f>
        <v>40</v>
      </c>
      <c r="B53" s="62"/>
      <c r="C53" s="61"/>
      <c r="D53" s="55" t="s">
        <v>84</v>
      </c>
      <c r="E53" s="63"/>
      <c r="F53" s="64"/>
      <c r="G53" s="58"/>
      <c r="H53" s="65"/>
      <c r="I53" s="64"/>
    </row>
    <row r="54" spans="1:9" x14ac:dyDescent="0.2">
      <c r="A54" s="60">
        <f>MAX(A$12:A53)+1</f>
        <v>41</v>
      </c>
      <c r="B54" s="61"/>
      <c r="C54" s="61"/>
      <c r="D54" s="55" t="s">
        <v>84</v>
      </c>
      <c r="E54" s="63"/>
      <c r="F54" s="64"/>
      <c r="G54" s="58"/>
      <c r="H54" s="65"/>
      <c r="I54" s="64"/>
    </row>
    <row r="55" spans="1:9" x14ac:dyDescent="0.2">
      <c r="A55" s="60">
        <f>MAX(A$12:A54)+1</f>
        <v>42</v>
      </c>
      <c r="B55" s="62"/>
      <c r="C55" s="61"/>
      <c r="D55" s="55" t="s">
        <v>84</v>
      </c>
      <c r="E55" s="63"/>
      <c r="F55" s="64"/>
      <c r="G55" s="58"/>
      <c r="H55" s="65"/>
      <c r="I55" s="64"/>
    </row>
    <row r="56" spans="1:9" x14ac:dyDescent="0.2">
      <c r="A56" s="60">
        <f>MAX(A$12:A55)+1</f>
        <v>43</v>
      </c>
      <c r="B56" s="62"/>
      <c r="C56" s="61"/>
      <c r="D56" s="55" t="s">
        <v>84</v>
      </c>
      <c r="E56" s="63"/>
      <c r="F56" s="64"/>
      <c r="G56" s="58"/>
      <c r="H56" s="65"/>
      <c r="I56" s="64"/>
    </row>
    <row r="57" spans="1:9" x14ac:dyDescent="0.2">
      <c r="A57" s="60">
        <f>MAX(A$12:A56)+1</f>
        <v>44</v>
      </c>
      <c r="B57" s="61"/>
      <c r="C57" s="61"/>
      <c r="D57" s="55" t="s">
        <v>84</v>
      </c>
      <c r="E57" s="63"/>
      <c r="F57" s="64"/>
      <c r="G57" s="58"/>
      <c r="H57" s="65"/>
      <c r="I57" s="64"/>
    </row>
    <row r="58" spans="1:9" x14ac:dyDescent="0.2">
      <c r="A58" s="60">
        <f>MAX(A$12:A57)+1</f>
        <v>45</v>
      </c>
      <c r="B58" s="62"/>
      <c r="C58" s="61"/>
      <c r="D58" s="55" t="s">
        <v>84</v>
      </c>
      <c r="E58" s="63"/>
      <c r="F58" s="64"/>
      <c r="G58" s="58"/>
      <c r="H58" s="65"/>
      <c r="I58" s="64"/>
    </row>
    <row r="59" spans="1:9" x14ac:dyDescent="0.2">
      <c r="A59" s="60">
        <f>MAX(A$12:A58)+1</f>
        <v>46</v>
      </c>
      <c r="B59" s="62"/>
      <c r="C59" s="61"/>
      <c r="D59" s="55" t="s">
        <v>84</v>
      </c>
      <c r="E59" s="63"/>
      <c r="F59" s="64"/>
      <c r="G59" s="58"/>
      <c r="H59" s="65"/>
      <c r="I59" s="64"/>
    </row>
    <row r="60" spans="1:9" x14ac:dyDescent="0.2">
      <c r="A60" s="60">
        <f>MAX(A$12:A59)+1</f>
        <v>47</v>
      </c>
      <c r="B60" s="61"/>
      <c r="C60" s="61"/>
      <c r="D60" s="55" t="s">
        <v>84</v>
      </c>
      <c r="E60" s="63"/>
      <c r="F60" s="64"/>
      <c r="G60" s="58"/>
      <c r="H60" s="65"/>
      <c r="I60" s="64"/>
    </row>
    <row r="61" spans="1:9" x14ac:dyDescent="0.2">
      <c r="A61" s="60">
        <f>MAX(A$12:A60)+1</f>
        <v>48</v>
      </c>
      <c r="B61" s="62"/>
      <c r="C61" s="61"/>
      <c r="D61" s="55" t="s">
        <v>84</v>
      </c>
      <c r="E61" s="63"/>
      <c r="F61" s="64"/>
      <c r="G61" s="58"/>
      <c r="H61" s="65"/>
      <c r="I61" s="64"/>
    </row>
    <row r="62" spans="1:9" x14ac:dyDescent="0.2">
      <c r="A62" s="60">
        <f>MAX(A$12:A61)+1</f>
        <v>49</v>
      </c>
      <c r="B62" s="62"/>
      <c r="C62" s="61"/>
      <c r="D62" s="55" t="s">
        <v>84</v>
      </c>
      <c r="E62" s="63"/>
      <c r="F62" s="64"/>
      <c r="G62" s="58"/>
      <c r="H62" s="65"/>
      <c r="I62" s="64"/>
    </row>
    <row r="63" spans="1:9" x14ac:dyDescent="0.2">
      <c r="A63" s="60">
        <f>MAX(A$12:A62)+1</f>
        <v>50</v>
      </c>
      <c r="B63" s="61"/>
      <c r="C63" s="61"/>
      <c r="D63" s="55" t="s">
        <v>84</v>
      </c>
      <c r="E63" s="63"/>
      <c r="F63" s="64"/>
      <c r="G63" s="58"/>
      <c r="H63" s="65"/>
      <c r="I63" s="64"/>
    </row>
    <row r="64" spans="1:9" x14ac:dyDescent="0.2">
      <c r="A64" s="350"/>
      <c r="B64" s="350"/>
      <c r="C64" s="350"/>
      <c r="D64" s="350"/>
      <c r="E64" s="350"/>
      <c r="F64" s="350"/>
      <c r="G64" s="350"/>
      <c r="H64" s="350"/>
      <c r="I64" s="350"/>
    </row>
    <row r="65" spans="1:9" x14ac:dyDescent="0.2">
      <c r="A65" s="351" t="s">
        <v>85</v>
      </c>
      <c r="B65" s="351"/>
      <c r="C65" s="351"/>
      <c r="D65" s="351"/>
      <c r="E65" s="351"/>
      <c r="F65" s="351"/>
      <c r="G65" s="351"/>
      <c r="H65" s="351"/>
      <c r="I65" s="351"/>
    </row>
    <row r="66" spans="1:9" x14ac:dyDescent="0.2">
      <c r="A66" s="350"/>
      <c r="B66" s="350"/>
      <c r="C66" s="350"/>
      <c r="D66" s="350"/>
      <c r="E66" s="350"/>
      <c r="F66" s="350"/>
      <c r="G66" s="350"/>
      <c r="H66" s="350"/>
      <c r="I66" s="350"/>
    </row>
    <row r="67" spans="1:9" s="27" customFormat="1" ht="18" customHeight="1" x14ac:dyDescent="0.2">
      <c r="A67" s="28"/>
    </row>
    <row r="68" spans="1:9" s="27" customFormat="1" ht="18" customHeight="1" x14ac:dyDescent="0.2">
      <c r="A68" s="28"/>
    </row>
    <row r="69" spans="1:9" s="27" customFormat="1" ht="18" customHeight="1" x14ac:dyDescent="0.2"/>
    <row r="70" spans="1:9" s="27" customFormat="1" ht="18" customHeight="1" x14ac:dyDescent="0.2"/>
    <row r="71" spans="1:9" s="27" customFormat="1" ht="18" customHeight="1" x14ac:dyDescent="0.2"/>
    <row r="72" spans="1:9" s="27" customFormat="1" ht="18" customHeight="1" x14ac:dyDescent="0.2"/>
    <row r="73" spans="1:9" s="27" customFormat="1" ht="18" customHeight="1" x14ac:dyDescent="0.2"/>
    <row r="74" spans="1:9" s="27" customFormat="1" ht="18" customHeight="1" x14ac:dyDescent="0.2"/>
    <row r="75" spans="1:9" s="27" customFormat="1" x14ac:dyDescent="0.2"/>
  </sheetData>
  <mergeCells count="5">
    <mergeCell ref="A1:I1"/>
    <mergeCell ref="A13:I13"/>
    <mergeCell ref="A64:I64"/>
    <mergeCell ref="A65:I65"/>
    <mergeCell ref="A66:I66"/>
  </mergeCells>
  <phoneticPr fontId="7" type="noConversion"/>
  <conditionalFormatting sqref="D14:D63">
    <cfRule type="cellIs" dxfId="2" priority="1" stopIfTrue="1" operator="equal">
      <formula>"F"</formula>
    </cfRule>
    <cfRule type="cellIs" dxfId="1" priority="2" stopIfTrue="1" operator="equal">
      <formula>"B"</formula>
    </cfRule>
    <cfRule type="cellIs" dxfId="0" priority="3" stopIfTrue="1" operator="equal">
      <formula>"u"</formula>
    </cfRule>
  </conditionalFormatting>
  <dataValidations count="3">
    <dataValidation allowBlank="1" showErrorMessage="1" sqref="A12:B12" xr:uid="{00000000-0002-0000-0B00-000000000000}"/>
    <dataValidation allowBlank="1" showErrorMessage="1" promptTitle="Valid values include:" sqref="D12" xr:uid="{00000000-0002-0000-0B00-000001000000}"/>
    <dataValidation type="list" showInputMessage="1" showErrorMessage="1" promptTitle="Valid values include:" prompt="U - Untested_x000a_P - Pass_x000a_F - Fail_x000a_B - Blocked_x000a_S - Skipped_x000a_n/a - Not applicable_x000a_" sqref="D14:D63" xr:uid="{00000000-0002-0000-0B00-000002000000}">
      <formula1>"U,P,F,B,S,n/a"</formula1>
    </dataValidation>
  </dataValidation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46442"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42" r:id="rId3"/>
      </mc:Fallback>
    </mc:AlternateContent>
    <mc:AlternateContent xmlns:mc="http://schemas.openxmlformats.org/markup-compatibility/2006">
      <mc:Choice Requires="x14">
        <oleObject progId="Paint.Picture" shapeId="146449" r:id="rId5">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49" r:id="rId5"/>
      </mc:Fallback>
    </mc:AlternateContent>
    <mc:AlternateContent xmlns:mc="http://schemas.openxmlformats.org/markup-compatibility/2006">
      <mc:Choice Requires="x14">
        <oleObject progId="Paint.Picture" shapeId="146450" r:id="rId6">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50" r:id="rId6"/>
      </mc:Fallback>
    </mc:AlternateContent>
  </oleObjec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6"/>
  <sheetViews>
    <sheetView workbookViewId="0">
      <selection activeCell="J16" sqref="J16"/>
    </sheetView>
  </sheetViews>
  <sheetFormatPr defaultColWidth="9" defaultRowHeight="12.75" x14ac:dyDescent="0.2"/>
  <cols>
    <col min="1" max="1" width="18.42578125" customWidth="1"/>
    <col min="2" max="3" width="37.140625" customWidth="1"/>
    <col min="4" max="4" width="18.85546875" customWidth="1"/>
    <col min="5" max="5" width="26.7109375" customWidth="1"/>
    <col min="10" max="10" width="75" customWidth="1"/>
  </cols>
  <sheetData>
    <row r="1" spans="1:10" x14ac:dyDescent="0.2">
      <c r="A1" s="1" t="s">
        <v>104</v>
      </c>
      <c r="B1" s="2" t="s">
        <v>105</v>
      </c>
      <c r="C1" s="2" t="s">
        <v>106</v>
      </c>
      <c r="D1" s="2" t="s">
        <v>107</v>
      </c>
      <c r="E1" s="3" t="s">
        <v>97</v>
      </c>
    </row>
    <row r="2" spans="1:10" x14ac:dyDescent="0.2">
      <c r="A2" s="377" t="s">
        <v>108</v>
      </c>
      <c r="B2" s="388" t="s">
        <v>109</v>
      </c>
      <c r="C2" s="4"/>
      <c r="D2" s="4" t="s">
        <v>110</v>
      </c>
      <c r="E2" s="5" t="s">
        <v>111</v>
      </c>
    </row>
    <row r="3" spans="1:10" x14ac:dyDescent="0.2">
      <c r="A3" s="378"/>
      <c r="B3" s="389"/>
      <c r="C3" s="6"/>
      <c r="D3" s="6" t="s">
        <v>112</v>
      </c>
      <c r="E3" s="7" t="s">
        <v>113</v>
      </c>
    </row>
    <row r="4" spans="1:10" ht="38.25" x14ac:dyDescent="0.2">
      <c r="A4" s="378"/>
      <c r="B4" s="389"/>
      <c r="C4" s="6"/>
      <c r="D4" s="6" t="s">
        <v>114</v>
      </c>
      <c r="E4" s="7" t="s">
        <v>115</v>
      </c>
      <c r="J4" s="264" t="s">
        <v>761</v>
      </c>
    </row>
    <row r="5" spans="1:10" x14ac:dyDescent="0.2">
      <c r="A5" s="378"/>
      <c r="B5" s="389"/>
      <c r="C5" s="6"/>
      <c r="D5" s="8" t="s">
        <v>116</v>
      </c>
      <c r="E5" s="8"/>
    </row>
    <row r="6" spans="1:10" x14ac:dyDescent="0.2">
      <c r="A6" s="378"/>
      <c r="B6" s="389"/>
      <c r="C6" s="6"/>
      <c r="D6" s="8" t="s">
        <v>117</v>
      </c>
      <c r="E6" s="8"/>
    </row>
    <row r="7" spans="1:10" x14ac:dyDescent="0.2">
      <c r="A7" s="378"/>
      <c r="B7" s="389"/>
      <c r="C7" s="6"/>
      <c r="D7" s="8" t="s">
        <v>118</v>
      </c>
      <c r="E7" s="8" t="s">
        <v>119</v>
      </c>
    </row>
    <row r="8" spans="1:10" x14ac:dyDescent="0.2">
      <c r="A8" s="378"/>
      <c r="B8" s="389"/>
      <c r="C8" s="6"/>
      <c r="D8" s="6" t="s">
        <v>120</v>
      </c>
      <c r="E8" t="s">
        <v>121</v>
      </c>
    </row>
    <row r="9" spans="1:10" x14ac:dyDescent="0.2">
      <c r="A9" s="378"/>
      <c r="B9" s="389"/>
      <c r="C9" s="6"/>
      <c r="D9" s="6" t="s">
        <v>122</v>
      </c>
      <c r="E9" s="9">
        <v>20110123</v>
      </c>
    </row>
    <row r="10" spans="1:10" x14ac:dyDescent="0.2">
      <c r="A10" s="378"/>
      <c r="B10" s="389"/>
      <c r="C10" s="6"/>
      <c r="D10" s="6" t="s">
        <v>123</v>
      </c>
      <c r="E10" s="10">
        <v>35818</v>
      </c>
    </row>
    <row r="11" spans="1:10" x14ac:dyDescent="0.2">
      <c r="A11" s="378"/>
      <c r="B11" s="389"/>
      <c r="C11" s="6"/>
      <c r="D11" s="6" t="s">
        <v>124</v>
      </c>
      <c r="E11" s="7" t="s">
        <v>125</v>
      </c>
    </row>
    <row r="12" spans="1:10" x14ac:dyDescent="0.2">
      <c r="A12" s="378"/>
      <c r="B12" s="389"/>
      <c r="C12" s="6"/>
      <c r="D12" s="6" t="s">
        <v>126</v>
      </c>
      <c r="E12" s="7" t="s">
        <v>127</v>
      </c>
    </row>
    <row r="13" spans="1:10" x14ac:dyDescent="0.2">
      <c r="A13" s="378"/>
      <c r="B13" s="389"/>
      <c r="C13" s="6"/>
      <c r="D13" s="6" t="s">
        <v>128</v>
      </c>
      <c r="E13" s="7" t="s">
        <v>129</v>
      </c>
    </row>
    <row r="14" spans="1:10" x14ac:dyDescent="0.2">
      <c r="A14" s="379"/>
      <c r="B14" s="390"/>
      <c r="C14" s="11"/>
      <c r="D14" s="11"/>
      <c r="E14" s="12"/>
    </row>
    <row r="15" spans="1:10" x14ac:dyDescent="0.2">
      <c r="A15" s="377" t="s">
        <v>130</v>
      </c>
      <c r="B15" s="391"/>
      <c r="C15" s="4"/>
      <c r="D15" s="4" t="s">
        <v>131</v>
      </c>
      <c r="E15" s="5" t="s">
        <v>132</v>
      </c>
    </row>
    <row r="16" spans="1:10" x14ac:dyDescent="0.2">
      <c r="A16" s="378"/>
      <c r="B16" s="392"/>
      <c r="C16" s="6"/>
      <c r="D16" s="6" t="s">
        <v>133</v>
      </c>
      <c r="E16" s="7">
        <v>1366668888</v>
      </c>
    </row>
    <row r="17" spans="1:5" x14ac:dyDescent="0.2">
      <c r="A17" s="378"/>
      <c r="B17" s="392"/>
      <c r="C17" s="6"/>
      <c r="D17" s="6" t="s">
        <v>134</v>
      </c>
      <c r="E17" s="7">
        <v>111123</v>
      </c>
    </row>
    <row r="18" spans="1:5" x14ac:dyDescent="0.2">
      <c r="A18" s="378"/>
      <c r="B18" s="392"/>
      <c r="C18" s="6"/>
      <c r="D18" s="8" t="s">
        <v>135</v>
      </c>
      <c r="E18" s="215" t="s">
        <v>136</v>
      </c>
    </row>
    <row r="19" spans="1:5" x14ac:dyDescent="0.2">
      <c r="A19" s="378"/>
      <c r="B19" s="392"/>
      <c r="C19" s="6"/>
      <c r="D19" s="8" t="s">
        <v>137</v>
      </c>
      <c r="E19" s="13">
        <v>18688886666</v>
      </c>
    </row>
    <row r="20" spans="1:5" x14ac:dyDescent="0.2">
      <c r="A20" s="378"/>
      <c r="B20" s="392"/>
      <c r="C20" s="397" t="s">
        <v>138</v>
      </c>
      <c r="D20" s="8" t="s">
        <v>139</v>
      </c>
      <c r="E20" s="8" t="s">
        <v>140</v>
      </c>
    </row>
    <row r="21" spans="1:5" x14ac:dyDescent="0.2">
      <c r="A21" s="378"/>
      <c r="B21" s="392"/>
      <c r="C21" s="398"/>
      <c r="D21" s="6" t="s">
        <v>141</v>
      </c>
      <c r="E21" s="8" t="s">
        <v>142</v>
      </c>
    </row>
    <row r="22" spans="1:5" x14ac:dyDescent="0.2">
      <c r="A22" s="378"/>
      <c r="B22" s="392"/>
      <c r="C22" s="398"/>
      <c r="D22" s="6" t="s">
        <v>143</v>
      </c>
      <c r="E22" s="8"/>
    </row>
    <row r="23" spans="1:5" x14ac:dyDescent="0.2">
      <c r="A23" s="378"/>
      <c r="B23" s="392"/>
      <c r="C23" s="399"/>
      <c r="D23" s="6" t="s">
        <v>144</v>
      </c>
      <c r="E23" s="13">
        <v>710000</v>
      </c>
    </row>
    <row r="24" spans="1:5" x14ac:dyDescent="0.2">
      <c r="A24" s="378"/>
      <c r="B24" s="392"/>
      <c r="C24" s="397" t="s">
        <v>145</v>
      </c>
      <c r="D24" s="6" t="s">
        <v>139</v>
      </c>
      <c r="E24" s="7" t="s">
        <v>146</v>
      </c>
    </row>
    <row r="25" spans="1:5" x14ac:dyDescent="0.2">
      <c r="A25" s="378"/>
      <c r="B25" s="392"/>
      <c r="C25" s="398"/>
      <c r="D25" s="6" t="s">
        <v>141</v>
      </c>
      <c r="E25" s="7" t="s">
        <v>147</v>
      </c>
    </row>
    <row r="26" spans="1:5" x14ac:dyDescent="0.2">
      <c r="A26" s="378"/>
      <c r="B26" s="392"/>
      <c r="C26" s="398"/>
      <c r="D26" s="6" t="s">
        <v>143</v>
      </c>
      <c r="E26" s="7"/>
    </row>
    <row r="27" spans="1:5" x14ac:dyDescent="0.2">
      <c r="A27" s="378"/>
      <c r="B27" s="392"/>
      <c r="C27" s="399"/>
      <c r="D27" s="14" t="s">
        <v>144</v>
      </c>
      <c r="E27" s="16">
        <v>712046</v>
      </c>
    </row>
    <row r="28" spans="1:5" x14ac:dyDescent="0.2">
      <c r="A28" s="378"/>
      <c r="B28" s="392"/>
      <c r="C28" s="397" t="s">
        <v>148</v>
      </c>
      <c r="D28" s="14" t="s">
        <v>139</v>
      </c>
      <c r="E28" s="16" t="s">
        <v>149</v>
      </c>
    </row>
    <row r="29" spans="1:5" x14ac:dyDescent="0.2">
      <c r="A29" s="378"/>
      <c r="B29" s="392"/>
      <c r="C29" s="398"/>
      <c r="D29" s="14" t="s">
        <v>141</v>
      </c>
      <c r="E29" s="16" t="s">
        <v>150</v>
      </c>
    </row>
    <row r="30" spans="1:5" x14ac:dyDescent="0.2">
      <c r="A30" s="378"/>
      <c r="B30" s="392"/>
      <c r="C30" s="398"/>
      <c r="D30" s="14" t="s">
        <v>143</v>
      </c>
      <c r="E30" s="16" t="s">
        <v>150</v>
      </c>
    </row>
    <row r="31" spans="1:5" x14ac:dyDescent="0.2">
      <c r="A31" s="378"/>
      <c r="B31" s="392"/>
      <c r="C31" s="399"/>
      <c r="D31" s="14" t="s">
        <v>144</v>
      </c>
      <c r="E31" s="16">
        <v>710000</v>
      </c>
    </row>
    <row r="32" spans="1:5" x14ac:dyDescent="0.2">
      <c r="A32" s="378"/>
      <c r="B32" s="392"/>
      <c r="C32" s="14"/>
      <c r="D32" s="14" t="s">
        <v>151</v>
      </c>
      <c r="E32" s="16" t="s">
        <v>152</v>
      </c>
    </row>
    <row r="33" spans="1:5" x14ac:dyDescent="0.2">
      <c r="A33" s="378"/>
      <c r="B33" s="392"/>
      <c r="C33" s="11"/>
      <c r="D33" s="11"/>
      <c r="E33" s="12"/>
    </row>
    <row r="34" spans="1:5" x14ac:dyDescent="0.2">
      <c r="A34" s="378"/>
      <c r="B34" s="392"/>
      <c r="C34" s="397" t="s">
        <v>138</v>
      </c>
      <c r="D34" s="8" t="s">
        <v>139</v>
      </c>
      <c r="E34" s="8" t="s">
        <v>140</v>
      </c>
    </row>
    <row r="35" spans="1:5" x14ac:dyDescent="0.2">
      <c r="A35" s="378"/>
      <c r="B35" s="392"/>
      <c r="C35" s="398"/>
      <c r="D35" s="6" t="s">
        <v>141</v>
      </c>
      <c r="E35" s="8" t="s">
        <v>142</v>
      </c>
    </row>
    <row r="36" spans="1:5" x14ac:dyDescent="0.2">
      <c r="A36" s="378"/>
      <c r="B36" s="392"/>
      <c r="C36" s="398"/>
      <c r="D36" s="6" t="s">
        <v>143</v>
      </c>
      <c r="E36" s="8" t="s">
        <v>142</v>
      </c>
    </row>
    <row r="37" spans="1:5" x14ac:dyDescent="0.2">
      <c r="A37" s="378"/>
      <c r="B37" s="392"/>
      <c r="C37" s="399"/>
      <c r="D37" s="6" t="s">
        <v>144</v>
      </c>
      <c r="E37" s="13">
        <v>710001</v>
      </c>
    </row>
    <row r="38" spans="1:5" x14ac:dyDescent="0.2">
      <c r="A38" s="378"/>
      <c r="B38" s="392"/>
      <c r="C38" s="397" t="s">
        <v>145</v>
      </c>
      <c r="D38" s="6" t="s">
        <v>139</v>
      </c>
      <c r="E38" s="7" t="s">
        <v>146</v>
      </c>
    </row>
    <row r="39" spans="1:5" x14ac:dyDescent="0.2">
      <c r="A39" s="378"/>
      <c r="B39" s="392"/>
      <c r="C39" s="398"/>
      <c r="D39" s="6" t="s">
        <v>141</v>
      </c>
      <c r="E39" s="7" t="s">
        <v>147</v>
      </c>
    </row>
    <row r="40" spans="1:5" x14ac:dyDescent="0.2">
      <c r="A40" s="378"/>
      <c r="B40" s="392"/>
      <c r="C40" s="399"/>
      <c r="D40" s="14" t="s">
        <v>144</v>
      </c>
      <c r="E40" s="16">
        <v>712047</v>
      </c>
    </row>
    <row r="41" spans="1:5" x14ac:dyDescent="0.2">
      <c r="A41" s="378"/>
      <c r="B41" s="392"/>
      <c r="C41" s="397" t="s">
        <v>148</v>
      </c>
      <c r="D41" s="14" t="s">
        <v>139</v>
      </c>
      <c r="E41" s="16" t="s">
        <v>149</v>
      </c>
    </row>
    <row r="42" spans="1:5" x14ac:dyDescent="0.2">
      <c r="A42" s="378"/>
      <c r="B42" s="392"/>
      <c r="C42" s="398"/>
      <c r="D42" s="14" t="s">
        <v>141</v>
      </c>
      <c r="E42" s="16" t="s">
        <v>150</v>
      </c>
    </row>
    <row r="43" spans="1:5" x14ac:dyDescent="0.2">
      <c r="A43" s="378"/>
      <c r="B43" s="392"/>
      <c r="C43" s="399"/>
      <c r="D43" s="14" t="s">
        <v>144</v>
      </c>
      <c r="E43" s="16">
        <v>710001</v>
      </c>
    </row>
    <row r="44" spans="1:5" x14ac:dyDescent="0.2">
      <c r="A44" s="378"/>
      <c r="B44" s="392"/>
      <c r="C44" s="14"/>
      <c r="D44" s="14" t="s">
        <v>151</v>
      </c>
      <c r="E44" s="16" t="s">
        <v>153</v>
      </c>
    </row>
    <row r="45" spans="1:5" x14ac:dyDescent="0.2">
      <c r="A45" s="380"/>
      <c r="B45" s="392"/>
      <c r="C45" s="14"/>
      <c r="D45" s="14"/>
      <c r="E45" s="17"/>
    </row>
    <row r="46" spans="1:5" ht="24.95" customHeight="1" x14ac:dyDescent="0.2">
      <c r="A46" s="381" t="s">
        <v>154</v>
      </c>
      <c r="B46" s="393"/>
      <c r="C46" s="393"/>
      <c r="D46" s="397" t="s">
        <v>155</v>
      </c>
      <c r="E46" s="400" t="s">
        <v>156</v>
      </c>
    </row>
    <row r="47" spans="1:5" x14ac:dyDescent="0.2">
      <c r="A47" s="381"/>
      <c r="B47" s="393"/>
      <c r="C47" s="393"/>
      <c r="D47" s="399"/>
      <c r="E47" s="401"/>
    </row>
    <row r="48" spans="1:5" x14ac:dyDescent="0.2">
      <c r="A48" s="381"/>
      <c r="B48" s="393"/>
      <c r="C48" s="393"/>
      <c r="D48" s="6" t="s">
        <v>157</v>
      </c>
      <c r="E48" s="19" t="s">
        <v>158</v>
      </c>
    </row>
    <row r="49" spans="1:5" x14ac:dyDescent="0.2">
      <c r="A49" s="381"/>
      <c r="B49" s="393"/>
      <c r="C49" s="393"/>
      <c r="D49" s="6" t="s">
        <v>159</v>
      </c>
      <c r="E49" s="19" t="s">
        <v>152</v>
      </c>
    </row>
    <row r="50" spans="1:5" x14ac:dyDescent="0.2">
      <c r="A50" s="381"/>
      <c r="B50" s="393"/>
      <c r="C50" s="393"/>
      <c r="D50" s="6" t="s">
        <v>160</v>
      </c>
      <c r="E50" s="19" t="s">
        <v>161</v>
      </c>
    </row>
    <row r="51" spans="1:5" x14ac:dyDescent="0.2">
      <c r="A51" s="382" t="s">
        <v>162</v>
      </c>
      <c r="B51" s="393"/>
      <c r="C51" s="383" t="s">
        <v>163</v>
      </c>
      <c r="D51" s="15" t="s">
        <v>164</v>
      </c>
      <c r="E51" s="20">
        <v>5</v>
      </c>
    </row>
    <row r="52" spans="1:5" ht="25.5" x14ac:dyDescent="0.2">
      <c r="A52" s="383"/>
      <c r="B52" s="393"/>
      <c r="C52" s="383"/>
      <c r="D52" s="6" t="s">
        <v>165</v>
      </c>
      <c r="E52" s="21">
        <v>2</v>
      </c>
    </row>
    <row r="53" spans="1:5" x14ac:dyDescent="0.2">
      <c r="A53" s="383"/>
      <c r="B53" s="393"/>
      <c r="C53" s="384"/>
      <c r="D53" s="6" t="s">
        <v>166</v>
      </c>
      <c r="E53" s="21">
        <v>3</v>
      </c>
    </row>
    <row r="54" spans="1:5" x14ac:dyDescent="0.2">
      <c r="A54" s="383"/>
      <c r="B54" s="393"/>
      <c r="C54" s="382" t="s">
        <v>167</v>
      </c>
      <c r="D54" s="6" t="s">
        <v>168</v>
      </c>
      <c r="E54" s="22" t="s">
        <v>169</v>
      </c>
    </row>
    <row r="55" spans="1:5" x14ac:dyDescent="0.2">
      <c r="A55" s="383"/>
      <c r="B55" s="393"/>
      <c r="C55" s="383"/>
      <c r="D55" s="6" t="s">
        <v>170</v>
      </c>
      <c r="E55" s="22" t="s">
        <v>171</v>
      </c>
    </row>
    <row r="56" spans="1:5" x14ac:dyDescent="0.2">
      <c r="A56" s="383"/>
      <c r="B56" s="393"/>
      <c r="C56" s="383"/>
      <c r="D56" s="6" t="s">
        <v>172</v>
      </c>
      <c r="E56" s="22" t="s">
        <v>170</v>
      </c>
    </row>
    <row r="57" spans="1:5" x14ac:dyDescent="0.2">
      <c r="A57" s="383"/>
      <c r="B57" s="393"/>
      <c r="C57" s="383"/>
      <c r="D57" s="6" t="s">
        <v>173</v>
      </c>
      <c r="E57" s="22" t="s">
        <v>174</v>
      </c>
    </row>
    <row r="58" spans="1:5" x14ac:dyDescent="0.2">
      <c r="A58" s="383"/>
      <c r="B58" s="393"/>
      <c r="C58" s="383"/>
      <c r="D58" s="6" t="s">
        <v>175</v>
      </c>
      <c r="E58" s="22" t="s">
        <v>142</v>
      </c>
    </row>
    <row r="59" spans="1:5" x14ac:dyDescent="0.2">
      <c r="A59" s="383"/>
      <c r="B59" s="393"/>
      <c r="C59" s="383"/>
      <c r="D59" s="6" t="s">
        <v>176</v>
      </c>
      <c r="E59" s="21">
        <v>13800001111</v>
      </c>
    </row>
    <row r="60" spans="1:5" x14ac:dyDescent="0.2">
      <c r="A60" s="383"/>
      <c r="B60" s="393"/>
      <c r="C60" s="383"/>
      <c r="D60" s="6" t="s">
        <v>177</v>
      </c>
      <c r="E60" s="22" t="s">
        <v>178</v>
      </c>
    </row>
    <row r="61" spans="1:5" x14ac:dyDescent="0.2">
      <c r="A61" s="383"/>
      <c r="B61" s="393"/>
      <c r="C61" s="383"/>
      <c r="D61" s="6" t="s">
        <v>179</v>
      </c>
      <c r="E61" s="22" t="s">
        <v>180</v>
      </c>
    </row>
    <row r="62" spans="1:5" x14ac:dyDescent="0.2">
      <c r="A62" s="383"/>
      <c r="B62" s="393"/>
      <c r="C62" s="384"/>
      <c r="D62" s="6" t="s">
        <v>181</v>
      </c>
      <c r="E62" s="22" t="s">
        <v>182</v>
      </c>
    </row>
    <row r="63" spans="1:5" x14ac:dyDescent="0.2">
      <c r="A63" s="383"/>
      <c r="B63" s="393"/>
      <c r="C63" s="382" t="s">
        <v>183</v>
      </c>
      <c r="D63" s="6" t="s">
        <v>184</v>
      </c>
      <c r="E63" s="22" t="s">
        <v>185</v>
      </c>
    </row>
    <row r="64" spans="1:5" x14ac:dyDescent="0.2">
      <c r="A64" s="383"/>
      <c r="B64" s="393"/>
      <c r="C64" s="383"/>
      <c r="D64" s="6" t="s">
        <v>172</v>
      </c>
      <c r="E64" s="22" t="s">
        <v>186</v>
      </c>
    </row>
    <row r="65" spans="1:5" x14ac:dyDescent="0.2">
      <c r="A65" s="383"/>
      <c r="B65" s="393"/>
      <c r="C65" s="383"/>
      <c r="D65" s="6" t="s">
        <v>187</v>
      </c>
      <c r="E65" s="23">
        <v>42685</v>
      </c>
    </row>
    <row r="66" spans="1:5" x14ac:dyDescent="0.2">
      <c r="A66" s="384"/>
      <c r="B66" s="393"/>
      <c r="C66" s="384"/>
      <c r="D66" s="6" t="s">
        <v>177</v>
      </c>
      <c r="E66" s="22" t="s">
        <v>188</v>
      </c>
    </row>
    <row r="67" spans="1:5" x14ac:dyDescent="0.2">
      <c r="A67" s="382" t="s">
        <v>189</v>
      </c>
      <c r="B67" s="394"/>
      <c r="C67" s="382" t="s">
        <v>190</v>
      </c>
      <c r="D67" s="6" t="s">
        <v>191</v>
      </c>
      <c r="E67" s="22" t="s">
        <v>192</v>
      </c>
    </row>
    <row r="68" spans="1:5" x14ac:dyDescent="0.2">
      <c r="A68" s="383"/>
      <c r="B68" s="395"/>
      <c r="C68" s="383"/>
      <c r="D68" s="6" t="s">
        <v>193</v>
      </c>
      <c r="E68" s="23">
        <v>42685</v>
      </c>
    </row>
    <row r="69" spans="1:5" x14ac:dyDescent="0.2">
      <c r="A69" s="383"/>
      <c r="B69" s="395"/>
      <c r="C69" s="383"/>
      <c r="D69" s="6" t="s">
        <v>194</v>
      </c>
      <c r="E69" s="22" t="s">
        <v>195</v>
      </c>
    </row>
    <row r="70" spans="1:5" x14ac:dyDescent="0.2">
      <c r="A70" s="383"/>
      <c r="B70" s="395"/>
      <c r="C70" s="383"/>
      <c r="D70" s="6" t="s">
        <v>196</v>
      </c>
      <c r="E70" s="18">
        <v>3</v>
      </c>
    </row>
    <row r="71" spans="1:5" x14ac:dyDescent="0.2">
      <c r="A71" s="383"/>
      <c r="B71" s="395"/>
      <c r="C71" s="383"/>
      <c r="D71" s="6" t="s">
        <v>197</v>
      </c>
      <c r="E71" s="21">
        <v>6</v>
      </c>
    </row>
    <row r="72" spans="1:5" x14ac:dyDescent="0.2">
      <c r="A72" s="383"/>
      <c r="B72" s="395"/>
      <c r="C72" s="383"/>
      <c r="D72" s="6" t="s">
        <v>198</v>
      </c>
      <c r="E72" s="22" t="s">
        <v>199</v>
      </c>
    </row>
    <row r="73" spans="1:5" x14ac:dyDescent="0.2">
      <c r="A73" s="383"/>
      <c r="B73" s="395"/>
      <c r="C73" s="383"/>
      <c r="D73" s="6" t="s">
        <v>200</v>
      </c>
      <c r="E73" s="21">
        <v>10</v>
      </c>
    </row>
    <row r="74" spans="1:5" x14ac:dyDescent="0.2">
      <c r="A74" s="384"/>
      <c r="B74" s="396"/>
      <c r="C74" s="384"/>
      <c r="D74" s="6" t="s">
        <v>201</v>
      </c>
      <c r="E74" s="21">
        <v>50</v>
      </c>
    </row>
    <row r="75" spans="1:5" x14ac:dyDescent="0.2">
      <c r="A75" s="382" t="s">
        <v>202</v>
      </c>
      <c r="B75" s="394"/>
      <c r="C75" s="382" t="s">
        <v>203</v>
      </c>
      <c r="D75" s="6" t="s">
        <v>204</v>
      </c>
      <c r="E75" s="22" t="s">
        <v>156</v>
      </c>
    </row>
    <row r="76" spans="1:5" x14ac:dyDescent="0.2">
      <c r="A76" s="383"/>
      <c r="B76" s="395"/>
      <c r="C76" s="383"/>
      <c r="D76" s="6" t="s">
        <v>205</v>
      </c>
      <c r="E76" s="22" t="s">
        <v>156</v>
      </c>
    </row>
    <row r="77" spans="1:5" x14ac:dyDescent="0.2">
      <c r="A77" s="383"/>
      <c r="B77" s="395"/>
      <c r="C77" s="383"/>
      <c r="D77" s="6" t="s">
        <v>206</v>
      </c>
      <c r="E77" s="22" t="s">
        <v>156</v>
      </c>
    </row>
    <row r="78" spans="1:5" x14ac:dyDescent="0.2">
      <c r="A78" s="384"/>
      <c r="B78" s="396"/>
      <c r="C78" s="384"/>
      <c r="D78" s="6" t="s">
        <v>207</v>
      </c>
      <c r="E78" s="22" t="s">
        <v>156</v>
      </c>
    </row>
    <row r="79" spans="1:5" x14ac:dyDescent="0.2">
      <c r="A79" s="382" t="s">
        <v>208</v>
      </c>
      <c r="B79" s="394"/>
      <c r="C79" s="382" t="s">
        <v>209</v>
      </c>
      <c r="D79" s="6" t="s">
        <v>210</v>
      </c>
      <c r="E79" s="22" t="s">
        <v>211</v>
      </c>
    </row>
    <row r="80" spans="1:5" x14ac:dyDescent="0.2">
      <c r="A80" s="383"/>
      <c r="B80" s="395"/>
      <c r="C80" s="383"/>
      <c r="D80" s="6" t="s">
        <v>212</v>
      </c>
      <c r="E80" s="22" t="s">
        <v>213</v>
      </c>
    </row>
    <row r="81" spans="1:5" x14ac:dyDescent="0.2">
      <c r="A81" s="383"/>
      <c r="B81" s="395"/>
      <c r="C81" s="383"/>
      <c r="D81" s="6" t="s">
        <v>214</v>
      </c>
      <c r="E81" s="22" t="s">
        <v>192</v>
      </c>
    </row>
    <row r="82" spans="1:5" ht="25.5" x14ac:dyDescent="0.2">
      <c r="A82" s="383"/>
      <c r="B82" s="395"/>
      <c r="C82" s="383"/>
      <c r="D82" s="6" t="s">
        <v>215</v>
      </c>
      <c r="E82" s="18">
        <v>4</v>
      </c>
    </row>
    <row r="83" spans="1:5" x14ac:dyDescent="0.2">
      <c r="A83" s="383"/>
      <c r="B83" s="395"/>
      <c r="C83" s="383"/>
      <c r="D83" s="6" t="s">
        <v>216</v>
      </c>
      <c r="E83" s="22" t="s">
        <v>217</v>
      </c>
    </row>
    <row r="84" spans="1:5" ht="25.5" x14ac:dyDescent="0.2">
      <c r="A84" s="384"/>
      <c r="B84" s="396"/>
      <c r="C84" s="384"/>
      <c r="D84" s="6" t="s">
        <v>218</v>
      </c>
      <c r="E84" s="22" t="s">
        <v>219</v>
      </c>
    </row>
    <row r="85" spans="1:5" x14ac:dyDescent="0.2">
      <c r="A85" s="382" t="s">
        <v>220</v>
      </c>
      <c r="B85" s="394"/>
      <c r="C85" s="382" t="s">
        <v>221</v>
      </c>
      <c r="D85" s="6" t="s">
        <v>157</v>
      </c>
      <c r="E85" s="22" t="s">
        <v>222</v>
      </c>
    </row>
    <row r="86" spans="1:5" x14ac:dyDescent="0.2">
      <c r="A86" s="383"/>
      <c r="B86" s="395"/>
      <c r="C86" s="383"/>
      <c r="D86" s="6" t="s">
        <v>223</v>
      </c>
      <c r="E86" s="23">
        <v>42125</v>
      </c>
    </row>
    <row r="87" spans="1:5" x14ac:dyDescent="0.2">
      <c r="A87" s="383"/>
      <c r="B87" s="395"/>
      <c r="C87" s="383"/>
      <c r="D87" s="6" t="s">
        <v>224</v>
      </c>
      <c r="E87" s="23">
        <v>42685</v>
      </c>
    </row>
    <row r="88" spans="1:5" x14ac:dyDescent="0.2">
      <c r="A88" s="384"/>
      <c r="B88" s="396"/>
      <c r="C88" s="384"/>
      <c r="D88" s="6" t="s">
        <v>64</v>
      </c>
      <c r="E88" s="22" t="s">
        <v>129</v>
      </c>
    </row>
    <row r="89" spans="1:5" x14ac:dyDescent="0.2">
      <c r="A89" s="382" t="s">
        <v>225</v>
      </c>
      <c r="B89" s="394"/>
      <c r="C89" s="382" t="s">
        <v>226</v>
      </c>
      <c r="D89" s="6" t="s">
        <v>184</v>
      </c>
      <c r="E89" s="22" t="s">
        <v>227</v>
      </c>
    </row>
    <row r="90" spans="1:5" x14ac:dyDescent="0.2">
      <c r="A90" s="383"/>
      <c r="B90" s="395"/>
      <c r="C90" s="383"/>
      <c r="D90" s="6" t="s">
        <v>172</v>
      </c>
      <c r="E90" s="22" t="s">
        <v>228</v>
      </c>
    </row>
    <row r="91" spans="1:5" x14ac:dyDescent="0.2">
      <c r="A91" s="383"/>
      <c r="B91" s="395"/>
      <c r="C91" s="383"/>
      <c r="D91" s="6" t="s">
        <v>229</v>
      </c>
      <c r="E91" s="21">
        <v>50000</v>
      </c>
    </row>
    <row r="92" spans="1:5" x14ac:dyDescent="0.2">
      <c r="A92" s="383"/>
      <c r="B92" s="395"/>
      <c r="C92" s="383"/>
      <c r="D92" s="6" t="s">
        <v>181</v>
      </c>
      <c r="E92" s="22" t="s">
        <v>230</v>
      </c>
    </row>
    <row r="93" spans="1:5" x14ac:dyDescent="0.2">
      <c r="A93" s="383"/>
      <c r="B93" s="395"/>
      <c r="C93" s="383"/>
      <c r="D93" s="6" t="s">
        <v>175</v>
      </c>
      <c r="E93" s="22" t="s">
        <v>142</v>
      </c>
    </row>
    <row r="94" spans="1:5" x14ac:dyDescent="0.2">
      <c r="A94" s="384"/>
      <c r="B94" s="396"/>
      <c r="C94" s="384"/>
      <c r="D94" s="6" t="s">
        <v>64</v>
      </c>
      <c r="E94" s="22" t="s">
        <v>129</v>
      </c>
    </row>
    <row r="95" spans="1:5" x14ac:dyDescent="0.2">
      <c r="A95" s="382" t="s">
        <v>231</v>
      </c>
      <c r="B95" s="394"/>
      <c r="C95" s="382" t="s">
        <v>232</v>
      </c>
      <c r="D95" s="6" t="s">
        <v>233</v>
      </c>
      <c r="E95" s="22" t="s">
        <v>234</v>
      </c>
    </row>
    <row r="96" spans="1:5" x14ac:dyDescent="0.2">
      <c r="A96" s="383"/>
      <c r="B96" s="395"/>
      <c r="C96" s="383"/>
      <c r="D96" s="6" t="s">
        <v>235</v>
      </c>
      <c r="E96" s="22" t="s">
        <v>236</v>
      </c>
    </row>
    <row r="97" spans="1:5" x14ac:dyDescent="0.2">
      <c r="A97" s="383"/>
      <c r="B97" s="395"/>
      <c r="C97" s="383"/>
      <c r="D97" s="6" t="s">
        <v>237</v>
      </c>
      <c r="E97" s="22" t="s">
        <v>238</v>
      </c>
    </row>
    <row r="98" spans="1:5" x14ac:dyDescent="0.2">
      <c r="A98" s="383"/>
      <c r="B98" s="395"/>
      <c r="C98" s="383"/>
      <c r="D98" s="6" t="s">
        <v>239</v>
      </c>
      <c r="E98" s="21">
        <v>30</v>
      </c>
    </row>
    <row r="99" spans="1:5" x14ac:dyDescent="0.2">
      <c r="A99" s="383"/>
      <c r="B99" s="395"/>
      <c r="C99" s="383"/>
      <c r="D99" s="6" t="s">
        <v>240</v>
      </c>
      <c r="E99" s="24">
        <v>42685</v>
      </c>
    </row>
    <row r="100" spans="1:5" x14ac:dyDescent="0.2">
      <c r="A100" s="383"/>
      <c r="B100" s="395"/>
      <c r="C100" s="383"/>
      <c r="D100" s="6" t="s">
        <v>241</v>
      </c>
      <c r="E100" s="22" t="s">
        <v>142</v>
      </c>
    </row>
    <row r="101" spans="1:5" x14ac:dyDescent="0.2">
      <c r="A101" s="384"/>
      <c r="B101" s="396"/>
      <c r="C101" s="384"/>
      <c r="D101" s="6" t="s">
        <v>64</v>
      </c>
      <c r="E101" s="22" t="s">
        <v>129</v>
      </c>
    </row>
    <row r="102" spans="1:5" x14ac:dyDescent="0.2">
      <c r="A102" s="382" t="s">
        <v>242</v>
      </c>
      <c r="B102" s="394"/>
      <c r="C102" s="382" t="s">
        <v>243</v>
      </c>
      <c r="D102" s="6" t="s">
        <v>244</v>
      </c>
      <c r="E102" s="22" t="s">
        <v>245</v>
      </c>
    </row>
    <row r="103" spans="1:5" x14ac:dyDescent="0.2">
      <c r="A103" s="383"/>
      <c r="B103" s="395"/>
      <c r="C103" s="383"/>
      <c r="D103" s="6" t="s">
        <v>184</v>
      </c>
      <c r="E103" s="22" t="s">
        <v>246</v>
      </c>
    </row>
    <row r="104" spans="1:5" x14ac:dyDescent="0.2">
      <c r="A104" s="383"/>
      <c r="B104" s="395"/>
      <c r="C104" s="383"/>
      <c r="D104" s="6" t="s">
        <v>247</v>
      </c>
      <c r="E104" s="21">
        <v>13800001111</v>
      </c>
    </row>
    <row r="105" spans="1:5" x14ac:dyDescent="0.2">
      <c r="A105" s="383"/>
      <c r="B105" s="395"/>
      <c r="C105" s="383"/>
      <c r="D105" s="6" t="s">
        <v>120</v>
      </c>
      <c r="E105" s="22" t="s">
        <v>248</v>
      </c>
    </row>
    <row r="106" spans="1:5" x14ac:dyDescent="0.2">
      <c r="A106" s="384"/>
      <c r="B106" s="396"/>
      <c r="C106" s="384"/>
      <c r="D106" s="6" t="s">
        <v>64</v>
      </c>
      <c r="E106" s="22" t="s">
        <v>129</v>
      </c>
    </row>
    <row r="107" spans="1:5" ht="25.5" x14ac:dyDescent="0.2">
      <c r="A107" s="382" t="s">
        <v>249</v>
      </c>
      <c r="B107" s="394"/>
      <c r="C107" s="382" t="s">
        <v>250</v>
      </c>
      <c r="D107" s="6" t="s">
        <v>251</v>
      </c>
      <c r="E107" s="22" t="s">
        <v>252</v>
      </c>
    </row>
    <row r="108" spans="1:5" x14ac:dyDescent="0.2">
      <c r="A108" s="383"/>
      <c r="B108" s="395"/>
      <c r="C108" s="383"/>
      <c r="D108" s="6" t="s">
        <v>253</v>
      </c>
      <c r="E108" s="21">
        <v>550</v>
      </c>
    </row>
    <row r="109" spans="1:5" x14ac:dyDescent="0.2">
      <c r="A109" s="383"/>
      <c r="B109" s="395"/>
      <c r="C109" s="383"/>
      <c r="D109" s="6" t="s">
        <v>254</v>
      </c>
      <c r="E109" s="21">
        <v>600</v>
      </c>
    </row>
    <row r="110" spans="1:5" x14ac:dyDescent="0.2">
      <c r="A110" s="383"/>
      <c r="B110" s="395"/>
      <c r="C110" s="383"/>
      <c r="D110" s="6" t="s">
        <v>255</v>
      </c>
      <c r="E110" s="23">
        <v>42248</v>
      </c>
    </row>
    <row r="111" spans="1:5" x14ac:dyDescent="0.2">
      <c r="A111" s="383"/>
      <c r="B111" s="395"/>
      <c r="C111" s="383"/>
      <c r="D111" s="6" t="s">
        <v>256</v>
      </c>
      <c r="E111" s="22" t="s">
        <v>257</v>
      </c>
    </row>
    <row r="112" spans="1:5" x14ac:dyDescent="0.2">
      <c r="A112" s="383"/>
      <c r="B112" s="395"/>
      <c r="C112" s="383"/>
      <c r="D112" s="6" t="s">
        <v>258</v>
      </c>
      <c r="E112" s="22" t="s">
        <v>129</v>
      </c>
    </row>
    <row r="113" spans="1:5" x14ac:dyDescent="0.2">
      <c r="A113" s="383"/>
      <c r="B113" s="395"/>
      <c r="C113" s="383"/>
      <c r="D113" s="6" t="s">
        <v>259</v>
      </c>
      <c r="E113" s="22" t="s">
        <v>129</v>
      </c>
    </row>
    <row r="114" spans="1:5" ht="25.5" x14ac:dyDescent="0.2">
      <c r="A114" s="383"/>
      <c r="B114" s="395"/>
      <c r="C114" s="383"/>
      <c r="D114" s="6" t="s">
        <v>260</v>
      </c>
      <c r="E114" s="22" t="s">
        <v>129</v>
      </c>
    </row>
    <row r="115" spans="1:5" x14ac:dyDescent="0.2">
      <c r="A115" s="383"/>
      <c r="B115" s="395"/>
      <c r="C115" s="383"/>
      <c r="D115" s="6" t="s">
        <v>261</v>
      </c>
      <c r="E115" s="22"/>
    </row>
    <row r="116" spans="1:5" x14ac:dyDescent="0.2">
      <c r="A116" s="383"/>
      <c r="B116" s="395"/>
      <c r="C116" s="383"/>
      <c r="D116" s="6" t="s">
        <v>262</v>
      </c>
      <c r="E116" s="22"/>
    </row>
    <row r="117" spans="1:5" x14ac:dyDescent="0.2">
      <c r="A117" s="384"/>
      <c r="B117" s="396"/>
      <c r="C117" s="384"/>
      <c r="D117" s="6" t="s">
        <v>263</v>
      </c>
      <c r="E117" s="22"/>
    </row>
    <row r="118" spans="1:5" x14ac:dyDescent="0.2">
      <c r="A118" s="385" t="s">
        <v>264</v>
      </c>
      <c r="B118" s="394"/>
      <c r="C118" s="382" t="s">
        <v>265</v>
      </c>
      <c r="D118" s="6" t="s">
        <v>266</v>
      </c>
      <c r="E118" s="22" t="s">
        <v>267</v>
      </c>
    </row>
    <row r="119" spans="1:5" x14ac:dyDescent="0.2">
      <c r="A119" s="386"/>
      <c r="B119" s="395"/>
      <c r="C119" s="383"/>
      <c r="D119" s="6" t="s">
        <v>268</v>
      </c>
      <c r="E119" s="22" t="s">
        <v>269</v>
      </c>
    </row>
    <row r="120" spans="1:5" x14ac:dyDescent="0.2">
      <c r="A120" s="386"/>
      <c r="B120" s="395"/>
      <c r="C120" s="383"/>
      <c r="D120" s="6" t="s">
        <v>270</v>
      </c>
      <c r="E120" s="22" t="s">
        <v>129</v>
      </c>
    </row>
    <row r="121" spans="1:5" x14ac:dyDescent="0.2">
      <c r="A121" s="386"/>
      <c r="B121" s="395"/>
      <c r="C121" s="383"/>
      <c r="D121" s="6" t="s">
        <v>64</v>
      </c>
      <c r="E121" s="22" t="s">
        <v>129</v>
      </c>
    </row>
    <row r="122" spans="1:5" x14ac:dyDescent="0.2">
      <c r="A122" s="386"/>
      <c r="B122" s="395"/>
      <c r="C122" s="384"/>
      <c r="D122" s="6" t="s">
        <v>271</v>
      </c>
      <c r="E122" s="22" t="s">
        <v>272</v>
      </c>
    </row>
    <row r="123" spans="1:5" x14ac:dyDescent="0.2">
      <c r="A123" s="386"/>
      <c r="B123" s="395"/>
      <c r="C123" s="382" t="s">
        <v>273</v>
      </c>
      <c r="D123" s="6" t="s">
        <v>274</v>
      </c>
      <c r="E123" s="25">
        <v>42638</v>
      </c>
    </row>
    <row r="124" spans="1:5" x14ac:dyDescent="0.2">
      <c r="A124" s="386"/>
      <c r="B124" s="395"/>
      <c r="C124" s="383"/>
      <c r="D124" s="6" t="s">
        <v>270</v>
      </c>
      <c r="E124" s="22" t="s">
        <v>129</v>
      </c>
    </row>
    <row r="125" spans="1:5" x14ac:dyDescent="0.2">
      <c r="A125" s="387"/>
      <c r="B125" s="396"/>
      <c r="C125" s="384"/>
      <c r="D125" s="6" t="s">
        <v>275</v>
      </c>
      <c r="E125" s="22" t="s">
        <v>276</v>
      </c>
    </row>
    <row r="126" spans="1:5" x14ac:dyDescent="0.2">
      <c r="A126" s="382" t="s">
        <v>277</v>
      </c>
      <c r="B126" s="394"/>
      <c r="C126" s="382" t="s">
        <v>278</v>
      </c>
      <c r="D126" s="6" t="s">
        <v>279</v>
      </c>
      <c r="E126" s="22" t="s">
        <v>280</v>
      </c>
    </row>
    <row r="127" spans="1:5" x14ac:dyDescent="0.2">
      <c r="A127" s="383"/>
      <c r="B127" s="395"/>
      <c r="C127" s="383"/>
      <c r="D127" s="6" t="s">
        <v>281</v>
      </c>
      <c r="E127" s="21">
        <v>5000</v>
      </c>
    </row>
    <row r="128" spans="1:5" x14ac:dyDescent="0.2">
      <c r="A128" s="383"/>
      <c r="B128" s="395"/>
      <c r="C128" s="383"/>
      <c r="D128" s="6" t="s">
        <v>282</v>
      </c>
      <c r="E128" s="21">
        <v>15000</v>
      </c>
    </row>
    <row r="129" spans="1:5" x14ac:dyDescent="0.2">
      <c r="A129" s="383"/>
      <c r="B129" s="395"/>
      <c r="C129" s="383"/>
      <c r="D129" s="6" t="s">
        <v>283</v>
      </c>
      <c r="E129" s="21" t="s">
        <v>284</v>
      </c>
    </row>
    <row r="130" spans="1:5" x14ac:dyDescent="0.2">
      <c r="A130" s="383"/>
      <c r="B130" s="395"/>
      <c r="C130" s="383"/>
      <c r="D130" s="6" t="s">
        <v>285</v>
      </c>
      <c r="E130" s="21">
        <v>800</v>
      </c>
    </row>
    <row r="131" spans="1:5" x14ac:dyDescent="0.2">
      <c r="A131" s="383"/>
      <c r="B131" s="395"/>
      <c r="C131" s="383"/>
      <c r="D131" s="6" t="s">
        <v>286</v>
      </c>
      <c r="E131" s="21" t="s">
        <v>129</v>
      </c>
    </row>
    <row r="132" spans="1:5" x14ac:dyDescent="0.2">
      <c r="A132" s="383"/>
      <c r="B132" s="395"/>
      <c r="C132" s="383"/>
      <c r="D132" s="6" t="s">
        <v>287</v>
      </c>
      <c r="E132" s="21">
        <v>50</v>
      </c>
    </row>
    <row r="133" spans="1:5" x14ac:dyDescent="0.2">
      <c r="A133" s="383"/>
      <c r="B133" s="395"/>
      <c r="C133" s="383"/>
      <c r="D133" s="6" t="s">
        <v>288</v>
      </c>
      <c r="E133" s="21">
        <v>30</v>
      </c>
    </row>
    <row r="134" spans="1:5" x14ac:dyDescent="0.2">
      <c r="A134" s="383"/>
      <c r="B134" s="395"/>
      <c r="C134" s="384"/>
      <c r="D134" s="6" t="s">
        <v>289</v>
      </c>
      <c r="E134" s="21">
        <v>60</v>
      </c>
    </row>
    <row r="135" spans="1:5" x14ac:dyDescent="0.2">
      <c r="A135" s="383"/>
      <c r="B135" s="395"/>
      <c r="C135" s="382" t="s">
        <v>290</v>
      </c>
      <c r="D135" s="6" t="s">
        <v>291</v>
      </c>
      <c r="E135" s="21">
        <v>3</v>
      </c>
    </row>
    <row r="136" spans="1:5" x14ac:dyDescent="0.2">
      <c r="A136" s="383"/>
      <c r="B136" s="395"/>
      <c r="C136" s="383"/>
      <c r="D136" s="6" t="s">
        <v>292</v>
      </c>
      <c r="E136" s="22" t="s">
        <v>293</v>
      </c>
    </row>
    <row r="137" spans="1:5" x14ac:dyDescent="0.2">
      <c r="A137" s="383"/>
      <c r="B137" s="395"/>
      <c r="C137" s="383"/>
      <c r="D137" s="6" t="s">
        <v>294</v>
      </c>
      <c r="E137" s="22" t="s">
        <v>295</v>
      </c>
    </row>
    <row r="138" spans="1:5" x14ac:dyDescent="0.2">
      <c r="A138" s="383"/>
      <c r="B138" s="395"/>
      <c r="C138" s="384"/>
      <c r="D138" s="6" t="s">
        <v>64</v>
      </c>
      <c r="E138" s="22" t="s">
        <v>129</v>
      </c>
    </row>
    <row r="139" spans="1:5" x14ac:dyDescent="0.2">
      <c r="A139" s="383"/>
      <c r="B139" s="395"/>
      <c r="C139" s="382" t="s">
        <v>296</v>
      </c>
      <c r="D139" s="6" t="s">
        <v>297</v>
      </c>
      <c r="E139" s="21">
        <v>1</v>
      </c>
    </row>
    <row r="140" spans="1:5" x14ac:dyDescent="0.2">
      <c r="A140" s="383"/>
      <c r="B140" s="395"/>
      <c r="C140" s="383"/>
      <c r="D140" s="6" t="s">
        <v>298</v>
      </c>
      <c r="E140" s="22" t="s">
        <v>299</v>
      </c>
    </row>
    <row r="141" spans="1:5" x14ac:dyDescent="0.2">
      <c r="A141" s="383"/>
      <c r="B141" s="395"/>
      <c r="C141" s="383"/>
      <c r="D141" s="6" t="s">
        <v>300</v>
      </c>
      <c r="E141" s="21">
        <v>2</v>
      </c>
    </row>
    <row r="142" spans="1:5" x14ac:dyDescent="0.2">
      <c r="A142" s="383"/>
      <c r="B142" s="395"/>
      <c r="C142" s="383"/>
      <c r="D142" s="6" t="s">
        <v>301</v>
      </c>
      <c r="E142" s="21" t="s">
        <v>302</v>
      </c>
    </row>
    <row r="143" spans="1:5" x14ac:dyDescent="0.2">
      <c r="A143" s="383"/>
      <c r="B143" s="395"/>
      <c r="C143" s="383"/>
      <c r="D143" s="6" t="s">
        <v>303</v>
      </c>
      <c r="E143" s="21">
        <v>3</v>
      </c>
    </row>
    <row r="144" spans="1:5" x14ac:dyDescent="0.2">
      <c r="A144" s="383"/>
      <c r="B144" s="395"/>
      <c r="C144" s="383"/>
      <c r="D144" s="6" t="s">
        <v>304</v>
      </c>
      <c r="E144" s="23">
        <v>42651</v>
      </c>
    </row>
    <row r="145" spans="1:5" x14ac:dyDescent="0.2">
      <c r="A145" s="383"/>
      <c r="B145" s="395"/>
      <c r="C145" s="383"/>
      <c r="D145" s="6" t="s">
        <v>305</v>
      </c>
      <c r="E145" s="21"/>
    </row>
    <row r="146" spans="1:5" x14ac:dyDescent="0.2">
      <c r="A146" s="383"/>
      <c r="B146" s="395"/>
      <c r="C146" s="384"/>
      <c r="D146" s="6" t="s">
        <v>64</v>
      </c>
      <c r="E146" s="21" t="s">
        <v>129</v>
      </c>
    </row>
    <row r="147" spans="1:5" x14ac:dyDescent="0.2">
      <c r="A147" s="383"/>
      <c r="B147" s="395"/>
      <c r="C147" s="382" t="s">
        <v>306</v>
      </c>
      <c r="D147" s="6" t="s">
        <v>297</v>
      </c>
      <c r="E147" s="21">
        <v>1</v>
      </c>
    </row>
    <row r="148" spans="1:5" x14ac:dyDescent="0.2">
      <c r="A148" s="383"/>
      <c r="B148" s="395"/>
      <c r="C148" s="383"/>
      <c r="D148" s="6" t="s">
        <v>298</v>
      </c>
      <c r="E148" s="22" t="s">
        <v>299</v>
      </c>
    </row>
    <row r="149" spans="1:5" x14ac:dyDescent="0.2">
      <c r="A149" s="383"/>
      <c r="B149" s="395"/>
      <c r="C149" s="383"/>
      <c r="D149" s="6" t="s">
        <v>300</v>
      </c>
      <c r="E149" s="21">
        <v>2</v>
      </c>
    </row>
    <row r="150" spans="1:5" x14ac:dyDescent="0.2">
      <c r="A150" s="383"/>
      <c r="B150" s="395"/>
      <c r="C150" s="383"/>
      <c r="D150" s="6" t="s">
        <v>301</v>
      </c>
      <c r="E150" s="21" t="s">
        <v>302</v>
      </c>
    </row>
    <row r="151" spans="1:5" x14ac:dyDescent="0.2">
      <c r="A151" s="383"/>
      <c r="B151" s="395"/>
      <c r="C151" s="383"/>
      <c r="D151" s="6" t="s">
        <v>303</v>
      </c>
      <c r="E151" s="21">
        <v>3</v>
      </c>
    </row>
    <row r="152" spans="1:5" x14ac:dyDescent="0.2">
      <c r="A152" s="383"/>
      <c r="B152" s="395"/>
      <c r="C152" s="383"/>
      <c r="D152" s="6" t="s">
        <v>304</v>
      </c>
      <c r="E152" s="23">
        <v>42651</v>
      </c>
    </row>
    <row r="153" spans="1:5" x14ac:dyDescent="0.2">
      <c r="A153" s="383"/>
      <c r="B153" s="395"/>
      <c r="C153" s="383"/>
      <c r="D153" s="6" t="s">
        <v>305</v>
      </c>
      <c r="E153" s="21"/>
    </row>
    <row r="154" spans="1:5" x14ac:dyDescent="0.2">
      <c r="A154" s="384"/>
      <c r="B154" s="396"/>
      <c r="C154" s="384"/>
      <c r="D154" s="6" t="s">
        <v>64</v>
      </c>
      <c r="E154" s="21" t="s">
        <v>129</v>
      </c>
    </row>
    <row r="155" spans="1:5" ht="25.5" x14ac:dyDescent="0.2">
      <c r="A155" s="382" t="s">
        <v>307</v>
      </c>
      <c r="B155" s="394"/>
      <c r="C155" s="382" t="s">
        <v>308</v>
      </c>
      <c r="D155" s="6" t="s">
        <v>309</v>
      </c>
      <c r="E155" s="22" t="s">
        <v>310</v>
      </c>
    </row>
    <row r="156" spans="1:5" x14ac:dyDescent="0.2">
      <c r="A156" s="384"/>
      <c r="B156" s="396"/>
      <c r="C156" s="384"/>
      <c r="D156" s="6" t="s">
        <v>311</v>
      </c>
      <c r="E156" s="22" t="s">
        <v>129</v>
      </c>
    </row>
    <row r="157" spans="1:5" ht="25.5" x14ac:dyDescent="0.2">
      <c r="A157" s="382" t="s">
        <v>312</v>
      </c>
      <c r="B157" s="394"/>
      <c r="C157" s="382" t="s">
        <v>313</v>
      </c>
      <c r="D157" s="6" t="s">
        <v>314</v>
      </c>
      <c r="E157" s="22" t="s">
        <v>315</v>
      </c>
    </row>
    <row r="158" spans="1:5" x14ac:dyDescent="0.2">
      <c r="A158" s="383"/>
      <c r="B158" s="395"/>
      <c r="C158" s="383"/>
      <c r="D158" s="6" t="s">
        <v>316</v>
      </c>
      <c r="E158" s="22" t="s">
        <v>317</v>
      </c>
    </row>
    <row r="159" spans="1:5" x14ac:dyDescent="0.2">
      <c r="A159" s="383"/>
      <c r="B159" s="395"/>
      <c r="C159" s="383"/>
      <c r="D159" s="6" t="s">
        <v>318</v>
      </c>
      <c r="E159" s="22" t="s">
        <v>319</v>
      </c>
    </row>
    <row r="160" spans="1:5" x14ac:dyDescent="0.2">
      <c r="A160" s="384"/>
      <c r="B160" s="396"/>
      <c r="C160" s="384"/>
      <c r="D160" s="6" t="s">
        <v>320</v>
      </c>
      <c r="E160" s="22" t="s">
        <v>321</v>
      </c>
    </row>
    <row r="161" spans="1:5" x14ac:dyDescent="0.2">
      <c r="A161" s="22" t="s">
        <v>322</v>
      </c>
      <c r="B161" s="22"/>
      <c r="C161" s="382" t="s">
        <v>323</v>
      </c>
      <c r="D161" s="6" t="s">
        <v>291</v>
      </c>
      <c r="E161" s="18">
        <v>1</v>
      </c>
    </row>
    <row r="162" spans="1:5" x14ac:dyDescent="0.2">
      <c r="A162" s="22"/>
      <c r="B162" s="22"/>
      <c r="C162" s="383"/>
      <c r="D162" s="6" t="s">
        <v>324</v>
      </c>
      <c r="E162" s="22" t="s">
        <v>325</v>
      </c>
    </row>
    <row r="163" spans="1:5" x14ac:dyDescent="0.2">
      <c r="A163" s="22"/>
      <c r="B163" s="22"/>
      <c r="C163" s="383"/>
      <c r="D163" s="6" t="s">
        <v>326</v>
      </c>
      <c r="E163" s="22" t="s">
        <v>327</v>
      </c>
    </row>
    <row r="164" spans="1:5" x14ac:dyDescent="0.2">
      <c r="A164" s="22"/>
      <c r="B164" s="22"/>
      <c r="C164" s="383"/>
      <c r="D164" s="6" t="s">
        <v>328</v>
      </c>
      <c r="E164" s="22" t="s">
        <v>329</v>
      </c>
    </row>
    <row r="165" spans="1:5" x14ac:dyDescent="0.2">
      <c r="A165" s="22"/>
      <c r="B165" s="22"/>
      <c r="C165" s="383"/>
      <c r="D165" s="6" t="s">
        <v>64</v>
      </c>
      <c r="E165" s="22" t="s">
        <v>129</v>
      </c>
    </row>
    <row r="166" spans="1:5" x14ac:dyDescent="0.2">
      <c r="A166" s="22"/>
      <c r="B166" s="22"/>
      <c r="C166" s="384"/>
      <c r="D166" s="6" t="s">
        <v>330</v>
      </c>
      <c r="E166" s="22" t="s">
        <v>331</v>
      </c>
    </row>
  </sheetData>
  <mergeCells count="61">
    <mergeCell ref="C157:C160"/>
    <mergeCell ref="C161:C166"/>
    <mergeCell ref="D46:D47"/>
    <mergeCell ref="E46:E47"/>
    <mergeCell ref="C126:C134"/>
    <mergeCell ref="C135:C138"/>
    <mergeCell ref="C139:C146"/>
    <mergeCell ref="C147:C154"/>
    <mergeCell ref="C155:C156"/>
    <mergeCell ref="C95:C101"/>
    <mergeCell ref="C102:C106"/>
    <mergeCell ref="C107:C117"/>
    <mergeCell ref="C118:C122"/>
    <mergeCell ref="C123:C125"/>
    <mergeCell ref="B157:B160"/>
    <mergeCell ref="C20:C23"/>
    <mergeCell ref="C24:C27"/>
    <mergeCell ref="C28:C31"/>
    <mergeCell ref="C34:C37"/>
    <mergeCell ref="C38:C40"/>
    <mergeCell ref="C41:C43"/>
    <mergeCell ref="C46:C50"/>
    <mergeCell ref="C51:C53"/>
    <mergeCell ref="C54:C62"/>
    <mergeCell ref="C63:C66"/>
    <mergeCell ref="C67:C74"/>
    <mergeCell ref="C75:C78"/>
    <mergeCell ref="C79:C84"/>
    <mergeCell ref="C85:C88"/>
    <mergeCell ref="C89:C94"/>
    <mergeCell ref="A157:A160"/>
    <mergeCell ref="B2:B14"/>
    <mergeCell ref="B15:B45"/>
    <mergeCell ref="B46:B50"/>
    <mergeCell ref="B51:B66"/>
    <mergeCell ref="B67:B74"/>
    <mergeCell ref="B75:B78"/>
    <mergeCell ref="B79:B84"/>
    <mergeCell ref="B85:B88"/>
    <mergeCell ref="B89:B94"/>
    <mergeCell ref="B95:B101"/>
    <mergeCell ref="B102:B106"/>
    <mergeCell ref="B107:B117"/>
    <mergeCell ref="B118:B125"/>
    <mergeCell ref="B126:B154"/>
    <mergeCell ref="B155:B156"/>
    <mergeCell ref="A102:A106"/>
    <mergeCell ref="A107:A117"/>
    <mergeCell ref="A118:A125"/>
    <mergeCell ref="A126:A154"/>
    <mergeCell ref="A155:A156"/>
    <mergeCell ref="A75:A78"/>
    <mergeCell ref="A79:A84"/>
    <mergeCell ref="A85:A88"/>
    <mergeCell ref="A89:A94"/>
    <mergeCell ref="A95:A101"/>
    <mergeCell ref="A2:A14"/>
    <mergeCell ref="A15:A45"/>
    <mergeCell ref="A46:A50"/>
    <mergeCell ref="A51:A66"/>
    <mergeCell ref="A67:A74"/>
  </mergeCells>
  <phoneticPr fontId="7"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11"/>
  <sheetViews>
    <sheetView workbookViewId="0">
      <selection activeCell="B26" sqref="B26"/>
    </sheetView>
  </sheetViews>
  <sheetFormatPr defaultColWidth="9" defaultRowHeight="12.75" x14ac:dyDescent="0.2"/>
  <cols>
    <col min="1" max="1" width="12.5703125" customWidth="1"/>
    <col min="2" max="2" width="31.5703125" bestFit="1" customWidth="1"/>
    <col min="3" max="3" width="11.42578125" bestFit="1" customWidth="1"/>
  </cols>
  <sheetData>
    <row r="2" spans="1:3" ht="27" customHeight="1" x14ac:dyDescent="0.2">
      <c r="A2" s="113" t="s">
        <v>61</v>
      </c>
      <c r="B2" s="114"/>
      <c r="C2" s="114"/>
    </row>
    <row r="3" spans="1:3" x14ac:dyDescent="0.2">
      <c r="A3" s="115" t="s">
        <v>62</v>
      </c>
      <c r="B3" s="115" t="s">
        <v>63</v>
      </c>
      <c r="C3" s="115" t="s">
        <v>64</v>
      </c>
    </row>
    <row r="4" spans="1:3" x14ac:dyDescent="0.2">
      <c r="A4" s="116" t="s">
        <v>65</v>
      </c>
      <c r="B4" s="226" t="s">
        <v>334</v>
      </c>
      <c r="C4" s="117"/>
    </row>
    <row r="5" spans="1:3" x14ac:dyDescent="0.2">
      <c r="A5" s="116" t="s">
        <v>66</v>
      </c>
      <c r="B5" s="226" t="s">
        <v>335</v>
      </c>
      <c r="C5" s="117"/>
    </row>
    <row r="6" spans="1:3" x14ac:dyDescent="0.2">
      <c r="A6" s="116" t="s">
        <v>67</v>
      </c>
      <c r="B6" s="226" t="s">
        <v>466</v>
      </c>
      <c r="C6" s="117"/>
    </row>
    <row r="7" spans="1:3" x14ac:dyDescent="0.2">
      <c r="A7" s="116" t="s">
        <v>68</v>
      </c>
      <c r="B7" s="226" t="s">
        <v>336</v>
      </c>
      <c r="C7" s="117"/>
    </row>
    <row r="8" spans="1:3" x14ac:dyDescent="0.2">
      <c r="A8" s="116" t="s">
        <v>69</v>
      </c>
      <c r="B8" s="226" t="s">
        <v>332</v>
      </c>
      <c r="C8" s="117"/>
    </row>
    <row r="9" spans="1:3" x14ac:dyDescent="0.2">
      <c r="A9" s="116" t="s">
        <v>70</v>
      </c>
      <c r="B9" s="226" t="s">
        <v>859</v>
      </c>
      <c r="C9" s="117"/>
    </row>
    <row r="10" spans="1:3" x14ac:dyDescent="0.2">
      <c r="A10" s="116" t="s">
        <v>71</v>
      </c>
      <c r="B10" s="226" t="s">
        <v>860</v>
      </c>
      <c r="C10" s="117"/>
    </row>
    <row r="11" spans="1:3" x14ac:dyDescent="0.2">
      <c r="A11" s="116" t="s">
        <v>72</v>
      </c>
      <c r="B11" s="226" t="s">
        <v>333</v>
      </c>
      <c r="C11" s="117"/>
    </row>
  </sheetData>
  <phoneticPr fontId="7" type="noConversion"/>
  <hyperlinks>
    <hyperlink ref="A4" location="' Schedule Blend'!A1" display="UC001" xr:uid="{00000000-0004-0000-0200-000001000000}"/>
    <hyperlink ref="A5:A11" location="' Schedule Blend'!A1" display="UC001" xr:uid="{4215A5F9-FBF2-4A71-90C7-9C7C0B299C53}"/>
    <hyperlink ref="B4" location="' Schedule Blend'!A1" display="Schedule Blend" xr:uid="{3D8BF160-1E38-4C20-91E4-046D529EC25D}"/>
    <hyperlink ref="B5" location="'Reschedule Blend'!A1" display="Re-schedule Blend" xr:uid="{52D57DF6-9E22-4B9A-AF81-5FC0A9DE4DE6}"/>
    <hyperlink ref="B6" location="CancelBlend!A1" display="Cancel schedule Blend" xr:uid="{42A5020D-9BD7-49E5-A0FB-CBD52D58F303}"/>
    <hyperlink ref="B7" location="'Haul Blend'!A1" display="Haul Blend" xr:uid="{F1DFB31C-4AB7-44BA-B7B4-D624E65515F7}"/>
    <hyperlink ref="B8" location="'Schedule Product Haul'!A1" display="Schedule Product Haul" xr:uid="{F6C119DE-2969-4194-9147-A9B012D653EA}"/>
    <hyperlink ref="B9" location="'Reschedule Product Haul '!A1" display="Re-schedule Product Haul" xr:uid="{7EE1C6BE-4777-470E-A8DA-37B9EE02F318}"/>
    <hyperlink ref="B10" location="'Cancel Product Haul '!A1" display="Cancel Product Haul" xr:uid="{AE245E95-20A3-49E5-94E3-3F5A04C8C9B2}"/>
    <hyperlink ref="B11" location="'On Location'!A1" display="On Location" xr:uid="{8129E7E2-4094-4B9B-83FD-D64ECBAD875D}"/>
  </hyperlink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7"/>
  <sheetViews>
    <sheetView workbookViewId="0">
      <pane ySplit="12" topLeftCell="A13" activePane="bottomLeft" state="frozen"/>
      <selection pane="bottomLeft" activeCell="H16" sqref="H16"/>
    </sheetView>
  </sheetViews>
  <sheetFormatPr defaultColWidth="9.140625" defaultRowHeight="12.75" x14ac:dyDescent="0.2"/>
  <cols>
    <col min="1" max="1" width="5.28515625" style="28" customWidth="1"/>
    <col min="2" max="2" width="57.7109375" style="28" customWidth="1"/>
    <col min="3" max="3" width="64.85546875" style="28" customWidth="1"/>
    <col min="4" max="4" width="6.5703125" style="28" customWidth="1"/>
    <col min="5" max="5" width="10.42578125" style="28" customWidth="1"/>
    <col min="6" max="6" width="10.28515625" style="28" customWidth="1"/>
    <col min="7" max="7" width="7.5703125" style="28" customWidth="1"/>
    <col min="8" max="8" width="30.5703125" style="28" customWidth="1"/>
    <col min="9" max="9" width="2.7109375" style="29" customWidth="1"/>
    <col min="10" max="16384" width="9.140625" style="28"/>
  </cols>
  <sheetData>
    <row r="1" spans="1:9" ht="20.25" x14ac:dyDescent="0.3">
      <c r="A1" s="346" t="str">
        <f ca="1">MID(CELL("filename",A7),FIND("]",CELL("filename"),1)+1,255)</f>
        <v xml:space="preserve"> Schedule Blend</v>
      </c>
      <c r="B1" s="346"/>
      <c r="C1" s="346"/>
      <c r="D1" s="346"/>
      <c r="E1" s="346"/>
      <c r="F1" s="346"/>
      <c r="G1" s="346"/>
      <c r="H1" s="346"/>
      <c r="I1" s="346"/>
    </row>
    <row r="2" spans="1:9" ht="20.25" x14ac:dyDescent="0.3">
      <c r="A2" s="30"/>
      <c r="B2" s="30"/>
      <c r="C2" s="30"/>
      <c r="D2" s="30"/>
      <c r="E2" s="30"/>
      <c r="F2" s="30"/>
      <c r="G2" s="30"/>
      <c r="H2" s="30"/>
      <c r="I2" s="30"/>
    </row>
    <row r="3" spans="1:9" s="26" customFormat="1" x14ac:dyDescent="0.2">
      <c r="A3" s="31"/>
      <c r="B3" s="31"/>
      <c r="C3" s="31"/>
      <c r="D3" s="32"/>
      <c r="E3" s="32" t="s">
        <v>73</v>
      </c>
      <c r="F3" s="33"/>
      <c r="G3" s="34"/>
      <c r="H3" s="31"/>
      <c r="I3" s="31"/>
    </row>
    <row r="4" spans="1:9" s="26" customFormat="1" ht="12" x14ac:dyDescent="0.2">
      <c r="A4" s="31"/>
      <c r="B4" s="31"/>
      <c r="C4" s="31"/>
      <c r="D4" s="35" t="s">
        <v>74</v>
      </c>
      <c r="E4" s="35">
        <f>COUNTIF($D$12:$D$27,"U")</f>
        <v>0</v>
      </c>
      <c r="F4" s="36">
        <f>IF($E$9=0,"-",$E4/$E$9)</f>
        <v>0</v>
      </c>
      <c r="G4" s="37">
        <f>SUMIF($D$12:$D$26,"U",$G$12:$G$26)/60</f>
        <v>0</v>
      </c>
      <c r="H4" s="31"/>
      <c r="I4" s="31"/>
    </row>
    <row r="5" spans="1:9" s="26" customFormat="1" ht="12" x14ac:dyDescent="0.2">
      <c r="A5" s="31"/>
      <c r="B5" s="31"/>
      <c r="C5" s="31"/>
      <c r="D5" s="35" t="s">
        <v>75</v>
      </c>
      <c r="E5" s="35">
        <f>COUNTIF($D$12:$D$27,"P")</f>
        <v>4</v>
      </c>
      <c r="F5" s="36">
        <f>IF($E$9=0,"-",$E5/$E$9)</f>
        <v>1</v>
      </c>
      <c r="G5" s="38">
        <f>SUMIF($D$12:$D$27,"P",$G$12:$G$27)/60</f>
        <v>0</v>
      </c>
      <c r="H5" s="31"/>
      <c r="I5" s="31"/>
    </row>
    <row r="6" spans="1:9" s="26" customFormat="1" ht="12" x14ac:dyDescent="0.2">
      <c r="A6" s="31"/>
      <c r="B6" s="31"/>
      <c r="C6" s="31"/>
      <c r="D6" s="35" t="s">
        <v>76</v>
      </c>
      <c r="E6" s="35">
        <f>COUNTIF($D$12:$D$27,"F")</f>
        <v>0</v>
      </c>
      <c r="F6" s="36">
        <f>IF($E$9=0,"-",$E6/$E$9)</f>
        <v>0</v>
      </c>
      <c r="G6" s="38">
        <f>SUMIF($D$12:$D$27,"F",$G$12:$G$27)/60</f>
        <v>0</v>
      </c>
      <c r="H6" s="31"/>
      <c r="I6" s="31"/>
    </row>
    <row r="7" spans="1:9" s="26" customFormat="1" ht="12" x14ac:dyDescent="0.2">
      <c r="A7" s="39"/>
      <c r="B7" s="39"/>
      <c r="C7" s="39"/>
      <c r="D7" s="35" t="s">
        <v>77</v>
      </c>
      <c r="E7" s="35">
        <f>COUNTIF($D$12:$D$27,"S")</f>
        <v>0</v>
      </c>
      <c r="F7" s="36">
        <f>IF($E$9=0,"-",$E7/$E$9)</f>
        <v>0</v>
      </c>
      <c r="G7" s="38">
        <f>SUMIF($D$12:$D$27,"S",$G$12:$G$27)/60</f>
        <v>0</v>
      </c>
      <c r="H7" s="31"/>
      <c r="I7" s="31"/>
    </row>
    <row r="8" spans="1:9" s="26" customFormat="1" ht="12" x14ac:dyDescent="0.2">
      <c r="A8" s="39"/>
      <c r="B8" s="39"/>
      <c r="C8" s="39"/>
      <c r="D8" s="35" t="s">
        <v>78</v>
      </c>
      <c r="E8" s="35">
        <f>COUNTIF($D$12:$D$27,"B")</f>
        <v>0</v>
      </c>
      <c r="F8" s="40">
        <f>IF($E$9=0,"-",$E8/$E$9)</f>
        <v>0</v>
      </c>
      <c r="G8" s="38">
        <f>SUMIF($D$12:$D$27,"B",$G$12:$G$27)/60</f>
        <v>0</v>
      </c>
      <c r="H8" s="31"/>
      <c r="I8" s="31"/>
    </row>
    <row r="9" spans="1:9" s="26" customFormat="1" ht="12" x14ac:dyDescent="0.2">
      <c r="A9" s="39"/>
      <c r="B9" s="39"/>
      <c r="C9" s="39"/>
      <c r="D9" s="41" t="s">
        <v>41</v>
      </c>
      <c r="E9" s="42">
        <f>SUM(E4:E8)</f>
        <v>4</v>
      </c>
      <c r="F9" s="43">
        <f>IF($E$9=0,"-",$E$9/$E$9)</f>
        <v>1</v>
      </c>
      <c r="G9" s="44">
        <f>SUM(G4:G8)</f>
        <v>0</v>
      </c>
      <c r="I9" s="66"/>
    </row>
    <row r="10" spans="1:9" s="26" customFormat="1" ht="12" x14ac:dyDescent="0.2">
      <c r="A10" s="39"/>
      <c r="B10" s="39"/>
      <c r="C10" s="39"/>
      <c r="D10" s="45" t="s">
        <v>43</v>
      </c>
      <c r="E10" s="46">
        <f>COUNTIF($D$12:$D$27,"N/A")</f>
        <v>0</v>
      </c>
      <c r="F10" s="47"/>
      <c r="G10" s="48">
        <f>SUMIF($D$12:$D$27,"n/a",$G$12:$G$27)/60</f>
        <v>0</v>
      </c>
      <c r="I10" s="66"/>
    </row>
    <row r="11" spans="1:9" x14ac:dyDescent="0.2">
      <c r="A11" s="49"/>
      <c r="B11" s="49"/>
      <c r="C11" s="49"/>
      <c r="D11" s="49"/>
      <c r="E11" s="49"/>
      <c r="F11" s="49"/>
      <c r="G11" s="49"/>
      <c r="H11" s="49"/>
      <c r="I11" s="67"/>
    </row>
    <row r="12" spans="1:9" ht="25.5" x14ac:dyDescent="0.2">
      <c r="A12" s="50" t="s">
        <v>79</v>
      </c>
      <c r="B12" s="50" t="s">
        <v>339</v>
      </c>
      <c r="C12" s="50" t="s">
        <v>80</v>
      </c>
      <c r="D12" s="50" t="s">
        <v>81</v>
      </c>
      <c r="E12" s="50" t="s">
        <v>82</v>
      </c>
      <c r="F12" s="50" t="s">
        <v>30</v>
      </c>
      <c r="G12" s="50" t="s">
        <v>83</v>
      </c>
      <c r="H12" s="51" t="s">
        <v>64</v>
      </c>
      <c r="I12" s="68"/>
    </row>
    <row r="13" spans="1:9" x14ac:dyDescent="0.2">
      <c r="A13" s="347" t="s">
        <v>338</v>
      </c>
      <c r="B13" s="348"/>
      <c r="C13" s="348"/>
      <c r="D13" s="348"/>
      <c r="E13" s="348"/>
      <c r="F13" s="348"/>
      <c r="G13" s="348"/>
      <c r="H13" s="348"/>
      <c r="I13" s="349"/>
    </row>
    <row r="14" spans="1:9" x14ac:dyDescent="0.2">
      <c r="A14" s="52">
        <f>MAX(A$12:A12)+1</f>
        <v>1</v>
      </c>
      <c r="B14" s="246" t="s">
        <v>445</v>
      </c>
      <c r="C14" s="227" t="s">
        <v>340</v>
      </c>
      <c r="D14" s="55" t="s">
        <v>75</v>
      </c>
      <c r="E14" s="56">
        <v>44853</v>
      </c>
      <c r="F14" s="220" t="s">
        <v>337</v>
      </c>
      <c r="G14" s="58"/>
      <c r="H14" s="59"/>
      <c r="I14" s="57"/>
    </row>
    <row r="15" spans="1:9" x14ac:dyDescent="0.2">
      <c r="A15" s="60">
        <f>MAX(A$12:A14)+1</f>
        <v>2</v>
      </c>
      <c r="B15" s="112" t="s">
        <v>446</v>
      </c>
      <c r="C15" s="217" t="s">
        <v>357</v>
      </c>
      <c r="D15" s="55" t="s">
        <v>75</v>
      </c>
      <c r="E15" s="56">
        <v>44853</v>
      </c>
      <c r="F15" s="220" t="s">
        <v>337</v>
      </c>
      <c r="G15" s="58"/>
      <c r="H15" s="65"/>
      <c r="I15" s="64"/>
    </row>
    <row r="16" spans="1:9" ht="51" x14ac:dyDescent="0.2">
      <c r="A16" s="60">
        <f>MAX(A$12:A15)+1</f>
        <v>3</v>
      </c>
      <c r="B16" s="112" t="s">
        <v>397</v>
      </c>
      <c r="C16" s="217" t="s">
        <v>574</v>
      </c>
      <c r="D16" s="55" t="s">
        <v>75</v>
      </c>
      <c r="E16" s="56">
        <v>44853</v>
      </c>
      <c r="F16" s="220"/>
      <c r="G16" s="58"/>
      <c r="H16" s="252" t="s">
        <v>861</v>
      </c>
      <c r="I16" s="64"/>
    </row>
    <row r="17" spans="1:9" x14ac:dyDescent="0.2">
      <c r="A17" s="60">
        <f>MAX(A$12:A16)+1</f>
        <v>4</v>
      </c>
      <c r="B17" s="216" t="s">
        <v>555</v>
      </c>
      <c r="C17" s="227" t="s">
        <v>396</v>
      </c>
      <c r="D17" s="55" t="s">
        <v>75</v>
      </c>
      <c r="E17" s="56">
        <v>44853</v>
      </c>
      <c r="F17" s="220" t="s">
        <v>337</v>
      </c>
      <c r="G17" s="58"/>
      <c r="H17" s="252" t="s">
        <v>861</v>
      </c>
      <c r="I17" s="64"/>
    </row>
    <row r="18" spans="1:9" x14ac:dyDescent="0.2">
      <c r="A18" s="60">
        <f>MAX(A$12:A17)+1</f>
        <v>5</v>
      </c>
      <c r="B18" s="216"/>
      <c r="C18" s="225"/>
      <c r="D18" s="55"/>
      <c r="E18" s="63"/>
      <c r="F18" s="220"/>
      <c r="G18" s="58"/>
      <c r="H18" s="65"/>
      <c r="I18" s="64"/>
    </row>
    <row r="19" spans="1:9" x14ac:dyDescent="0.2">
      <c r="A19" s="60">
        <f>MAX(A$12:A18)+1</f>
        <v>6</v>
      </c>
      <c r="B19" s="216"/>
      <c r="C19" s="225"/>
      <c r="D19" s="55"/>
      <c r="E19" s="63"/>
      <c r="F19" s="220"/>
      <c r="G19" s="58"/>
      <c r="H19" s="65"/>
      <c r="I19" s="64"/>
    </row>
    <row r="20" spans="1:9" x14ac:dyDescent="0.2">
      <c r="A20" s="60">
        <f>MAX(A$12:A19)+1</f>
        <v>7</v>
      </c>
      <c r="B20" s="216"/>
      <c r="C20" s="223"/>
      <c r="D20" s="55"/>
      <c r="E20" s="63"/>
      <c r="F20" s="220"/>
      <c r="G20" s="58"/>
      <c r="H20" s="65"/>
      <c r="I20" s="64"/>
    </row>
    <row r="21" spans="1:9" x14ac:dyDescent="0.2">
      <c r="A21" s="60">
        <f>MAX(A$12:A20)+1</f>
        <v>8</v>
      </c>
      <c r="B21" s="216"/>
      <c r="C21" s="223"/>
      <c r="D21" s="55"/>
      <c r="E21" s="63"/>
      <c r="F21" s="220"/>
      <c r="G21" s="58"/>
      <c r="H21" s="65"/>
      <c r="I21" s="64"/>
    </row>
    <row r="22" spans="1:9" x14ac:dyDescent="0.2">
      <c r="A22" s="60">
        <f>MAX(A$12:A21)+1</f>
        <v>9</v>
      </c>
      <c r="B22" s="218"/>
      <c r="C22" s="223"/>
      <c r="D22" s="55"/>
      <c r="E22" s="63"/>
      <c r="F22" s="220"/>
      <c r="G22" s="58"/>
      <c r="H22" s="65"/>
      <c r="I22" s="64"/>
    </row>
    <row r="23" spans="1:9" x14ac:dyDescent="0.2">
      <c r="A23" s="60">
        <f>MAX(A$12:A22)+1</f>
        <v>10</v>
      </c>
      <c r="B23" s="62"/>
      <c r="C23" s="61"/>
      <c r="D23" s="55"/>
      <c r="E23" s="63"/>
      <c r="F23" s="64"/>
      <c r="G23" s="58"/>
      <c r="H23" s="65"/>
      <c r="I23" s="64"/>
    </row>
    <row r="24" spans="1:9" x14ac:dyDescent="0.2">
      <c r="A24" s="60">
        <f>MAX(A$12:A23)+1</f>
        <v>11</v>
      </c>
      <c r="B24" s="62"/>
      <c r="C24" s="61"/>
      <c r="D24" s="55"/>
      <c r="E24" s="63"/>
      <c r="F24" s="64"/>
      <c r="G24" s="58"/>
      <c r="H24" s="65"/>
      <c r="I24" s="64"/>
    </row>
    <row r="25" spans="1:9" x14ac:dyDescent="0.2">
      <c r="A25" s="60">
        <f>MAX(A$12:A24)+1</f>
        <v>12</v>
      </c>
      <c r="B25" s="61"/>
      <c r="C25" s="61"/>
      <c r="D25" s="55"/>
      <c r="E25" s="63"/>
      <c r="F25" s="64"/>
      <c r="G25" s="58"/>
      <c r="H25" s="65"/>
      <c r="I25" s="64"/>
    </row>
    <row r="26" spans="1:9" x14ac:dyDescent="0.2">
      <c r="A26" s="350"/>
      <c r="B26" s="350"/>
      <c r="C26" s="350"/>
      <c r="D26" s="350"/>
      <c r="E26" s="350"/>
      <c r="F26" s="350"/>
      <c r="G26" s="350"/>
      <c r="H26" s="350"/>
      <c r="I26" s="350"/>
    </row>
    <row r="27" spans="1:9" x14ac:dyDescent="0.2">
      <c r="A27" s="351" t="s">
        <v>85</v>
      </c>
      <c r="B27" s="351"/>
      <c r="C27" s="351"/>
      <c r="D27" s="351"/>
      <c r="E27" s="351"/>
      <c r="F27" s="351"/>
      <c r="G27" s="351"/>
      <c r="H27" s="351"/>
      <c r="I27" s="351"/>
    </row>
    <row r="28" spans="1:9" x14ac:dyDescent="0.2">
      <c r="A28" s="350"/>
      <c r="B28" s="350"/>
      <c r="C28" s="350"/>
      <c r="D28" s="350"/>
      <c r="E28" s="350"/>
      <c r="F28" s="350"/>
      <c r="G28" s="350"/>
      <c r="H28" s="350"/>
      <c r="I28" s="350"/>
    </row>
    <row r="29" spans="1:9" s="27" customFormat="1" x14ac:dyDescent="0.2">
      <c r="A29" s="28"/>
    </row>
    <row r="30" spans="1:9" s="27" customFormat="1" x14ac:dyDescent="0.2">
      <c r="A30" s="28"/>
    </row>
    <row r="31" spans="1:9" s="27" customFormat="1" x14ac:dyDescent="0.2"/>
    <row r="32" spans="1:9" s="27" customFormat="1" x14ac:dyDescent="0.2"/>
    <row r="33" s="27" customFormat="1" x14ac:dyDescent="0.2"/>
    <row r="34" s="27" customFormat="1" x14ac:dyDescent="0.2"/>
    <row r="35" s="27" customFormat="1" x14ac:dyDescent="0.2"/>
    <row r="36" s="27" customFormat="1" x14ac:dyDescent="0.2"/>
    <row r="37" s="27" customFormat="1" x14ac:dyDescent="0.2"/>
  </sheetData>
  <mergeCells count="5">
    <mergeCell ref="A1:I1"/>
    <mergeCell ref="A13:I13"/>
    <mergeCell ref="A26:I26"/>
    <mergeCell ref="A27:I27"/>
    <mergeCell ref="A28:I28"/>
  </mergeCells>
  <phoneticPr fontId="7" type="noConversion"/>
  <conditionalFormatting sqref="D14:D25">
    <cfRule type="cellIs" dxfId="137" priority="1" stopIfTrue="1" operator="equal">
      <formula>"F"</formula>
    </cfRule>
    <cfRule type="cellIs" dxfId="136" priority="2" stopIfTrue="1" operator="equal">
      <formula>"B"</formula>
    </cfRule>
    <cfRule type="cellIs" dxfId="135" priority="3" stopIfTrue="1" operator="equal">
      <formula>"u"</formula>
    </cfRule>
  </conditionalFormatting>
  <dataValidations count="3">
    <dataValidation allowBlank="1" showErrorMessage="1" sqref="A12:B12" xr:uid="{00000000-0002-0000-0300-000000000000}"/>
    <dataValidation allowBlank="1" showErrorMessage="1" promptTitle="Valid values include:" sqref="D12" xr:uid="{00000000-0002-0000-0300-000001000000}"/>
    <dataValidation type="list" showInputMessage="1" showErrorMessage="1" promptTitle="Valid values include:" prompt="U - Untested_x000a_P - Pass_x000a_F - Fail_x000a_B - Blocked_x000a_S - Skipped_x000a_n/a - Not applicable_x000a_" sqref="D14:D25" xr:uid="{00000000-0002-0000-0300-000002000000}">
      <formula1>"U,P,F,B,S,n/a"</formula1>
    </dataValidation>
  </dataValidations>
  <hyperlinks>
    <hyperlink ref="B16" location="'UC001 Test Cases'!A29" display="新增Schedule Blend 数据，BlendTest被勾选，保存成功" xr:uid="{C5E7B03A-41D4-4DB6-A462-BE4628F851F5}"/>
    <hyperlink ref="B17" location="'UC001 Test Cases'!A49" display="UC001.4-新增Schedule Blend 数据，必填项未输入保存失败" xr:uid="{A7D48A34-44CC-4A9C-95EF-9D127851EAE3}"/>
    <hyperlink ref="B14" location="'UC001 Test Cases'!A1" display="Schedule Blend 菜单未显示测试" xr:uid="{E33E6A06-24A5-443B-84AD-183604D0DACE}"/>
    <hyperlink ref="B15" location="'UC001 Test Cases'!A15" display="Schedule Blend 菜单显示测试" xr:uid="{EB99312C-8714-4A84-B036-7332DF8752FA}"/>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47457" r:id="rId4">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47457" r:id="rId4"/>
      </mc:Fallback>
    </mc:AlternateContent>
    <mc:AlternateContent xmlns:mc="http://schemas.openxmlformats.org/markup-compatibility/2006">
      <mc:Choice Requires="x14">
        <oleObject progId="Paint.Picture" shapeId="147458" r:id="rId6">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47458" r:id="rId6"/>
      </mc:Fallback>
    </mc:AlternateContent>
    <mc:AlternateContent xmlns:mc="http://schemas.openxmlformats.org/markup-compatibility/2006">
      <mc:Choice Requires="x14">
        <oleObject progId="Paint.Picture" shapeId="147459" r:id="rId7">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47459" r:id="rId7"/>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7"/>
  <sheetViews>
    <sheetView topLeftCell="A52" workbookViewId="0">
      <selection activeCell="F63" sqref="F63"/>
    </sheetView>
  </sheetViews>
  <sheetFormatPr defaultColWidth="9" defaultRowHeight="12.75" x14ac:dyDescent="0.2"/>
  <cols>
    <col min="1" max="1" width="3.140625" customWidth="1"/>
    <col min="2" max="2" width="37.42578125" bestFit="1" customWidth="1"/>
    <col min="3" max="3" width="34.7109375" customWidth="1"/>
    <col min="4" max="4" width="30.42578125" customWidth="1"/>
    <col min="5" max="5" width="24.140625" customWidth="1"/>
    <col min="6" max="6" width="9.140625" customWidth="1"/>
    <col min="7" max="7" width="48.5703125" customWidth="1"/>
  </cols>
  <sheetData>
    <row r="1" spans="1:7" ht="15.75" x14ac:dyDescent="0.2">
      <c r="A1" s="361" t="s">
        <v>350</v>
      </c>
      <c r="B1" s="361"/>
      <c r="C1" s="361"/>
      <c r="D1" s="361"/>
      <c r="E1" s="361"/>
      <c r="F1" s="361"/>
      <c r="G1" s="361"/>
    </row>
    <row r="2" spans="1:7" ht="36" customHeight="1" x14ac:dyDescent="0.2">
      <c r="A2" s="69"/>
      <c r="B2" s="70" t="s">
        <v>86</v>
      </c>
      <c r="C2" s="362" t="s">
        <v>352</v>
      </c>
      <c r="D2" s="363"/>
      <c r="E2" s="364"/>
      <c r="F2" s="71" t="s">
        <v>87</v>
      </c>
      <c r="G2" s="248" t="s">
        <v>88</v>
      </c>
    </row>
    <row r="3" spans="1:7" ht="27.75" customHeight="1" x14ac:dyDescent="0.2">
      <c r="A3" s="72"/>
      <c r="B3" s="73" t="s">
        <v>343</v>
      </c>
      <c r="C3" s="365" t="s">
        <v>341</v>
      </c>
      <c r="D3" s="366"/>
      <c r="E3" s="366"/>
      <c r="F3" s="366"/>
      <c r="G3" s="367"/>
    </row>
    <row r="4" spans="1:7" ht="12.75" customHeight="1" x14ac:dyDescent="0.2">
      <c r="A4" s="74"/>
      <c r="B4" s="73" t="s">
        <v>342</v>
      </c>
      <c r="C4" s="365" t="s">
        <v>344</v>
      </c>
      <c r="D4" s="366"/>
      <c r="E4" s="366"/>
      <c r="F4" s="366"/>
      <c r="G4" s="367"/>
    </row>
    <row r="5" spans="1:7" x14ac:dyDescent="0.2">
      <c r="A5" s="74"/>
      <c r="B5" s="73" t="s">
        <v>89</v>
      </c>
      <c r="C5" s="368"/>
      <c r="D5" s="369"/>
      <c r="E5" s="369"/>
      <c r="F5" s="369"/>
      <c r="G5" s="370"/>
    </row>
    <row r="6" spans="1:7" ht="26.25" customHeight="1" x14ac:dyDescent="0.2">
      <c r="A6" s="75"/>
      <c r="B6" s="76" t="s">
        <v>345</v>
      </c>
      <c r="C6" s="352" t="s">
        <v>346</v>
      </c>
      <c r="D6" s="353"/>
      <c r="E6" s="353"/>
      <c r="F6" s="353"/>
      <c r="G6" s="354"/>
    </row>
    <row r="7" spans="1:7" x14ac:dyDescent="0.2">
      <c r="A7" s="77"/>
      <c r="B7" s="78" t="s">
        <v>90</v>
      </c>
      <c r="C7" s="355" t="s">
        <v>347</v>
      </c>
      <c r="D7" s="356"/>
      <c r="E7" s="357"/>
      <c r="F7" s="79" t="s">
        <v>91</v>
      </c>
      <c r="G7" s="80"/>
    </row>
    <row r="8" spans="1:7" x14ac:dyDescent="0.2">
      <c r="A8" s="81"/>
      <c r="B8" s="82" t="s">
        <v>92</v>
      </c>
      <c r="C8" s="358" t="s">
        <v>93</v>
      </c>
      <c r="D8" s="359"/>
      <c r="E8" s="360"/>
      <c r="F8" s="83" t="s">
        <v>94</v>
      </c>
      <c r="G8" s="228">
        <v>44852</v>
      </c>
    </row>
    <row r="9" spans="1:7" ht="25.5" x14ac:dyDescent="0.2">
      <c r="A9" s="84" t="s">
        <v>95</v>
      </c>
      <c r="B9" s="85" t="s">
        <v>96</v>
      </c>
      <c r="C9" s="85" t="s">
        <v>97</v>
      </c>
      <c r="D9" s="85" t="s">
        <v>98</v>
      </c>
      <c r="E9" s="85" t="s">
        <v>99</v>
      </c>
      <c r="F9" s="86" t="s">
        <v>81</v>
      </c>
      <c r="G9" s="87" t="s">
        <v>100</v>
      </c>
    </row>
    <row r="10" spans="1:7" ht="24" x14ac:dyDescent="0.2">
      <c r="A10" s="88">
        <v>1</v>
      </c>
      <c r="B10" s="224" t="s">
        <v>348</v>
      </c>
      <c r="C10" s="89"/>
      <c r="D10" s="221" t="s">
        <v>349</v>
      </c>
      <c r="E10" s="221" t="s">
        <v>349</v>
      </c>
      <c r="F10" s="55" t="s">
        <v>75</v>
      </c>
      <c r="G10" s="92"/>
    </row>
    <row r="11" spans="1:7" x14ac:dyDescent="0.2">
      <c r="A11" s="88">
        <v>2</v>
      </c>
      <c r="B11" s="89"/>
      <c r="C11" s="89"/>
      <c r="D11" s="90"/>
      <c r="E11" s="91"/>
      <c r="F11" s="55" t="s">
        <v>84</v>
      </c>
      <c r="G11" s="110"/>
    </row>
    <row r="12" spans="1:7" x14ac:dyDescent="0.2">
      <c r="A12" s="88"/>
      <c r="B12" s="89"/>
      <c r="C12" s="89"/>
      <c r="D12" s="90"/>
      <c r="E12" s="91"/>
      <c r="F12" s="55"/>
      <c r="G12" s="110"/>
    </row>
    <row r="13" spans="1:7" ht="13.5" thickBot="1" x14ac:dyDescent="0.25">
      <c r="A13" s="99"/>
      <c r="B13" s="100" t="s">
        <v>101</v>
      </c>
      <c r="C13" s="100"/>
      <c r="D13" s="101"/>
      <c r="E13" s="101"/>
      <c r="F13" s="111" t="s">
        <v>75</v>
      </c>
      <c r="G13" s="102"/>
    </row>
    <row r="15" spans="1:7" ht="16.5" thickBot="1" x14ac:dyDescent="0.25">
      <c r="A15" s="361" t="s">
        <v>351</v>
      </c>
      <c r="B15" s="361"/>
      <c r="C15" s="361"/>
      <c r="D15" s="361"/>
      <c r="E15" s="361"/>
      <c r="F15" s="361"/>
      <c r="G15" s="361"/>
    </row>
    <row r="16" spans="1:7" ht="36" customHeight="1" thickTop="1" x14ac:dyDescent="0.2">
      <c r="A16" s="69"/>
      <c r="B16" s="70" t="s">
        <v>86</v>
      </c>
      <c r="C16" s="362" t="s">
        <v>356</v>
      </c>
      <c r="D16" s="363"/>
      <c r="E16" s="364"/>
      <c r="F16" s="71" t="s">
        <v>87</v>
      </c>
      <c r="G16" s="248" t="s">
        <v>372</v>
      </c>
    </row>
    <row r="17" spans="1:7" ht="27.75" customHeight="1" x14ac:dyDescent="0.2">
      <c r="A17" s="72"/>
      <c r="B17" s="73" t="s">
        <v>343</v>
      </c>
      <c r="C17" s="365" t="s">
        <v>391</v>
      </c>
      <c r="D17" s="366"/>
      <c r="E17" s="366"/>
      <c r="F17" s="366"/>
      <c r="G17" s="367"/>
    </row>
    <row r="18" spans="1:7" ht="12.75" customHeight="1" x14ac:dyDescent="0.2">
      <c r="A18" s="74"/>
      <c r="B18" s="73" t="s">
        <v>342</v>
      </c>
      <c r="C18" s="365" t="s">
        <v>354</v>
      </c>
      <c r="D18" s="366"/>
      <c r="E18" s="366"/>
      <c r="F18" s="366"/>
      <c r="G18" s="367"/>
    </row>
    <row r="19" spans="1:7" x14ac:dyDescent="0.2">
      <c r="A19" s="74"/>
      <c r="B19" s="73" t="s">
        <v>89</v>
      </c>
      <c r="C19" s="368"/>
      <c r="D19" s="369"/>
      <c r="E19" s="369"/>
      <c r="F19" s="369"/>
      <c r="G19" s="370"/>
    </row>
    <row r="20" spans="1:7" ht="26.25" customHeight="1" thickBot="1" x14ac:dyDescent="0.25">
      <c r="A20" s="75"/>
      <c r="B20" s="76" t="s">
        <v>345</v>
      </c>
      <c r="C20" s="352" t="s">
        <v>346</v>
      </c>
      <c r="D20" s="353"/>
      <c r="E20" s="353"/>
      <c r="F20" s="353"/>
      <c r="G20" s="354"/>
    </row>
    <row r="21" spans="1:7" x14ac:dyDescent="0.2">
      <c r="A21" s="77"/>
      <c r="B21" s="78" t="s">
        <v>90</v>
      </c>
      <c r="C21" s="355" t="s">
        <v>347</v>
      </c>
      <c r="D21" s="356"/>
      <c r="E21" s="357"/>
      <c r="F21" s="79" t="s">
        <v>91</v>
      </c>
      <c r="G21" s="80"/>
    </row>
    <row r="22" spans="1:7" ht="13.5" thickBot="1" x14ac:dyDescent="0.25">
      <c r="A22" s="81"/>
      <c r="B22" s="82" t="s">
        <v>92</v>
      </c>
      <c r="C22" s="358" t="s">
        <v>93</v>
      </c>
      <c r="D22" s="359"/>
      <c r="E22" s="360"/>
      <c r="F22" s="83" t="s">
        <v>94</v>
      </c>
      <c r="G22" s="228">
        <v>44852</v>
      </c>
    </row>
    <row r="23" spans="1:7" ht="26.25" thickBot="1" x14ac:dyDescent="0.25">
      <c r="A23" s="84" t="s">
        <v>95</v>
      </c>
      <c r="B23" s="85" t="s">
        <v>96</v>
      </c>
      <c r="C23" s="85" t="s">
        <v>97</v>
      </c>
      <c r="D23" s="85" t="s">
        <v>98</v>
      </c>
      <c r="E23" s="85" t="s">
        <v>99</v>
      </c>
      <c r="F23" s="86" t="s">
        <v>81</v>
      </c>
      <c r="G23" s="87" t="s">
        <v>100</v>
      </c>
    </row>
    <row r="24" spans="1:7" ht="24" x14ac:dyDescent="0.2">
      <c r="A24" s="88">
        <v>1</v>
      </c>
      <c r="B24" s="224" t="s">
        <v>355</v>
      </c>
      <c r="C24" s="89"/>
      <c r="D24" s="221" t="s">
        <v>392</v>
      </c>
      <c r="E24" s="221"/>
      <c r="F24" s="55" t="s">
        <v>75</v>
      </c>
      <c r="G24" s="92"/>
    </row>
    <row r="25" spans="1:7" x14ac:dyDescent="0.2">
      <c r="A25" s="236"/>
      <c r="B25" s="237"/>
      <c r="C25" s="238"/>
      <c r="D25" s="239"/>
      <c r="E25" s="239"/>
      <c r="F25" s="104"/>
      <c r="G25" s="240"/>
    </row>
    <row r="26" spans="1:7" ht="13.5" thickBot="1" x14ac:dyDescent="0.25">
      <c r="A26" s="99"/>
      <c r="B26" s="100" t="s">
        <v>101</v>
      </c>
      <c r="C26" s="100"/>
      <c r="D26" s="101"/>
      <c r="E26" s="101"/>
      <c r="F26" s="111" t="s">
        <v>75</v>
      </c>
      <c r="G26" s="102"/>
    </row>
    <row r="29" spans="1:7" ht="16.5" thickBot="1" x14ac:dyDescent="0.25">
      <c r="A29" s="361" t="s">
        <v>393</v>
      </c>
      <c r="B29" s="361"/>
      <c r="C29" s="361"/>
      <c r="D29" s="361"/>
      <c r="E29" s="361"/>
      <c r="F29" s="361"/>
      <c r="G29" s="361"/>
    </row>
    <row r="30" spans="1:7" ht="36" customHeight="1" thickTop="1" x14ac:dyDescent="0.2">
      <c r="A30" s="69"/>
      <c r="B30" s="70" t="s">
        <v>86</v>
      </c>
      <c r="C30" s="362" t="s">
        <v>373</v>
      </c>
      <c r="D30" s="363"/>
      <c r="E30" s="364"/>
      <c r="F30" s="71" t="s">
        <v>87</v>
      </c>
      <c r="G30" s="248" t="s">
        <v>394</v>
      </c>
    </row>
    <row r="31" spans="1:7" ht="27.75" customHeight="1" x14ac:dyDescent="0.2">
      <c r="A31" s="72"/>
      <c r="B31" s="73" t="s">
        <v>343</v>
      </c>
      <c r="C31" s="365" t="s">
        <v>353</v>
      </c>
      <c r="D31" s="366"/>
      <c r="E31" s="366"/>
      <c r="F31" s="366"/>
      <c r="G31" s="367"/>
    </row>
    <row r="32" spans="1:7" ht="12.75" customHeight="1" x14ac:dyDescent="0.2">
      <c r="A32" s="74"/>
      <c r="B32" s="73" t="s">
        <v>342</v>
      </c>
      <c r="C32" s="365" t="s">
        <v>354</v>
      </c>
      <c r="D32" s="366"/>
      <c r="E32" s="366"/>
      <c r="F32" s="366"/>
      <c r="G32" s="367"/>
    </row>
    <row r="33" spans="1:7" x14ac:dyDescent="0.2">
      <c r="A33" s="74"/>
      <c r="B33" s="73" t="s">
        <v>89</v>
      </c>
      <c r="C33" s="368"/>
      <c r="D33" s="369"/>
      <c r="E33" s="369"/>
      <c r="F33" s="369"/>
      <c r="G33" s="370"/>
    </row>
    <row r="34" spans="1:7" ht="26.25" customHeight="1" thickBot="1" x14ac:dyDescent="0.25">
      <c r="A34" s="75"/>
      <c r="B34" s="76" t="s">
        <v>345</v>
      </c>
      <c r="C34" s="352" t="s">
        <v>346</v>
      </c>
      <c r="D34" s="353"/>
      <c r="E34" s="353"/>
      <c r="F34" s="353"/>
      <c r="G34" s="354"/>
    </row>
    <row r="35" spans="1:7" x14ac:dyDescent="0.2">
      <c r="A35" s="77"/>
      <c r="B35" s="78" t="s">
        <v>90</v>
      </c>
      <c r="C35" s="355" t="s">
        <v>347</v>
      </c>
      <c r="D35" s="356"/>
      <c r="E35" s="357"/>
      <c r="F35" s="79" t="s">
        <v>91</v>
      </c>
      <c r="G35" s="80"/>
    </row>
    <row r="36" spans="1:7" ht="13.5" thickBot="1" x14ac:dyDescent="0.25">
      <c r="A36" s="81"/>
      <c r="B36" s="82" t="s">
        <v>92</v>
      </c>
      <c r="C36" s="358" t="s">
        <v>93</v>
      </c>
      <c r="D36" s="359"/>
      <c r="E36" s="360"/>
      <c r="F36" s="83" t="s">
        <v>94</v>
      </c>
      <c r="G36" s="228">
        <v>44852</v>
      </c>
    </row>
    <row r="37" spans="1:7" ht="26.25" thickBot="1" x14ac:dyDescent="0.25">
      <c r="A37" s="84" t="s">
        <v>95</v>
      </c>
      <c r="B37" s="85" t="s">
        <v>96</v>
      </c>
      <c r="C37" s="85" t="s">
        <v>97</v>
      </c>
      <c r="D37" s="85" t="s">
        <v>98</v>
      </c>
      <c r="E37" s="85" t="s">
        <v>99</v>
      </c>
      <c r="F37" s="86" t="s">
        <v>81</v>
      </c>
      <c r="G37" s="87" t="s">
        <v>100</v>
      </c>
    </row>
    <row r="38" spans="1:7" ht="24" x14ac:dyDescent="0.2">
      <c r="A38" s="88">
        <v>1</v>
      </c>
      <c r="B38" s="224" t="s">
        <v>355</v>
      </c>
      <c r="C38" s="89"/>
      <c r="D38" s="221" t="s">
        <v>374</v>
      </c>
      <c r="E38" s="221"/>
      <c r="F38" s="55" t="s">
        <v>75</v>
      </c>
      <c r="G38" s="92"/>
    </row>
    <row r="39" spans="1:7" x14ac:dyDescent="0.2">
      <c r="A39" s="88">
        <v>2</v>
      </c>
      <c r="B39" s="224" t="s">
        <v>375</v>
      </c>
      <c r="C39" s="89"/>
      <c r="D39" s="221" t="s">
        <v>376</v>
      </c>
      <c r="E39" s="91"/>
      <c r="F39" s="55" t="s">
        <v>75</v>
      </c>
      <c r="G39" s="110"/>
    </row>
    <row r="40" spans="1:7" ht="60" x14ac:dyDescent="0.2">
      <c r="A40" s="88"/>
      <c r="B40" s="224" t="s">
        <v>377</v>
      </c>
      <c r="C40" s="224" t="s">
        <v>383</v>
      </c>
      <c r="D40" s="221" t="s">
        <v>378</v>
      </c>
      <c r="E40" s="91"/>
      <c r="F40" s="55" t="s">
        <v>75</v>
      </c>
      <c r="G40" s="110"/>
    </row>
    <row r="41" spans="1:7" ht="24" x14ac:dyDescent="0.2">
      <c r="A41" s="88"/>
      <c r="B41" s="224" t="s">
        <v>389</v>
      </c>
      <c r="C41" s="224"/>
      <c r="D41" s="221" t="s">
        <v>571</v>
      </c>
      <c r="E41" s="91"/>
      <c r="F41" s="55" t="s">
        <v>75</v>
      </c>
      <c r="G41" s="110"/>
    </row>
    <row r="42" spans="1:7" ht="24" x14ac:dyDescent="0.2">
      <c r="A42" s="88"/>
      <c r="B42" s="224"/>
      <c r="C42" s="224"/>
      <c r="D42" s="221" t="s">
        <v>572</v>
      </c>
      <c r="E42" s="91"/>
      <c r="F42" s="55" t="s">
        <v>75</v>
      </c>
      <c r="G42" s="110"/>
    </row>
    <row r="43" spans="1:7" ht="24" x14ac:dyDescent="0.2">
      <c r="A43" s="88">
        <v>3</v>
      </c>
      <c r="B43" s="231" t="s">
        <v>380</v>
      </c>
      <c r="C43" s="95"/>
      <c r="D43" s="222" t="s">
        <v>379</v>
      </c>
      <c r="E43" s="93"/>
      <c r="F43" s="55" t="s">
        <v>75</v>
      </c>
      <c r="G43" s="234"/>
    </row>
    <row r="44" spans="1:7" x14ac:dyDescent="0.2">
      <c r="A44" s="88"/>
      <c r="B44" s="232"/>
      <c r="C44" s="97"/>
      <c r="D44" s="233" t="s">
        <v>382</v>
      </c>
      <c r="E44" s="93"/>
      <c r="F44" s="55" t="s">
        <v>75</v>
      </c>
      <c r="G44" s="234"/>
    </row>
    <row r="45" spans="1:7" ht="24" x14ac:dyDescent="0.2">
      <c r="A45" s="88"/>
      <c r="B45" s="219" t="s">
        <v>573</v>
      </c>
      <c r="C45" s="98"/>
      <c r="D45" s="222" t="s">
        <v>379</v>
      </c>
      <c r="E45" s="93"/>
      <c r="F45" s="55" t="s">
        <v>75</v>
      </c>
      <c r="G45" s="234"/>
    </row>
    <row r="46" spans="1:7" x14ac:dyDescent="0.2">
      <c r="A46" s="88"/>
      <c r="B46" s="219"/>
      <c r="C46" s="98"/>
      <c r="D46" s="233" t="s">
        <v>382</v>
      </c>
      <c r="E46" s="93"/>
      <c r="F46" s="55" t="s">
        <v>75</v>
      </c>
      <c r="G46" s="234"/>
    </row>
    <row r="47" spans="1:7" ht="24" x14ac:dyDescent="0.2">
      <c r="A47" s="88"/>
      <c r="B47" s="219" t="s">
        <v>381</v>
      </c>
      <c r="C47" s="98"/>
      <c r="D47" s="222" t="s">
        <v>379</v>
      </c>
      <c r="E47" s="93"/>
      <c r="F47" s="55" t="s">
        <v>75</v>
      </c>
      <c r="G47" s="234"/>
    </row>
    <row r="48" spans="1:7" x14ac:dyDescent="0.2">
      <c r="A48" s="88"/>
      <c r="B48" s="219"/>
      <c r="C48" s="98"/>
      <c r="D48" s="233" t="s">
        <v>382</v>
      </c>
      <c r="E48" s="93"/>
      <c r="F48" s="55" t="s">
        <v>75</v>
      </c>
      <c r="G48" s="234"/>
    </row>
    <row r="49" spans="1:7" ht="13.5" thickBot="1" x14ac:dyDescent="0.25">
      <c r="A49" s="99"/>
      <c r="B49" s="100" t="s">
        <v>101</v>
      </c>
      <c r="C49" s="100"/>
      <c r="D49" s="101"/>
      <c r="E49" s="101"/>
      <c r="F49" s="111" t="s">
        <v>75</v>
      </c>
      <c r="G49" s="102"/>
    </row>
    <row r="51" spans="1:7" ht="16.5" thickBot="1" x14ac:dyDescent="0.25">
      <c r="A51" s="361" t="s">
        <v>395</v>
      </c>
      <c r="B51" s="361"/>
      <c r="C51" s="361"/>
      <c r="D51" s="361"/>
      <c r="E51" s="361"/>
      <c r="F51" s="361"/>
      <c r="G51" s="361"/>
    </row>
    <row r="52" spans="1:7" ht="36" customHeight="1" thickTop="1" x14ac:dyDescent="0.2">
      <c r="A52" s="69"/>
      <c r="B52" s="70" t="s">
        <v>86</v>
      </c>
      <c r="C52" s="362" t="s">
        <v>373</v>
      </c>
      <c r="D52" s="363"/>
      <c r="E52" s="364"/>
      <c r="F52" s="71" t="s">
        <v>87</v>
      </c>
      <c r="G52" s="248" t="s">
        <v>372</v>
      </c>
    </row>
    <row r="53" spans="1:7" ht="27.75" customHeight="1" x14ac:dyDescent="0.2">
      <c r="A53" s="72"/>
      <c r="B53" s="73" t="s">
        <v>343</v>
      </c>
      <c r="C53" s="365" t="s">
        <v>353</v>
      </c>
      <c r="D53" s="366"/>
      <c r="E53" s="366"/>
      <c r="F53" s="366"/>
      <c r="G53" s="367"/>
    </row>
    <row r="54" spans="1:7" ht="12.75" customHeight="1" x14ac:dyDescent="0.2">
      <c r="A54" s="74"/>
      <c r="B54" s="73" t="s">
        <v>342</v>
      </c>
      <c r="C54" s="365" t="s">
        <v>354</v>
      </c>
      <c r="D54" s="366"/>
      <c r="E54" s="366"/>
      <c r="F54" s="366"/>
      <c r="G54" s="367"/>
    </row>
    <row r="55" spans="1:7" x14ac:dyDescent="0.2">
      <c r="A55" s="74"/>
      <c r="B55" s="73" t="s">
        <v>89</v>
      </c>
      <c r="C55" s="368"/>
      <c r="D55" s="369"/>
      <c r="E55" s="369"/>
      <c r="F55" s="369"/>
      <c r="G55" s="370"/>
    </row>
    <row r="56" spans="1:7" ht="26.25" customHeight="1" thickBot="1" x14ac:dyDescent="0.25">
      <c r="A56" s="75"/>
      <c r="B56" s="76" t="s">
        <v>345</v>
      </c>
      <c r="C56" s="352" t="s">
        <v>346</v>
      </c>
      <c r="D56" s="353"/>
      <c r="E56" s="353"/>
      <c r="F56" s="353"/>
      <c r="G56" s="354"/>
    </row>
    <row r="57" spans="1:7" x14ac:dyDescent="0.2">
      <c r="A57" s="77"/>
      <c r="B57" s="78" t="s">
        <v>90</v>
      </c>
      <c r="C57" s="355" t="s">
        <v>347</v>
      </c>
      <c r="D57" s="356"/>
      <c r="E57" s="357"/>
      <c r="F57" s="79" t="s">
        <v>91</v>
      </c>
      <c r="G57" s="80"/>
    </row>
    <row r="58" spans="1:7" ht="13.5" thickBot="1" x14ac:dyDescent="0.25">
      <c r="A58" s="81"/>
      <c r="B58" s="82" t="s">
        <v>92</v>
      </c>
      <c r="C58" s="358" t="s">
        <v>93</v>
      </c>
      <c r="D58" s="359"/>
      <c r="E58" s="360"/>
      <c r="F58" s="83" t="s">
        <v>94</v>
      </c>
      <c r="G58" s="228">
        <v>44852</v>
      </c>
    </row>
    <row r="59" spans="1:7" ht="26.25" thickBot="1" x14ac:dyDescent="0.25">
      <c r="A59" s="84" t="s">
        <v>95</v>
      </c>
      <c r="B59" s="85" t="s">
        <v>96</v>
      </c>
      <c r="C59" s="85" t="s">
        <v>97</v>
      </c>
      <c r="D59" s="85" t="s">
        <v>98</v>
      </c>
      <c r="E59" s="85" t="s">
        <v>99</v>
      </c>
      <c r="F59" s="86" t="s">
        <v>81</v>
      </c>
      <c r="G59" s="87" t="s">
        <v>100</v>
      </c>
    </row>
    <row r="60" spans="1:7" ht="24" x14ac:dyDescent="0.2">
      <c r="A60" s="88">
        <v>1</v>
      </c>
      <c r="B60" s="224" t="s">
        <v>355</v>
      </c>
      <c r="C60" s="89"/>
      <c r="D60" s="221" t="s">
        <v>374</v>
      </c>
      <c r="E60" s="221"/>
      <c r="F60" s="55" t="s">
        <v>75</v>
      </c>
      <c r="G60" s="92"/>
    </row>
    <row r="61" spans="1:7" x14ac:dyDescent="0.2">
      <c r="A61" s="88">
        <v>2</v>
      </c>
      <c r="B61" s="224" t="s">
        <v>375</v>
      </c>
      <c r="C61" s="89"/>
      <c r="D61" s="221" t="s">
        <v>376</v>
      </c>
      <c r="E61" s="91"/>
      <c r="F61" s="55" t="s">
        <v>75</v>
      </c>
      <c r="G61" s="110"/>
    </row>
    <row r="62" spans="1:7" ht="48" x14ac:dyDescent="0.2">
      <c r="A62" s="88"/>
      <c r="B62" s="224" t="s">
        <v>377</v>
      </c>
      <c r="C62" s="224" t="s">
        <v>385</v>
      </c>
      <c r="D62" s="221" t="s">
        <v>386</v>
      </c>
      <c r="E62" s="221" t="s">
        <v>386</v>
      </c>
      <c r="F62" s="55" t="s">
        <v>75</v>
      </c>
      <c r="G62" s="110"/>
    </row>
    <row r="63" spans="1:7" ht="48" x14ac:dyDescent="0.2">
      <c r="A63" s="88"/>
      <c r="B63" s="224" t="s">
        <v>377</v>
      </c>
      <c r="C63" s="224" t="s">
        <v>387</v>
      </c>
      <c r="D63" s="222" t="s">
        <v>388</v>
      </c>
      <c r="E63" s="222" t="s">
        <v>388</v>
      </c>
      <c r="F63" s="55" t="s">
        <v>75</v>
      </c>
      <c r="G63" s="234"/>
    </row>
    <row r="64" spans="1:7" x14ac:dyDescent="0.2">
      <c r="A64" s="88"/>
      <c r="B64" s="224"/>
      <c r="C64" s="224"/>
      <c r="D64" s="222"/>
      <c r="E64" s="222"/>
      <c r="F64" s="55"/>
      <c r="G64" s="234"/>
    </row>
    <row r="65" spans="1:7" x14ac:dyDescent="0.2">
      <c r="A65" s="88"/>
      <c r="B65" s="219"/>
      <c r="C65" s="98"/>
      <c r="D65" s="222"/>
      <c r="E65" s="96"/>
      <c r="F65" s="55"/>
      <c r="G65" s="234"/>
    </row>
    <row r="66" spans="1:7" x14ac:dyDescent="0.2">
      <c r="A66" s="88"/>
      <c r="B66" s="98"/>
      <c r="C66" s="98"/>
      <c r="D66" s="233"/>
      <c r="E66" s="234"/>
      <c r="F66" s="55"/>
      <c r="G66" s="234"/>
    </row>
    <row r="67" spans="1:7" ht="13.5" thickBot="1" x14ac:dyDescent="0.25">
      <c r="A67" s="99"/>
      <c r="B67" s="100" t="s">
        <v>101</v>
      </c>
      <c r="C67" s="100"/>
      <c r="D67" s="101"/>
      <c r="E67" s="101"/>
      <c r="F67" s="111" t="s">
        <v>75</v>
      </c>
      <c r="G67" s="102"/>
    </row>
  </sheetData>
  <mergeCells count="32">
    <mergeCell ref="C6:G6"/>
    <mergeCell ref="C7:E7"/>
    <mergeCell ref="C8:E8"/>
    <mergeCell ref="A1:G1"/>
    <mergeCell ref="C2:E2"/>
    <mergeCell ref="C3:G3"/>
    <mergeCell ref="C4:G4"/>
    <mergeCell ref="C5:G5"/>
    <mergeCell ref="A29:G29"/>
    <mergeCell ref="C30:E30"/>
    <mergeCell ref="C31:G31"/>
    <mergeCell ref="C32:G32"/>
    <mergeCell ref="C33:G33"/>
    <mergeCell ref="C34:G34"/>
    <mergeCell ref="C35:E35"/>
    <mergeCell ref="C36:E36"/>
    <mergeCell ref="A51:G51"/>
    <mergeCell ref="C52:E52"/>
    <mergeCell ref="C58:E58"/>
    <mergeCell ref="C53:G53"/>
    <mergeCell ref="C54:G54"/>
    <mergeCell ref="C55:G55"/>
    <mergeCell ref="C56:G56"/>
    <mergeCell ref="C57:E57"/>
    <mergeCell ref="C20:G20"/>
    <mergeCell ref="C21:E21"/>
    <mergeCell ref="C22:E22"/>
    <mergeCell ref="A15:G15"/>
    <mergeCell ref="C16:E16"/>
    <mergeCell ref="C17:G17"/>
    <mergeCell ref="C18:G18"/>
    <mergeCell ref="C19:G19"/>
  </mergeCells>
  <phoneticPr fontId="7" type="noConversion"/>
  <conditionalFormatting sqref="F24:F26 F10:F13">
    <cfRule type="cellIs" dxfId="134" priority="130" stopIfTrue="1" operator="equal">
      <formula>"F"</formula>
    </cfRule>
    <cfRule type="cellIs" dxfId="133" priority="131" stopIfTrue="1" operator="equal">
      <formula>"B"</formula>
    </cfRule>
    <cfRule type="cellIs" dxfId="132" priority="132" stopIfTrue="1" operator="equal">
      <formula>"u"</formula>
    </cfRule>
  </conditionalFormatting>
  <conditionalFormatting sqref="F38:F49">
    <cfRule type="cellIs" dxfId="131" priority="13" stopIfTrue="1" operator="equal">
      <formula>"F"</formula>
    </cfRule>
    <cfRule type="cellIs" dxfId="130" priority="14" stopIfTrue="1" operator="equal">
      <formula>"B"</formula>
    </cfRule>
    <cfRule type="cellIs" dxfId="129" priority="15" stopIfTrue="1" operator="equal">
      <formula>"u"</formula>
    </cfRule>
  </conditionalFormatting>
  <conditionalFormatting sqref="F60:F67">
    <cfRule type="cellIs" dxfId="128" priority="7" stopIfTrue="1" operator="equal">
      <formula>"F"</formula>
    </cfRule>
    <cfRule type="cellIs" dxfId="127" priority="8" stopIfTrue="1" operator="equal">
      <formula>"B"</formula>
    </cfRule>
    <cfRule type="cellIs" dxfId="126" priority="9"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F13 F60:F67 F24:F26 F38:F49" xr:uid="{00000000-0002-0000-0400-000000000000}">
      <formula1>"U,P,F,B,S,n/a"</formula1>
    </dataValidation>
  </dataValidations>
  <hyperlinks>
    <hyperlink ref="G2" location="' Schedule Blend'!A14" display="UC001-01" xr:uid="{00000000-0004-0000-0400-000000000000}"/>
    <hyperlink ref="G30" location="' Schedule Blend'!A16" display="UC001-03" xr:uid="{44918E9E-A257-4051-992A-F2F5834AE11A}"/>
    <hyperlink ref="G52" location="' Schedule Blend'!A17" display="UC001-02" xr:uid="{C23A1629-6B16-47E6-AADC-4E25FC292708}"/>
    <hyperlink ref="G16" location="' Schedule Blend'!A15" display="UC001-02" xr:uid="{AB8ABC01-4707-435A-A990-463F3B995C1A}"/>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I23"/>
  <sheetViews>
    <sheetView workbookViewId="0">
      <pane ySplit="12" topLeftCell="A13" activePane="bottomLeft" state="frozen"/>
      <selection pane="bottomLeft" activeCell="H21" sqref="H21"/>
    </sheetView>
  </sheetViews>
  <sheetFormatPr defaultColWidth="9.140625" defaultRowHeight="12.75" x14ac:dyDescent="0.2"/>
  <cols>
    <col min="1" max="1" width="5.28515625" style="28" customWidth="1"/>
    <col min="2" max="2" width="29.5703125" style="28" customWidth="1"/>
    <col min="3" max="3" width="55.140625" style="28" bestFit="1" customWidth="1"/>
    <col min="4" max="4" width="16.5703125" style="28" customWidth="1"/>
    <col min="5" max="5" width="10.42578125" style="28" customWidth="1"/>
    <col min="6" max="7" width="7.5703125" style="28" customWidth="1"/>
    <col min="8" max="8" width="30.5703125" style="28" customWidth="1"/>
    <col min="9" max="9" width="2.7109375" style="29" customWidth="1"/>
    <col min="10" max="16384" width="9.140625" style="28"/>
  </cols>
  <sheetData>
    <row r="1" spans="1:9" ht="20.25" x14ac:dyDescent="0.3">
      <c r="A1" s="346" t="str">
        <f ca="1">MID(CELL("filename",A7),FIND("]",CELL("filename"),1)+1,255)</f>
        <v>Reschedule Blend</v>
      </c>
      <c r="B1" s="346"/>
      <c r="C1" s="346"/>
      <c r="D1" s="346"/>
      <c r="E1" s="346"/>
      <c r="F1" s="346"/>
      <c r="G1" s="346"/>
      <c r="H1" s="346"/>
      <c r="I1" s="346"/>
    </row>
    <row r="2" spans="1:9" ht="20.25" x14ac:dyDescent="0.3">
      <c r="A2" s="30"/>
      <c r="B2" s="30"/>
      <c r="C2" s="30"/>
      <c r="D2" s="30"/>
      <c r="E2" s="30"/>
      <c r="F2" s="30"/>
      <c r="G2" s="30"/>
      <c r="H2" s="30"/>
      <c r="I2" s="30"/>
    </row>
    <row r="3" spans="1:9" s="26" customFormat="1" x14ac:dyDescent="0.2">
      <c r="A3" s="31"/>
      <c r="B3" s="31"/>
      <c r="C3" s="31"/>
      <c r="D3" s="32"/>
      <c r="E3" s="32" t="s">
        <v>73</v>
      </c>
      <c r="F3" s="33"/>
      <c r="G3" s="34"/>
      <c r="H3" s="31"/>
      <c r="I3" s="31"/>
    </row>
    <row r="4" spans="1:9" s="26" customFormat="1" ht="12" x14ac:dyDescent="0.2">
      <c r="A4" s="31"/>
      <c r="B4" s="31"/>
      <c r="C4" s="31"/>
      <c r="D4" s="35" t="s">
        <v>74</v>
      </c>
      <c r="E4" s="35">
        <f>COUNTIF($D$12:$D$19,"U")</f>
        <v>0</v>
      </c>
      <c r="F4" s="36">
        <f>IF($E$9=0,"-",$E4/$E$9)</f>
        <v>0</v>
      </c>
      <c r="G4" s="37">
        <f>SUMIF($D$12:$D$19,"U",$G$12:$G$19)/60</f>
        <v>0</v>
      </c>
      <c r="H4" s="31"/>
      <c r="I4" s="31"/>
    </row>
    <row r="5" spans="1:9" s="26" customFormat="1" ht="12" x14ac:dyDescent="0.2">
      <c r="A5" s="31"/>
      <c r="B5" s="31"/>
      <c r="C5" s="31"/>
      <c r="D5" s="35" t="s">
        <v>75</v>
      </c>
      <c r="E5" s="35">
        <f>COUNTIF($D$12:$D$19,"P")</f>
        <v>6</v>
      </c>
      <c r="F5" s="36">
        <f>IF($E$9=0,"-",$E5/$E$9)</f>
        <v>1</v>
      </c>
      <c r="G5" s="38">
        <f>SUMIF($D$12:$D$19,"P",$G$12:$G$19)/60</f>
        <v>0</v>
      </c>
      <c r="H5" s="31"/>
      <c r="I5" s="31"/>
    </row>
    <row r="6" spans="1:9" s="26" customFormat="1" ht="12" x14ac:dyDescent="0.2">
      <c r="A6" s="31"/>
      <c r="B6" s="31"/>
      <c r="C6" s="31"/>
      <c r="D6" s="35" t="s">
        <v>76</v>
      </c>
      <c r="E6" s="35">
        <f>COUNTIF($D$12:$D$19,"F")</f>
        <v>0</v>
      </c>
      <c r="F6" s="36">
        <f>IF($E$9=0,"-",$E6/$E$9)</f>
        <v>0</v>
      </c>
      <c r="G6" s="38">
        <f>SUMIF($D$12:$D$19,"F",$G$12:$G$19)/60</f>
        <v>0</v>
      </c>
      <c r="H6" s="31"/>
      <c r="I6" s="31"/>
    </row>
    <row r="7" spans="1:9" s="26" customFormat="1" ht="12" x14ac:dyDescent="0.2">
      <c r="A7" s="39"/>
      <c r="B7" s="39"/>
      <c r="C7" s="39"/>
      <c r="D7" s="35" t="s">
        <v>77</v>
      </c>
      <c r="E7" s="35">
        <f>COUNTIF($D$12:$D$19,"S")</f>
        <v>0</v>
      </c>
      <c r="F7" s="36">
        <f>IF($E$9=0,"-",$E7/$E$9)</f>
        <v>0</v>
      </c>
      <c r="G7" s="38">
        <f>SUMIF($D$12:$D$19,"S",$G$12:$G$19)/60</f>
        <v>0</v>
      </c>
      <c r="H7" s="31"/>
      <c r="I7" s="31"/>
    </row>
    <row r="8" spans="1:9" s="26" customFormat="1" ht="12" x14ac:dyDescent="0.2">
      <c r="A8" s="39"/>
      <c r="B8" s="39"/>
      <c r="C8" s="39"/>
      <c r="D8" s="35" t="s">
        <v>78</v>
      </c>
      <c r="E8" s="35">
        <f>COUNTIF($D$12:$D$19,"B")</f>
        <v>0</v>
      </c>
      <c r="F8" s="40">
        <f>IF($E$9=0,"-",$E8/$E$9)</f>
        <v>0</v>
      </c>
      <c r="G8" s="38">
        <f>SUMIF($D$12:$D$19,"B",$G$12:$G$19)/60</f>
        <v>0</v>
      </c>
      <c r="H8" s="31"/>
      <c r="I8" s="31"/>
    </row>
    <row r="9" spans="1:9" s="26" customFormat="1" ht="12" x14ac:dyDescent="0.2">
      <c r="A9" s="39"/>
      <c r="B9" s="39"/>
      <c r="C9" s="39"/>
      <c r="D9" s="41" t="s">
        <v>41</v>
      </c>
      <c r="E9" s="42">
        <f>SUM(E4:E8)</f>
        <v>6</v>
      </c>
      <c r="F9" s="43">
        <f>IF($E$9=0,"-",$E$9/$E$9)</f>
        <v>1</v>
      </c>
      <c r="G9" s="44">
        <f>SUM(G4:G8)</f>
        <v>0</v>
      </c>
      <c r="I9" s="66"/>
    </row>
    <row r="10" spans="1:9" s="26" customFormat="1" ht="12" x14ac:dyDescent="0.2">
      <c r="A10" s="39"/>
      <c r="B10" s="39"/>
      <c r="C10" s="39"/>
      <c r="D10" s="45" t="s">
        <v>43</v>
      </c>
      <c r="E10" s="46">
        <f>COUNTIF($D$12:$D$19,"N/A")</f>
        <v>0</v>
      </c>
      <c r="F10" s="47"/>
      <c r="G10" s="48">
        <f>SUMIF($D$12:$D$19,"n/a",$G$12:$G$19)/60</f>
        <v>0</v>
      </c>
      <c r="I10" s="66"/>
    </row>
    <row r="11" spans="1:9" x14ac:dyDescent="0.2">
      <c r="A11" s="49"/>
      <c r="B11" s="49"/>
      <c r="C11" s="49"/>
      <c r="D11" s="49"/>
      <c r="E11" s="49"/>
      <c r="F11" s="49"/>
      <c r="G11" s="49"/>
      <c r="H11" s="49"/>
      <c r="I11" s="67"/>
    </row>
    <row r="12" spans="1:9" ht="25.5" x14ac:dyDescent="0.2">
      <c r="A12" s="50" t="s">
        <v>79</v>
      </c>
      <c r="B12" s="50" t="s">
        <v>102</v>
      </c>
      <c r="C12" s="50" t="s">
        <v>80</v>
      </c>
      <c r="D12" s="50" t="s">
        <v>81</v>
      </c>
      <c r="E12" s="50" t="s">
        <v>82</v>
      </c>
      <c r="F12" s="50" t="s">
        <v>30</v>
      </c>
      <c r="G12" s="50" t="s">
        <v>83</v>
      </c>
      <c r="H12" s="51" t="s">
        <v>64</v>
      </c>
      <c r="I12" s="68"/>
    </row>
    <row r="13" spans="1:9" x14ac:dyDescent="0.2">
      <c r="A13" s="371" t="s">
        <v>440</v>
      </c>
      <c r="B13" s="348"/>
      <c r="C13" s="348"/>
      <c r="D13" s="348"/>
      <c r="E13" s="348"/>
      <c r="F13" s="348"/>
      <c r="G13" s="348"/>
      <c r="H13" s="348"/>
      <c r="I13" s="349"/>
    </row>
    <row r="14" spans="1:9" ht="25.5" x14ac:dyDescent="0.2">
      <c r="A14" s="60">
        <v>1</v>
      </c>
      <c r="B14" s="112" t="s">
        <v>447</v>
      </c>
      <c r="C14" s="217" t="s">
        <v>457</v>
      </c>
      <c r="D14" s="55" t="s">
        <v>75</v>
      </c>
      <c r="E14" s="63"/>
      <c r="F14" s="220" t="s">
        <v>371</v>
      </c>
      <c r="G14" s="58"/>
      <c r="H14" s="65"/>
      <c r="I14" s="64"/>
    </row>
    <row r="15" spans="1:9" ht="25.5" x14ac:dyDescent="0.2">
      <c r="A15" s="60">
        <v>2</v>
      </c>
      <c r="B15" s="112" t="s">
        <v>448</v>
      </c>
      <c r="C15" s="217" t="s">
        <v>459</v>
      </c>
      <c r="D15" s="55" t="s">
        <v>75</v>
      </c>
      <c r="E15" s="63"/>
      <c r="F15" s="220" t="s">
        <v>371</v>
      </c>
      <c r="G15" s="58"/>
      <c r="H15" s="65"/>
      <c r="I15" s="64"/>
    </row>
    <row r="16" spans="1:9" ht="25.5" x14ac:dyDescent="0.2">
      <c r="A16" s="60">
        <v>3</v>
      </c>
      <c r="B16" s="112" t="s">
        <v>449</v>
      </c>
      <c r="C16" s="227" t="s">
        <v>367</v>
      </c>
      <c r="D16" s="55" t="s">
        <v>75</v>
      </c>
      <c r="E16" s="63"/>
      <c r="F16" s="220" t="s">
        <v>371</v>
      </c>
      <c r="G16" s="58"/>
      <c r="H16" s="65"/>
      <c r="I16" s="64"/>
    </row>
    <row r="17" spans="1:9" ht="37.5" x14ac:dyDescent="0.2">
      <c r="A17" s="60">
        <v>4</v>
      </c>
      <c r="B17" s="112" t="s">
        <v>450</v>
      </c>
      <c r="C17" s="223" t="s">
        <v>368</v>
      </c>
      <c r="D17" s="55" t="s">
        <v>75</v>
      </c>
      <c r="E17" s="63"/>
      <c r="F17" s="220" t="s">
        <v>371</v>
      </c>
      <c r="G17" s="58"/>
      <c r="H17" s="65"/>
      <c r="I17" s="64"/>
    </row>
    <row r="18" spans="1:9" ht="63.75" x14ac:dyDescent="0.2">
      <c r="A18" s="60">
        <v>5</v>
      </c>
      <c r="B18" s="247" t="s">
        <v>451</v>
      </c>
      <c r="C18" s="229" t="s">
        <v>566</v>
      </c>
      <c r="D18" s="55" t="s">
        <v>75</v>
      </c>
      <c r="E18" s="63"/>
      <c r="F18" s="220" t="s">
        <v>371</v>
      </c>
      <c r="G18" s="58"/>
      <c r="H18" s="65"/>
      <c r="I18" s="64"/>
    </row>
    <row r="19" spans="1:9" ht="25.5" x14ac:dyDescent="0.2">
      <c r="A19" s="60">
        <v>6</v>
      </c>
      <c r="B19" s="247" t="s">
        <v>452</v>
      </c>
      <c r="C19" s="224"/>
      <c r="D19" s="55" t="s">
        <v>75</v>
      </c>
      <c r="E19" s="221"/>
      <c r="F19" s="220" t="s">
        <v>371</v>
      </c>
      <c r="G19" s="58"/>
      <c r="H19" s="65"/>
      <c r="I19" s="64"/>
    </row>
    <row r="20" spans="1:9" ht="25.5" x14ac:dyDescent="0.2">
      <c r="A20" s="60">
        <v>7</v>
      </c>
      <c r="B20" s="247" t="s">
        <v>453</v>
      </c>
      <c r="C20" s="224" t="s">
        <v>443</v>
      </c>
      <c r="D20" s="55" t="s">
        <v>75</v>
      </c>
      <c r="E20" s="222"/>
      <c r="F20" s="220" t="s">
        <v>371</v>
      </c>
      <c r="G20" s="58"/>
      <c r="H20" s="252" t="s">
        <v>861</v>
      </c>
      <c r="I20" s="64"/>
    </row>
    <row r="21" spans="1:9" ht="36" x14ac:dyDescent="0.2">
      <c r="A21" s="60">
        <v>8</v>
      </c>
      <c r="B21" s="247" t="s">
        <v>454</v>
      </c>
      <c r="C21" s="229" t="s">
        <v>442</v>
      </c>
      <c r="D21" s="55" t="s">
        <v>75</v>
      </c>
      <c r="E21" s="63"/>
      <c r="F21" s="220" t="s">
        <v>371</v>
      </c>
      <c r="G21" s="58"/>
      <c r="H21" s="65"/>
      <c r="I21" s="64"/>
    </row>
    <row r="22" spans="1:9" x14ac:dyDescent="0.2">
      <c r="A22" s="60">
        <v>9</v>
      </c>
      <c r="B22" s="230"/>
      <c r="C22" s="229"/>
      <c r="D22" s="55"/>
      <c r="E22" s="63"/>
      <c r="F22" s="64"/>
      <c r="G22" s="58"/>
      <c r="H22" s="65"/>
      <c r="I22" s="64"/>
    </row>
    <row r="23" spans="1:9" x14ac:dyDescent="0.2">
      <c r="A23" s="60">
        <v>10</v>
      </c>
      <c r="B23" s="230"/>
      <c r="C23" s="61"/>
      <c r="D23" s="55"/>
      <c r="E23" s="63"/>
      <c r="F23" s="64"/>
      <c r="G23" s="58"/>
      <c r="H23" s="65"/>
      <c r="I23" s="64"/>
    </row>
  </sheetData>
  <mergeCells count="2">
    <mergeCell ref="A1:I1"/>
    <mergeCell ref="A13:I13"/>
  </mergeCells>
  <phoneticPr fontId="7" type="noConversion"/>
  <conditionalFormatting sqref="D14:D23">
    <cfRule type="cellIs" dxfId="125" priority="1" stopIfTrue="1" operator="equal">
      <formula>"F"</formula>
    </cfRule>
    <cfRule type="cellIs" dxfId="124" priority="2" stopIfTrue="1" operator="equal">
      <formula>"B"</formula>
    </cfRule>
    <cfRule type="cellIs" dxfId="123" priority="3" stopIfTrue="1" operator="equal">
      <formula>"u"</formula>
    </cfRule>
  </conditionalFormatting>
  <dataValidations count="3">
    <dataValidation allowBlank="1" showErrorMessage="1" sqref="A12:B12" xr:uid="{00000000-0002-0000-0500-000000000000}"/>
    <dataValidation allowBlank="1" showErrorMessage="1" promptTitle="Valid values include:" sqref="D12" xr:uid="{00000000-0002-0000-0500-000001000000}"/>
    <dataValidation type="list" showInputMessage="1" showErrorMessage="1" promptTitle="Valid values include:" prompt="U - Untested_x000a_P - Pass_x000a_F - Fail_x000a_B - Blocked_x000a_S - Skipped_x000a_n/a - Not applicable_x000a_" sqref="D14:D23" xr:uid="{00000000-0002-0000-0500-000002000000}">
      <formula1>"U,P,F,B,S,n/a"</formula1>
    </dataValidation>
  </dataValidations>
  <hyperlinks>
    <hyperlink ref="B14" location="'UC002 Test Cases'!A1" display="Reschedule Blend 菜单显示测试，无历史数据" xr:uid="{26BA5BC8-DF84-42CA-AB97-4649C7731BDD}"/>
    <hyperlink ref="B15" location="'UC002 Test Cases'!A36" display="Reschedule Blend 菜单显示测试，有历史数据" xr:uid="{A7FDCD54-24E5-4C7E-92FB-1C72BE3E1852}"/>
    <hyperlink ref="B16" location="'UC002 Test Cases'!A51" display="Reschedule Blend 二级菜单显示格式" xr:uid="{84A37EF2-E420-4129-9BE7-AEE403752105}"/>
    <hyperlink ref="B18" location="'UC002 Test Cases'!A69" display="Reschedule Blend 二级菜单显示历史数据" xr:uid="{FDFB9B17-ECDD-4D91-BE29-13D82DF73CD9}"/>
    <hyperlink ref="B19" location="'UC002 Test Cases'!A87" display="Reschedule Blend修改Scheduled状态的Blend信息，必填项校验" xr:uid="{8E87B7EF-4281-4CD9-9754-685FE1A5A2A4}"/>
    <hyperlink ref="B20" location="'UC002 Test Cases'!A106" display="Reschedule Blend修改Scheduled状态的Blend信息，保存修改成功" xr:uid="{0052F990-F3CC-4C41-B52F-6D3A0E9FF542}"/>
    <hyperlink ref="B21" location="'UC002 Test Cases'!A126" display="Reschedule Blend 数据，BlendTestingStatus=Request ,查看tooltip提示信息" xr:uid="{5A267CB9-AF0F-4416-8E2A-54AE2793054E}"/>
    <hyperlink ref="B17" location="'UC002 Test Cases'!A69" display="Reschedule Blend 二级菜单Tooltip显示格式" xr:uid="{E4E36B4C-0A6F-46F5-A427-906E2AC288CD}"/>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09578" r:id="rId4">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09578"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42"/>
  <sheetViews>
    <sheetView topLeftCell="A121" workbookViewId="0">
      <selection activeCell="G137" sqref="G137"/>
    </sheetView>
  </sheetViews>
  <sheetFormatPr defaultColWidth="9" defaultRowHeight="12.75" x14ac:dyDescent="0.2"/>
  <cols>
    <col min="1" max="1" width="3.140625" customWidth="1"/>
    <col min="2" max="2" width="37.42578125" bestFit="1" customWidth="1"/>
    <col min="3" max="3" width="39.5703125" customWidth="1"/>
    <col min="4" max="4" width="32.5703125" customWidth="1"/>
    <col min="5" max="5" width="24.7109375" customWidth="1"/>
    <col min="6" max="6" width="9.140625" customWidth="1"/>
    <col min="7" max="7" width="38.140625" customWidth="1"/>
  </cols>
  <sheetData>
    <row r="1" spans="1:7" ht="16.5" thickBot="1" x14ac:dyDescent="0.25">
      <c r="A1" s="361" t="s">
        <v>363</v>
      </c>
      <c r="B1" s="361"/>
      <c r="C1" s="361"/>
      <c r="D1" s="361"/>
      <c r="E1" s="361"/>
      <c r="F1" s="361"/>
      <c r="G1" s="361"/>
    </row>
    <row r="2" spans="1:7" ht="36" customHeight="1" thickTop="1" x14ac:dyDescent="0.2">
      <c r="A2" s="69"/>
      <c r="B2" s="70" t="s">
        <v>86</v>
      </c>
      <c r="C2" s="362" t="s">
        <v>358</v>
      </c>
      <c r="D2" s="363"/>
      <c r="E2" s="364"/>
      <c r="F2" s="71" t="s">
        <v>87</v>
      </c>
      <c r="G2" s="248" t="s">
        <v>365</v>
      </c>
    </row>
    <row r="3" spans="1:7" ht="27.75" customHeight="1" x14ac:dyDescent="0.2">
      <c r="A3" s="72"/>
      <c r="B3" s="73" t="s">
        <v>343</v>
      </c>
      <c r="C3" s="365" t="s">
        <v>359</v>
      </c>
      <c r="D3" s="366"/>
      <c r="E3" s="366"/>
      <c r="F3" s="366"/>
      <c r="G3" s="367"/>
    </row>
    <row r="4" spans="1:7" ht="12.75" customHeight="1" x14ac:dyDescent="0.2">
      <c r="A4" s="74"/>
      <c r="B4" s="73" t="s">
        <v>342</v>
      </c>
      <c r="C4" s="365" t="s">
        <v>433</v>
      </c>
      <c r="D4" s="366"/>
      <c r="E4" s="366"/>
      <c r="F4" s="366"/>
      <c r="G4" s="367"/>
    </row>
    <row r="5" spans="1:7" x14ac:dyDescent="0.2">
      <c r="A5" s="74"/>
      <c r="B5" s="73" t="s">
        <v>89</v>
      </c>
      <c r="C5" s="368"/>
      <c r="D5" s="369"/>
      <c r="E5" s="369"/>
      <c r="F5" s="369"/>
      <c r="G5" s="370"/>
    </row>
    <row r="6" spans="1:7" ht="26.25" customHeight="1" thickBot="1" x14ac:dyDescent="0.25">
      <c r="A6" s="75"/>
      <c r="B6" s="76" t="s">
        <v>345</v>
      </c>
      <c r="C6" s="352" t="s">
        <v>346</v>
      </c>
      <c r="D6" s="353"/>
      <c r="E6" s="353"/>
      <c r="F6" s="353"/>
      <c r="G6" s="354"/>
    </row>
    <row r="7" spans="1:7" x14ac:dyDescent="0.2">
      <c r="A7" s="77"/>
      <c r="B7" s="78" t="s">
        <v>90</v>
      </c>
      <c r="C7" s="355" t="s">
        <v>347</v>
      </c>
      <c r="D7" s="356"/>
      <c r="E7" s="357"/>
      <c r="F7" s="79" t="s">
        <v>91</v>
      </c>
      <c r="G7" s="80"/>
    </row>
    <row r="8" spans="1:7" ht="13.5" thickBot="1" x14ac:dyDescent="0.25">
      <c r="A8" s="81"/>
      <c r="B8" s="82" t="s">
        <v>92</v>
      </c>
      <c r="C8" s="358" t="s">
        <v>93</v>
      </c>
      <c r="D8" s="359"/>
      <c r="E8" s="360"/>
      <c r="F8" s="83" t="s">
        <v>94</v>
      </c>
      <c r="G8" s="228">
        <v>44852</v>
      </c>
    </row>
    <row r="9" spans="1:7" ht="26.25" thickBot="1" x14ac:dyDescent="0.25">
      <c r="A9" s="84" t="s">
        <v>95</v>
      </c>
      <c r="B9" s="85" t="s">
        <v>96</v>
      </c>
      <c r="C9" s="85" t="s">
        <v>97</v>
      </c>
      <c r="D9" s="85" t="s">
        <v>98</v>
      </c>
      <c r="E9" s="85" t="s">
        <v>99</v>
      </c>
      <c r="F9" s="86" t="s">
        <v>81</v>
      </c>
      <c r="G9" s="87" t="s">
        <v>100</v>
      </c>
    </row>
    <row r="10" spans="1:7" ht="24" x14ac:dyDescent="0.2">
      <c r="A10" s="88">
        <v>1</v>
      </c>
      <c r="B10" s="224" t="s">
        <v>355</v>
      </c>
      <c r="C10" s="89"/>
      <c r="D10" s="221" t="s">
        <v>588</v>
      </c>
      <c r="E10" s="221" t="s">
        <v>349</v>
      </c>
      <c r="F10" s="55" t="s">
        <v>75</v>
      </c>
      <c r="G10" s="92"/>
    </row>
    <row r="11" spans="1:7" ht="24" x14ac:dyDescent="0.2">
      <c r="A11" s="88">
        <v>2</v>
      </c>
      <c r="B11" s="89"/>
      <c r="C11" s="89"/>
      <c r="D11" s="221" t="s">
        <v>456</v>
      </c>
      <c r="E11" s="91"/>
      <c r="F11" s="55" t="s">
        <v>75</v>
      </c>
      <c r="G11" s="110"/>
    </row>
    <row r="12" spans="1:7" ht="24" x14ac:dyDescent="0.2">
      <c r="A12" s="88"/>
      <c r="B12" s="89"/>
      <c r="C12" s="89"/>
      <c r="D12" s="221" t="s">
        <v>362</v>
      </c>
      <c r="E12" s="91"/>
      <c r="F12" s="55" t="s">
        <v>75</v>
      </c>
      <c r="G12" s="110"/>
    </row>
    <row r="13" spans="1:7" x14ac:dyDescent="0.2">
      <c r="A13" s="88">
        <v>3</v>
      </c>
      <c r="B13" s="95"/>
      <c r="C13" s="95"/>
      <c r="D13" s="103"/>
      <c r="E13" s="93"/>
      <c r="F13" s="55" t="s">
        <v>84</v>
      </c>
      <c r="G13" s="94"/>
    </row>
    <row r="14" spans="1:7" x14ac:dyDescent="0.2">
      <c r="A14" s="88"/>
      <c r="B14" s="98"/>
      <c r="C14" s="98"/>
      <c r="D14" s="98"/>
      <c r="E14" s="96"/>
      <c r="F14" s="55" t="s">
        <v>84</v>
      </c>
      <c r="G14" s="94"/>
    </row>
    <row r="15" spans="1:7" x14ac:dyDescent="0.2">
      <c r="A15" s="88"/>
      <c r="B15" s="98"/>
      <c r="C15" s="98"/>
      <c r="D15" s="98"/>
      <c r="E15" s="96"/>
      <c r="F15" s="55" t="s">
        <v>84</v>
      </c>
      <c r="G15" s="94"/>
    </row>
    <row r="16" spans="1:7" ht="13.5" thickBot="1" x14ac:dyDescent="0.25">
      <c r="A16" s="99"/>
      <c r="B16" s="100" t="s">
        <v>101</v>
      </c>
      <c r="C16" s="100"/>
      <c r="D16" s="101"/>
      <c r="E16" s="101"/>
      <c r="F16" s="111" t="s">
        <v>75</v>
      </c>
      <c r="G16" s="102"/>
    </row>
    <row r="18" spans="1:7" ht="16.5" thickBot="1" x14ac:dyDescent="0.25">
      <c r="A18" s="361" t="s">
        <v>364</v>
      </c>
      <c r="B18" s="361"/>
      <c r="C18" s="361"/>
      <c r="D18" s="361"/>
      <c r="E18" s="361"/>
      <c r="F18" s="361"/>
      <c r="G18" s="361"/>
    </row>
    <row r="19" spans="1:7" ht="36" customHeight="1" thickTop="1" x14ac:dyDescent="0.2">
      <c r="A19" s="69"/>
      <c r="B19" s="70" t="s">
        <v>86</v>
      </c>
      <c r="C19" s="362" t="s">
        <v>358</v>
      </c>
      <c r="D19" s="363"/>
      <c r="E19" s="364"/>
      <c r="F19" s="71" t="s">
        <v>87</v>
      </c>
      <c r="G19" s="248" t="s">
        <v>366</v>
      </c>
    </row>
    <row r="20" spans="1:7" ht="27.75" customHeight="1" x14ac:dyDescent="0.2">
      <c r="A20" s="72"/>
      <c r="B20" s="73" t="s">
        <v>343</v>
      </c>
      <c r="C20" s="365" t="s">
        <v>353</v>
      </c>
      <c r="D20" s="366"/>
      <c r="E20" s="366"/>
      <c r="F20" s="366"/>
      <c r="G20" s="367"/>
    </row>
    <row r="21" spans="1:7" ht="12.75" customHeight="1" x14ac:dyDescent="0.2">
      <c r="A21" s="74"/>
      <c r="B21" s="73" t="s">
        <v>342</v>
      </c>
      <c r="C21" s="365" t="s">
        <v>432</v>
      </c>
      <c r="D21" s="366"/>
      <c r="E21" s="366"/>
      <c r="F21" s="366"/>
      <c r="G21" s="367"/>
    </row>
    <row r="22" spans="1:7" x14ac:dyDescent="0.2">
      <c r="A22" s="74"/>
      <c r="B22" s="73" t="s">
        <v>89</v>
      </c>
      <c r="C22" s="368"/>
      <c r="D22" s="369"/>
      <c r="E22" s="369"/>
      <c r="F22" s="369"/>
      <c r="G22" s="370"/>
    </row>
    <row r="23" spans="1:7" ht="26.25" customHeight="1" thickBot="1" x14ac:dyDescent="0.25">
      <c r="A23" s="75"/>
      <c r="B23" s="76" t="s">
        <v>345</v>
      </c>
      <c r="C23" s="352" t="s">
        <v>346</v>
      </c>
      <c r="D23" s="353"/>
      <c r="E23" s="353"/>
      <c r="F23" s="353"/>
      <c r="G23" s="354"/>
    </row>
    <row r="24" spans="1:7" x14ac:dyDescent="0.2">
      <c r="A24" s="77"/>
      <c r="B24" s="78" t="s">
        <v>90</v>
      </c>
      <c r="C24" s="355" t="s">
        <v>347</v>
      </c>
      <c r="D24" s="356"/>
      <c r="E24" s="357"/>
      <c r="F24" s="79" t="s">
        <v>91</v>
      </c>
      <c r="G24" s="80"/>
    </row>
    <row r="25" spans="1:7" ht="13.5" thickBot="1" x14ac:dyDescent="0.25">
      <c r="A25" s="81"/>
      <c r="B25" s="82" t="s">
        <v>92</v>
      </c>
      <c r="C25" s="358" t="s">
        <v>93</v>
      </c>
      <c r="D25" s="359"/>
      <c r="E25" s="360"/>
      <c r="F25" s="83" t="s">
        <v>94</v>
      </c>
      <c r="G25" s="228">
        <v>44852</v>
      </c>
    </row>
    <row r="26" spans="1:7" ht="26.25" thickBot="1" x14ac:dyDescent="0.25">
      <c r="A26" s="84" t="s">
        <v>95</v>
      </c>
      <c r="B26" s="85" t="s">
        <v>96</v>
      </c>
      <c r="C26" s="85" t="s">
        <v>97</v>
      </c>
      <c r="D26" s="85" t="s">
        <v>98</v>
      </c>
      <c r="E26" s="85" t="s">
        <v>99</v>
      </c>
      <c r="F26" s="86" t="s">
        <v>81</v>
      </c>
      <c r="G26" s="87" t="s">
        <v>100</v>
      </c>
    </row>
    <row r="27" spans="1:7" ht="24" x14ac:dyDescent="0.2">
      <c r="A27" s="88">
        <v>1</v>
      </c>
      <c r="B27" s="224" t="s">
        <v>355</v>
      </c>
      <c r="C27" s="89"/>
      <c r="D27" s="221" t="s">
        <v>360</v>
      </c>
      <c r="E27" s="221"/>
      <c r="F27" s="55" t="s">
        <v>75</v>
      </c>
      <c r="G27" s="92"/>
    </row>
    <row r="28" spans="1:7" x14ac:dyDescent="0.2">
      <c r="A28" s="88">
        <v>2</v>
      </c>
      <c r="B28" s="89"/>
      <c r="C28" s="89"/>
      <c r="D28" s="221" t="s">
        <v>460</v>
      </c>
      <c r="E28" s="91"/>
      <c r="F28" s="55" t="s">
        <v>75</v>
      </c>
      <c r="G28" s="110"/>
    </row>
    <row r="29" spans="1:7" x14ac:dyDescent="0.2">
      <c r="A29" s="88"/>
      <c r="B29" s="89"/>
      <c r="C29" s="89"/>
      <c r="D29" s="221" t="s">
        <v>361</v>
      </c>
      <c r="E29" s="91"/>
      <c r="F29" s="55" t="s">
        <v>75</v>
      </c>
      <c r="G29" s="110"/>
    </row>
    <row r="30" spans="1:7" x14ac:dyDescent="0.2">
      <c r="A30" s="88">
        <v>3</v>
      </c>
      <c r="B30" s="95"/>
      <c r="C30" s="95"/>
      <c r="D30" s="103"/>
      <c r="E30" s="93"/>
      <c r="F30" s="55" t="s">
        <v>84</v>
      </c>
      <c r="G30" s="94"/>
    </row>
    <row r="31" spans="1:7" x14ac:dyDescent="0.2">
      <c r="A31" s="88"/>
      <c r="B31" s="98"/>
      <c r="C31" s="98"/>
      <c r="D31" s="221"/>
      <c r="E31" s="96"/>
      <c r="F31" s="55" t="s">
        <v>84</v>
      </c>
      <c r="G31" s="94"/>
    </row>
    <row r="32" spans="1:7" x14ac:dyDescent="0.2">
      <c r="A32" s="88"/>
      <c r="B32" s="98"/>
      <c r="C32" s="98"/>
      <c r="D32" s="98"/>
      <c r="E32" s="96"/>
      <c r="F32" s="55" t="s">
        <v>84</v>
      </c>
      <c r="G32" s="94"/>
    </row>
    <row r="33" spans="1:7" ht="13.5" thickBot="1" x14ac:dyDescent="0.25">
      <c r="A33" s="99"/>
      <c r="B33" s="100" t="s">
        <v>101</v>
      </c>
      <c r="C33" s="100"/>
      <c r="D33" s="101"/>
      <c r="E33" s="101"/>
      <c r="F33" s="111" t="s">
        <v>75</v>
      </c>
      <c r="G33" s="102"/>
    </row>
    <row r="36" spans="1:7" ht="16.5" thickBot="1" x14ac:dyDescent="0.25">
      <c r="A36" s="361" t="s">
        <v>602</v>
      </c>
      <c r="B36" s="361"/>
      <c r="C36" s="361"/>
      <c r="D36" s="361"/>
      <c r="E36" s="361"/>
      <c r="F36" s="361"/>
      <c r="G36" s="361"/>
    </row>
    <row r="37" spans="1:7" ht="36" customHeight="1" thickTop="1" x14ac:dyDescent="0.2">
      <c r="A37" s="69"/>
      <c r="B37" s="70" t="s">
        <v>86</v>
      </c>
      <c r="C37" s="362" t="s">
        <v>601</v>
      </c>
      <c r="D37" s="363"/>
      <c r="E37" s="364"/>
      <c r="F37" s="71" t="s">
        <v>87</v>
      </c>
      <c r="G37" s="248" t="s">
        <v>369</v>
      </c>
    </row>
    <row r="38" spans="1:7" ht="27.75" customHeight="1" x14ac:dyDescent="0.2">
      <c r="A38" s="72"/>
      <c r="B38" s="73" t="s">
        <v>343</v>
      </c>
      <c r="C38" s="365" t="s">
        <v>398</v>
      </c>
      <c r="D38" s="366"/>
      <c r="E38" s="366"/>
      <c r="F38" s="366"/>
      <c r="G38" s="367"/>
    </row>
    <row r="39" spans="1:7" ht="12.75" customHeight="1" x14ac:dyDescent="0.2">
      <c r="A39" s="74"/>
      <c r="B39" s="73" t="s">
        <v>342</v>
      </c>
      <c r="C39" s="365" t="s">
        <v>434</v>
      </c>
      <c r="D39" s="366"/>
      <c r="E39" s="366"/>
      <c r="F39" s="366"/>
      <c r="G39" s="367"/>
    </row>
    <row r="40" spans="1:7" x14ac:dyDescent="0.2">
      <c r="A40" s="74"/>
      <c r="B40" s="73" t="s">
        <v>89</v>
      </c>
      <c r="C40" s="368"/>
      <c r="D40" s="369"/>
      <c r="E40" s="369"/>
      <c r="F40" s="369"/>
      <c r="G40" s="370"/>
    </row>
    <row r="41" spans="1:7" ht="26.25" customHeight="1" thickBot="1" x14ac:dyDescent="0.25">
      <c r="A41" s="75"/>
      <c r="B41" s="76" t="s">
        <v>345</v>
      </c>
      <c r="C41" s="352" t="s">
        <v>346</v>
      </c>
      <c r="D41" s="353"/>
      <c r="E41" s="353"/>
      <c r="F41" s="353"/>
      <c r="G41" s="354"/>
    </row>
    <row r="42" spans="1:7" x14ac:dyDescent="0.2">
      <c r="A42" s="77"/>
      <c r="B42" s="78" t="s">
        <v>90</v>
      </c>
      <c r="C42" s="355" t="s">
        <v>347</v>
      </c>
      <c r="D42" s="356"/>
      <c r="E42" s="357"/>
      <c r="F42" s="79" t="s">
        <v>91</v>
      </c>
      <c r="G42" s="80"/>
    </row>
    <row r="43" spans="1:7" ht="13.5" thickBot="1" x14ac:dyDescent="0.25">
      <c r="A43" s="81"/>
      <c r="B43" s="82" t="s">
        <v>92</v>
      </c>
      <c r="C43" s="358" t="s">
        <v>93</v>
      </c>
      <c r="D43" s="359"/>
      <c r="E43" s="360"/>
      <c r="F43" s="83" t="s">
        <v>94</v>
      </c>
      <c r="G43" s="228">
        <v>44852</v>
      </c>
    </row>
    <row r="44" spans="1:7" ht="26.25" thickBot="1" x14ac:dyDescent="0.25">
      <c r="A44" s="84" t="s">
        <v>95</v>
      </c>
      <c r="B44" s="85" t="s">
        <v>96</v>
      </c>
      <c r="C44" s="85" t="s">
        <v>97</v>
      </c>
      <c r="D44" s="85" t="s">
        <v>98</v>
      </c>
      <c r="E44" s="85" t="s">
        <v>99</v>
      </c>
      <c r="F44" s="86" t="s">
        <v>81</v>
      </c>
      <c r="G44" s="87" t="s">
        <v>100</v>
      </c>
    </row>
    <row r="45" spans="1:7" ht="24" x14ac:dyDescent="0.2">
      <c r="A45" s="88">
        <v>1</v>
      </c>
      <c r="B45" s="224" t="s">
        <v>355</v>
      </c>
      <c r="C45" s="89"/>
      <c r="D45" s="221" t="s">
        <v>360</v>
      </c>
      <c r="E45" s="221"/>
      <c r="F45" s="55" t="s">
        <v>75</v>
      </c>
      <c r="G45" s="92"/>
    </row>
    <row r="46" spans="1:7" ht="48" x14ac:dyDescent="0.2">
      <c r="A46" s="88">
        <v>2</v>
      </c>
      <c r="B46" s="221" t="s">
        <v>402</v>
      </c>
      <c r="C46" s="89"/>
      <c r="D46" s="221" t="s">
        <v>400</v>
      </c>
      <c r="E46" s="91"/>
      <c r="F46" s="55" t="s">
        <v>75</v>
      </c>
      <c r="G46" s="110"/>
    </row>
    <row r="47" spans="1:7" x14ac:dyDescent="0.2">
      <c r="A47" s="88"/>
      <c r="B47" s="89"/>
      <c r="C47" s="224"/>
      <c r="D47" s="221"/>
      <c r="E47" s="235"/>
      <c r="F47" s="55"/>
      <c r="G47" s="110"/>
    </row>
    <row r="48" spans="1:7" x14ac:dyDescent="0.2">
      <c r="A48" s="88"/>
      <c r="B48" s="98"/>
      <c r="C48" s="98"/>
      <c r="D48" s="224"/>
      <c r="E48" s="235"/>
      <c r="F48" s="55"/>
      <c r="G48" s="94"/>
    </row>
    <row r="49" spans="1:7" ht="13.5" thickBot="1" x14ac:dyDescent="0.25">
      <c r="A49" s="99"/>
      <c r="B49" s="100" t="s">
        <v>101</v>
      </c>
      <c r="C49" s="100"/>
      <c r="D49" s="101"/>
      <c r="E49" s="101"/>
      <c r="F49" s="111" t="s">
        <v>75</v>
      </c>
      <c r="G49" s="102"/>
    </row>
    <row r="51" spans="1:7" ht="16.5" thickBot="1" x14ac:dyDescent="0.25">
      <c r="A51" s="361" t="s">
        <v>608</v>
      </c>
      <c r="B51" s="361"/>
      <c r="C51" s="361"/>
      <c r="D51" s="361"/>
      <c r="E51" s="361"/>
      <c r="F51" s="361"/>
      <c r="G51" s="361"/>
    </row>
    <row r="52" spans="1:7" ht="36" customHeight="1" thickTop="1" x14ac:dyDescent="0.2">
      <c r="A52" s="69"/>
      <c r="B52" s="70" t="s">
        <v>86</v>
      </c>
      <c r="C52" s="362" t="s">
        <v>609</v>
      </c>
      <c r="D52" s="363"/>
      <c r="E52" s="364"/>
      <c r="F52" s="71" t="s">
        <v>87</v>
      </c>
      <c r="G52" s="248" t="s">
        <v>370</v>
      </c>
    </row>
    <row r="53" spans="1:7" ht="27.75" customHeight="1" x14ac:dyDescent="0.2">
      <c r="A53" s="72"/>
      <c r="B53" s="73" t="s">
        <v>343</v>
      </c>
      <c r="C53" s="365" t="s">
        <v>399</v>
      </c>
      <c r="D53" s="366"/>
      <c r="E53" s="366"/>
      <c r="F53" s="366"/>
      <c r="G53" s="367"/>
    </row>
    <row r="54" spans="1:7" ht="12.75" customHeight="1" x14ac:dyDescent="0.2">
      <c r="A54" s="74"/>
      <c r="B54" s="73" t="s">
        <v>342</v>
      </c>
      <c r="C54" s="365" t="s">
        <v>435</v>
      </c>
      <c r="D54" s="366"/>
      <c r="E54" s="366"/>
      <c r="F54" s="366"/>
      <c r="G54" s="367"/>
    </row>
    <row r="55" spans="1:7" x14ac:dyDescent="0.2">
      <c r="A55" s="74"/>
      <c r="B55" s="73" t="s">
        <v>89</v>
      </c>
      <c r="C55" s="368"/>
      <c r="D55" s="369"/>
      <c r="E55" s="369"/>
      <c r="F55" s="369"/>
      <c r="G55" s="370"/>
    </row>
    <row r="56" spans="1:7" ht="26.25" customHeight="1" thickBot="1" x14ac:dyDescent="0.25">
      <c r="A56" s="75"/>
      <c r="B56" s="76" t="s">
        <v>345</v>
      </c>
      <c r="C56" s="352" t="s">
        <v>346</v>
      </c>
      <c r="D56" s="353"/>
      <c r="E56" s="353"/>
      <c r="F56" s="353"/>
      <c r="G56" s="354"/>
    </row>
    <row r="57" spans="1:7" x14ac:dyDescent="0.2">
      <c r="A57" s="77"/>
      <c r="B57" s="78" t="s">
        <v>90</v>
      </c>
      <c r="C57" s="355" t="s">
        <v>347</v>
      </c>
      <c r="D57" s="356"/>
      <c r="E57" s="357"/>
      <c r="F57" s="79" t="s">
        <v>91</v>
      </c>
      <c r="G57" s="80"/>
    </row>
    <row r="58" spans="1:7" ht="13.5" thickBot="1" x14ac:dyDescent="0.25">
      <c r="A58" s="81"/>
      <c r="B58" s="82" t="s">
        <v>92</v>
      </c>
      <c r="C58" s="358" t="s">
        <v>93</v>
      </c>
      <c r="D58" s="359"/>
      <c r="E58" s="360"/>
      <c r="F58" s="83" t="s">
        <v>94</v>
      </c>
      <c r="G58" s="228">
        <v>44852</v>
      </c>
    </row>
    <row r="59" spans="1:7" ht="26.25" thickBot="1" x14ac:dyDescent="0.25">
      <c r="A59" s="84" t="s">
        <v>95</v>
      </c>
      <c r="B59" s="85" t="s">
        <v>96</v>
      </c>
      <c r="C59" s="85" t="s">
        <v>97</v>
      </c>
      <c r="D59" s="85" t="s">
        <v>98</v>
      </c>
      <c r="E59" s="85" t="s">
        <v>99</v>
      </c>
      <c r="F59" s="86" t="s">
        <v>81</v>
      </c>
      <c r="G59" s="87" t="s">
        <v>100</v>
      </c>
    </row>
    <row r="60" spans="1:7" ht="24" x14ac:dyDescent="0.2">
      <c r="A60" s="88">
        <v>1</v>
      </c>
      <c r="B60" s="224" t="s">
        <v>355</v>
      </c>
      <c r="C60" s="89"/>
      <c r="D60" s="221" t="s">
        <v>360</v>
      </c>
      <c r="E60" s="221"/>
      <c r="F60" s="55" t="s">
        <v>75</v>
      </c>
      <c r="G60" s="92"/>
    </row>
    <row r="61" spans="1:7" ht="96" x14ac:dyDescent="0.2">
      <c r="A61" s="88">
        <v>2</v>
      </c>
      <c r="B61" s="224" t="s">
        <v>403</v>
      </c>
      <c r="C61" s="89"/>
      <c r="D61" s="221" t="s">
        <v>401</v>
      </c>
      <c r="E61" s="91"/>
      <c r="F61" s="55" t="s">
        <v>75</v>
      </c>
      <c r="G61" s="110"/>
    </row>
    <row r="62" spans="1:7" x14ac:dyDescent="0.2">
      <c r="A62" s="88"/>
      <c r="B62" s="89"/>
      <c r="C62" s="89"/>
      <c r="D62" s="221"/>
      <c r="E62" s="91"/>
      <c r="F62" s="55" t="s">
        <v>75</v>
      </c>
      <c r="G62" s="110"/>
    </row>
    <row r="63" spans="1:7" x14ac:dyDescent="0.2">
      <c r="A63" s="88">
        <v>3</v>
      </c>
      <c r="B63" s="95"/>
      <c r="C63" s="95"/>
      <c r="D63" s="103"/>
      <c r="E63" s="93"/>
      <c r="F63" s="55" t="s">
        <v>84</v>
      </c>
      <c r="G63" s="94"/>
    </row>
    <row r="64" spans="1:7" x14ac:dyDescent="0.2">
      <c r="A64" s="88"/>
      <c r="B64" s="98"/>
      <c r="C64" s="98"/>
      <c r="D64" s="221"/>
      <c r="E64" s="96"/>
      <c r="F64" s="55" t="s">
        <v>84</v>
      </c>
      <c r="G64" s="94"/>
    </row>
    <row r="65" spans="1:7" x14ac:dyDescent="0.2">
      <c r="A65" s="88"/>
      <c r="B65" s="98"/>
      <c r="C65" s="98"/>
      <c r="D65" s="98"/>
      <c r="E65" s="96"/>
      <c r="F65" s="55" t="s">
        <v>84</v>
      </c>
      <c r="G65" s="94"/>
    </row>
    <row r="66" spans="1:7" ht="13.5" thickBot="1" x14ac:dyDescent="0.25">
      <c r="A66" s="99"/>
      <c r="B66" s="100" t="s">
        <v>101</v>
      </c>
      <c r="C66" s="100"/>
      <c r="D66" s="101"/>
      <c r="E66" s="101"/>
      <c r="F66" s="111" t="s">
        <v>75</v>
      </c>
      <c r="G66" s="102"/>
    </row>
    <row r="69" spans="1:7" ht="16.5" thickBot="1" x14ac:dyDescent="0.25">
      <c r="A69" s="361" t="s">
        <v>610</v>
      </c>
      <c r="B69" s="361"/>
      <c r="C69" s="361"/>
      <c r="D69" s="361"/>
      <c r="E69" s="361"/>
      <c r="F69" s="361"/>
      <c r="G69" s="361"/>
    </row>
    <row r="70" spans="1:7" ht="36" customHeight="1" thickTop="1" x14ac:dyDescent="0.2">
      <c r="A70" s="69"/>
      <c r="B70" s="70" t="s">
        <v>86</v>
      </c>
      <c r="C70" s="362" t="s">
        <v>611</v>
      </c>
      <c r="D70" s="363"/>
      <c r="E70" s="364"/>
      <c r="F70" s="71" t="s">
        <v>87</v>
      </c>
      <c r="G70" s="248" t="s">
        <v>419</v>
      </c>
    </row>
    <row r="71" spans="1:7" ht="27.75" customHeight="1" x14ac:dyDescent="0.2">
      <c r="A71" s="72"/>
      <c r="B71" s="73" t="s">
        <v>343</v>
      </c>
      <c r="C71" s="365" t="s">
        <v>412</v>
      </c>
      <c r="D71" s="366"/>
      <c r="E71" s="366"/>
      <c r="F71" s="366"/>
      <c r="G71" s="367"/>
    </row>
    <row r="72" spans="1:7" ht="12.75" customHeight="1" x14ac:dyDescent="0.2">
      <c r="A72" s="74"/>
      <c r="B72" s="73" t="s">
        <v>342</v>
      </c>
      <c r="C72" s="365" t="s">
        <v>436</v>
      </c>
      <c r="D72" s="366"/>
      <c r="E72" s="366"/>
      <c r="F72" s="366"/>
      <c r="G72" s="367"/>
    </row>
    <row r="73" spans="1:7" x14ac:dyDescent="0.2">
      <c r="A73" s="74"/>
      <c r="B73" s="73" t="s">
        <v>89</v>
      </c>
      <c r="C73" s="368"/>
      <c r="D73" s="369"/>
      <c r="E73" s="369"/>
      <c r="F73" s="369"/>
      <c r="G73" s="370"/>
    </row>
    <row r="74" spans="1:7" ht="26.25" customHeight="1" thickBot="1" x14ac:dyDescent="0.25">
      <c r="A74" s="75"/>
      <c r="B74" s="76" t="s">
        <v>345</v>
      </c>
      <c r="C74" s="352" t="s">
        <v>346</v>
      </c>
      <c r="D74" s="353"/>
      <c r="E74" s="353"/>
      <c r="F74" s="353"/>
      <c r="G74" s="354"/>
    </row>
    <row r="75" spans="1:7" x14ac:dyDescent="0.2">
      <c r="A75" s="77"/>
      <c r="B75" s="78" t="s">
        <v>90</v>
      </c>
      <c r="C75" s="355" t="s">
        <v>347</v>
      </c>
      <c r="D75" s="356"/>
      <c r="E75" s="357"/>
      <c r="F75" s="79" t="s">
        <v>91</v>
      </c>
      <c r="G75" s="80"/>
    </row>
    <row r="76" spans="1:7" ht="13.5" thickBot="1" x14ac:dyDescent="0.25">
      <c r="A76" s="81"/>
      <c r="B76" s="82" t="s">
        <v>92</v>
      </c>
      <c r="C76" s="358" t="s">
        <v>93</v>
      </c>
      <c r="D76" s="359"/>
      <c r="E76" s="360"/>
      <c r="F76" s="83" t="s">
        <v>94</v>
      </c>
      <c r="G76" s="228">
        <v>44852</v>
      </c>
    </row>
    <row r="77" spans="1:7" ht="26.25" thickBot="1" x14ac:dyDescent="0.25">
      <c r="A77" s="84" t="s">
        <v>95</v>
      </c>
      <c r="B77" s="85" t="s">
        <v>96</v>
      </c>
      <c r="C77" s="85" t="s">
        <v>97</v>
      </c>
      <c r="D77" s="85" t="s">
        <v>98</v>
      </c>
      <c r="E77" s="85" t="s">
        <v>99</v>
      </c>
      <c r="F77" s="86" t="s">
        <v>81</v>
      </c>
      <c r="G77" s="87" t="s">
        <v>100</v>
      </c>
    </row>
    <row r="78" spans="1:7" ht="24" x14ac:dyDescent="0.2">
      <c r="A78" s="88">
        <v>1</v>
      </c>
      <c r="B78" s="224" t="s">
        <v>355</v>
      </c>
      <c r="C78" s="89"/>
      <c r="D78" s="221" t="s">
        <v>360</v>
      </c>
      <c r="E78" s="221"/>
      <c r="F78" s="55" t="s">
        <v>75</v>
      </c>
      <c r="G78" s="92"/>
    </row>
    <row r="79" spans="1:7" ht="48" x14ac:dyDescent="0.2">
      <c r="A79" s="88">
        <v>2</v>
      </c>
      <c r="B79" s="221" t="s">
        <v>402</v>
      </c>
      <c r="C79" s="89"/>
      <c r="D79" s="221" t="s">
        <v>400</v>
      </c>
      <c r="E79" s="91"/>
      <c r="F79" s="55" t="s">
        <v>75</v>
      </c>
      <c r="G79" s="110"/>
    </row>
    <row r="80" spans="1:7" x14ac:dyDescent="0.2">
      <c r="A80" s="88">
        <v>3</v>
      </c>
      <c r="B80" s="224" t="s">
        <v>413</v>
      </c>
      <c r="C80" s="224" t="s">
        <v>410</v>
      </c>
      <c r="D80" s="221" t="s">
        <v>404</v>
      </c>
      <c r="E80" s="235"/>
      <c r="F80" s="55" t="s">
        <v>75</v>
      </c>
      <c r="G80" s="110"/>
    </row>
    <row r="81" spans="1:7" x14ac:dyDescent="0.2">
      <c r="A81" s="88"/>
      <c r="B81" s="95"/>
      <c r="C81" s="241" t="s">
        <v>408</v>
      </c>
      <c r="D81" s="222" t="s">
        <v>404</v>
      </c>
      <c r="E81" s="235"/>
      <c r="F81" s="55" t="s">
        <v>75</v>
      </c>
      <c r="G81" s="94"/>
    </row>
    <row r="82" spans="1:7" x14ac:dyDescent="0.2">
      <c r="A82" s="88"/>
      <c r="B82" s="98"/>
      <c r="C82" s="98" t="s">
        <v>409</v>
      </c>
      <c r="D82" s="221" t="s">
        <v>404</v>
      </c>
      <c r="E82" s="235" t="s">
        <v>411</v>
      </c>
      <c r="F82" s="55" t="s">
        <v>75</v>
      </c>
      <c r="G82" s="234"/>
    </row>
    <row r="83" spans="1:7" x14ac:dyDescent="0.2">
      <c r="A83" s="88"/>
      <c r="B83" s="98"/>
      <c r="C83" s="98" t="s">
        <v>405</v>
      </c>
      <c r="D83" s="227" t="s">
        <v>406</v>
      </c>
      <c r="E83" s="96"/>
      <c r="F83" s="55" t="s">
        <v>75</v>
      </c>
      <c r="G83" s="94"/>
    </row>
    <row r="84" spans="1:7" x14ac:dyDescent="0.2">
      <c r="A84" s="88"/>
      <c r="B84" s="98"/>
      <c r="C84" s="98" t="s">
        <v>407</v>
      </c>
      <c r="D84" s="224" t="s">
        <v>404</v>
      </c>
      <c r="E84" s="235" t="s">
        <v>411</v>
      </c>
      <c r="F84" s="55" t="s">
        <v>75</v>
      </c>
      <c r="G84" s="94"/>
    </row>
    <row r="85" spans="1:7" ht="13.5" thickBot="1" x14ac:dyDescent="0.25">
      <c r="A85" s="99"/>
      <c r="B85" s="100" t="s">
        <v>101</v>
      </c>
      <c r="C85" s="100"/>
      <c r="D85" s="101"/>
      <c r="E85" s="101"/>
      <c r="F85" s="111" t="s">
        <v>75</v>
      </c>
      <c r="G85" s="102"/>
    </row>
    <row r="87" spans="1:7" ht="16.5" thickBot="1" x14ac:dyDescent="0.25">
      <c r="A87" s="361" t="s">
        <v>617</v>
      </c>
      <c r="B87" s="361"/>
      <c r="C87" s="361"/>
      <c r="D87" s="361"/>
      <c r="E87" s="361"/>
      <c r="F87" s="361"/>
      <c r="G87" s="361"/>
    </row>
    <row r="88" spans="1:7" ht="36" customHeight="1" thickTop="1" x14ac:dyDescent="0.2">
      <c r="A88" s="69"/>
      <c r="B88" s="70" t="s">
        <v>86</v>
      </c>
      <c r="C88" s="362" t="s">
        <v>618</v>
      </c>
      <c r="D88" s="363"/>
      <c r="E88" s="364"/>
      <c r="F88" s="71" t="s">
        <v>87</v>
      </c>
      <c r="G88" s="248" t="s">
        <v>420</v>
      </c>
    </row>
    <row r="89" spans="1:7" ht="27.75" customHeight="1" x14ac:dyDescent="0.2">
      <c r="A89" s="72"/>
      <c r="B89" s="73" t="s">
        <v>343</v>
      </c>
      <c r="C89" s="365" t="s">
        <v>359</v>
      </c>
      <c r="D89" s="366"/>
      <c r="E89" s="366"/>
      <c r="F89" s="366"/>
      <c r="G89" s="367"/>
    </row>
    <row r="90" spans="1:7" ht="12.75" customHeight="1" x14ac:dyDescent="0.2">
      <c r="A90" s="74"/>
      <c r="B90" s="73" t="s">
        <v>342</v>
      </c>
      <c r="C90" s="365" t="s">
        <v>437</v>
      </c>
      <c r="D90" s="366"/>
      <c r="E90" s="366"/>
      <c r="F90" s="366"/>
      <c r="G90" s="367"/>
    </row>
    <row r="91" spans="1:7" x14ac:dyDescent="0.2">
      <c r="A91" s="74"/>
      <c r="B91" s="73" t="s">
        <v>89</v>
      </c>
      <c r="C91" s="368"/>
      <c r="D91" s="369"/>
      <c r="E91" s="369"/>
      <c r="F91" s="369"/>
      <c r="G91" s="370"/>
    </row>
    <row r="92" spans="1:7" ht="26.25" customHeight="1" thickBot="1" x14ac:dyDescent="0.25">
      <c r="A92" s="75"/>
      <c r="B92" s="76" t="s">
        <v>345</v>
      </c>
      <c r="C92" s="352" t="s">
        <v>346</v>
      </c>
      <c r="D92" s="353"/>
      <c r="E92" s="353"/>
      <c r="F92" s="353"/>
      <c r="G92" s="354"/>
    </row>
    <row r="93" spans="1:7" x14ac:dyDescent="0.2">
      <c r="A93" s="77"/>
      <c r="B93" s="78" t="s">
        <v>90</v>
      </c>
      <c r="C93" s="355" t="s">
        <v>347</v>
      </c>
      <c r="D93" s="356"/>
      <c r="E93" s="357"/>
      <c r="F93" s="79" t="s">
        <v>91</v>
      </c>
      <c r="G93" s="80"/>
    </row>
    <row r="94" spans="1:7" ht="13.5" thickBot="1" x14ac:dyDescent="0.25">
      <c r="A94" s="81"/>
      <c r="B94" s="82" t="s">
        <v>92</v>
      </c>
      <c r="C94" s="358" t="s">
        <v>93</v>
      </c>
      <c r="D94" s="359"/>
      <c r="E94" s="360"/>
      <c r="F94" s="83" t="s">
        <v>94</v>
      </c>
      <c r="G94" s="228">
        <v>44852</v>
      </c>
    </row>
    <row r="95" spans="1:7" ht="26.25" thickBot="1" x14ac:dyDescent="0.25">
      <c r="A95" s="84" t="s">
        <v>95</v>
      </c>
      <c r="B95" s="85" t="s">
        <v>96</v>
      </c>
      <c r="C95" s="85" t="s">
        <v>97</v>
      </c>
      <c r="D95" s="85" t="s">
        <v>98</v>
      </c>
      <c r="E95" s="85" t="s">
        <v>99</v>
      </c>
      <c r="F95" s="86" t="s">
        <v>81</v>
      </c>
      <c r="G95" s="87" t="s">
        <v>100</v>
      </c>
    </row>
    <row r="96" spans="1:7" ht="24" x14ac:dyDescent="0.2">
      <c r="A96" s="88">
        <v>1</v>
      </c>
      <c r="B96" s="224" t="s">
        <v>355</v>
      </c>
      <c r="C96" s="89"/>
      <c r="D96" s="221" t="s">
        <v>423</v>
      </c>
      <c r="E96" s="221"/>
      <c r="F96" s="55" t="s">
        <v>75</v>
      </c>
      <c r="G96" s="92"/>
    </row>
    <row r="97" spans="1:7" x14ac:dyDescent="0.2">
      <c r="A97" s="88">
        <v>2</v>
      </c>
      <c r="B97" s="224" t="s">
        <v>415</v>
      </c>
      <c r="C97" s="89"/>
      <c r="D97" s="221" t="s">
        <v>416</v>
      </c>
      <c r="E97" s="91"/>
      <c r="F97" s="55" t="s">
        <v>75</v>
      </c>
      <c r="G97" s="110"/>
    </row>
    <row r="98" spans="1:7" x14ac:dyDescent="0.2">
      <c r="A98" s="88"/>
      <c r="B98" s="224" t="s">
        <v>417</v>
      </c>
      <c r="C98" s="224"/>
      <c r="D98" s="221" t="s">
        <v>418</v>
      </c>
      <c r="E98" s="221"/>
      <c r="F98" s="55" t="s">
        <v>75</v>
      </c>
      <c r="G98" s="110"/>
    </row>
    <row r="99" spans="1:7" ht="48" x14ac:dyDescent="0.2">
      <c r="A99" s="88"/>
      <c r="B99" s="224" t="s">
        <v>377</v>
      </c>
      <c r="C99" s="224" t="s">
        <v>385</v>
      </c>
      <c r="D99" s="221" t="s">
        <v>386</v>
      </c>
      <c r="E99" s="221" t="s">
        <v>386</v>
      </c>
      <c r="F99" s="55" t="s">
        <v>75</v>
      </c>
      <c r="G99" s="110"/>
    </row>
    <row r="100" spans="1:7" ht="48" x14ac:dyDescent="0.2">
      <c r="A100" s="88"/>
      <c r="B100" s="224" t="s">
        <v>377</v>
      </c>
      <c r="C100" s="224" t="s">
        <v>387</v>
      </c>
      <c r="D100" s="222" t="s">
        <v>388</v>
      </c>
      <c r="E100" s="222" t="s">
        <v>388</v>
      </c>
      <c r="F100" s="55" t="s">
        <v>75</v>
      </c>
      <c r="G100" s="234"/>
    </row>
    <row r="101" spans="1:7" x14ac:dyDescent="0.2">
      <c r="A101" s="88"/>
      <c r="B101" s="219"/>
      <c r="C101" s="98"/>
      <c r="D101" s="222"/>
      <c r="E101" s="96"/>
      <c r="F101" s="55"/>
      <c r="G101" s="234"/>
    </row>
    <row r="102" spans="1:7" x14ac:dyDescent="0.2">
      <c r="A102" s="88"/>
      <c r="B102" s="98"/>
      <c r="C102" s="98"/>
      <c r="D102" s="233"/>
      <c r="E102" s="234"/>
      <c r="F102" s="55"/>
      <c r="G102" s="234"/>
    </row>
    <row r="103" spans="1:7" ht="13.5" thickBot="1" x14ac:dyDescent="0.25">
      <c r="A103" s="99"/>
      <c r="B103" s="100" t="s">
        <v>101</v>
      </c>
      <c r="C103" s="100"/>
      <c r="D103" s="101"/>
      <c r="E103" s="101"/>
      <c r="F103" s="111" t="s">
        <v>75</v>
      </c>
      <c r="G103" s="102"/>
    </row>
    <row r="106" spans="1:7" ht="16.5" thickBot="1" x14ac:dyDescent="0.25">
      <c r="A106" s="361" t="s">
        <v>421</v>
      </c>
      <c r="B106" s="361"/>
      <c r="C106" s="361"/>
      <c r="D106" s="361"/>
      <c r="E106" s="361"/>
      <c r="F106" s="361"/>
      <c r="G106" s="361"/>
    </row>
    <row r="107" spans="1:7" ht="36" customHeight="1" thickTop="1" x14ac:dyDescent="0.2">
      <c r="A107" s="69"/>
      <c r="B107" s="70" t="s">
        <v>86</v>
      </c>
      <c r="C107" s="362" t="s">
        <v>427</v>
      </c>
      <c r="D107" s="363"/>
      <c r="E107" s="364"/>
      <c r="F107" s="71" t="s">
        <v>87</v>
      </c>
      <c r="G107" s="249" t="s">
        <v>420</v>
      </c>
    </row>
    <row r="108" spans="1:7" ht="27.75" customHeight="1" x14ac:dyDescent="0.2">
      <c r="A108" s="72"/>
      <c r="B108" s="73" t="s">
        <v>343</v>
      </c>
      <c r="C108" s="365" t="s">
        <v>359</v>
      </c>
      <c r="D108" s="366"/>
      <c r="E108" s="366"/>
      <c r="F108" s="366"/>
      <c r="G108" s="367"/>
    </row>
    <row r="109" spans="1:7" ht="12.75" customHeight="1" x14ac:dyDescent="0.2">
      <c r="A109" s="74"/>
      <c r="B109" s="73" t="s">
        <v>342</v>
      </c>
      <c r="C109" s="365" t="s">
        <v>438</v>
      </c>
      <c r="D109" s="366"/>
      <c r="E109" s="366"/>
      <c r="F109" s="366"/>
      <c r="G109" s="367"/>
    </row>
    <row r="110" spans="1:7" x14ac:dyDescent="0.2">
      <c r="A110" s="74"/>
      <c r="B110" s="73" t="s">
        <v>89</v>
      </c>
      <c r="C110" s="368"/>
      <c r="D110" s="369"/>
      <c r="E110" s="369"/>
      <c r="F110" s="369"/>
      <c r="G110" s="370"/>
    </row>
    <row r="111" spans="1:7" ht="26.25" customHeight="1" thickBot="1" x14ac:dyDescent="0.25">
      <c r="A111" s="75"/>
      <c r="B111" s="76" t="s">
        <v>345</v>
      </c>
      <c r="C111" s="352" t="s">
        <v>346</v>
      </c>
      <c r="D111" s="353"/>
      <c r="E111" s="353"/>
      <c r="F111" s="353"/>
      <c r="G111" s="354"/>
    </row>
    <row r="112" spans="1:7" x14ac:dyDescent="0.2">
      <c r="A112" s="77"/>
      <c r="B112" s="78" t="s">
        <v>90</v>
      </c>
      <c r="C112" s="355" t="s">
        <v>347</v>
      </c>
      <c r="D112" s="356"/>
      <c r="E112" s="357"/>
      <c r="F112" s="79" t="s">
        <v>91</v>
      </c>
      <c r="G112" s="80"/>
    </row>
    <row r="113" spans="1:7" ht="13.5" thickBot="1" x14ac:dyDescent="0.25">
      <c r="A113" s="81"/>
      <c r="B113" s="82" t="s">
        <v>92</v>
      </c>
      <c r="C113" s="358" t="s">
        <v>93</v>
      </c>
      <c r="D113" s="359"/>
      <c r="E113" s="360"/>
      <c r="F113" s="83" t="s">
        <v>94</v>
      </c>
      <c r="G113" s="228">
        <v>44852</v>
      </c>
    </row>
    <row r="114" spans="1:7" ht="26.25" thickBot="1" x14ac:dyDescent="0.25">
      <c r="A114" s="84" t="s">
        <v>95</v>
      </c>
      <c r="B114" s="85" t="s">
        <v>96</v>
      </c>
      <c r="C114" s="85" t="s">
        <v>97</v>
      </c>
      <c r="D114" s="85" t="s">
        <v>98</v>
      </c>
      <c r="E114" s="85" t="s">
        <v>99</v>
      </c>
      <c r="F114" s="86" t="s">
        <v>81</v>
      </c>
      <c r="G114" s="87" t="s">
        <v>100</v>
      </c>
    </row>
    <row r="115" spans="1:7" ht="24" x14ac:dyDescent="0.2">
      <c r="A115" s="88">
        <v>1</v>
      </c>
      <c r="B115" s="224" t="s">
        <v>355</v>
      </c>
      <c r="C115" s="89"/>
      <c r="D115" s="221" t="s">
        <v>423</v>
      </c>
      <c r="E115" s="221"/>
      <c r="F115" s="55" t="s">
        <v>75</v>
      </c>
      <c r="G115" s="92"/>
    </row>
    <row r="116" spans="1:7" x14ac:dyDescent="0.2">
      <c r="A116" s="88">
        <v>2</v>
      </c>
      <c r="B116" s="224" t="s">
        <v>414</v>
      </c>
      <c r="C116" s="89"/>
      <c r="D116" s="221" t="s">
        <v>422</v>
      </c>
      <c r="E116" s="91"/>
      <c r="F116" s="55" t="s">
        <v>75</v>
      </c>
      <c r="G116" s="110"/>
    </row>
    <row r="117" spans="1:7" ht="48" x14ac:dyDescent="0.2">
      <c r="A117" s="88"/>
      <c r="B117" s="224" t="s">
        <v>377</v>
      </c>
      <c r="C117" s="224" t="s">
        <v>424</v>
      </c>
      <c r="D117" s="221" t="s">
        <v>378</v>
      </c>
      <c r="E117" s="91"/>
      <c r="F117" s="55" t="s">
        <v>75</v>
      </c>
      <c r="G117" s="110"/>
    </row>
    <row r="118" spans="1:7" ht="24" x14ac:dyDescent="0.2">
      <c r="A118" s="88"/>
      <c r="B118" s="224" t="s">
        <v>389</v>
      </c>
      <c r="C118" s="224"/>
      <c r="D118" s="221" t="s">
        <v>575</v>
      </c>
      <c r="E118" s="235"/>
      <c r="F118" s="55" t="s">
        <v>75</v>
      </c>
      <c r="G118" s="110"/>
    </row>
    <row r="119" spans="1:7" ht="24" x14ac:dyDescent="0.2">
      <c r="A119" s="88"/>
      <c r="B119" s="224"/>
      <c r="C119" s="224"/>
      <c r="D119" s="221" t="s">
        <v>572</v>
      </c>
      <c r="E119" s="91"/>
      <c r="F119" s="55" t="s">
        <v>75</v>
      </c>
      <c r="G119" s="110"/>
    </row>
    <row r="120" spans="1:7" ht="24" x14ac:dyDescent="0.2">
      <c r="A120" s="88">
        <v>3</v>
      </c>
      <c r="B120" s="231" t="s">
        <v>380</v>
      </c>
      <c r="C120" s="95"/>
      <c r="D120" s="222" t="s">
        <v>425</v>
      </c>
      <c r="E120" s="93"/>
      <c r="F120" s="55" t="s">
        <v>75</v>
      </c>
      <c r="G120" s="234"/>
    </row>
    <row r="121" spans="1:7" x14ac:dyDescent="0.2">
      <c r="A121" s="88"/>
      <c r="B121" s="232"/>
      <c r="C121" s="97"/>
      <c r="D121" s="233" t="s">
        <v>382</v>
      </c>
      <c r="E121" s="93"/>
      <c r="F121" s="55" t="s">
        <v>75</v>
      </c>
      <c r="G121" s="234"/>
    </row>
    <row r="122" spans="1:7" ht="24" x14ac:dyDescent="0.2">
      <c r="A122" s="88"/>
      <c r="B122" s="219" t="s">
        <v>381</v>
      </c>
      <c r="C122" s="98"/>
      <c r="D122" s="222" t="s">
        <v>425</v>
      </c>
      <c r="E122" s="96"/>
      <c r="F122" s="55" t="s">
        <v>75</v>
      </c>
      <c r="G122" s="234"/>
    </row>
    <row r="123" spans="1:7" x14ac:dyDescent="0.2">
      <c r="A123" s="88"/>
      <c r="B123" s="98"/>
      <c r="C123" s="98"/>
      <c r="D123" s="233" t="s">
        <v>382</v>
      </c>
      <c r="E123" s="93"/>
      <c r="F123" s="55" t="s">
        <v>75</v>
      </c>
      <c r="G123" s="234"/>
    </row>
    <row r="124" spans="1:7" ht="13.5" thickBot="1" x14ac:dyDescent="0.25">
      <c r="A124" s="99"/>
      <c r="B124" s="100" t="s">
        <v>101</v>
      </c>
      <c r="C124" s="100"/>
      <c r="D124" s="101"/>
      <c r="E124" s="101"/>
      <c r="F124" s="111" t="s">
        <v>75</v>
      </c>
      <c r="G124" s="102"/>
    </row>
    <row r="126" spans="1:7" ht="16.5" thickBot="1" x14ac:dyDescent="0.25">
      <c r="A126" s="361" t="s">
        <v>428</v>
      </c>
      <c r="B126" s="361"/>
      <c r="C126" s="361"/>
      <c r="D126" s="361"/>
      <c r="E126" s="361"/>
      <c r="F126" s="361"/>
      <c r="G126" s="361"/>
    </row>
    <row r="127" spans="1:7" ht="36" customHeight="1" thickTop="1" x14ac:dyDescent="0.2">
      <c r="A127" s="69"/>
      <c r="B127" s="70" t="s">
        <v>86</v>
      </c>
      <c r="C127" s="362" t="s">
        <v>426</v>
      </c>
      <c r="D127" s="363"/>
      <c r="E127" s="364"/>
      <c r="F127" s="71" t="s">
        <v>87</v>
      </c>
      <c r="G127" s="248" t="s">
        <v>429</v>
      </c>
    </row>
    <row r="128" spans="1:7" ht="27.75" customHeight="1" x14ac:dyDescent="0.2">
      <c r="A128" s="72"/>
      <c r="B128" s="73" t="s">
        <v>343</v>
      </c>
      <c r="C128" s="365" t="s">
        <v>359</v>
      </c>
      <c r="D128" s="366"/>
      <c r="E128" s="366"/>
      <c r="F128" s="366"/>
      <c r="G128" s="367"/>
    </row>
    <row r="129" spans="1:7" ht="12.75" customHeight="1" x14ac:dyDescent="0.2">
      <c r="A129" s="74"/>
      <c r="B129" s="73" t="s">
        <v>342</v>
      </c>
      <c r="C129" s="365" t="s">
        <v>439</v>
      </c>
      <c r="D129" s="366"/>
      <c r="E129" s="366"/>
      <c r="F129" s="366"/>
      <c r="G129" s="367"/>
    </row>
    <row r="130" spans="1:7" x14ac:dyDescent="0.2">
      <c r="A130" s="74"/>
      <c r="B130" s="73" t="s">
        <v>89</v>
      </c>
      <c r="C130" s="368"/>
      <c r="D130" s="369"/>
      <c r="E130" s="369"/>
      <c r="F130" s="369"/>
      <c r="G130" s="370"/>
    </row>
    <row r="131" spans="1:7" ht="26.25" customHeight="1" thickBot="1" x14ac:dyDescent="0.25">
      <c r="A131" s="75"/>
      <c r="B131" s="76" t="s">
        <v>345</v>
      </c>
      <c r="C131" s="352" t="s">
        <v>346</v>
      </c>
      <c r="D131" s="353"/>
      <c r="E131" s="353"/>
      <c r="F131" s="353"/>
      <c r="G131" s="354"/>
    </row>
    <row r="132" spans="1:7" x14ac:dyDescent="0.2">
      <c r="A132" s="77"/>
      <c r="B132" s="78" t="s">
        <v>90</v>
      </c>
      <c r="C132" s="355" t="s">
        <v>347</v>
      </c>
      <c r="D132" s="356"/>
      <c r="E132" s="357"/>
      <c r="F132" s="79" t="s">
        <v>91</v>
      </c>
      <c r="G132" s="80"/>
    </row>
    <row r="133" spans="1:7" ht="13.5" thickBot="1" x14ac:dyDescent="0.25">
      <c r="A133" s="81"/>
      <c r="B133" s="82" t="s">
        <v>92</v>
      </c>
      <c r="C133" s="358" t="s">
        <v>93</v>
      </c>
      <c r="D133" s="359"/>
      <c r="E133" s="360"/>
      <c r="F133" s="83" t="s">
        <v>94</v>
      </c>
      <c r="G133" s="228">
        <v>44852</v>
      </c>
    </row>
    <row r="134" spans="1:7" ht="26.25" thickBot="1" x14ac:dyDescent="0.25">
      <c r="A134" s="84" t="s">
        <v>95</v>
      </c>
      <c r="B134" s="85" t="s">
        <v>96</v>
      </c>
      <c r="C134" s="85" t="s">
        <v>97</v>
      </c>
      <c r="D134" s="85" t="s">
        <v>98</v>
      </c>
      <c r="E134" s="85" t="s">
        <v>99</v>
      </c>
      <c r="F134" s="86" t="s">
        <v>81</v>
      </c>
      <c r="G134" s="87" t="s">
        <v>100</v>
      </c>
    </row>
    <row r="135" spans="1:7" ht="24" x14ac:dyDescent="0.2">
      <c r="A135" s="88">
        <v>1</v>
      </c>
      <c r="B135" s="224" t="s">
        <v>355</v>
      </c>
      <c r="C135" s="89"/>
      <c r="D135" s="221" t="s">
        <v>374</v>
      </c>
      <c r="E135" s="221"/>
      <c r="F135" s="55" t="s">
        <v>75</v>
      </c>
      <c r="G135" s="92"/>
    </row>
    <row r="136" spans="1:7" x14ac:dyDescent="0.2">
      <c r="A136" s="88">
        <v>2</v>
      </c>
      <c r="B136" s="224" t="s">
        <v>414</v>
      </c>
      <c r="C136" s="89"/>
      <c r="D136" s="221" t="s">
        <v>422</v>
      </c>
      <c r="E136" s="91"/>
      <c r="F136" s="55" t="s">
        <v>75</v>
      </c>
      <c r="G136" s="234"/>
    </row>
    <row r="137" spans="1:7" ht="24" x14ac:dyDescent="0.2">
      <c r="A137" s="88">
        <v>3</v>
      </c>
      <c r="B137" s="224" t="s">
        <v>430</v>
      </c>
      <c r="C137" s="224" t="s">
        <v>576</v>
      </c>
      <c r="D137" s="221" t="s">
        <v>577</v>
      </c>
      <c r="E137" s="91"/>
      <c r="F137" s="55" t="s">
        <v>75</v>
      </c>
      <c r="G137" s="234"/>
    </row>
    <row r="138" spans="1:7" x14ac:dyDescent="0.2">
      <c r="A138" s="88">
        <v>4</v>
      </c>
      <c r="B138" s="231" t="s">
        <v>380</v>
      </c>
      <c r="C138" s="95"/>
      <c r="D138" s="233" t="s">
        <v>431</v>
      </c>
      <c r="E138" s="91"/>
      <c r="F138" s="55" t="s">
        <v>75</v>
      </c>
      <c r="G138" s="234"/>
    </row>
    <row r="139" spans="1:7" x14ac:dyDescent="0.2">
      <c r="A139" s="88">
        <v>5</v>
      </c>
      <c r="B139" s="231" t="s">
        <v>578</v>
      </c>
      <c r="C139" s="97"/>
      <c r="D139" s="233" t="s">
        <v>431</v>
      </c>
      <c r="E139" s="91"/>
      <c r="F139" s="55" t="s">
        <v>75</v>
      </c>
      <c r="G139" s="234"/>
    </row>
    <row r="140" spans="1:7" x14ac:dyDescent="0.2">
      <c r="A140" s="88">
        <v>6</v>
      </c>
      <c r="B140" s="219" t="s">
        <v>381</v>
      </c>
      <c r="C140" s="98"/>
      <c r="D140" s="233" t="s">
        <v>431</v>
      </c>
      <c r="E140" s="91"/>
      <c r="F140" s="55" t="s">
        <v>75</v>
      </c>
      <c r="G140" s="234"/>
    </row>
    <row r="141" spans="1:7" x14ac:dyDescent="0.2">
      <c r="A141" s="236"/>
      <c r="B141" s="242"/>
      <c r="C141" s="243"/>
      <c r="D141" s="244"/>
      <c r="E141" s="91"/>
      <c r="F141" s="104"/>
      <c r="G141" s="245"/>
    </row>
    <row r="142" spans="1:7" ht="13.5" thickBot="1" x14ac:dyDescent="0.25">
      <c r="A142" s="99"/>
      <c r="B142" s="100" t="s">
        <v>101</v>
      </c>
      <c r="C142" s="100"/>
      <c r="D142" s="101"/>
      <c r="E142" s="101"/>
      <c r="F142" s="111" t="s">
        <v>75</v>
      </c>
      <c r="G142" s="102"/>
    </row>
  </sheetData>
  <mergeCells count="64">
    <mergeCell ref="C132:E132"/>
    <mergeCell ref="C133:E133"/>
    <mergeCell ref="C127:E127"/>
    <mergeCell ref="C128:G128"/>
    <mergeCell ref="C129:G129"/>
    <mergeCell ref="C130:G130"/>
    <mergeCell ref="C131:G131"/>
    <mergeCell ref="C110:G110"/>
    <mergeCell ref="C111:G111"/>
    <mergeCell ref="C112:E112"/>
    <mergeCell ref="C113:E113"/>
    <mergeCell ref="A126:G126"/>
    <mergeCell ref="C94:E94"/>
    <mergeCell ref="A106:G106"/>
    <mergeCell ref="C107:E107"/>
    <mergeCell ref="C108:G108"/>
    <mergeCell ref="C109:G109"/>
    <mergeCell ref="C89:G89"/>
    <mergeCell ref="C90:G90"/>
    <mergeCell ref="C91:G91"/>
    <mergeCell ref="C92:G92"/>
    <mergeCell ref="C93:E93"/>
    <mergeCell ref="C71:G71"/>
    <mergeCell ref="C72:G72"/>
    <mergeCell ref="C73:G73"/>
    <mergeCell ref="A87:G87"/>
    <mergeCell ref="C88:E88"/>
    <mergeCell ref="C74:G74"/>
    <mergeCell ref="C75:E75"/>
    <mergeCell ref="C76:E76"/>
    <mergeCell ref="C56:G56"/>
    <mergeCell ref="C57:E57"/>
    <mergeCell ref="C58:E58"/>
    <mergeCell ref="A69:G69"/>
    <mergeCell ref="C70:E70"/>
    <mergeCell ref="C52:E52"/>
    <mergeCell ref="A51:G51"/>
    <mergeCell ref="C53:G53"/>
    <mergeCell ref="C54:G54"/>
    <mergeCell ref="C55:G55"/>
    <mergeCell ref="C7:E7"/>
    <mergeCell ref="C8:E8"/>
    <mergeCell ref="A36:G36"/>
    <mergeCell ref="C37:E37"/>
    <mergeCell ref="C38:G38"/>
    <mergeCell ref="A18:G18"/>
    <mergeCell ref="C19:E19"/>
    <mergeCell ref="C20:G20"/>
    <mergeCell ref="C21:G21"/>
    <mergeCell ref="C22:G22"/>
    <mergeCell ref="C24:E24"/>
    <mergeCell ref="C25:E25"/>
    <mergeCell ref="C23:G23"/>
    <mergeCell ref="C6:G6"/>
    <mergeCell ref="A1:G1"/>
    <mergeCell ref="C2:E2"/>
    <mergeCell ref="C3:G3"/>
    <mergeCell ref="C4:G4"/>
    <mergeCell ref="C5:G5"/>
    <mergeCell ref="C39:G39"/>
    <mergeCell ref="C40:G40"/>
    <mergeCell ref="C41:G41"/>
    <mergeCell ref="C42:E42"/>
    <mergeCell ref="C43:E43"/>
  </mergeCells>
  <phoneticPr fontId="7" type="noConversion"/>
  <conditionalFormatting sqref="F10:F16 F45:F49 F135:F142">
    <cfRule type="cellIs" dxfId="122" priority="22" stopIfTrue="1" operator="equal">
      <formula>"F"</formula>
    </cfRule>
    <cfRule type="cellIs" dxfId="121" priority="23" stopIfTrue="1" operator="equal">
      <formula>"B"</formula>
    </cfRule>
    <cfRule type="cellIs" dxfId="120" priority="24" stopIfTrue="1" operator="equal">
      <formula>"u"</formula>
    </cfRule>
  </conditionalFormatting>
  <conditionalFormatting sqref="F27:F33">
    <cfRule type="cellIs" dxfId="119" priority="19" stopIfTrue="1" operator="equal">
      <formula>"F"</formula>
    </cfRule>
    <cfRule type="cellIs" dxfId="118" priority="20" stopIfTrue="1" operator="equal">
      <formula>"B"</formula>
    </cfRule>
    <cfRule type="cellIs" dxfId="117" priority="21" stopIfTrue="1" operator="equal">
      <formula>"u"</formula>
    </cfRule>
  </conditionalFormatting>
  <conditionalFormatting sqref="F60:F66">
    <cfRule type="cellIs" dxfId="116" priority="13" stopIfTrue="1" operator="equal">
      <formula>"F"</formula>
    </cfRule>
    <cfRule type="cellIs" dxfId="115" priority="14" stopIfTrue="1" operator="equal">
      <formula>"B"</formula>
    </cfRule>
    <cfRule type="cellIs" dxfId="114" priority="15" stopIfTrue="1" operator="equal">
      <formula>"u"</formula>
    </cfRule>
  </conditionalFormatting>
  <conditionalFormatting sqref="F78:F85">
    <cfRule type="cellIs" dxfId="113" priority="10" stopIfTrue="1" operator="equal">
      <formula>"F"</formula>
    </cfRule>
    <cfRule type="cellIs" dxfId="112" priority="11" stopIfTrue="1" operator="equal">
      <formula>"B"</formula>
    </cfRule>
    <cfRule type="cellIs" dxfId="111" priority="12" stopIfTrue="1" operator="equal">
      <formula>"u"</formula>
    </cfRule>
  </conditionalFormatting>
  <conditionalFormatting sqref="F96:F103">
    <cfRule type="cellIs" dxfId="110" priority="7" stopIfTrue="1" operator="equal">
      <formula>"F"</formula>
    </cfRule>
    <cfRule type="cellIs" dxfId="109" priority="8" stopIfTrue="1" operator="equal">
      <formula>"B"</formula>
    </cfRule>
    <cfRule type="cellIs" dxfId="108" priority="9" stopIfTrue="1" operator="equal">
      <formula>"u"</formula>
    </cfRule>
  </conditionalFormatting>
  <conditionalFormatting sqref="F115:F124">
    <cfRule type="cellIs" dxfId="107" priority="4" stopIfTrue="1" operator="equal">
      <formula>"F"</formula>
    </cfRule>
    <cfRule type="cellIs" dxfId="106" priority="5" stopIfTrue="1" operator="equal">
      <formula>"B"</formula>
    </cfRule>
    <cfRule type="cellIs" dxfId="105" priority="6"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F16 F27:F33 F60:F66 F78:F85 F45:F49 F96:F103 F115:F124 F135:F142" xr:uid="{B52D337B-F93B-41BB-8AA7-F8D7C1024AED}">
      <formula1>"U,P,F,B,S,n/a"</formula1>
    </dataValidation>
  </dataValidations>
  <hyperlinks>
    <hyperlink ref="G2" location="'Reschedule Blend'!A14" display="UC002-01" xr:uid="{33A56700-5290-410D-8669-CBA767B4D826}"/>
    <hyperlink ref="G19" location="'Reschedule Blend'!A15" display="UC002-02" xr:uid="{52DB481D-EF6B-47BA-BDDB-BBC902289B6F}"/>
    <hyperlink ref="G37" location="'Reschedule Blend'!A16" display="UC002-03" xr:uid="{7026B8F8-44CC-4352-BFA3-C76AC321CCC4}"/>
    <hyperlink ref="G52" location="'Reschedule Blend'!A17" display="UC002-04" xr:uid="{15257A09-4E2E-4585-A6CC-02CC14995345}"/>
    <hyperlink ref="G70" location="'Reschedule Blend'!A18" display="UC002-05" xr:uid="{0F43B348-69FD-494E-BB3E-319409BD037E}"/>
    <hyperlink ref="G88" location="'Reschedule Blend'!A19" display="UC002-06" xr:uid="{5DDEFB01-3505-4AD6-A107-0B1E8185B26F}"/>
    <hyperlink ref="G127" location="'Reschedule Blend'!A21" display="UC002-08" xr:uid="{B08E6B1C-5B32-45A5-A6BB-A0F9A1B39EBF}"/>
    <hyperlink ref="G107" location="'Reschedule Blend'!A20" display="UC002-06" xr:uid="{C534355C-22DA-480F-AE01-61FD7E8174F6}"/>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9"/>
  <sheetViews>
    <sheetView workbookViewId="0">
      <pane ySplit="12" topLeftCell="A13" activePane="bottomLeft" state="frozen"/>
      <selection pane="bottomLeft" activeCell="H18" sqref="H18"/>
    </sheetView>
  </sheetViews>
  <sheetFormatPr defaultColWidth="9.140625" defaultRowHeight="12.75" x14ac:dyDescent="0.2"/>
  <cols>
    <col min="1" max="1" width="5.28515625" style="28" customWidth="1"/>
    <col min="2" max="2" width="29.5703125" style="28" customWidth="1"/>
    <col min="3" max="3" width="51.7109375" style="28" customWidth="1"/>
    <col min="4" max="4" width="6.5703125" style="28" customWidth="1"/>
    <col min="5" max="5" width="10.42578125" style="28" customWidth="1"/>
    <col min="6" max="7" width="7.5703125" style="28" customWidth="1"/>
    <col min="8" max="8" width="30.5703125" style="28" customWidth="1"/>
    <col min="9" max="9" width="2.7109375" style="29" customWidth="1"/>
    <col min="10" max="16384" width="9.140625" style="28"/>
  </cols>
  <sheetData>
    <row r="1" spans="1:9" ht="20.25" x14ac:dyDescent="0.3">
      <c r="A1" s="346" t="str">
        <f ca="1">MID(CELL("filename",A7),FIND("]",CELL("filename"),1)+1,255)</f>
        <v>CancelBlend</v>
      </c>
      <c r="B1" s="346"/>
      <c r="C1" s="346"/>
      <c r="D1" s="346"/>
      <c r="E1" s="346"/>
      <c r="F1" s="346"/>
      <c r="G1" s="346"/>
      <c r="H1" s="346"/>
      <c r="I1" s="346"/>
    </row>
    <row r="2" spans="1:9" ht="3.75" customHeight="1" x14ac:dyDescent="0.3">
      <c r="A2" s="30"/>
      <c r="B2" s="30"/>
      <c r="C2" s="30"/>
      <c r="D2" s="30"/>
      <c r="E2" s="30"/>
      <c r="F2" s="30"/>
      <c r="G2" s="30"/>
      <c r="H2" s="30"/>
      <c r="I2" s="30"/>
    </row>
    <row r="3" spans="1:9" s="26" customFormat="1" x14ac:dyDescent="0.2">
      <c r="A3" s="31"/>
      <c r="B3" s="31"/>
      <c r="C3" s="31"/>
      <c r="D3" s="32"/>
      <c r="E3" s="32" t="s">
        <v>73</v>
      </c>
      <c r="F3" s="33"/>
      <c r="G3" s="34"/>
      <c r="H3" s="31"/>
      <c r="I3" s="31"/>
    </row>
    <row r="4" spans="1:9" s="26" customFormat="1" ht="12" x14ac:dyDescent="0.2">
      <c r="A4" s="31"/>
      <c r="B4" s="31"/>
      <c r="C4" s="31"/>
      <c r="D4" s="35" t="s">
        <v>74</v>
      </c>
      <c r="E4" s="35">
        <f>COUNTIF($D$12:$D$18,"U")</f>
        <v>0</v>
      </c>
      <c r="F4" s="36">
        <f t="shared" ref="F4:F8" si="0">IF($E$9=0,"-",$E4/$E$9)</f>
        <v>0</v>
      </c>
      <c r="G4" s="37">
        <f>SUMIF($D$12:$D$18,"U",$G$12:$G$18)/60</f>
        <v>0</v>
      </c>
      <c r="H4" s="31"/>
      <c r="I4" s="31"/>
    </row>
    <row r="5" spans="1:9" s="26" customFormat="1" ht="12" x14ac:dyDescent="0.2">
      <c r="A5" s="31"/>
      <c r="B5" s="31"/>
      <c r="C5" s="31"/>
      <c r="D5" s="35" t="s">
        <v>75</v>
      </c>
      <c r="E5" s="35">
        <f>COUNTIF($D$12:$D$18,"P")</f>
        <v>5</v>
      </c>
      <c r="F5" s="36">
        <f t="shared" si="0"/>
        <v>1</v>
      </c>
      <c r="G5" s="38">
        <f>SUMIF($D$12:$D$18,"P",$G$12:$G$18)/60</f>
        <v>0</v>
      </c>
      <c r="H5" s="31"/>
      <c r="I5" s="31"/>
    </row>
    <row r="6" spans="1:9" s="26" customFormat="1" ht="12" x14ac:dyDescent="0.2">
      <c r="A6" s="31"/>
      <c r="B6" s="31"/>
      <c r="C6" s="31"/>
      <c r="D6" s="35" t="s">
        <v>76</v>
      </c>
      <c r="E6" s="35">
        <f>COUNTIF($D$12:$D$18,"F")</f>
        <v>0</v>
      </c>
      <c r="F6" s="36">
        <f t="shared" si="0"/>
        <v>0</v>
      </c>
      <c r="G6" s="38">
        <f>SUMIF($D$12:$D$18,"F",$G$12:$G$18)/60</f>
        <v>0</v>
      </c>
      <c r="H6" s="31"/>
      <c r="I6" s="31"/>
    </row>
    <row r="7" spans="1:9" s="26" customFormat="1" ht="12" customHeight="1" x14ac:dyDescent="0.2">
      <c r="A7" s="39"/>
      <c r="B7" s="39"/>
      <c r="C7" s="39"/>
      <c r="D7" s="35" t="s">
        <v>77</v>
      </c>
      <c r="E7" s="35">
        <f>COUNTIF($D$12:$D$18,"S")</f>
        <v>0</v>
      </c>
      <c r="F7" s="36">
        <f t="shared" si="0"/>
        <v>0</v>
      </c>
      <c r="G7" s="38">
        <f>SUMIF($D$12:$D$18,"S",$G$12:$G$18)/60</f>
        <v>0</v>
      </c>
      <c r="H7" s="31"/>
      <c r="I7" s="31"/>
    </row>
    <row r="8" spans="1:9" s="26" customFormat="1" ht="12" customHeight="1" x14ac:dyDescent="0.2">
      <c r="A8" s="39"/>
      <c r="B8" s="39"/>
      <c r="C8" s="39"/>
      <c r="D8" s="35" t="s">
        <v>78</v>
      </c>
      <c r="E8" s="35">
        <f>COUNTIF($D$12:$D$18,"B")</f>
        <v>0</v>
      </c>
      <c r="F8" s="40">
        <f t="shared" si="0"/>
        <v>0</v>
      </c>
      <c r="G8" s="38">
        <f>SUMIF($D$12:$D$18,"B",$G$12:$G$18)/60</f>
        <v>0</v>
      </c>
      <c r="H8" s="31"/>
      <c r="I8" s="31"/>
    </row>
    <row r="9" spans="1:9" s="26" customFormat="1" ht="12" customHeight="1" x14ac:dyDescent="0.2">
      <c r="A9" s="39"/>
      <c r="B9" s="39"/>
      <c r="C9" s="39"/>
      <c r="D9" s="41" t="s">
        <v>41</v>
      </c>
      <c r="E9" s="42">
        <f>SUM(E4:E8)</f>
        <v>5</v>
      </c>
      <c r="F9" s="43">
        <f>IF($E$9=0,"-",$E$9/$E$9)</f>
        <v>1</v>
      </c>
      <c r="G9" s="44">
        <f>SUM(G4:G8)</f>
        <v>0</v>
      </c>
      <c r="I9" s="66"/>
    </row>
    <row r="10" spans="1:9" s="26" customFormat="1" ht="12" customHeight="1" x14ac:dyDescent="0.2">
      <c r="A10" s="39"/>
      <c r="B10" s="39"/>
      <c r="C10" s="39"/>
      <c r="D10" s="45" t="s">
        <v>43</v>
      </c>
      <c r="E10" s="46">
        <f>COUNTIF($D$12:$D$18,"N/A")</f>
        <v>0</v>
      </c>
      <c r="F10" s="47"/>
      <c r="G10" s="48">
        <f>SUMIF($D$12:$D$18,"n/a",$G$12:$G$18)/60</f>
        <v>0</v>
      </c>
      <c r="I10" s="66"/>
    </row>
    <row r="11" spans="1:9" ht="12" customHeight="1" x14ac:dyDescent="0.2">
      <c r="A11" s="49"/>
      <c r="B11" s="49"/>
      <c r="C11" s="49"/>
      <c r="D11" s="49"/>
      <c r="E11" s="49"/>
      <c r="F11" s="49"/>
      <c r="G11" s="49"/>
      <c r="H11" s="49"/>
      <c r="I11" s="67"/>
    </row>
    <row r="12" spans="1:9" ht="25.5" customHeight="1" x14ac:dyDescent="0.2">
      <c r="A12" s="50" t="s">
        <v>79</v>
      </c>
      <c r="B12" s="50" t="s">
        <v>102</v>
      </c>
      <c r="C12" s="50" t="s">
        <v>80</v>
      </c>
      <c r="D12" s="50" t="s">
        <v>81</v>
      </c>
      <c r="E12" s="50" t="s">
        <v>82</v>
      </c>
      <c r="F12" s="50" t="s">
        <v>30</v>
      </c>
      <c r="G12" s="50" t="s">
        <v>83</v>
      </c>
      <c r="H12" s="51" t="s">
        <v>64</v>
      </c>
      <c r="I12" s="68"/>
    </row>
    <row r="13" spans="1:9" ht="13.5" thickBot="1" x14ac:dyDescent="0.25">
      <c r="A13" s="347" t="s">
        <v>441</v>
      </c>
      <c r="B13" s="348"/>
      <c r="C13" s="348"/>
      <c r="D13" s="348"/>
      <c r="E13" s="348"/>
      <c r="F13" s="348"/>
      <c r="G13" s="348"/>
      <c r="H13" s="348"/>
      <c r="I13" s="349"/>
    </row>
    <row r="14" spans="1:9" ht="25.5" x14ac:dyDescent="0.2">
      <c r="A14" s="60">
        <v>1</v>
      </c>
      <c r="B14" s="112" t="s">
        <v>481</v>
      </c>
      <c r="C14" s="227" t="s">
        <v>367</v>
      </c>
      <c r="D14" s="55" t="s">
        <v>75</v>
      </c>
      <c r="E14" s="63"/>
      <c r="F14" s="220" t="s">
        <v>371</v>
      </c>
      <c r="G14" s="58"/>
      <c r="H14" s="65"/>
      <c r="I14" s="64"/>
    </row>
    <row r="15" spans="1:9" ht="50.25" x14ac:dyDescent="0.2">
      <c r="A15" s="60">
        <v>2</v>
      </c>
      <c r="B15" s="112" t="s">
        <v>482</v>
      </c>
      <c r="C15" s="223" t="s">
        <v>368</v>
      </c>
      <c r="D15" s="55" t="s">
        <v>75</v>
      </c>
      <c r="E15" s="63"/>
      <c r="F15" s="220" t="s">
        <v>371</v>
      </c>
      <c r="G15" s="58"/>
      <c r="H15" s="255"/>
      <c r="I15" s="64"/>
    </row>
    <row r="16" spans="1:9" ht="75.75" x14ac:dyDescent="0.2">
      <c r="A16" s="60">
        <v>3</v>
      </c>
      <c r="B16" s="247" t="s">
        <v>483</v>
      </c>
      <c r="C16" s="229" t="s">
        <v>565</v>
      </c>
      <c r="D16" s="55" t="s">
        <v>75</v>
      </c>
      <c r="E16" s="63"/>
      <c r="F16" s="220" t="s">
        <v>371</v>
      </c>
      <c r="G16" s="58"/>
      <c r="H16" s="65"/>
      <c r="I16" s="64"/>
    </row>
    <row r="17" spans="1:9" ht="25.5" x14ac:dyDescent="0.2">
      <c r="A17" s="60">
        <v>4</v>
      </c>
      <c r="B17" s="247" t="s">
        <v>484</v>
      </c>
      <c r="C17" s="224" t="s">
        <v>444</v>
      </c>
      <c r="D17" s="55" t="s">
        <v>75</v>
      </c>
      <c r="E17" s="222"/>
      <c r="F17" s="220" t="s">
        <v>371</v>
      </c>
      <c r="G17" s="107"/>
      <c r="H17" s="252" t="s">
        <v>861</v>
      </c>
      <c r="I17" s="64"/>
    </row>
    <row r="18" spans="1:9" ht="36" x14ac:dyDescent="0.2">
      <c r="A18" s="60">
        <v>5</v>
      </c>
      <c r="B18" s="247" t="s">
        <v>795</v>
      </c>
      <c r="C18" s="89" t="s">
        <v>784</v>
      </c>
      <c r="D18" s="55" t="s">
        <v>75</v>
      </c>
      <c r="E18" s="63"/>
      <c r="F18" s="220"/>
      <c r="G18" s="58"/>
      <c r="H18" s="108"/>
      <c r="I18" s="109"/>
    </row>
    <row r="19" spans="1:9" s="27" customFormat="1" x14ac:dyDescent="0.2">
      <c r="A19" s="60">
        <v>6</v>
      </c>
      <c r="B19" s="61"/>
      <c r="C19" s="61"/>
      <c r="D19" s="55" t="s">
        <v>84</v>
      </c>
      <c r="E19" s="63"/>
      <c r="F19" s="64"/>
      <c r="G19" s="58"/>
      <c r="H19" s="65"/>
      <c r="I19" s="64"/>
    </row>
    <row r="20" spans="1:9" x14ac:dyDescent="0.2">
      <c r="A20" s="60">
        <v>7</v>
      </c>
      <c r="B20" s="62"/>
      <c r="C20" s="61"/>
      <c r="D20" s="55" t="s">
        <v>84</v>
      </c>
      <c r="E20" s="63"/>
      <c r="F20" s="64"/>
      <c r="G20" s="58"/>
      <c r="H20" s="65"/>
      <c r="I20" s="64"/>
    </row>
    <row r="21" spans="1:9" x14ac:dyDescent="0.2">
      <c r="A21" s="60">
        <v>8</v>
      </c>
      <c r="B21" s="62"/>
      <c r="C21" s="61"/>
      <c r="D21" s="55" t="s">
        <v>84</v>
      </c>
      <c r="E21" s="63"/>
      <c r="F21" s="64"/>
      <c r="G21" s="58"/>
      <c r="H21" s="65"/>
      <c r="I21" s="64"/>
    </row>
    <row r="22" spans="1:9" x14ac:dyDescent="0.2">
      <c r="A22" s="60">
        <v>9</v>
      </c>
      <c r="B22" s="61"/>
      <c r="C22" s="61"/>
      <c r="D22" s="55" t="s">
        <v>84</v>
      </c>
      <c r="E22" s="63"/>
      <c r="F22" s="64"/>
      <c r="G22" s="58"/>
      <c r="H22" s="65"/>
      <c r="I22" s="64"/>
    </row>
    <row r="23" spans="1:9" x14ac:dyDescent="0.2">
      <c r="A23" s="60">
        <v>10</v>
      </c>
      <c r="B23" s="61"/>
      <c r="C23" s="61"/>
      <c r="D23" s="55" t="s">
        <v>84</v>
      </c>
      <c r="E23" s="63"/>
      <c r="F23" s="64"/>
      <c r="G23" s="58"/>
      <c r="H23" s="65"/>
      <c r="I23" s="64"/>
    </row>
    <row r="24" spans="1:9" x14ac:dyDescent="0.2">
      <c r="A24" s="60">
        <v>11</v>
      </c>
      <c r="B24" s="62"/>
      <c r="C24" s="61"/>
      <c r="D24" s="55" t="s">
        <v>84</v>
      </c>
      <c r="E24" s="63"/>
      <c r="F24" s="64"/>
      <c r="G24" s="58"/>
      <c r="H24" s="65"/>
      <c r="I24" s="64"/>
    </row>
    <row r="25" spans="1:9" x14ac:dyDescent="0.2">
      <c r="A25" s="60">
        <v>12</v>
      </c>
      <c r="B25" s="62"/>
      <c r="C25" s="61"/>
      <c r="D25" s="55" t="s">
        <v>84</v>
      </c>
      <c r="E25" s="63"/>
      <c r="F25" s="64"/>
      <c r="G25" s="58"/>
      <c r="H25" s="65"/>
      <c r="I25" s="64"/>
    </row>
    <row r="26" spans="1:9" x14ac:dyDescent="0.2">
      <c r="A26" s="60">
        <v>13</v>
      </c>
      <c r="B26" s="61"/>
      <c r="C26" s="61"/>
      <c r="D26" s="55" t="s">
        <v>84</v>
      </c>
      <c r="E26" s="63"/>
      <c r="F26" s="64"/>
      <c r="G26" s="58"/>
      <c r="H26" s="65"/>
      <c r="I26" s="64"/>
    </row>
    <row r="27" spans="1:9" x14ac:dyDescent="0.2">
      <c r="A27" s="60">
        <v>14</v>
      </c>
      <c r="B27" s="62"/>
      <c r="C27" s="61"/>
      <c r="D27" s="55" t="s">
        <v>84</v>
      </c>
      <c r="E27" s="63"/>
      <c r="F27" s="64"/>
      <c r="G27" s="58"/>
      <c r="H27" s="65"/>
      <c r="I27" s="64"/>
    </row>
    <row r="28" spans="1:9" x14ac:dyDescent="0.2">
      <c r="A28" s="60">
        <v>15</v>
      </c>
      <c r="B28" s="61"/>
      <c r="C28" s="61"/>
      <c r="D28" s="55" t="s">
        <v>84</v>
      </c>
      <c r="E28" s="63"/>
      <c r="F28" s="64"/>
      <c r="G28" s="58"/>
      <c r="H28" s="65"/>
      <c r="I28" s="64"/>
    </row>
    <row r="29" spans="1:9" x14ac:dyDescent="0.2">
      <c r="A29" s="60">
        <v>16</v>
      </c>
      <c r="B29" s="62"/>
      <c r="C29" s="61"/>
      <c r="D29" s="55" t="s">
        <v>84</v>
      </c>
      <c r="E29" s="63"/>
      <c r="F29" s="64"/>
      <c r="G29" s="58"/>
      <c r="H29" s="65"/>
      <c r="I29" s="64"/>
    </row>
  </sheetData>
  <mergeCells count="2">
    <mergeCell ref="A1:I1"/>
    <mergeCell ref="A13:I13"/>
  </mergeCells>
  <phoneticPr fontId="7" type="noConversion"/>
  <conditionalFormatting sqref="D14:D29">
    <cfRule type="cellIs" dxfId="104" priority="4" stopIfTrue="1" operator="equal">
      <formula>"F"</formula>
    </cfRule>
    <cfRule type="cellIs" dxfId="103" priority="5" stopIfTrue="1" operator="equal">
      <formula>"B"</formula>
    </cfRule>
    <cfRule type="cellIs" dxfId="102" priority="6" stopIfTrue="1" operator="equal">
      <formula>"u"</formula>
    </cfRule>
  </conditionalFormatting>
  <dataValidations count="3">
    <dataValidation allowBlank="1" showErrorMessage="1" sqref="A12:B12" xr:uid="{00000000-0002-0000-0700-000000000000}"/>
    <dataValidation allowBlank="1" showErrorMessage="1" promptTitle="Valid values include:" sqref="D12" xr:uid="{00000000-0002-0000-0700-000001000000}"/>
    <dataValidation type="list" showInputMessage="1" showErrorMessage="1" promptTitle="Valid values include:" prompt="U - Untested_x000a_P - Pass_x000a_F - Fail_x000a_B - Blocked_x000a_S - Skipped_x000a_n/a - Not applicable_x000a_" sqref="D14:D29" xr:uid="{00000000-0002-0000-0700-000002000000}">
      <formula1>"U,P,F,B,S,n/a"</formula1>
    </dataValidation>
  </dataValidations>
  <hyperlinks>
    <hyperlink ref="B14" location="'UC003 Test Cases'!A1" display="Cance Blend 二级菜单显示格式" xr:uid="{12AA85FB-CCCD-4A1F-9676-0C82A27AD52E}"/>
    <hyperlink ref="B15" location="'UC003 Test Cases'!A16" display="Cance Blend 二级菜单Tooltip显示格式" xr:uid="{2DE9C51F-B8D7-47E2-944F-C8F89CA9ACF4}"/>
    <hyperlink ref="B16" location="'UC003 Test Cases'!A21" display="Cancel  Blend 二级菜单显示历史数据" xr:uid="{5A4A80DF-9FAC-4DD9-94F0-CF6130A35317}"/>
    <hyperlink ref="B17" location="'UC003 Test Cases'!A50" display="Cance Blend 取消Scheduled状态的Blend信息，保存修改成功" xr:uid="{F880AEC5-588D-492B-9D7F-18E59A211923}"/>
    <hyperlink ref="B18" location="'UC003 Test Cases'!A71" display="Cance Blend 取消Scheduled|HaulScheduled状态,已安排Haul Blend的blend 信息" xr:uid="{8FA443BD-BF1E-4804-BC50-BCEA97C783D0}"/>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50529" r:id="rId4">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0529" r:id="rId4"/>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44106-E686-4C54-90D6-FD8966C98021}">
  <dimension ref="A1:G88"/>
  <sheetViews>
    <sheetView topLeftCell="A52" workbookViewId="0">
      <selection activeCell="D93" sqref="D93"/>
    </sheetView>
  </sheetViews>
  <sheetFormatPr defaultColWidth="9" defaultRowHeight="12.75" x14ac:dyDescent="0.2"/>
  <cols>
    <col min="1" max="1" width="3.140625" customWidth="1"/>
    <col min="2" max="2" width="37.42578125" bestFit="1" customWidth="1"/>
    <col min="3" max="3" width="39.5703125" customWidth="1"/>
    <col min="4" max="4" width="32.5703125" customWidth="1"/>
    <col min="5" max="5" width="24.7109375" customWidth="1"/>
    <col min="6" max="6" width="9.140625" customWidth="1"/>
    <col min="7" max="7" width="38.140625" customWidth="1"/>
  </cols>
  <sheetData>
    <row r="1" spans="1:7" ht="16.5" thickBot="1" x14ac:dyDescent="0.25">
      <c r="A1" s="361" t="s">
        <v>475</v>
      </c>
      <c r="B1" s="361"/>
      <c r="C1" s="361"/>
      <c r="D1" s="361"/>
      <c r="E1" s="361"/>
      <c r="F1" s="361"/>
      <c r="G1" s="361"/>
    </row>
    <row r="2" spans="1:7" ht="36" customHeight="1" thickTop="1" x14ac:dyDescent="0.2">
      <c r="A2" s="69"/>
      <c r="B2" s="70" t="s">
        <v>86</v>
      </c>
      <c r="C2" s="362" t="s">
        <v>461</v>
      </c>
      <c r="D2" s="363"/>
      <c r="E2" s="364"/>
      <c r="F2" s="71" t="s">
        <v>87</v>
      </c>
      <c r="G2" s="248" t="s">
        <v>455</v>
      </c>
    </row>
    <row r="3" spans="1:7" ht="27.75" customHeight="1" x14ac:dyDescent="0.2">
      <c r="A3" s="72"/>
      <c r="B3" s="73" t="s">
        <v>343</v>
      </c>
      <c r="C3" s="365" t="s">
        <v>398</v>
      </c>
      <c r="D3" s="366"/>
      <c r="E3" s="366"/>
      <c r="F3" s="366"/>
      <c r="G3" s="367"/>
    </row>
    <row r="4" spans="1:7" ht="12.75" customHeight="1" x14ac:dyDescent="0.2">
      <c r="A4" s="74"/>
      <c r="B4" s="73" t="s">
        <v>342</v>
      </c>
      <c r="C4" s="365" t="s">
        <v>434</v>
      </c>
      <c r="D4" s="366"/>
      <c r="E4" s="366"/>
      <c r="F4" s="366"/>
      <c r="G4" s="367"/>
    </row>
    <row r="5" spans="1:7" x14ac:dyDescent="0.2">
      <c r="A5" s="74"/>
      <c r="B5" s="73" t="s">
        <v>89</v>
      </c>
      <c r="C5" s="368"/>
      <c r="D5" s="369"/>
      <c r="E5" s="369"/>
      <c r="F5" s="369"/>
      <c r="G5" s="370"/>
    </row>
    <row r="6" spans="1:7" ht="26.25" customHeight="1" thickBot="1" x14ac:dyDescent="0.25">
      <c r="A6" s="75"/>
      <c r="B6" s="76" t="s">
        <v>345</v>
      </c>
      <c r="C6" s="352" t="s">
        <v>346</v>
      </c>
      <c r="D6" s="353"/>
      <c r="E6" s="353"/>
      <c r="F6" s="353"/>
      <c r="G6" s="354"/>
    </row>
    <row r="7" spans="1:7" x14ac:dyDescent="0.2">
      <c r="A7" s="77"/>
      <c r="B7" s="78" t="s">
        <v>90</v>
      </c>
      <c r="C7" s="355" t="s">
        <v>347</v>
      </c>
      <c r="D7" s="356"/>
      <c r="E7" s="357"/>
      <c r="F7" s="79" t="s">
        <v>91</v>
      </c>
      <c r="G7" s="80"/>
    </row>
    <row r="8" spans="1:7" ht="13.5" thickBot="1" x14ac:dyDescent="0.25">
      <c r="A8" s="81"/>
      <c r="B8" s="82" t="s">
        <v>92</v>
      </c>
      <c r="C8" s="358" t="s">
        <v>93</v>
      </c>
      <c r="D8" s="359"/>
      <c r="E8" s="360"/>
      <c r="F8" s="83" t="s">
        <v>94</v>
      </c>
      <c r="G8" s="228">
        <v>44852</v>
      </c>
    </row>
    <row r="9" spans="1:7" ht="26.25" thickBot="1" x14ac:dyDescent="0.25">
      <c r="A9" s="84" t="s">
        <v>95</v>
      </c>
      <c r="B9" s="85" t="s">
        <v>96</v>
      </c>
      <c r="C9" s="85" t="s">
        <v>97</v>
      </c>
      <c r="D9" s="85" t="s">
        <v>98</v>
      </c>
      <c r="E9" s="85" t="s">
        <v>99</v>
      </c>
      <c r="F9" s="86" t="s">
        <v>81</v>
      </c>
      <c r="G9" s="87" t="s">
        <v>100</v>
      </c>
    </row>
    <row r="10" spans="1:7" ht="24" x14ac:dyDescent="0.2">
      <c r="A10" s="88">
        <v>1</v>
      </c>
      <c r="B10" s="224" t="s">
        <v>355</v>
      </c>
      <c r="C10" s="89"/>
      <c r="D10" s="221" t="s">
        <v>458</v>
      </c>
      <c r="E10" s="221"/>
      <c r="F10" s="55" t="s">
        <v>75</v>
      </c>
      <c r="G10" s="92"/>
    </row>
    <row r="11" spans="1:7" ht="48" x14ac:dyDescent="0.2">
      <c r="A11" s="88">
        <v>2</v>
      </c>
      <c r="B11" s="221" t="s">
        <v>462</v>
      </c>
      <c r="C11" s="89"/>
      <c r="D11" s="221" t="s">
        <v>400</v>
      </c>
      <c r="E11" s="91"/>
      <c r="F11" s="55" t="s">
        <v>75</v>
      </c>
      <c r="G11" s="110"/>
    </row>
    <row r="12" spans="1:7" x14ac:dyDescent="0.2">
      <c r="A12" s="88"/>
      <c r="B12" s="89"/>
      <c r="C12" s="224"/>
      <c r="D12" s="221"/>
      <c r="E12" s="235"/>
      <c r="F12" s="55"/>
      <c r="G12" s="110"/>
    </row>
    <row r="13" spans="1:7" x14ac:dyDescent="0.2">
      <c r="A13" s="88"/>
      <c r="B13" s="98"/>
      <c r="C13" s="98"/>
      <c r="D13" s="224"/>
      <c r="E13" s="235"/>
      <c r="F13" s="55"/>
      <c r="G13" s="94"/>
    </row>
    <row r="14" spans="1:7" ht="13.5" thickBot="1" x14ac:dyDescent="0.25">
      <c r="A14" s="99"/>
      <c r="B14" s="100" t="s">
        <v>101</v>
      </c>
      <c r="C14" s="100"/>
      <c r="D14" s="101"/>
      <c r="E14" s="101"/>
      <c r="F14" s="111" t="s">
        <v>75</v>
      </c>
      <c r="G14" s="102"/>
    </row>
    <row r="16" spans="1:7" ht="16.5" thickBot="1" x14ac:dyDescent="0.25">
      <c r="A16" s="361" t="s">
        <v>476</v>
      </c>
      <c r="B16" s="361"/>
      <c r="C16" s="361"/>
      <c r="D16" s="361"/>
      <c r="E16" s="361"/>
      <c r="F16" s="361"/>
      <c r="G16" s="361"/>
    </row>
    <row r="17" spans="1:7" ht="36" customHeight="1" thickTop="1" x14ac:dyDescent="0.2">
      <c r="A17" s="69"/>
      <c r="B17" s="70" t="s">
        <v>86</v>
      </c>
      <c r="C17" s="362" t="s">
        <v>463</v>
      </c>
      <c r="D17" s="363"/>
      <c r="E17" s="364"/>
      <c r="F17" s="71" t="s">
        <v>87</v>
      </c>
      <c r="G17" s="248" t="s">
        <v>477</v>
      </c>
    </row>
    <row r="18" spans="1:7" ht="27.75" customHeight="1" x14ac:dyDescent="0.2">
      <c r="A18" s="72"/>
      <c r="B18" s="73" t="s">
        <v>343</v>
      </c>
      <c r="C18" s="365" t="s">
        <v>399</v>
      </c>
      <c r="D18" s="366"/>
      <c r="E18" s="366"/>
      <c r="F18" s="366"/>
      <c r="G18" s="367"/>
    </row>
    <row r="19" spans="1:7" ht="12.75" customHeight="1" x14ac:dyDescent="0.2">
      <c r="A19" s="74"/>
      <c r="B19" s="73" t="s">
        <v>342</v>
      </c>
      <c r="C19" s="365" t="s">
        <v>435</v>
      </c>
      <c r="D19" s="366"/>
      <c r="E19" s="366"/>
      <c r="F19" s="366"/>
      <c r="G19" s="367"/>
    </row>
    <row r="20" spans="1:7" x14ac:dyDescent="0.2">
      <c r="A20" s="74"/>
      <c r="B20" s="73" t="s">
        <v>89</v>
      </c>
      <c r="C20" s="368"/>
      <c r="D20" s="369"/>
      <c r="E20" s="369"/>
      <c r="F20" s="369"/>
      <c r="G20" s="370"/>
    </row>
    <row r="21" spans="1:7" ht="26.25" customHeight="1" thickBot="1" x14ac:dyDescent="0.25">
      <c r="A21" s="75"/>
      <c r="B21" s="76" t="s">
        <v>345</v>
      </c>
      <c r="C21" s="352" t="s">
        <v>346</v>
      </c>
      <c r="D21" s="353"/>
      <c r="E21" s="353"/>
      <c r="F21" s="353"/>
      <c r="G21" s="354"/>
    </row>
    <row r="22" spans="1:7" x14ac:dyDescent="0.2">
      <c r="A22" s="77"/>
      <c r="B22" s="78" t="s">
        <v>90</v>
      </c>
      <c r="C22" s="355" t="s">
        <v>347</v>
      </c>
      <c r="D22" s="356"/>
      <c r="E22" s="357"/>
      <c r="F22" s="79" t="s">
        <v>91</v>
      </c>
      <c r="G22" s="80"/>
    </row>
    <row r="23" spans="1:7" ht="13.5" thickBot="1" x14ac:dyDescent="0.25">
      <c r="A23" s="81"/>
      <c r="B23" s="82" t="s">
        <v>92</v>
      </c>
      <c r="C23" s="358" t="s">
        <v>93</v>
      </c>
      <c r="D23" s="359"/>
      <c r="E23" s="360"/>
      <c r="F23" s="83" t="s">
        <v>94</v>
      </c>
      <c r="G23" s="228">
        <v>44852</v>
      </c>
    </row>
    <row r="24" spans="1:7" ht="26.25" thickBot="1" x14ac:dyDescent="0.25">
      <c r="A24" s="84" t="s">
        <v>95</v>
      </c>
      <c r="B24" s="85" t="s">
        <v>96</v>
      </c>
      <c r="C24" s="85" t="s">
        <v>97</v>
      </c>
      <c r="D24" s="85" t="s">
        <v>98</v>
      </c>
      <c r="E24" s="85" t="s">
        <v>99</v>
      </c>
      <c r="F24" s="86" t="s">
        <v>81</v>
      </c>
      <c r="G24" s="87" t="s">
        <v>100</v>
      </c>
    </row>
    <row r="25" spans="1:7" ht="24" x14ac:dyDescent="0.2">
      <c r="A25" s="88">
        <v>1</v>
      </c>
      <c r="B25" s="224" t="s">
        <v>355</v>
      </c>
      <c r="C25" s="89"/>
      <c r="D25" s="221" t="s">
        <v>458</v>
      </c>
      <c r="E25" s="221"/>
      <c r="F25" s="55" t="s">
        <v>75</v>
      </c>
      <c r="G25" s="92"/>
    </row>
    <row r="26" spans="1:7" ht="96" x14ac:dyDescent="0.2">
      <c r="A26" s="88">
        <v>2</v>
      </c>
      <c r="B26" s="224" t="s">
        <v>464</v>
      </c>
      <c r="C26" s="89"/>
      <c r="D26" s="221" t="s">
        <v>401</v>
      </c>
      <c r="E26" s="91"/>
      <c r="F26" s="55" t="s">
        <v>75</v>
      </c>
      <c r="G26" s="110"/>
    </row>
    <row r="27" spans="1:7" x14ac:dyDescent="0.2">
      <c r="A27" s="88"/>
      <c r="B27" s="89"/>
      <c r="C27" s="89"/>
      <c r="D27" s="221"/>
      <c r="E27" s="91"/>
      <c r="F27" s="55" t="s">
        <v>75</v>
      </c>
      <c r="G27" s="110"/>
    </row>
    <row r="28" spans="1:7" x14ac:dyDescent="0.2">
      <c r="A28" s="88"/>
      <c r="B28" s="98"/>
      <c r="C28" s="98"/>
      <c r="D28" s="98"/>
      <c r="E28" s="96"/>
      <c r="F28" s="55" t="s">
        <v>84</v>
      </c>
      <c r="G28" s="94"/>
    </row>
    <row r="29" spans="1:7" ht="13.5" thickBot="1" x14ac:dyDescent="0.25">
      <c r="A29" s="99"/>
      <c r="B29" s="100" t="s">
        <v>101</v>
      </c>
      <c r="C29" s="100"/>
      <c r="D29" s="101"/>
      <c r="E29" s="101"/>
      <c r="F29" s="111" t="s">
        <v>75</v>
      </c>
      <c r="G29" s="102"/>
    </row>
    <row r="32" spans="1:7" ht="16.5" thickBot="1" x14ac:dyDescent="0.25">
      <c r="A32" s="361" t="s">
        <v>478</v>
      </c>
      <c r="B32" s="361"/>
      <c r="C32" s="361"/>
      <c r="D32" s="361"/>
      <c r="E32" s="361"/>
      <c r="F32" s="361"/>
      <c r="G32" s="361"/>
    </row>
    <row r="33" spans="1:7" ht="36" customHeight="1" thickTop="1" x14ac:dyDescent="0.2">
      <c r="A33" s="69"/>
      <c r="B33" s="70" t="s">
        <v>86</v>
      </c>
      <c r="C33" s="362" t="s">
        <v>502</v>
      </c>
      <c r="D33" s="372"/>
      <c r="E33" s="373"/>
      <c r="F33" s="71" t="s">
        <v>87</v>
      </c>
      <c r="G33" s="248" t="s">
        <v>479</v>
      </c>
    </row>
    <row r="34" spans="1:7" ht="27.75" customHeight="1" x14ac:dyDescent="0.2">
      <c r="A34" s="72"/>
      <c r="B34" s="73" t="s">
        <v>343</v>
      </c>
      <c r="C34" s="365" t="s">
        <v>412</v>
      </c>
      <c r="D34" s="366"/>
      <c r="E34" s="366"/>
      <c r="F34" s="366"/>
      <c r="G34" s="367"/>
    </row>
    <row r="35" spans="1:7" ht="12.75" customHeight="1" x14ac:dyDescent="0.2">
      <c r="A35" s="74"/>
      <c r="B35" s="73" t="s">
        <v>342</v>
      </c>
      <c r="C35" s="365" t="s">
        <v>436</v>
      </c>
      <c r="D35" s="366"/>
      <c r="E35" s="366"/>
      <c r="F35" s="366"/>
      <c r="G35" s="367"/>
    </row>
    <row r="36" spans="1:7" x14ac:dyDescent="0.2">
      <c r="A36" s="74"/>
      <c r="B36" s="73" t="s">
        <v>89</v>
      </c>
      <c r="C36" s="368"/>
      <c r="D36" s="369"/>
      <c r="E36" s="369"/>
      <c r="F36" s="369"/>
      <c r="G36" s="370"/>
    </row>
    <row r="37" spans="1:7" ht="26.25" customHeight="1" thickBot="1" x14ac:dyDescent="0.25">
      <c r="A37" s="75"/>
      <c r="B37" s="76" t="s">
        <v>345</v>
      </c>
      <c r="C37" s="352" t="s">
        <v>346</v>
      </c>
      <c r="D37" s="353"/>
      <c r="E37" s="353"/>
      <c r="F37" s="353"/>
      <c r="G37" s="354"/>
    </row>
    <row r="38" spans="1:7" x14ac:dyDescent="0.2">
      <c r="A38" s="77"/>
      <c r="B38" s="78" t="s">
        <v>90</v>
      </c>
      <c r="C38" s="355" t="s">
        <v>347</v>
      </c>
      <c r="D38" s="356"/>
      <c r="E38" s="357"/>
      <c r="F38" s="79" t="s">
        <v>91</v>
      </c>
      <c r="G38" s="80"/>
    </row>
    <row r="39" spans="1:7" ht="13.5" thickBot="1" x14ac:dyDescent="0.25">
      <c r="A39" s="81"/>
      <c r="B39" s="82" t="s">
        <v>92</v>
      </c>
      <c r="C39" s="358" t="s">
        <v>93</v>
      </c>
      <c r="D39" s="359"/>
      <c r="E39" s="360"/>
      <c r="F39" s="83" t="s">
        <v>94</v>
      </c>
      <c r="G39" s="228">
        <v>44852</v>
      </c>
    </row>
    <row r="40" spans="1:7" ht="26.25" thickBot="1" x14ac:dyDescent="0.25">
      <c r="A40" s="84" t="s">
        <v>95</v>
      </c>
      <c r="B40" s="85" t="s">
        <v>96</v>
      </c>
      <c r="C40" s="85" t="s">
        <v>97</v>
      </c>
      <c r="D40" s="85" t="s">
        <v>98</v>
      </c>
      <c r="E40" s="85" t="s">
        <v>99</v>
      </c>
      <c r="F40" s="86" t="s">
        <v>81</v>
      </c>
      <c r="G40" s="87" t="s">
        <v>100</v>
      </c>
    </row>
    <row r="41" spans="1:7" ht="24" x14ac:dyDescent="0.2">
      <c r="A41" s="88">
        <v>1</v>
      </c>
      <c r="B41" s="224" t="s">
        <v>355</v>
      </c>
      <c r="C41" s="89"/>
      <c r="D41" s="221" t="s">
        <v>458</v>
      </c>
      <c r="E41" s="221"/>
      <c r="F41" s="55" t="s">
        <v>75</v>
      </c>
      <c r="G41" s="92"/>
    </row>
    <row r="42" spans="1:7" ht="48" x14ac:dyDescent="0.2">
      <c r="A42" s="88">
        <v>2</v>
      </c>
      <c r="B42" s="221" t="s">
        <v>462</v>
      </c>
      <c r="C42" s="89"/>
      <c r="D42" s="221" t="s">
        <v>400</v>
      </c>
      <c r="E42" s="91"/>
      <c r="F42" s="55" t="s">
        <v>75</v>
      </c>
      <c r="G42" s="110"/>
    </row>
    <row r="43" spans="1:7" x14ac:dyDescent="0.2">
      <c r="A43" s="88">
        <v>3</v>
      </c>
      <c r="B43" s="224" t="s">
        <v>413</v>
      </c>
      <c r="C43" s="224" t="s">
        <v>410</v>
      </c>
      <c r="D43" s="221" t="s">
        <v>404</v>
      </c>
      <c r="E43" s="235"/>
      <c r="F43" s="55" t="s">
        <v>75</v>
      </c>
      <c r="G43" s="110"/>
    </row>
    <row r="44" spans="1:7" x14ac:dyDescent="0.2">
      <c r="A44" s="88"/>
      <c r="B44" s="95"/>
      <c r="C44" s="241" t="s">
        <v>408</v>
      </c>
      <c r="D44" s="222" t="s">
        <v>404</v>
      </c>
      <c r="E44" s="235"/>
      <c r="F44" s="55" t="s">
        <v>75</v>
      </c>
      <c r="G44" s="94"/>
    </row>
    <row r="45" spans="1:7" x14ac:dyDescent="0.2">
      <c r="A45" s="88"/>
      <c r="B45" s="98"/>
      <c r="C45" s="98" t="s">
        <v>409</v>
      </c>
      <c r="D45" s="221" t="s">
        <v>404</v>
      </c>
      <c r="E45" s="235"/>
      <c r="F45" s="55" t="s">
        <v>75</v>
      </c>
      <c r="G45" s="234"/>
    </row>
    <row r="46" spans="1:7" x14ac:dyDescent="0.2">
      <c r="A46" s="88"/>
      <c r="B46" s="98"/>
      <c r="C46" s="98" t="s">
        <v>405</v>
      </c>
      <c r="D46" s="227" t="s">
        <v>503</v>
      </c>
      <c r="E46" s="96"/>
      <c r="F46" s="55" t="s">
        <v>75</v>
      </c>
      <c r="G46" s="94"/>
    </row>
    <row r="47" spans="1:7" x14ac:dyDescent="0.2">
      <c r="A47" s="88"/>
      <c r="B47" s="98"/>
      <c r="C47" s="98" t="s">
        <v>407</v>
      </c>
      <c r="D47" s="224" t="s">
        <v>404</v>
      </c>
      <c r="E47" s="235"/>
      <c r="F47" s="55" t="s">
        <v>75</v>
      </c>
      <c r="G47" s="94"/>
    </row>
    <row r="48" spans="1:7" ht="13.5" thickBot="1" x14ac:dyDescent="0.25">
      <c r="A48" s="99"/>
      <c r="B48" s="100" t="s">
        <v>101</v>
      </c>
      <c r="C48" s="100"/>
      <c r="D48" s="101"/>
      <c r="E48" s="101"/>
      <c r="F48" s="111" t="s">
        <v>75</v>
      </c>
      <c r="G48" s="102"/>
    </row>
    <row r="50" spans="1:7" ht="16.5" thickBot="1" x14ac:dyDescent="0.25">
      <c r="A50" s="361" t="s">
        <v>679</v>
      </c>
      <c r="B50" s="361"/>
      <c r="C50" s="361"/>
      <c r="D50" s="361"/>
      <c r="E50" s="361"/>
      <c r="F50" s="361"/>
      <c r="G50" s="361"/>
    </row>
    <row r="51" spans="1:7" ht="36" customHeight="1" thickTop="1" x14ac:dyDescent="0.2">
      <c r="A51" s="69"/>
      <c r="B51" s="70" t="s">
        <v>86</v>
      </c>
      <c r="C51" s="362" t="s">
        <v>465</v>
      </c>
      <c r="D51" s="363"/>
      <c r="E51" s="364"/>
      <c r="F51" s="71" t="s">
        <v>87</v>
      </c>
      <c r="G51" s="248" t="s">
        <v>480</v>
      </c>
    </row>
    <row r="52" spans="1:7" ht="27.75" customHeight="1" x14ac:dyDescent="0.2">
      <c r="A52" s="72"/>
      <c r="B52" s="73" t="s">
        <v>343</v>
      </c>
      <c r="C52" s="365" t="s">
        <v>466</v>
      </c>
      <c r="D52" s="366"/>
      <c r="E52" s="366"/>
      <c r="F52" s="366"/>
      <c r="G52" s="367"/>
    </row>
    <row r="53" spans="1:7" ht="12.75" customHeight="1" x14ac:dyDescent="0.2">
      <c r="A53" s="74"/>
      <c r="B53" s="73" t="s">
        <v>342</v>
      </c>
      <c r="C53" s="365" t="s">
        <v>467</v>
      </c>
      <c r="D53" s="366"/>
      <c r="E53" s="366"/>
      <c r="F53" s="366"/>
      <c r="G53" s="367"/>
    </row>
    <row r="54" spans="1:7" x14ac:dyDescent="0.2">
      <c r="A54" s="74"/>
      <c r="B54" s="73" t="s">
        <v>89</v>
      </c>
      <c r="C54" s="368"/>
      <c r="D54" s="369"/>
      <c r="E54" s="369"/>
      <c r="F54" s="369"/>
      <c r="G54" s="370"/>
    </row>
    <row r="55" spans="1:7" ht="26.25" customHeight="1" thickBot="1" x14ac:dyDescent="0.25">
      <c r="A55" s="75"/>
      <c r="B55" s="76" t="s">
        <v>345</v>
      </c>
      <c r="C55" s="352" t="s">
        <v>346</v>
      </c>
      <c r="D55" s="353"/>
      <c r="E55" s="353"/>
      <c r="F55" s="353"/>
      <c r="G55" s="354"/>
    </row>
    <row r="56" spans="1:7" x14ac:dyDescent="0.2">
      <c r="A56" s="77"/>
      <c r="B56" s="78" t="s">
        <v>90</v>
      </c>
      <c r="C56" s="355" t="s">
        <v>347</v>
      </c>
      <c r="D56" s="356"/>
      <c r="E56" s="357"/>
      <c r="F56" s="79" t="s">
        <v>91</v>
      </c>
      <c r="G56" s="80"/>
    </row>
    <row r="57" spans="1:7" ht="13.5" thickBot="1" x14ac:dyDescent="0.25">
      <c r="A57" s="81"/>
      <c r="B57" s="82" t="s">
        <v>92</v>
      </c>
      <c r="C57" s="358" t="s">
        <v>93</v>
      </c>
      <c r="D57" s="359"/>
      <c r="E57" s="360"/>
      <c r="F57" s="83" t="s">
        <v>94</v>
      </c>
      <c r="G57" s="228">
        <v>44852</v>
      </c>
    </row>
    <row r="58" spans="1:7" ht="26.25" thickBot="1" x14ac:dyDescent="0.25">
      <c r="A58" s="84" t="s">
        <v>95</v>
      </c>
      <c r="B58" s="85" t="s">
        <v>96</v>
      </c>
      <c r="C58" s="85" t="s">
        <v>97</v>
      </c>
      <c r="D58" s="85" t="s">
        <v>98</v>
      </c>
      <c r="E58" s="85" t="s">
        <v>99</v>
      </c>
      <c r="F58" s="86" t="s">
        <v>81</v>
      </c>
      <c r="G58" s="87" t="s">
        <v>100</v>
      </c>
    </row>
    <row r="59" spans="1:7" ht="24" x14ac:dyDescent="0.2">
      <c r="A59" s="88">
        <v>1</v>
      </c>
      <c r="B59" s="224" t="s">
        <v>355</v>
      </c>
      <c r="C59" s="89"/>
      <c r="D59" s="221" t="s">
        <v>469</v>
      </c>
      <c r="E59" s="221"/>
      <c r="F59" s="55" t="s">
        <v>75</v>
      </c>
      <c r="G59" s="92"/>
    </row>
    <row r="60" spans="1:7" x14ac:dyDescent="0.2">
      <c r="A60" s="88">
        <v>2</v>
      </c>
      <c r="B60" s="224" t="s">
        <v>468</v>
      </c>
      <c r="C60" s="89"/>
      <c r="D60" s="221" t="s">
        <v>470</v>
      </c>
      <c r="E60" s="91"/>
      <c r="F60" s="55" t="s">
        <v>75</v>
      </c>
      <c r="G60" s="110"/>
    </row>
    <row r="61" spans="1:7" x14ac:dyDescent="0.2">
      <c r="A61" s="88"/>
      <c r="B61" s="224" t="s">
        <v>471</v>
      </c>
      <c r="C61" s="224"/>
      <c r="D61" s="221" t="s">
        <v>472</v>
      </c>
      <c r="E61" s="221"/>
      <c r="F61" s="55" t="s">
        <v>75</v>
      </c>
      <c r="G61" s="110"/>
    </row>
    <row r="62" spans="1:7" ht="24" x14ac:dyDescent="0.2">
      <c r="A62" s="88"/>
      <c r="B62" s="224"/>
      <c r="C62" s="224"/>
      <c r="D62" s="221" t="s">
        <v>473</v>
      </c>
      <c r="E62" s="221"/>
      <c r="F62" s="55"/>
      <c r="G62" s="110"/>
    </row>
    <row r="63" spans="1:7" ht="24" x14ac:dyDescent="0.2">
      <c r="A63" s="88"/>
      <c r="B63" s="224"/>
      <c r="C63" s="224"/>
      <c r="D63" s="221" t="s">
        <v>474</v>
      </c>
      <c r="E63" s="222"/>
      <c r="F63" s="55"/>
      <c r="G63" s="234"/>
    </row>
    <row r="64" spans="1:7" x14ac:dyDescent="0.2">
      <c r="A64" s="88"/>
      <c r="B64" s="219"/>
      <c r="C64" s="98"/>
      <c r="D64" s="222"/>
      <c r="E64" s="222"/>
      <c r="F64" s="55"/>
      <c r="G64" s="234"/>
    </row>
    <row r="65" spans="1:7" x14ac:dyDescent="0.2">
      <c r="A65" s="88"/>
      <c r="B65" s="98"/>
      <c r="C65" s="98"/>
      <c r="D65" s="233"/>
      <c r="E65" s="222"/>
      <c r="F65" s="55"/>
      <c r="G65" s="234"/>
    </row>
    <row r="66" spans="1:7" ht="13.5" thickBot="1" x14ac:dyDescent="0.25">
      <c r="A66" s="99"/>
      <c r="B66" s="100" t="s">
        <v>101</v>
      </c>
      <c r="C66" s="100"/>
      <c r="D66" s="101"/>
      <c r="E66" s="101"/>
      <c r="F66" s="111" t="s">
        <v>75</v>
      </c>
      <c r="G66" s="102"/>
    </row>
    <row r="71" spans="1:7" ht="16.5" thickBot="1" x14ac:dyDescent="0.25">
      <c r="A71" s="361" t="s">
        <v>785</v>
      </c>
      <c r="B71" s="361"/>
      <c r="C71" s="361"/>
      <c r="D71" s="361"/>
      <c r="E71" s="361"/>
      <c r="F71" s="361"/>
      <c r="G71" s="361"/>
    </row>
    <row r="72" spans="1:7" ht="36" customHeight="1" thickTop="1" x14ac:dyDescent="0.2">
      <c r="A72" s="69"/>
      <c r="B72" s="70" t="s">
        <v>86</v>
      </c>
      <c r="C72" s="374" t="s">
        <v>787</v>
      </c>
      <c r="D72" s="363"/>
      <c r="E72" s="364"/>
      <c r="F72" s="71" t="s">
        <v>87</v>
      </c>
      <c r="G72" s="248" t="s">
        <v>786</v>
      </c>
    </row>
    <row r="73" spans="1:7" ht="27.75" customHeight="1" x14ac:dyDescent="0.2">
      <c r="A73" s="72"/>
      <c r="B73" s="73" t="s">
        <v>343</v>
      </c>
      <c r="C73" s="365" t="s">
        <v>466</v>
      </c>
      <c r="D73" s="366"/>
      <c r="E73" s="366"/>
      <c r="F73" s="366"/>
      <c r="G73" s="367"/>
    </row>
    <row r="74" spans="1:7" ht="12.75" customHeight="1" x14ac:dyDescent="0.2">
      <c r="A74" s="74"/>
      <c r="B74" s="73" t="s">
        <v>342</v>
      </c>
      <c r="C74" s="365" t="s">
        <v>467</v>
      </c>
      <c r="D74" s="366"/>
      <c r="E74" s="366"/>
      <c r="F74" s="366"/>
      <c r="G74" s="367"/>
    </row>
    <row r="75" spans="1:7" x14ac:dyDescent="0.2">
      <c r="A75" s="74"/>
      <c r="B75" s="73" t="s">
        <v>89</v>
      </c>
      <c r="C75" s="368"/>
      <c r="D75" s="369"/>
      <c r="E75" s="369"/>
      <c r="F75" s="369"/>
      <c r="G75" s="370"/>
    </row>
    <row r="76" spans="1:7" ht="26.25" customHeight="1" thickBot="1" x14ac:dyDescent="0.25">
      <c r="A76" s="75"/>
      <c r="B76" s="76" t="s">
        <v>345</v>
      </c>
      <c r="C76" s="352" t="s">
        <v>346</v>
      </c>
      <c r="D76" s="353"/>
      <c r="E76" s="353"/>
      <c r="F76" s="353"/>
      <c r="G76" s="354"/>
    </row>
    <row r="77" spans="1:7" x14ac:dyDescent="0.2">
      <c r="A77" s="77"/>
      <c r="B77" s="78" t="s">
        <v>90</v>
      </c>
      <c r="C77" s="355" t="s">
        <v>347</v>
      </c>
      <c r="D77" s="356"/>
      <c r="E77" s="357"/>
      <c r="F77" s="79" t="s">
        <v>91</v>
      </c>
      <c r="G77" s="80"/>
    </row>
    <row r="78" spans="1:7" ht="13.5" thickBot="1" x14ac:dyDescent="0.25">
      <c r="A78" s="81"/>
      <c r="B78" s="82" t="s">
        <v>92</v>
      </c>
      <c r="C78" s="358" t="s">
        <v>93</v>
      </c>
      <c r="D78" s="359"/>
      <c r="E78" s="360"/>
      <c r="F78" s="83" t="s">
        <v>94</v>
      </c>
      <c r="G78" s="228">
        <v>44852</v>
      </c>
    </row>
    <row r="79" spans="1:7" ht="26.25" thickBot="1" x14ac:dyDescent="0.25">
      <c r="A79" s="84" t="s">
        <v>95</v>
      </c>
      <c r="B79" s="85" t="s">
        <v>96</v>
      </c>
      <c r="C79" s="85" t="s">
        <v>97</v>
      </c>
      <c r="D79" s="85" t="s">
        <v>98</v>
      </c>
      <c r="E79" s="85" t="s">
        <v>99</v>
      </c>
      <c r="F79" s="86" t="s">
        <v>81</v>
      </c>
      <c r="G79" s="87" t="s">
        <v>100</v>
      </c>
    </row>
    <row r="80" spans="1:7" ht="24" x14ac:dyDescent="0.2">
      <c r="A80" s="88">
        <v>1</v>
      </c>
      <c r="B80" s="224" t="s">
        <v>355</v>
      </c>
      <c r="C80" s="89"/>
      <c r="D80" s="221" t="s">
        <v>469</v>
      </c>
      <c r="E80" s="221"/>
      <c r="F80" s="55" t="s">
        <v>75</v>
      </c>
      <c r="G80" s="92"/>
    </row>
    <row r="81" spans="1:7" x14ac:dyDescent="0.2">
      <c r="A81" s="88">
        <v>2</v>
      </c>
      <c r="B81" s="224" t="s">
        <v>468</v>
      </c>
      <c r="C81" s="89"/>
      <c r="D81" s="221" t="s">
        <v>470</v>
      </c>
      <c r="E81" s="91"/>
      <c r="F81" s="55" t="s">
        <v>75</v>
      </c>
      <c r="G81" s="110"/>
    </row>
    <row r="82" spans="1:7" ht="24" x14ac:dyDescent="0.2">
      <c r="A82" s="88"/>
      <c r="B82" s="89" t="s">
        <v>788</v>
      </c>
      <c r="C82" s="224"/>
      <c r="D82" s="221" t="s">
        <v>378</v>
      </c>
      <c r="E82" s="221"/>
      <c r="F82" s="55" t="s">
        <v>75</v>
      </c>
      <c r="G82" s="110"/>
    </row>
    <row r="83" spans="1:7" x14ac:dyDescent="0.2">
      <c r="A83" s="88"/>
      <c r="B83" s="89" t="s">
        <v>790</v>
      </c>
      <c r="C83" s="224"/>
      <c r="D83" s="90" t="s">
        <v>789</v>
      </c>
      <c r="E83" s="221"/>
      <c r="F83" s="55" t="s">
        <v>75</v>
      </c>
      <c r="G83" s="110"/>
    </row>
    <row r="84" spans="1:7" x14ac:dyDescent="0.2">
      <c r="A84" s="88"/>
      <c r="B84" s="89" t="s">
        <v>791</v>
      </c>
      <c r="C84" s="224"/>
      <c r="D84" s="90" t="s">
        <v>789</v>
      </c>
      <c r="E84" s="222"/>
      <c r="F84" s="55" t="s">
        <v>75</v>
      </c>
      <c r="G84" s="234"/>
    </row>
    <row r="85" spans="1:7" x14ac:dyDescent="0.2">
      <c r="A85" s="88"/>
      <c r="B85" s="89" t="s">
        <v>793</v>
      </c>
      <c r="C85" s="98"/>
      <c r="D85" s="90" t="s">
        <v>789</v>
      </c>
      <c r="E85" s="222"/>
      <c r="F85" s="55" t="s">
        <v>75</v>
      </c>
      <c r="G85" s="234"/>
    </row>
    <row r="86" spans="1:7" x14ac:dyDescent="0.2">
      <c r="A86" s="88"/>
      <c r="B86" s="89" t="s">
        <v>792</v>
      </c>
      <c r="C86" s="98"/>
      <c r="D86" s="90" t="s">
        <v>789</v>
      </c>
      <c r="E86" s="222"/>
      <c r="F86" s="55" t="s">
        <v>75</v>
      </c>
      <c r="G86" s="234"/>
    </row>
    <row r="87" spans="1:7" x14ac:dyDescent="0.2">
      <c r="A87" s="236"/>
      <c r="B87" s="238" t="s">
        <v>794</v>
      </c>
      <c r="C87" s="243"/>
      <c r="D87" s="90" t="s">
        <v>789</v>
      </c>
      <c r="E87" s="265"/>
      <c r="F87" s="55" t="s">
        <v>75</v>
      </c>
      <c r="G87" s="245"/>
    </row>
    <row r="88" spans="1:7" ht="13.5" thickBot="1" x14ac:dyDescent="0.25">
      <c r="A88" s="99"/>
      <c r="B88" s="100" t="s">
        <v>101</v>
      </c>
      <c r="C88" s="100"/>
      <c r="D88" s="101"/>
      <c r="E88" s="101"/>
      <c r="F88" s="111" t="s">
        <v>75</v>
      </c>
      <c r="G88" s="102"/>
    </row>
  </sheetData>
  <mergeCells count="40">
    <mergeCell ref="C76:G76"/>
    <mergeCell ref="C77:E77"/>
    <mergeCell ref="C78:E78"/>
    <mergeCell ref="A71:G71"/>
    <mergeCell ref="C72:E72"/>
    <mergeCell ref="C73:G73"/>
    <mergeCell ref="C74:G74"/>
    <mergeCell ref="C75:G75"/>
    <mergeCell ref="C57:E57"/>
    <mergeCell ref="C36:G36"/>
    <mergeCell ref="C37:G37"/>
    <mergeCell ref="C38:E38"/>
    <mergeCell ref="C39:E39"/>
    <mergeCell ref="A50:G50"/>
    <mergeCell ref="C51:E51"/>
    <mergeCell ref="C52:G52"/>
    <mergeCell ref="C53:G53"/>
    <mergeCell ref="C54:G54"/>
    <mergeCell ref="C55:G55"/>
    <mergeCell ref="C56:E56"/>
    <mergeCell ref="C35:G35"/>
    <mergeCell ref="A16:G16"/>
    <mergeCell ref="C17:E17"/>
    <mergeCell ref="C18:G18"/>
    <mergeCell ref="C19:G19"/>
    <mergeCell ref="C20:G20"/>
    <mergeCell ref="C21:G21"/>
    <mergeCell ref="C22:E22"/>
    <mergeCell ref="C23:E23"/>
    <mergeCell ref="A32:G32"/>
    <mergeCell ref="C33:E33"/>
    <mergeCell ref="C34:G34"/>
    <mergeCell ref="C8:E8"/>
    <mergeCell ref="A1:G1"/>
    <mergeCell ref="C2:E2"/>
    <mergeCell ref="C3:G3"/>
    <mergeCell ref="C4:G4"/>
    <mergeCell ref="C5:G5"/>
    <mergeCell ref="C6:G6"/>
    <mergeCell ref="C7:E7"/>
  </mergeCells>
  <phoneticPr fontId="7" type="noConversion"/>
  <conditionalFormatting sqref="F10:F14 F25:F29">
    <cfRule type="cellIs" dxfId="101" priority="22" stopIfTrue="1" operator="equal">
      <formula>"F"</formula>
    </cfRule>
    <cfRule type="cellIs" dxfId="100" priority="23" stopIfTrue="1" operator="equal">
      <formula>"B"</formula>
    </cfRule>
    <cfRule type="cellIs" dxfId="99" priority="24" stopIfTrue="1" operator="equal">
      <formula>"u"</formula>
    </cfRule>
  </conditionalFormatting>
  <conditionalFormatting sqref="F41:F48">
    <cfRule type="cellIs" dxfId="98" priority="13" stopIfTrue="1" operator="equal">
      <formula>"F"</formula>
    </cfRule>
    <cfRule type="cellIs" dxfId="97" priority="14" stopIfTrue="1" operator="equal">
      <formula>"B"</formula>
    </cfRule>
    <cfRule type="cellIs" dxfId="96" priority="15" stopIfTrue="1" operator="equal">
      <formula>"u"</formula>
    </cfRule>
  </conditionalFormatting>
  <conditionalFormatting sqref="F59:F66">
    <cfRule type="cellIs" dxfId="95" priority="10" stopIfTrue="1" operator="equal">
      <formula>"F"</formula>
    </cfRule>
    <cfRule type="cellIs" dxfId="94" priority="11" stopIfTrue="1" operator="equal">
      <formula>"B"</formula>
    </cfRule>
    <cfRule type="cellIs" dxfId="93" priority="12" stopIfTrue="1" operator="equal">
      <formula>"u"</formula>
    </cfRule>
  </conditionalFormatting>
  <conditionalFormatting sqref="F80:F88">
    <cfRule type="cellIs" dxfId="92" priority="1" stopIfTrue="1" operator="equal">
      <formula>"F"</formula>
    </cfRule>
    <cfRule type="cellIs" dxfId="91" priority="2" stopIfTrue="1" operator="equal">
      <formula>"B"</formula>
    </cfRule>
    <cfRule type="cellIs" dxfId="90"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25:F29 F10:F14 F59:F66 F41:F48 F80:F88" xr:uid="{21E93D22-FA0D-4993-8245-17CCA499525A}">
      <formula1>"U,P,F,B,S,n/a"</formula1>
    </dataValidation>
  </dataValidations>
  <hyperlinks>
    <hyperlink ref="G2" location="CancelBlend!A14" display="UC003-01" xr:uid="{C20EBE7B-244C-4848-AC24-1762ABEE5D98}"/>
    <hyperlink ref="G17" location="CancelBlend!A15" display="UC003-02" xr:uid="{6C04D128-E1C9-4711-955D-F1C3B1F2866D}"/>
    <hyperlink ref="G33" location="CancelBlend!A16" display="UC003-03" xr:uid="{E5018DAC-9AD7-4BED-8F99-4EA88DA46167}"/>
    <hyperlink ref="G51" location="CancelBlend!A17" display="UC003-04" xr:uid="{A8F98B11-74C6-4FB9-921D-AED137BAE998}"/>
    <hyperlink ref="G72" location="CancelBlend!A18" display="UC003-05" xr:uid="{B2FF1735-5127-4223-878A-9558C1F36648}"/>
  </hyperlink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3258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57"/>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Snapshot</vt:lpstr>
      <vt:lpstr>Trend</vt:lpstr>
      <vt:lpstr>Use Cases</vt:lpstr>
      <vt:lpstr> Schedule Blend</vt:lpstr>
      <vt:lpstr>UC001 Test Cases</vt:lpstr>
      <vt:lpstr>Reschedule Blend</vt:lpstr>
      <vt:lpstr>UC002 Test Cases</vt:lpstr>
      <vt:lpstr>CancelBlend</vt:lpstr>
      <vt:lpstr>UC003 Test Cases</vt:lpstr>
      <vt:lpstr>Haul Blend</vt:lpstr>
      <vt:lpstr>UC004 Test Cases</vt:lpstr>
      <vt:lpstr>Schedule Product Haul</vt:lpstr>
      <vt:lpstr>UC005 Test Cases</vt:lpstr>
      <vt:lpstr>Reschedule Product Haul </vt:lpstr>
      <vt:lpstr>UC006 Test Cases</vt:lpstr>
      <vt:lpstr>Cancel Product Haul </vt:lpstr>
      <vt:lpstr>UC007 Test Cases</vt:lpstr>
      <vt:lpstr>On Location</vt:lpstr>
      <vt:lpstr>UC008 Test Cases</vt:lpstr>
      <vt:lpstr>20 - X</vt:lpstr>
      <vt:lpstr>Test Data</vt:lpstr>
    </vt:vector>
  </TitlesOfParts>
  <Company>WinTestGear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Test Case Manager</dc:title>
  <dc:subject>Excel Test Case Manager</dc:subject>
  <dc:creator>Matt Pierce</dc:creator>
  <cp:lastModifiedBy>李英</cp:lastModifiedBy>
  <cp:lastPrinted>2010-01-30T03:11:00Z</cp:lastPrinted>
  <dcterms:created xsi:type="dcterms:W3CDTF">1996-10-14T23:33:00Z</dcterms:created>
  <dcterms:modified xsi:type="dcterms:W3CDTF">2023-03-28T08:43:39Z</dcterms:modified>
  <cp:category>Test Case Management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WinTestGear</vt:lpwstr>
  </property>
  <property fmtid="{D5CDD505-2E9C-101B-9397-08002B2CF9AE}" pid="3" name="Publisher">
    <vt:lpwstr>WinTestGear</vt:lpwstr>
  </property>
  <property fmtid="{D5CDD505-2E9C-101B-9397-08002B2CF9AE}" pid="4" name="ICV">
    <vt:lpwstr>DE8F822503924C7AB14A4E22895642CC</vt:lpwstr>
  </property>
  <property fmtid="{D5CDD505-2E9C-101B-9397-08002B2CF9AE}" pid="5" name="KSOProductBuildVer">
    <vt:lpwstr>2052-11.1.0.11830</vt:lpwstr>
  </property>
</Properties>
</file>