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SESI Projects\eService R6\SanjelDocuments\Requirements\第五期需求\"/>
    </mc:Choice>
  </mc:AlternateContent>
  <bookViews>
    <workbookView xWindow="0" yWindow="0" windowWidth="11760" windowHeight="8070"/>
  </bookViews>
  <sheets>
    <sheet name="Master Blend Sheet" sheetId="2" r:id="rId1"/>
    <sheet name="Blend List" sheetId="6" r:id="rId2"/>
    <sheet name="Additives" sheetId="4" r:id="rId3"/>
    <sheet name="Change Tracking" sheetId="5" r:id="rId4"/>
    <sheet name="Master Blends 2016" sheetId="7" r:id="rId5"/>
  </sheets>
  <definedNames>
    <definedName name="_xlnm._FilterDatabase" localSheetId="2" hidden="1">Additives!$A$1:$I$85</definedName>
    <definedName name="_xlnm._FilterDatabase" localSheetId="1" hidden="1">'Blend List'!$A$1:$N$150</definedName>
    <definedName name="Components">Additives!$B$2:$F$149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 s="1"/>
  <c r="P1" i="2"/>
  <c r="O1" i="2"/>
  <c r="BO94" i="2"/>
  <c r="BO95" i="2"/>
  <c r="BO42" i="2" l="1"/>
  <c r="BO39" i="2"/>
  <c r="BO58" i="2" l="1"/>
  <c r="BO66" i="2" l="1"/>
  <c r="BO64" i="2" l="1"/>
  <c r="BO63" i="2"/>
  <c r="BO41" i="2"/>
  <c r="BO40" i="2"/>
  <c r="BO93" i="2" l="1"/>
  <c r="BO86" i="2" l="1"/>
  <c r="BO49" i="2" l="1"/>
  <c r="BO59" i="2"/>
  <c r="BO67" i="2"/>
  <c r="BI157" i="7" l="1"/>
  <c r="BD157" i="7"/>
  <c r="BO157" i="7" s="1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I157" i="7"/>
  <c r="H157" i="7"/>
  <c r="G157" i="7"/>
  <c r="F157" i="7"/>
  <c r="E157" i="7"/>
  <c r="D157" i="7"/>
  <c r="C157" i="7"/>
  <c r="BO116" i="7"/>
  <c r="BE116" i="7"/>
  <c r="BO115" i="7"/>
  <c r="BE115" i="7"/>
  <c r="BO114" i="7"/>
  <c r="BE114" i="7"/>
  <c r="BO113" i="7"/>
  <c r="BO112" i="7"/>
  <c r="BO111" i="7"/>
  <c r="BO110" i="7"/>
  <c r="BO109" i="7"/>
  <c r="BO108" i="7"/>
  <c r="BO107" i="7"/>
  <c r="BO106" i="7"/>
  <c r="BO105" i="7"/>
  <c r="BO104" i="7"/>
  <c r="BO103" i="7"/>
  <c r="BO102" i="7"/>
  <c r="BO101" i="7"/>
  <c r="BO100" i="7"/>
  <c r="BO99" i="7"/>
  <c r="BO98" i="7"/>
  <c r="BO97" i="7"/>
  <c r="BO96" i="7"/>
  <c r="BO95" i="7"/>
  <c r="BO94" i="7"/>
  <c r="BO93" i="7"/>
  <c r="BO92" i="7"/>
  <c r="BO91" i="7"/>
  <c r="BO90" i="7"/>
  <c r="BO89" i="7"/>
  <c r="BO88" i="7"/>
  <c r="BO87" i="7"/>
  <c r="BO86" i="7"/>
  <c r="BO85" i="7"/>
  <c r="BO84" i="7"/>
  <c r="BO83" i="7"/>
  <c r="BO82" i="7"/>
  <c r="BO81" i="7"/>
  <c r="BO80" i="7"/>
  <c r="BO79" i="7"/>
  <c r="BO78" i="7"/>
  <c r="BO77" i="7"/>
  <c r="BO76" i="7"/>
  <c r="BO75" i="7"/>
  <c r="BO74" i="7"/>
  <c r="BO73" i="7"/>
  <c r="BO72" i="7"/>
  <c r="BO71" i="7"/>
  <c r="BO70" i="7"/>
  <c r="BO69" i="7"/>
  <c r="BO68" i="7"/>
  <c r="BO67" i="7"/>
  <c r="BO66" i="7"/>
  <c r="BO65" i="7"/>
  <c r="BO64" i="7"/>
  <c r="BO63" i="7"/>
  <c r="BO62" i="7"/>
  <c r="BO61" i="7"/>
  <c r="BO60" i="7"/>
  <c r="BO59" i="7"/>
  <c r="BO58" i="7"/>
  <c r="BO57" i="7"/>
  <c r="BO56" i="7"/>
  <c r="BO55" i="7"/>
  <c r="BO54" i="7"/>
  <c r="BO53" i="7"/>
  <c r="BO52" i="7"/>
  <c r="BO51" i="7"/>
  <c r="BO50" i="7"/>
  <c r="BO49" i="7"/>
  <c r="BO48" i="7"/>
  <c r="BO47" i="7"/>
  <c r="BO46" i="7"/>
  <c r="BO45" i="7"/>
  <c r="BO44" i="7"/>
  <c r="BO43" i="7"/>
  <c r="BO42" i="7"/>
  <c r="BO41" i="7"/>
  <c r="BO40" i="7"/>
  <c r="BO39" i="7"/>
  <c r="BO38" i="7"/>
  <c r="BO37" i="7"/>
  <c r="BO36" i="7"/>
  <c r="BI36" i="7"/>
  <c r="BO35" i="7"/>
  <c r="BI35" i="7"/>
  <c r="BO34" i="7"/>
  <c r="BI34" i="7"/>
  <c r="BO33" i="7"/>
  <c r="BI33" i="7"/>
  <c r="BO32" i="7"/>
  <c r="BI32" i="7"/>
  <c r="BO31" i="7"/>
  <c r="BI31" i="7"/>
  <c r="BO30" i="7"/>
  <c r="BI30" i="7"/>
  <c r="BO29" i="7"/>
  <c r="BI29" i="7"/>
  <c r="BO28" i="7"/>
  <c r="BI28" i="7"/>
  <c r="BO27" i="7"/>
  <c r="BI27" i="7"/>
  <c r="BO26" i="7"/>
  <c r="BI26" i="7"/>
  <c r="BO25" i="7"/>
  <c r="BI25" i="7"/>
  <c r="BO24" i="7"/>
  <c r="BI24" i="7"/>
  <c r="BO23" i="7"/>
  <c r="BI23" i="7"/>
  <c r="BO22" i="7"/>
  <c r="BI22" i="7"/>
  <c r="BO21" i="7"/>
  <c r="BI21" i="7"/>
  <c r="BO20" i="7"/>
  <c r="BI20" i="7"/>
  <c r="BO19" i="7"/>
  <c r="BI19" i="7"/>
  <c r="BO18" i="7"/>
  <c r="BI18" i="7"/>
  <c r="BO17" i="7"/>
  <c r="BI17" i="7"/>
  <c r="BO16" i="7"/>
  <c r="BI16" i="7"/>
  <c r="BO15" i="7"/>
  <c r="BI15" i="7"/>
  <c r="BO14" i="7"/>
  <c r="BI14" i="7"/>
  <c r="BO13" i="7"/>
  <c r="BI13" i="7"/>
  <c r="BO12" i="7"/>
  <c r="BI12" i="7"/>
  <c r="BO11" i="7"/>
  <c r="BI11" i="7"/>
  <c r="BO10" i="7"/>
  <c r="BI10" i="7"/>
  <c r="BO9" i="7"/>
  <c r="BI9" i="7"/>
  <c r="BO8" i="7"/>
  <c r="BI8" i="7"/>
  <c r="BO7" i="7"/>
  <c r="BI7" i="7"/>
  <c r="BO6" i="7"/>
  <c r="BI6" i="7"/>
  <c r="BP5" i="7"/>
  <c r="BP6" i="7" s="1"/>
  <c r="BP7" i="7" s="1"/>
  <c r="BP8" i="7" s="1"/>
  <c r="BP9" i="7" s="1"/>
  <c r="BP10" i="7" s="1"/>
  <c r="BP11" i="7" s="1"/>
  <c r="BP12" i="7" s="1"/>
  <c r="BP13" i="7" s="1"/>
  <c r="BP14" i="7" s="1"/>
  <c r="BP15" i="7" s="1"/>
  <c r="BP16" i="7" s="1"/>
  <c r="BP17" i="7" s="1"/>
  <c r="BP18" i="7" s="1"/>
  <c r="BP19" i="7" s="1"/>
  <c r="BP20" i="7" s="1"/>
  <c r="BP21" i="7" s="1"/>
  <c r="BP22" i="7" s="1"/>
  <c r="BP23" i="7" s="1"/>
  <c r="BP24" i="7" s="1"/>
  <c r="BP25" i="7" s="1"/>
  <c r="BP26" i="7" s="1"/>
  <c r="BP27" i="7" s="1"/>
  <c r="BP28" i="7" s="1"/>
  <c r="BP29" i="7" s="1"/>
  <c r="BP30" i="7" s="1"/>
  <c r="BP31" i="7" s="1"/>
  <c r="BP32" i="7" s="1"/>
  <c r="BP33" i="7" s="1"/>
  <c r="BP34" i="7" s="1"/>
  <c r="BP35" i="7" s="1"/>
  <c r="BP36" i="7" s="1"/>
  <c r="BP37" i="7" s="1"/>
  <c r="BP38" i="7" s="1"/>
  <c r="BP39" i="7" s="1"/>
  <c r="BP40" i="7" s="1"/>
  <c r="BP41" i="7" s="1"/>
  <c r="BP42" i="7" s="1"/>
  <c r="BP43" i="7" s="1"/>
  <c r="BP44" i="7" s="1"/>
  <c r="BP45" i="7" s="1"/>
  <c r="BP46" i="7" s="1"/>
  <c r="BP47" i="7" s="1"/>
  <c r="BP48" i="7" s="1"/>
  <c r="BP49" i="7" s="1"/>
  <c r="BP50" i="7" s="1"/>
  <c r="BP51" i="7" s="1"/>
  <c r="BP52" i="7" s="1"/>
  <c r="BP53" i="7" s="1"/>
  <c r="BP54" i="7" s="1"/>
  <c r="BP55" i="7" s="1"/>
  <c r="BP56" i="7" s="1"/>
  <c r="BP57" i="7" s="1"/>
  <c r="BP58" i="7" s="1"/>
  <c r="BP59" i="7" s="1"/>
  <c r="BP60" i="7" s="1"/>
  <c r="BP61" i="7" s="1"/>
  <c r="BP62" i="7" s="1"/>
  <c r="BP63" i="7" s="1"/>
  <c r="BP64" i="7" s="1"/>
  <c r="BP65" i="7" s="1"/>
  <c r="BP66" i="7" s="1"/>
  <c r="BP67" i="7" s="1"/>
  <c r="BP68" i="7" s="1"/>
  <c r="BP69" i="7" s="1"/>
  <c r="BP70" i="7" s="1"/>
  <c r="BP71" i="7" s="1"/>
  <c r="BP72" i="7" s="1"/>
  <c r="BP73" i="7" s="1"/>
  <c r="BP74" i="7" s="1"/>
  <c r="BP75" i="7" s="1"/>
  <c r="BP76" i="7" s="1"/>
  <c r="BP77" i="7" s="1"/>
  <c r="BP78" i="7" s="1"/>
  <c r="BP79" i="7" s="1"/>
  <c r="BP80" i="7" s="1"/>
  <c r="BP81" i="7" s="1"/>
  <c r="BP82" i="7" s="1"/>
  <c r="BP83" i="7" s="1"/>
  <c r="BP84" i="7" s="1"/>
  <c r="BP85" i="7" s="1"/>
  <c r="BP86" i="7" s="1"/>
  <c r="BP87" i="7" s="1"/>
  <c r="BP88" i="7" s="1"/>
  <c r="BP89" i="7" s="1"/>
  <c r="BP90" i="7" s="1"/>
  <c r="BP91" i="7" s="1"/>
  <c r="BP92" i="7" s="1"/>
  <c r="BP93" i="7" s="1"/>
  <c r="BP94" i="7" s="1"/>
  <c r="BP95" i="7" s="1"/>
  <c r="BP96" i="7" s="1"/>
  <c r="BP97" i="7" s="1"/>
  <c r="BP98" i="7" s="1"/>
  <c r="BP99" i="7" s="1"/>
  <c r="BP100" i="7" s="1"/>
  <c r="BP101" i="7" s="1"/>
  <c r="BP102" i="7" s="1"/>
  <c r="BP103" i="7" s="1"/>
  <c r="BP104" i="7" s="1"/>
  <c r="BP105" i="7" s="1"/>
  <c r="BP106" i="7" s="1"/>
  <c r="BP107" i="7" s="1"/>
  <c r="BP108" i="7" s="1"/>
  <c r="BP109" i="7" s="1"/>
  <c r="BP110" i="7" s="1"/>
  <c r="BP111" i="7" s="1"/>
  <c r="BP112" i="7" s="1"/>
  <c r="BP113" i="7" s="1"/>
  <c r="BP114" i="7" s="1"/>
  <c r="BP115" i="7" s="1"/>
  <c r="BP116" i="7" s="1"/>
  <c r="BP117" i="7" s="1"/>
  <c r="BP118" i="7" s="1"/>
  <c r="BP119" i="7" s="1"/>
  <c r="BP120" i="7" s="1"/>
  <c r="BP121" i="7" s="1"/>
  <c r="BP122" i="7" s="1"/>
  <c r="BP123" i="7" s="1"/>
  <c r="BP124" i="7" s="1"/>
  <c r="BP125" i="7" s="1"/>
  <c r="BP126" i="7" s="1"/>
  <c r="BP127" i="7" s="1"/>
  <c r="BP128" i="7" s="1"/>
  <c r="BP129" i="7" s="1"/>
  <c r="BP130" i="7" s="1"/>
  <c r="BP131" i="7" s="1"/>
  <c r="BP132" i="7" s="1"/>
  <c r="BP133" i="7" s="1"/>
  <c r="BP134" i="7" s="1"/>
  <c r="BP135" i="7" s="1"/>
  <c r="BP136" i="7" s="1"/>
  <c r="BP137" i="7" s="1"/>
  <c r="BP138" i="7" s="1"/>
  <c r="BP139" i="7" s="1"/>
  <c r="BP140" i="7" s="1"/>
  <c r="BP141" i="7" s="1"/>
  <c r="BP142" i="7" s="1"/>
  <c r="BP143" i="7" s="1"/>
  <c r="BP144" i="7" s="1"/>
  <c r="BP145" i="7" s="1"/>
  <c r="BP146" i="7" s="1"/>
  <c r="BP147" i="7" s="1"/>
  <c r="BP148" i="7" s="1"/>
  <c r="BP149" i="7" s="1"/>
  <c r="BP150" i="7" s="1"/>
  <c r="BP151" i="7" s="1"/>
  <c r="BP152" i="7" s="1"/>
  <c r="BP153" i="7" s="1"/>
  <c r="BP154" i="7" s="1"/>
  <c r="BP155" i="7" s="1"/>
  <c r="BP156" i="7" s="1"/>
  <c r="BP157" i="7" s="1"/>
  <c r="BO5" i="7"/>
  <c r="BI5" i="7"/>
  <c r="BA2" i="7"/>
  <c r="BA3" i="7" s="1"/>
  <c r="AZ2" i="7"/>
  <c r="AZ3" i="7" s="1"/>
  <c r="AY2" i="7"/>
  <c r="AY3" i="7" s="1"/>
  <c r="AX2" i="7"/>
  <c r="AX3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E157" i="7" l="1"/>
  <c r="BN38" i="7"/>
  <c r="BB38" i="7" s="1"/>
  <c r="BC38" i="7" s="1"/>
  <c r="BE38" i="7" s="1"/>
  <c r="BN29" i="7"/>
  <c r="BB29" i="7" s="1"/>
  <c r="BN51" i="7"/>
  <c r="BN35" i="7"/>
  <c r="BB35" i="7" s="1"/>
  <c r="BN68" i="7"/>
  <c r="BN95" i="7"/>
  <c r="BN48" i="7"/>
  <c r="BN157" i="7"/>
  <c r="BN100" i="7"/>
  <c r="BN82" i="7"/>
  <c r="BN21" i="7"/>
  <c r="BB21" i="7" s="1"/>
  <c r="BN118" i="7"/>
  <c r="BN115" i="7"/>
  <c r="BN113" i="7"/>
  <c r="BN109" i="7"/>
  <c r="BN105" i="7"/>
  <c r="BN101" i="7"/>
  <c r="BN97" i="7"/>
  <c r="BN93" i="7"/>
  <c r="BN89" i="7"/>
  <c r="BN85" i="7"/>
  <c r="BN81" i="7"/>
  <c r="BN77" i="7"/>
  <c r="BN73" i="7"/>
  <c r="BN69" i="7"/>
  <c r="BN65" i="7"/>
  <c r="BN61" i="7"/>
  <c r="BN57" i="7"/>
  <c r="BN53" i="7"/>
  <c r="BN49" i="7"/>
  <c r="BN45" i="7"/>
  <c r="BN41" i="7"/>
  <c r="BN37" i="7"/>
  <c r="BN30" i="7"/>
  <c r="BN22" i="7"/>
  <c r="BN14" i="7"/>
  <c r="BN153" i="7"/>
  <c r="BN149" i="7"/>
  <c r="BN145" i="7"/>
  <c r="BN141" i="7"/>
  <c r="BN137" i="7"/>
  <c r="BN133" i="7"/>
  <c r="BN129" i="7"/>
  <c r="BN125" i="7"/>
  <c r="BN121" i="7"/>
  <c r="BN117" i="7"/>
  <c r="BN31" i="7"/>
  <c r="BN23" i="7"/>
  <c r="BN15" i="7"/>
  <c r="BB15" i="7" s="1"/>
  <c r="BN7" i="7"/>
  <c r="BN156" i="7"/>
  <c r="BN152" i="7"/>
  <c r="BN148" i="7"/>
  <c r="BN144" i="7"/>
  <c r="BN140" i="7"/>
  <c r="BN136" i="7"/>
  <c r="BN132" i="7"/>
  <c r="BN128" i="7"/>
  <c r="BN124" i="7"/>
  <c r="BN120" i="7"/>
  <c r="BN33" i="7"/>
  <c r="BN25" i="7"/>
  <c r="BB25" i="7" s="1"/>
  <c r="BN17" i="7"/>
  <c r="BN9" i="7"/>
  <c r="BN155" i="7"/>
  <c r="BN142" i="7"/>
  <c r="BN135" i="7"/>
  <c r="BN114" i="7"/>
  <c r="BN110" i="7"/>
  <c r="BN108" i="7"/>
  <c r="BN91" i="7"/>
  <c r="BN78" i="7"/>
  <c r="BN76" i="7"/>
  <c r="BN59" i="7"/>
  <c r="BN46" i="7"/>
  <c r="BN44" i="7"/>
  <c r="BN19" i="7"/>
  <c r="BN13" i="7"/>
  <c r="BN10" i="7"/>
  <c r="BB10" i="7" s="1"/>
  <c r="BN6" i="7"/>
  <c r="BN154" i="7"/>
  <c r="BN147" i="7"/>
  <c r="BN122" i="7"/>
  <c r="BN116" i="7"/>
  <c r="BN106" i="7"/>
  <c r="BN104" i="7"/>
  <c r="BN87" i="7"/>
  <c r="BN74" i="7"/>
  <c r="BN146" i="7"/>
  <c r="BN139" i="7"/>
  <c r="BN111" i="7"/>
  <c r="BN98" i="7"/>
  <c r="BN96" i="7"/>
  <c r="BN79" i="7"/>
  <c r="BN66" i="7"/>
  <c r="BN64" i="7"/>
  <c r="BN47" i="7"/>
  <c r="BN34" i="7"/>
  <c r="BB34" i="7" s="1"/>
  <c r="BN28" i="7"/>
  <c r="BB28" i="7" s="1"/>
  <c r="BN151" i="7"/>
  <c r="BN126" i="7"/>
  <c r="BN119" i="7"/>
  <c r="BN107" i="7"/>
  <c r="BN94" i="7"/>
  <c r="BN92" i="7"/>
  <c r="BN75" i="7"/>
  <c r="BN62" i="7"/>
  <c r="BN138" i="7"/>
  <c r="BN131" i="7"/>
  <c r="BN103" i="7"/>
  <c r="BN90" i="7"/>
  <c r="BN88" i="7"/>
  <c r="BN71" i="7"/>
  <c r="BN58" i="7"/>
  <c r="BN56" i="7"/>
  <c r="BN39" i="7"/>
  <c r="BN32" i="7"/>
  <c r="BN18" i="7"/>
  <c r="BB18" i="7" s="1"/>
  <c r="BN12" i="7"/>
  <c r="BB12" i="7" s="1"/>
  <c r="BN11" i="7"/>
  <c r="BB11" i="7" s="1"/>
  <c r="BN27" i="7"/>
  <c r="BB27" i="7" s="1"/>
  <c r="BN43" i="7"/>
  <c r="BN54" i="7"/>
  <c r="BN86" i="7"/>
  <c r="BN123" i="7"/>
  <c r="BN20" i="7"/>
  <c r="BN72" i="7"/>
  <c r="BN83" i="7"/>
  <c r="BN8" i="7"/>
  <c r="BN24" i="7"/>
  <c r="BN36" i="7"/>
  <c r="BN52" i="7"/>
  <c r="BN60" i="7"/>
  <c r="BN112" i="7"/>
  <c r="BN127" i="7"/>
  <c r="BN143" i="7"/>
  <c r="BN26" i="7"/>
  <c r="BN70" i="7"/>
  <c r="BN5" i="7"/>
  <c r="BN16" i="7"/>
  <c r="BN42" i="7"/>
  <c r="BN50" i="7"/>
  <c r="BN55" i="7"/>
  <c r="BN63" i="7"/>
  <c r="BN84" i="7"/>
  <c r="BN80" i="7"/>
  <c r="BN102" i="7"/>
  <c r="BN130" i="7"/>
  <c r="BN40" i="7"/>
  <c r="BN67" i="7"/>
  <c r="BN99" i="7"/>
  <c r="BN134" i="7"/>
  <c r="BN150" i="7"/>
  <c r="F76" i="4"/>
  <c r="BB16" i="7" l="1"/>
  <c r="BC16" i="7" s="1"/>
  <c r="BE16" i="7" s="1"/>
  <c r="BB88" i="7"/>
  <c r="BC88" i="7" s="1"/>
  <c r="BE88" i="7" s="1"/>
  <c r="BB74" i="7"/>
  <c r="BC74" i="7" s="1"/>
  <c r="BE74" i="7" s="1"/>
  <c r="BB90" i="7"/>
  <c r="BC90" i="7" s="1"/>
  <c r="BE90" i="7" s="1"/>
  <c r="BB87" i="7"/>
  <c r="BC87" i="7" s="1"/>
  <c r="BE87" i="7" s="1"/>
  <c r="BB109" i="7"/>
  <c r="BC109" i="7" s="1"/>
  <c r="BE109" i="7" s="1"/>
  <c r="BB70" i="7"/>
  <c r="BC70" i="7" s="1"/>
  <c r="BE70" i="7" s="1"/>
  <c r="BB103" i="7"/>
  <c r="BC103" i="7" s="1"/>
  <c r="BE103" i="7" s="1"/>
  <c r="BB81" i="7"/>
  <c r="BC81" i="7" s="1"/>
  <c r="BE81" i="7" s="1"/>
  <c r="BB84" i="7"/>
  <c r="BC84" i="7" s="1"/>
  <c r="BE84" i="7" s="1"/>
  <c r="BB32" i="7"/>
  <c r="BC32" i="7" s="1"/>
  <c r="BE32" i="7" s="1"/>
  <c r="BB96" i="7"/>
  <c r="BC96" i="7" s="1"/>
  <c r="BE96" i="7" s="1"/>
  <c r="BB33" i="7"/>
  <c r="BC33" i="7" s="1"/>
  <c r="BE33" i="7" s="1"/>
  <c r="BB53" i="7"/>
  <c r="BC53" i="7" s="1"/>
  <c r="BE53" i="7" s="1"/>
  <c r="BB85" i="7"/>
  <c r="BC85" i="7" s="1"/>
  <c r="BE85" i="7" s="1"/>
  <c r="BB63" i="7"/>
  <c r="BC63" i="7" s="1"/>
  <c r="BE63" i="7" s="1"/>
  <c r="BB86" i="7"/>
  <c r="BC86" i="7" s="1"/>
  <c r="BE86" i="7" s="1"/>
  <c r="BB39" i="7"/>
  <c r="BC39" i="7" s="1"/>
  <c r="BE39" i="7" s="1"/>
  <c r="BB98" i="7"/>
  <c r="BC98" i="7" s="1"/>
  <c r="BE98" i="7" s="1"/>
  <c r="BB44" i="7"/>
  <c r="BC44" i="7" s="1"/>
  <c r="BE44" i="7" s="1"/>
  <c r="BB14" i="7"/>
  <c r="BC14" i="7" s="1"/>
  <c r="BE14" i="7" s="1"/>
  <c r="BB57" i="7"/>
  <c r="BC57" i="7" s="1"/>
  <c r="BE57" i="7" s="1"/>
  <c r="BB89" i="7"/>
  <c r="BC89" i="7" s="1"/>
  <c r="BE89" i="7" s="1"/>
  <c r="BB48" i="7"/>
  <c r="BC48" i="7" s="1"/>
  <c r="BE48" i="7" s="1"/>
  <c r="BB51" i="7"/>
  <c r="BC51" i="7" s="1"/>
  <c r="BE51" i="7" s="1"/>
  <c r="BB83" i="7"/>
  <c r="BC83" i="7" s="1"/>
  <c r="BE83" i="7" s="1"/>
  <c r="BB64" i="7"/>
  <c r="BC64" i="7" s="1"/>
  <c r="BE64" i="7" s="1"/>
  <c r="BB41" i="7"/>
  <c r="BC41" i="7" s="1"/>
  <c r="BE41" i="7" s="1"/>
  <c r="BB105" i="7"/>
  <c r="BC105" i="7" s="1"/>
  <c r="BE105" i="7" s="1"/>
  <c r="BB80" i="7"/>
  <c r="BC80" i="7" s="1"/>
  <c r="BE80" i="7" s="1"/>
  <c r="BC12" i="7"/>
  <c r="BE12" i="7" s="1"/>
  <c r="BB66" i="7"/>
  <c r="BC66" i="7" s="1"/>
  <c r="BE66" i="7" s="1"/>
  <c r="BB91" i="7"/>
  <c r="BC91" i="7" s="1"/>
  <c r="BE91" i="7" s="1"/>
  <c r="BB77" i="7"/>
  <c r="BC77" i="7" s="1"/>
  <c r="BE77" i="7" s="1"/>
  <c r="BB31" i="7"/>
  <c r="BC31" i="7" s="1"/>
  <c r="BE31" i="7" s="1"/>
  <c r="BB9" i="7"/>
  <c r="BC9" i="7" s="1"/>
  <c r="BE9" i="7" s="1"/>
  <c r="BB20" i="7"/>
  <c r="BC20" i="7" s="1"/>
  <c r="BE20" i="7" s="1"/>
  <c r="BB108" i="7"/>
  <c r="BC108" i="7" s="1"/>
  <c r="BE108" i="7" s="1"/>
  <c r="BC35" i="7"/>
  <c r="BE35" i="7" s="1"/>
  <c r="BB110" i="7"/>
  <c r="BC110" i="7" s="1"/>
  <c r="BE110" i="7" s="1"/>
  <c r="BB55" i="7"/>
  <c r="BC55" i="7" s="1"/>
  <c r="BE55" i="7" s="1"/>
  <c r="BB24" i="7"/>
  <c r="BC24" i="7" s="1"/>
  <c r="BE24" i="7" s="1"/>
  <c r="BB54" i="7"/>
  <c r="BC54" i="7" s="1"/>
  <c r="BE54" i="7" s="1"/>
  <c r="BB56" i="7"/>
  <c r="BC56" i="7" s="1"/>
  <c r="BE56" i="7" s="1"/>
  <c r="BB62" i="7"/>
  <c r="BC62" i="7" s="1"/>
  <c r="BE62" i="7" s="1"/>
  <c r="BC28" i="7"/>
  <c r="BE28" i="7" s="1"/>
  <c r="BB111" i="7"/>
  <c r="BC111" i="7" s="1"/>
  <c r="BE111" i="7" s="1"/>
  <c r="BB46" i="7"/>
  <c r="BC46" i="7" s="1"/>
  <c r="BE46" i="7" s="1"/>
  <c r="BB22" i="7"/>
  <c r="BC22" i="7" s="1"/>
  <c r="BE22" i="7" s="1"/>
  <c r="BB61" i="7"/>
  <c r="BC61" i="7" s="1"/>
  <c r="BE61" i="7" s="1"/>
  <c r="BB93" i="7"/>
  <c r="BC93" i="7" s="1"/>
  <c r="BE93" i="7" s="1"/>
  <c r="BC21" i="7"/>
  <c r="BE21" i="7" s="1"/>
  <c r="BB17" i="7"/>
  <c r="BC17" i="7" s="1"/>
  <c r="BE17" i="7" s="1"/>
  <c r="BC29" i="7"/>
  <c r="BE29" i="7" s="1"/>
  <c r="BB102" i="7"/>
  <c r="BC102" i="7" s="1"/>
  <c r="BE102" i="7" s="1"/>
  <c r="BC11" i="7"/>
  <c r="BE11" i="7" s="1"/>
  <c r="BB6" i="7"/>
  <c r="BC6" i="7" s="1"/>
  <c r="BE6" i="7" s="1"/>
  <c r="BB68" i="7"/>
  <c r="BC68" i="7" s="1"/>
  <c r="BE68" i="7" s="1"/>
  <c r="BB52" i="7"/>
  <c r="BC52" i="7" s="1"/>
  <c r="BE52" i="7" s="1"/>
  <c r="BB36" i="7"/>
  <c r="BC36" i="7" s="1"/>
  <c r="BE36" i="7" s="1"/>
  <c r="BB79" i="7"/>
  <c r="BC79" i="7" s="1"/>
  <c r="BE79" i="7" s="1"/>
  <c r="BC25" i="7"/>
  <c r="BE25" i="7" s="1"/>
  <c r="BB113" i="7"/>
  <c r="BC113" i="7" s="1"/>
  <c r="BE113" i="7" s="1"/>
  <c r="BB13" i="7"/>
  <c r="BC13" i="7" s="1"/>
  <c r="BE13" i="7" s="1"/>
  <c r="BB26" i="7"/>
  <c r="BC26" i="7" s="1"/>
  <c r="BE26" i="7" s="1"/>
  <c r="BB19" i="7"/>
  <c r="BC19" i="7" s="1"/>
  <c r="BE19" i="7" s="1"/>
  <c r="BB58" i="7"/>
  <c r="BC58" i="7" s="1"/>
  <c r="BE58" i="7" s="1"/>
  <c r="BB75" i="7"/>
  <c r="BC75" i="7" s="1"/>
  <c r="BE75" i="7" s="1"/>
  <c r="BC34" i="7"/>
  <c r="BE34" i="7" s="1"/>
  <c r="BB59" i="7"/>
  <c r="BC59" i="7" s="1"/>
  <c r="BE59" i="7" s="1"/>
  <c r="BB7" i="7"/>
  <c r="BC7" i="7" s="1"/>
  <c r="BE7" i="7" s="1"/>
  <c r="BB30" i="7"/>
  <c r="BC30" i="7" s="1"/>
  <c r="BE30" i="7" s="1"/>
  <c r="BB65" i="7"/>
  <c r="BC65" i="7" s="1"/>
  <c r="BE65" i="7" s="1"/>
  <c r="BB97" i="7"/>
  <c r="BC97" i="7" s="1"/>
  <c r="BE97" i="7" s="1"/>
  <c r="BB82" i="7"/>
  <c r="BC82" i="7" s="1"/>
  <c r="BE82" i="7" s="1"/>
  <c r="BB60" i="7"/>
  <c r="BC60" i="7" s="1"/>
  <c r="BE60" i="7" s="1"/>
  <c r="BB94" i="7"/>
  <c r="BC94" i="7" s="1"/>
  <c r="BE94" i="7" s="1"/>
  <c r="BB78" i="7"/>
  <c r="BC78" i="7" s="1"/>
  <c r="BE78" i="7" s="1"/>
  <c r="BB23" i="7"/>
  <c r="BC23" i="7" s="1"/>
  <c r="BE23" i="7" s="1"/>
  <c r="BB73" i="7"/>
  <c r="BC73" i="7" s="1"/>
  <c r="BE73" i="7" s="1"/>
  <c r="BB99" i="7"/>
  <c r="BC99" i="7" s="1"/>
  <c r="BE99" i="7" s="1"/>
  <c r="BB72" i="7"/>
  <c r="BC72" i="7" s="1"/>
  <c r="BE72" i="7" s="1"/>
  <c r="BB107" i="7"/>
  <c r="BC107" i="7" s="1"/>
  <c r="BE107" i="7" s="1"/>
  <c r="BC10" i="7"/>
  <c r="BE10" i="7" s="1"/>
  <c r="BB45" i="7"/>
  <c r="BC45" i="7" s="1"/>
  <c r="BE45" i="7" s="1"/>
  <c r="BB67" i="7"/>
  <c r="BC67" i="7" s="1"/>
  <c r="BE67" i="7" s="1"/>
  <c r="BB5" i="7"/>
  <c r="BC5" i="7" s="1"/>
  <c r="BE5" i="7" s="1"/>
  <c r="BC18" i="7"/>
  <c r="BE18" i="7" s="1"/>
  <c r="BB104" i="7"/>
  <c r="BC104" i="7" s="1"/>
  <c r="BE104" i="7" s="1"/>
  <c r="BB49" i="7"/>
  <c r="BC49" i="7" s="1"/>
  <c r="BE49" i="7" s="1"/>
  <c r="BB40" i="7"/>
  <c r="BC40" i="7" s="1"/>
  <c r="BE40" i="7" s="1"/>
  <c r="BB106" i="7"/>
  <c r="BC106" i="7" s="1"/>
  <c r="BE106" i="7" s="1"/>
  <c r="BB50" i="7"/>
  <c r="BC50" i="7" s="1"/>
  <c r="BE50" i="7" s="1"/>
  <c r="BB43" i="7"/>
  <c r="BC43" i="7" s="1"/>
  <c r="BE43" i="7" s="1"/>
  <c r="BB42" i="7"/>
  <c r="BC42" i="7" s="1"/>
  <c r="BE42" i="7" s="1"/>
  <c r="BB112" i="7"/>
  <c r="BC112" i="7" s="1"/>
  <c r="BE112" i="7" s="1"/>
  <c r="BB8" i="7"/>
  <c r="BC8" i="7" s="1"/>
  <c r="BE8" i="7" s="1"/>
  <c r="BC27" i="7"/>
  <c r="BE27" i="7" s="1"/>
  <c r="BB71" i="7"/>
  <c r="BC71" i="7" s="1"/>
  <c r="BE71" i="7" s="1"/>
  <c r="BB92" i="7"/>
  <c r="BC92" i="7" s="1"/>
  <c r="BE92" i="7" s="1"/>
  <c r="BB47" i="7"/>
  <c r="BC47" i="7" s="1"/>
  <c r="BE47" i="7" s="1"/>
  <c r="BB76" i="7"/>
  <c r="BC76" i="7" s="1"/>
  <c r="BE76" i="7" s="1"/>
  <c r="BC15" i="7"/>
  <c r="BE15" i="7" s="1"/>
  <c r="BB37" i="7"/>
  <c r="BC37" i="7" s="1"/>
  <c r="BE37" i="7" s="1"/>
  <c r="BB69" i="7"/>
  <c r="BC69" i="7" s="1"/>
  <c r="BE69" i="7" s="1"/>
  <c r="BB101" i="7"/>
  <c r="BC101" i="7" s="1"/>
  <c r="BE101" i="7" s="1"/>
  <c r="BB100" i="7"/>
  <c r="BC100" i="7" s="1"/>
  <c r="BE100" i="7" s="1"/>
  <c r="BB95" i="7"/>
  <c r="BC95" i="7" s="1"/>
  <c r="BE95" i="7" s="1"/>
  <c r="AQ1" i="2"/>
  <c r="AP1" i="2"/>
  <c r="C1" i="2"/>
  <c r="F10" i="4"/>
  <c r="F79" i="4"/>
  <c r="F80" i="4"/>
  <c r="F81" i="4"/>
  <c r="F82" i="4"/>
  <c r="F83" i="4"/>
  <c r="F84" i="4"/>
  <c r="F85" i="4"/>
  <c r="F16" i="4" l="1"/>
  <c r="BO92" i="2" l="1"/>
  <c r="BE92" i="2"/>
  <c r="A3" i="6" l="1"/>
  <c r="B3" i="6"/>
  <c r="A4" i="6"/>
  <c r="C4" i="6" s="1"/>
  <c r="B4" i="6"/>
  <c r="A5" i="6"/>
  <c r="C5" i="6" s="1"/>
  <c r="B5" i="6"/>
  <c r="A6" i="6"/>
  <c r="I6" i="6" s="1"/>
  <c r="B6" i="6"/>
  <c r="A7" i="6"/>
  <c r="B7" i="6"/>
  <c r="A8" i="6"/>
  <c r="F8" i="6" s="1"/>
  <c r="B8" i="6"/>
  <c r="A9" i="6"/>
  <c r="F9" i="6" s="1"/>
  <c r="B9" i="6"/>
  <c r="A10" i="6"/>
  <c r="J10" i="6" s="1"/>
  <c r="B10" i="6"/>
  <c r="A11" i="6"/>
  <c r="B11" i="6"/>
  <c r="A12" i="6"/>
  <c r="C12" i="6" s="1"/>
  <c r="B12" i="6"/>
  <c r="A13" i="6"/>
  <c r="C13" i="6" s="1"/>
  <c r="B13" i="6"/>
  <c r="A14" i="6"/>
  <c r="J14" i="6" s="1"/>
  <c r="B14" i="6"/>
  <c r="A15" i="6"/>
  <c r="C15" i="6" s="1"/>
  <c r="B15" i="6"/>
  <c r="A16" i="6"/>
  <c r="H16" i="6" s="1"/>
  <c r="B16" i="6"/>
  <c r="A17" i="6"/>
  <c r="C17" i="6" s="1"/>
  <c r="B17" i="6"/>
  <c r="A18" i="6"/>
  <c r="B18" i="6"/>
  <c r="A19" i="6"/>
  <c r="H19" i="6" s="1"/>
  <c r="B19" i="6"/>
  <c r="A20" i="6"/>
  <c r="C20" i="6" s="1"/>
  <c r="B20" i="6"/>
  <c r="A21" i="6"/>
  <c r="C21" i="6" s="1"/>
  <c r="B21" i="6"/>
  <c r="A22" i="6"/>
  <c r="B22" i="6"/>
  <c r="A23" i="6"/>
  <c r="I23" i="6" s="1"/>
  <c r="B23" i="6"/>
  <c r="A24" i="6"/>
  <c r="B24" i="6"/>
  <c r="A25" i="6"/>
  <c r="F25" i="6" s="1"/>
  <c r="B25" i="6"/>
  <c r="A26" i="6"/>
  <c r="B26" i="6"/>
  <c r="A27" i="6"/>
  <c r="B27" i="6"/>
  <c r="A28" i="6"/>
  <c r="B28" i="6"/>
  <c r="A29" i="6"/>
  <c r="B29" i="6"/>
  <c r="A30" i="6"/>
  <c r="I30" i="6" s="1"/>
  <c r="B30" i="6"/>
  <c r="A31" i="6"/>
  <c r="B31" i="6"/>
  <c r="A32" i="6"/>
  <c r="F32" i="6" s="1"/>
  <c r="B32" i="6"/>
  <c r="A33" i="6"/>
  <c r="B33" i="6"/>
  <c r="A34" i="6"/>
  <c r="J34" i="6" s="1"/>
  <c r="B34" i="6"/>
  <c r="A35" i="6"/>
  <c r="B35" i="6"/>
  <c r="A36" i="6"/>
  <c r="H36" i="6" s="1"/>
  <c r="B36" i="6"/>
  <c r="A37" i="6"/>
  <c r="B37" i="6"/>
  <c r="A38" i="6"/>
  <c r="B38" i="6"/>
  <c r="A39" i="6"/>
  <c r="B39" i="6"/>
  <c r="A40" i="6"/>
  <c r="H40" i="6" s="1"/>
  <c r="B40" i="6"/>
  <c r="A41" i="6"/>
  <c r="C41" i="6" s="1"/>
  <c r="B41" i="6"/>
  <c r="A42" i="6"/>
  <c r="B42" i="6"/>
  <c r="A43" i="6"/>
  <c r="B43" i="6"/>
  <c r="A44" i="6"/>
  <c r="K44" i="6" s="1"/>
  <c r="B44" i="6"/>
  <c r="A45" i="6"/>
  <c r="B45" i="6"/>
  <c r="A46" i="6"/>
  <c r="I46" i="6" s="1"/>
  <c r="B46" i="6"/>
  <c r="A47" i="6"/>
  <c r="I47" i="6" s="1"/>
  <c r="B47" i="6"/>
  <c r="A48" i="6"/>
  <c r="B48" i="6"/>
  <c r="A49" i="6"/>
  <c r="B49" i="6"/>
  <c r="A50" i="6"/>
  <c r="B50" i="6"/>
  <c r="A51" i="6"/>
  <c r="B51" i="6"/>
  <c r="A52" i="6"/>
  <c r="C52" i="6" s="1"/>
  <c r="B52" i="6"/>
  <c r="A53" i="6"/>
  <c r="F53" i="6" s="1"/>
  <c r="B53" i="6"/>
  <c r="A54" i="6"/>
  <c r="B54" i="6"/>
  <c r="A55" i="6"/>
  <c r="B55" i="6"/>
  <c r="A56" i="6"/>
  <c r="F56" i="6" s="1"/>
  <c r="B56" i="6"/>
  <c r="A57" i="6"/>
  <c r="C57" i="6" s="1"/>
  <c r="B57" i="6"/>
  <c r="A58" i="6"/>
  <c r="B58" i="6"/>
  <c r="A59" i="6"/>
  <c r="H59" i="6" s="1"/>
  <c r="B59" i="6"/>
  <c r="A60" i="6"/>
  <c r="C60" i="6" s="1"/>
  <c r="B60" i="6"/>
  <c r="A61" i="6"/>
  <c r="K61" i="6" s="1"/>
  <c r="B61" i="6"/>
  <c r="A62" i="6"/>
  <c r="B62" i="6"/>
  <c r="A63" i="6"/>
  <c r="B63" i="6"/>
  <c r="A64" i="6"/>
  <c r="H64" i="6" s="1"/>
  <c r="B64" i="6"/>
  <c r="A65" i="6"/>
  <c r="B65" i="6"/>
  <c r="A66" i="6"/>
  <c r="B66" i="6"/>
  <c r="A67" i="6"/>
  <c r="I67" i="6" s="1"/>
  <c r="B67" i="6"/>
  <c r="A68" i="6"/>
  <c r="C68" i="6" s="1"/>
  <c r="B68" i="6"/>
  <c r="A69" i="6"/>
  <c r="B69" i="6"/>
  <c r="A70" i="6"/>
  <c r="I70" i="6" s="1"/>
  <c r="B70" i="6"/>
  <c r="A71" i="6"/>
  <c r="B71" i="6"/>
  <c r="A72" i="6"/>
  <c r="B72" i="6"/>
  <c r="A73" i="6"/>
  <c r="F73" i="6" s="1"/>
  <c r="B73" i="6"/>
  <c r="A74" i="6"/>
  <c r="J74" i="6" s="1"/>
  <c r="B74" i="6"/>
  <c r="A75" i="6"/>
  <c r="B75" i="6"/>
  <c r="A76" i="6"/>
  <c r="C76" i="6" s="1"/>
  <c r="B76" i="6"/>
  <c r="A77" i="6"/>
  <c r="B77" i="6"/>
  <c r="A78" i="6"/>
  <c r="J78" i="6" s="1"/>
  <c r="B78" i="6"/>
  <c r="A79" i="6"/>
  <c r="C79" i="6" s="1"/>
  <c r="B79" i="6"/>
  <c r="A80" i="6"/>
  <c r="H80" i="6" s="1"/>
  <c r="B80" i="6"/>
  <c r="A81" i="6"/>
  <c r="C81" i="6" s="1"/>
  <c r="B81" i="6"/>
  <c r="A82" i="6"/>
  <c r="B82" i="6"/>
  <c r="A83" i="6"/>
  <c r="B83" i="6"/>
  <c r="A84" i="6"/>
  <c r="K84" i="6" s="1"/>
  <c r="B84" i="6"/>
  <c r="A85" i="6"/>
  <c r="B85" i="6"/>
  <c r="A86" i="6"/>
  <c r="B86" i="6"/>
  <c r="A87" i="6"/>
  <c r="C87" i="6" s="1"/>
  <c r="B87" i="6"/>
  <c r="A88" i="6"/>
  <c r="B88" i="6"/>
  <c r="A89" i="6"/>
  <c r="B89" i="6"/>
  <c r="A90" i="6"/>
  <c r="K90" i="6" s="1"/>
  <c r="B90" i="6"/>
  <c r="A91" i="6"/>
  <c r="B91" i="6"/>
  <c r="A92" i="6"/>
  <c r="H92" i="6" s="1"/>
  <c r="B92" i="6"/>
  <c r="A93" i="6"/>
  <c r="B93" i="6"/>
  <c r="A94" i="6"/>
  <c r="B94" i="6"/>
  <c r="A95" i="6"/>
  <c r="B95" i="6"/>
  <c r="A96" i="6"/>
  <c r="F96" i="6" s="1"/>
  <c r="B96" i="6"/>
  <c r="A97" i="6"/>
  <c r="H97" i="6" s="1"/>
  <c r="B97" i="6"/>
  <c r="A98" i="6"/>
  <c r="J98" i="6" s="1"/>
  <c r="B98" i="6"/>
  <c r="A99" i="6"/>
  <c r="B99" i="6"/>
  <c r="A100" i="6"/>
  <c r="I100" i="6" s="1"/>
  <c r="B100" i="6"/>
  <c r="A101" i="6"/>
  <c r="B101" i="6"/>
  <c r="A102" i="6"/>
  <c r="B102" i="6"/>
  <c r="A103" i="6"/>
  <c r="B103" i="6"/>
  <c r="A104" i="6"/>
  <c r="K104" i="6" s="1"/>
  <c r="B104" i="6"/>
  <c r="A105" i="6"/>
  <c r="J105" i="6" s="1"/>
  <c r="B105" i="6"/>
  <c r="A106" i="6"/>
  <c r="J106" i="6" s="1"/>
  <c r="B106" i="6"/>
  <c r="A107" i="6"/>
  <c r="H107" i="6" s="1"/>
  <c r="B107" i="6"/>
  <c r="A108" i="6"/>
  <c r="K108" i="6" s="1"/>
  <c r="B108" i="6"/>
  <c r="A109" i="6"/>
  <c r="B109" i="6"/>
  <c r="A110" i="6"/>
  <c r="F110" i="6" s="1"/>
  <c r="B110" i="6"/>
  <c r="A111" i="6"/>
  <c r="F111" i="6" s="1"/>
  <c r="B111" i="6"/>
  <c r="A112" i="6"/>
  <c r="B112" i="6"/>
  <c r="A113" i="6"/>
  <c r="B113" i="6"/>
  <c r="A114" i="6"/>
  <c r="H114" i="6" s="1"/>
  <c r="B114" i="6"/>
  <c r="A115" i="6"/>
  <c r="B115" i="6"/>
  <c r="A116" i="6"/>
  <c r="I116" i="6" s="1"/>
  <c r="B116" i="6"/>
  <c r="A117" i="6"/>
  <c r="H117" i="6" s="1"/>
  <c r="B117" i="6"/>
  <c r="A118" i="6"/>
  <c r="D118" i="6" s="1"/>
  <c r="B118" i="6"/>
  <c r="A119" i="6"/>
  <c r="F119" i="6" s="1"/>
  <c r="B119" i="6"/>
  <c r="A120" i="6"/>
  <c r="E120" i="6" s="1"/>
  <c r="B120" i="6"/>
  <c r="A121" i="6"/>
  <c r="B121" i="6"/>
  <c r="A122" i="6"/>
  <c r="J122" i="6" s="1"/>
  <c r="B122" i="6"/>
  <c r="A123" i="6"/>
  <c r="J123" i="6" s="1"/>
  <c r="B123" i="6"/>
  <c r="A124" i="6"/>
  <c r="I124" i="6" s="1"/>
  <c r="B124" i="6"/>
  <c r="A125" i="6"/>
  <c r="C125" i="6" s="1"/>
  <c r="B125" i="6"/>
  <c r="A126" i="6"/>
  <c r="H126" i="6" s="1"/>
  <c r="B126" i="6"/>
  <c r="A127" i="6"/>
  <c r="F127" i="6" s="1"/>
  <c r="B127" i="6"/>
  <c r="A128" i="6"/>
  <c r="E128" i="6" s="1"/>
  <c r="B128" i="6"/>
  <c r="A129" i="6"/>
  <c r="G129" i="6" s="1"/>
  <c r="B129" i="6"/>
  <c r="A130" i="6"/>
  <c r="G130" i="6" s="1"/>
  <c r="B130" i="6"/>
  <c r="A131" i="6"/>
  <c r="B131" i="6"/>
  <c r="A132" i="6"/>
  <c r="E132" i="6" s="1"/>
  <c r="B132" i="6"/>
  <c r="A133" i="6"/>
  <c r="B133" i="6"/>
  <c r="A134" i="6"/>
  <c r="G134" i="6" s="1"/>
  <c r="B134" i="6"/>
  <c r="A135" i="6"/>
  <c r="J135" i="6" s="1"/>
  <c r="B135" i="6"/>
  <c r="A136" i="6"/>
  <c r="G136" i="6" s="1"/>
  <c r="B136" i="6"/>
  <c r="A137" i="6"/>
  <c r="G137" i="6" s="1"/>
  <c r="B137" i="6"/>
  <c r="A138" i="6"/>
  <c r="G138" i="6" s="1"/>
  <c r="B138" i="6"/>
  <c r="A139" i="6"/>
  <c r="G139" i="6" s="1"/>
  <c r="B139" i="6"/>
  <c r="A140" i="6"/>
  <c r="E140" i="6" s="1"/>
  <c r="B140" i="6"/>
  <c r="A141" i="6"/>
  <c r="J141" i="6" s="1"/>
  <c r="B141" i="6"/>
  <c r="A142" i="6"/>
  <c r="G142" i="6" s="1"/>
  <c r="B142" i="6"/>
  <c r="A143" i="6"/>
  <c r="J143" i="6" s="1"/>
  <c r="B143" i="6"/>
  <c r="A144" i="6"/>
  <c r="G144" i="6" s="1"/>
  <c r="B144" i="6"/>
  <c r="A145" i="6"/>
  <c r="E145" i="6" s="1"/>
  <c r="B145" i="6"/>
  <c r="A146" i="6"/>
  <c r="G146" i="6" s="1"/>
  <c r="B146" i="6"/>
  <c r="A147" i="6"/>
  <c r="J147" i="6" s="1"/>
  <c r="B147" i="6"/>
  <c r="A148" i="6"/>
  <c r="E148" i="6" s="1"/>
  <c r="B148" i="6"/>
  <c r="A149" i="6"/>
  <c r="J149" i="6" s="1"/>
  <c r="B149" i="6"/>
  <c r="A150" i="6"/>
  <c r="G150" i="6" s="1"/>
  <c r="B150" i="6"/>
  <c r="B2" i="6"/>
  <c r="A2" i="6"/>
  <c r="F2" i="6" s="1"/>
  <c r="C122" i="6" l="1"/>
  <c r="E150" i="6"/>
  <c r="K41" i="6"/>
  <c r="E142" i="6"/>
  <c r="J140" i="6"/>
  <c r="H118" i="6"/>
  <c r="E116" i="6"/>
  <c r="C120" i="6"/>
  <c r="C36" i="6"/>
  <c r="J114" i="6"/>
  <c r="C108" i="6"/>
  <c r="E138" i="6"/>
  <c r="E134" i="6"/>
  <c r="E130" i="6"/>
  <c r="F13" i="6"/>
  <c r="I128" i="6"/>
  <c r="H12" i="6"/>
  <c r="I87" i="6"/>
  <c r="J126" i="6"/>
  <c r="H76" i="6"/>
  <c r="E129" i="6"/>
  <c r="C144" i="6"/>
  <c r="C9" i="6"/>
  <c r="J144" i="6"/>
  <c r="J17" i="6"/>
  <c r="C130" i="6"/>
  <c r="C44" i="6"/>
  <c r="J132" i="6"/>
  <c r="C25" i="6"/>
  <c r="C100" i="6"/>
  <c r="J148" i="6"/>
  <c r="E137" i="6"/>
  <c r="E146" i="6"/>
  <c r="J136" i="6"/>
  <c r="H125" i="6"/>
  <c r="K68" i="6"/>
  <c r="D122" i="6"/>
  <c r="F104" i="6"/>
  <c r="J139" i="6"/>
  <c r="D145" i="6"/>
  <c r="F145" i="6"/>
  <c r="C145" i="6"/>
  <c r="H145" i="6"/>
  <c r="I145" i="6"/>
  <c r="K145" i="6"/>
  <c r="D133" i="6"/>
  <c r="F133" i="6"/>
  <c r="H133" i="6"/>
  <c r="I133" i="6"/>
  <c r="K133" i="6"/>
  <c r="G121" i="6"/>
  <c r="K121" i="6"/>
  <c r="D121" i="6"/>
  <c r="F121" i="6"/>
  <c r="C121" i="6"/>
  <c r="I121" i="6"/>
  <c r="J121" i="6"/>
  <c r="G113" i="6"/>
  <c r="K113" i="6"/>
  <c r="D113" i="6"/>
  <c r="F113" i="6"/>
  <c r="C113" i="6"/>
  <c r="I113" i="6"/>
  <c r="J113" i="6"/>
  <c r="H101" i="6"/>
  <c r="I101" i="6"/>
  <c r="F101" i="6"/>
  <c r="K101" i="6"/>
  <c r="C101" i="6"/>
  <c r="I89" i="6"/>
  <c r="H89" i="6"/>
  <c r="K89" i="6"/>
  <c r="H77" i="6"/>
  <c r="I77" i="6"/>
  <c r="J77" i="6"/>
  <c r="K77" i="6"/>
  <c r="C77" i="6"/>
  <c r="I65" i="6"/>
  <c r="H65" i="6"/>
  <c r="F65" i="6"/>
  <c r="J65" i="6"/>
  <c r="I57" i="6"/>
  <c r="H57" i="6"/>
  <c r="F57" i="6"/>
  <c r="K57" i="6"/>
  <c r="H45" i="6"/>
  <c r="I45" i="6"/>
  <c r="J45" i="6"/>
  <c r="K45" i="6"/>
  <c r="F45" i="6"/>
  <c r="C45" i="6"/>
  <c r="I33" i="6"/>
  <c r="H33" i="6"/>
  <c r="F33" i="6"/>
  <c r="I2" i="6"/>
  <c r="C2" i="6"/>
  <c r="H2" i="6"/>
  <c r="C133" i="6"/>
  <c r="C111" i="6"/>
  <c r="C89" i="6"/>
  <c r="C47" i="6"/>
  <c r="E149" i="6"/>
  <c r="E141" i="6"/>
  <c r="E133" i="6"/>
  <c r="E113" i="6"/>
  <c r="J81" i="6"/>
  <c r="D143" i="6"/>
  <c r="C143" i="6"/>
  <c r="F143" i="6"/>
  <c r="H143" i="6"/>
  <c r="I143" i="6"/>
  <c r="K143" i="6"/>
  <c r="D135" i="6"/>
  <c r="C135" i="6"/>
  <c r="F135" i="6"/>
  <c r="H135" i="6"/>
  <c r="I135" i="6"/>
  <c r="K135" i="6"/>
  <c r="G123" i="6"/>
  <c r="K123" i="6"/>
  <c r="I123" i="6"/>
  <c r="D123" i="6"/>
  <c r="C123" i="6"/>
  <c r="E123" i="6"/>
  <c r="H123" i="6"/>
  <c r="G115" i="6"/>
  <c r="K115" i="6"/>
  <c r="I115" i="6"/>
  <c r="D115" i="6"/>
  <c r="C115" i="6"/>
  <c r="E115" i="6"/>
  <c r="H115" i="6"/>
  <c r="K103" i="6"/>
  <c r="F103" i="6"/>
  <c r="J103" i="6"/>
  <c r="I103" i="6"/>
  <c r="F91" i="6"/>
  <c r="J91" i="6"/>
  <c r="K91" i="6"/>
  <c r="I91" i="6"/>
  <c r="C91" i="6"/>
  <c r="H91" i="6"/>
  <c r="F83" i="6"/>
  <c r="J83" i="6"/>
  <c r="K83" i="6"/>
  <c r="C83" i="6"/>
  <c r="I83" i="6"/>
  <c r="K71" i="6"/>
  <c r="F71" i="6"/>
  <c r="H71" i="6"/>
  <c r="J71" i="6"/>
  <c r="I71" i="6"/>
  <c r="K63" i="6"/>
  <c r="F63" i="6"/>
  <c r="H63" i="6"/>
  <c r="J63" i="6"/>
  <c r="F51" i="6"/>
  <c r="J51" i="6"/>
  <c r="K51" i="6"/>
  <c r="H51" i="6"/>
  <c r="C51" i="6"/>
  <c r="F43" i="6"/>
  <c r="J43" i="6"/>
  <c r="K43" i="6"/>
  <c r="I43" i="6"/>
  <c r="C43" i="6"/>
  <c r="F31" i="6"/>
  <c r="H31" i="6"/>
  <c r="J31" i="6"/>
  <c r="I31" i="6"/>
  <c r="F19" i="6"/>
  <c r="J19" i="6"/>
  <c r="C19" i="6"/>
  <c r="I19" i="6"/>
  <c r="F7" i="6"/>
  <c r="H7" i="6"/>
  <c r="J7" i="6"/>
  <c r="I7" i="6"/>
  <c r="C65" i="6"/>
  <c r="C23" i="6"/>
  <c r="G143" i="6"/>
  <c r="G135" i="6"/>
  <c r="J119" i="6"/>
  <c r="C149" i="6"/>
  <c r="C128" i="6"/>
  <c r="C105" i="6"/>
  <c r="C84" i="6"/>
  <c r="C63" i="6"/>
  <c r="J2" i="6"/>
  <c r="G148" i="6"/>
  <c r="J145" i="6"/>
  <c r="E143" i="6"/>
  <c r="G140" i="6"/>
  <c r="J137" i="6"/>
  <c r="E135" i="6"/>
  <c r="G132" i="6"/>
  <c r="J129" i="6"/>
  <c r="J115" i="6"/>
  <c r="J89" i="6"/>
  <c r="J33" i="6"/>
  <c r="D147" i="6"/>
  <c r="F147" i="6"/>
  <c r="H147" i="6"/>
  <c r="C147" i="6"/>
  <c r="I147" i="6"/>
  <c r="K147" i="6"/>
  <c r="D139" i="6"/>
  <c r="F139" i="6"/>
  <c r="H139" i="6"/>
  <c r="C139" i="6"/>
  <c r="I139" i="6"/>
  <c r="K139" i="6"/>
  <c r="D131" i="6"/>
  <c r="F131" i="6"/>
  <c r="H131" i="6"/>
  <c r="C131" i="6"/>
  <c r="I131" i="6"/>
  <c r="K131" i="6"/>
  <c r="G127" i="6"/>
  <c r="K127" i="6"/>
  <c r="I127" i="6"/>
  <c r="C127" i="6"/>
  <c r="D127" i="6"/>
  <c r="E127" i="6"/>
  <c r="H127" i="6"/>
  <c r="G119" i="6"/>
  <c r="K119" i="6"/>
  <c r="I119" i="6"/>
  <c r="C119" i="6"/>
  <c r="D119" i="6"/>
  <c r="E119" i="6"/>
  <c r="H119" i="6"/>
  <c r="H111" i="6"/>
  <c r="D111" i="6"/>
  <c r="E111" i="6"/>
  <c r="I111" i="6"/>
  <c r="K111" i="6"/>
  <c r="F107" i="6"/>
  <c r="K107" i="6"/>
  <c r="I107" i="6"/>
  <c r="J107" i="6"/>
  <c r="C107" i="6"/>
  <c r="F99" i="6"/>
  <c r="J99" i="6"/>
  <c r="K99" i="6"/>
  <c r="I99" i="6"/>
  <c r="C99" i="6"/>
  <c r="K95" i="6"/>
  <c r="F95" i="6"/>
  <c r="H95" i="6"/>
  <c r="J95" i="6"/>
  <c r="K87" i="6"/>
  <c r="F87" i="6"/>
  <c r="H87" i="6"/>
  <c r="J87" i="6"/>
  <c r="K79" i="6"/>
  <c r="F79" i="6"/>
  <c r="H79" i="6"/>
  <c r="J79" i="6"/>
  <c r="I79" i="6"/>
  <c r="F75" i="6"/>
  <c r="J75" i="6"/>
  <c r="K75" i="6"/>
  <c r="I75" i="6"/>
  <c r="C75" i="6"/>
  <c r="H75" i="6"/>
  <c r="F67" i="6"/>
  <c r="J67" i="6"/>
  <c r="K67" i="6"/>
  <c r="H67" i="6"/>
  <c r="C67" i="6"/>
  <c r="F59" i="6"/>
  <c r="J59" i="6"/>
  <c r="K59" i="6"/>
  <c r="I59" i="6"/>
  <c r="C59" i="6"/>
  <c r="K55" i="6"/>
  <c r="F55" i="6"/>
  <c r="H55" i="6"/>
  <c r="J55" i="6"/>
  <c r="I55" i="6"/>
  <c r="K47" i="6"/>
  <c r="F47" i="6"/>
  <c r="H47" i="6"/>
  <c r="J47" i="6"/>
  <c r="K39" i="6"/>
  <c r="F39" i="6"/>
  <c r="H39" i="6"/>
  <c r="J39" i="6"/>
  <c r="I39" i="6"/>
  <c r="F35" i="6"/>
  <c r="J35" i="6"/>
  <c r="K35" i="6"/>
  <c r="H35" i="6"/>
  <c r="I35" i="6"/>
  <c r="C35" i="6"/>
  <c r="F27" i="6"/>
  <c r="J27" i="6"/>
  <c r="H27" i="6"/>
  <c r="C27" i="6"/>
  <c r="F23" i="6"/>
  <c r="H23" i="6"/>
  <c r="J23" i="6"/>
  <c r="F15" i="6"/>
  <c r="H15" i="6"/>
  <c r="J15" i="6"/>
  <c r="I15" i="6"/>
  <c r="F11" i="6"/>
  <c r="J11" i="6"/>
  <c r="I11" i="6"/>
  <c r="C11" i="6"/>
  <c r="H11" i="6"/>
  <c r="F3" i="6"/>
  <c r="J3" i="6"/>
  <c r="H3" i="6"/>
  <c r="C3" i="6"/>
  <c r="F123" i="6"/>
  <c r="J111" i="6"/>
  <c r="H99" i="6"/>
  <c r="J57" i="6"/>
  <c r="D150" i="6"/>
  <c r="F150" i="6"/>
  <c r="H150" i="6"/>
  <c r="I150" i="6"/>
  <c r="K150" i="6"/>
  <c r="C150" i="6"/>
  <c r="D146" i="6"/>
  <c r="F146" i="6"/>
  <c r="H146" i="6"/>
  <c r="I146" i="6"/>
  <c r="K146" i="6"/>
  <c r="D142" i="6"/>
  <c r="F142" i="6"/>
  <c r="H142" i="6"/>
  <c r="I142" i="6"/>
  <c r="K142" i="6"/>
  <c r="C142" i="6"/>
  <c r="D138" i="6"/>
  <c r="F138" i="6"/>
  <c r="H138" i="6"/>
  <c r="I138" i="6"/>
  <c r="K138" i="6"/>
  <c r="D134" i="6"/>
  <c r="F134" i="6"/>
  <c r="H134" i="6"/>
  <c r="I134" i="6"/>
  <c r="K134" i="6"/>
  <c r="C134" i="6"/>
  <c r="D130" i="6"/>
  <c r="F130" i="6"/>
  <c r="H130" i="6"/>
  <c r="I130" i="6"/>
  <c r="K130" i="6"/>
  <c r="G126" i="6"/>
  <c r="K126" i="6"/>
  <c r="F126" i="6"/>
  <c r="I126" i="6"/>
  <c r="E126" i="6"/>
  <c r="C126" i="6"/>
  <c r="G122" i="6"/>
  <c r="K122" i="6"/>
  <c r="F122" i="6"/>
  <c r="I122" i="6"/>
  <c r="E122" i="6"/>
  <c r="G118" i="6"/>
  <c r="K118" i="6"/>
  <c r="F118" i="6"/>
  <c r="I118" i="6"/>
  <c r="E118" i="6"/>
  <c r="C118" i="6"/>
  <c r="G114" i="6"/>
  <c r="K114" i="6"/>
  <c r="F114" i="6"/>
  <c r="I114" i="6"/>
  <c r="E114" i="6"/>
  <c r="H110" i="6"/>
  <c r="J110" i="6"/>
  <c r="C110" i="6"/>
  <c r="I110" i="6"/>
  <c r="F106" i="6"/>
  <c r="H106" i="6"/>
  <c r="I106" i="6"/>
  <c r="K106" i="6"/>
  <c r="C106" i="6"/>
  <c r="H102" i="6"/>
  <c r="K102" i="6"/>
  <c r="C102" i="6"/>
  <c r="I102" i="6"/>
  <c r="J102" i="6"/>
  <c r="F98" i="6"/>
  <c r="H98" i="6"/>
  <c r="I98" i="6"/>
  <c r="K98" i="6"/>
  <c r="C98" i="6"/>
  <c r="H94" i="6"/>
  <c r="K94" i="6"/>
  <c r="J94" i="6"/>
  <c r="C94" i="6"/>
  <c r="I94" i="6"/>
  <c r="F90" i="6"/>
  <c r="H90" i="6"/>
  <c r="I90" i="6"/>
  <c r="C90" i="6"/>
  <c r="J90" i="6"/>
  <c r="H86" i="6"/>
  <c r="K86" i="6"/>
  <c r="F86" i="6"/>
  <c r="C86" i="6"/>
  <c r="I86" i="6"/>
  <c r="J86" i="6"/>
  <c r="F82" i="6"/>
  <c r="H82" i="6"/>
  <c r="I82" i="6"/>
  <c r="K82" i="6"/>
  <c r="C82" i="6"/>
  <c r="J82" i="6"/>
  <c r="H78" i="6"/>
  <c r="K78" i="6"/>
  <c r="F78" i="6"/>
  <c r="C78" i="6"/>
  <c r="I78" i="6"/>
  <c r="F74" i="6"/>
  <c r="H74" i="6"/>
  <c r="I74" i="6"/>
  <c r="K74" i="6"/>
  <c r="C74" i="6"/>
  <c r="H70" i="6"/>
  <c r="K70" i="6"/>
  <c r="F70" i="6"/>
  <c r="C70" i="6"/>
  <c r="J70" i="6"/>
  <c r="F66" i="6"/>
  <c r="H66" i="6"/>
  <c r="I66" i="6"/>
  <c r="K66" i="6"/>
  <c r="C66" i="6"/>
  <c r="J66" i="6"/>
  <c r="H62" i="6"/>
  <c r="K62" i="6"/>
  <c r="F62" i="6"/>
  <c r="J62" i="6"/>
  <c r="C62" i="6"/>
  <c r="I62" i="6"/>
  <c r="F58" i="6"/>
  <c r="H58" i="6"/>
  <c r="I58" i="6"/>
  <c r="K58" i="6"/>
  <c r="J58" i="6"/>
  <c r="C58" i="6"/>
  <c r="H54" i="6"/>
  <c r="K54" i="6"/>
  <c r="F54" i="6"/>
  <c r="I54" i="6"/>
  <c r="C54" i="6"/>
  <c r="F50" i="6"/>
  <c r="H50" i="6"/>
  <c r="I50" i="6"/>
  <c r="K50" i="6"/>
  <c r="C50" i="6"/>
  <c r="H46" i="6"/>
  <c r="K46" i="6"/>
  <c r="F46" i="6"/>
  <c r="C46" i="6"/>
  <c r="J46" i="6"/>
  <c r="F42" i="6"/>
  <c r="H42" i="6"/>
  <c r="I42" i="6"/>
  <c r="K42" i="6"/>
  <c r="J42" i="6"/>
  <c r="C42" i="6"/>
  <c r="H38" i="6"/>
  <c r="K38" i="6"/>
  <c r="F38" i="6"/>
  <c r="C38" i="6"/>
  <c r="I38" i="6"/>
  <c r="C146" i="6"/>
  <c r="C103" i="6"/>
  <c r="C39" i="6"/>
  <c r="J150" i="6"/>
  <c r="G145" i="6"/>
  <c r="J142" i="6"/>
  <c r="J134" i="6"/>
  <c r="D126" i="6"/>
  <c r="H122" i="6"/>
  <c r="J118" i="6"/>
  <c r="F115" i="6"/>
  <c r="K110" i="6"/>
  <c r="F89" i="6"/>
  <c r="F77" i="6"/>
  <c r="K65" i="6"/>
  <c r="J54" i="6"/>
  <c r="H43" i="6"/>
  <c r="J131" i="6"/>
  <c r="D137" i="6"/>
  <c r="F137" i="6"/>
  <c r="C137" i="6"/>
  <c r="H137" i="6"/>
  <c r="I137" i="6"/>
  <c r="K137" i="6"/>
  <c r="G125" i="6"/>
  <c r="K125" i="6"/>
  <c r="D125" i="6"/>
  <c r="F125" i="6"/>
  <c r="I125" i="6"/>
  <c r="J125" i="6"/>
  <c r="I109" i="6"/>
  <c r="F109" i="6"/>
  <c r="J109" i="6"/>
  <c r="K109" i="6"/>
  <c r="C109" i="6"/>
  <c r="H93" i="6"/>
  <c r="I93" i="6"/>
  <c r="J93" i="6"/>
  <c r="F93" i="6"/>
  <c r="K93" i="6"/>
  <c r="C93" i="6"/>
  <c r="I81" i="6"/>
  <c r="H81" i="6"/>
  <c r="F81" i="6"/>
  <c r="K81" i="6"/>
  <c r="H69" i="6"/>
  <c r="I69" i="6"/>
  <c r="J69" i="6"/>
  <c r="F69" i="6"/>
  <c r="K69" i="6"/>
  <c r="C69" i="6"/>
  <c r="H53" i="6"/>
  <c r="I53" i="6"/>
  <c r="J53" i="6"/>
  <c r="K53" i="6"/>
  <c r="C53" i="6"/>
  <c r="H37" i="6"/>
  <c r="I37" i="6"/>
  <c r="J37" i="6"/>
  <c r="F37" i="6"/>
  <c r="C37" i="6"/>
  <c r="G147" i="6"/>
  <c r="G131" i="6"/>
  <c r="I95" i="6"/>
  <c r="C138" i="6"/>
  <c r="C117" i="6"/>
  <c r="C95" i="6"/>
  <c r="C73" i="6"/>
  <c r="C31" i="6"/>
  <c r="E147" i="6"/>
  <c r="E139" i="6"/>
  <c r="J133" i="6"/>
  <c r="E131" i="6"/>
  <c r="E121" i="6"/>
  <c r="D114" i="6"/>
  <c r="F102" i="6"/>
  <c r="F94" i="6"/>
  <c r="J50" i="6"/>
  <c r="J38" i="6"/>
  <c r="I27" i="6"/>
  <c r="D149" i="6"/>
  <c r="F149" i="6"/>
  <c r="H149" i="6"/>
  <c r="I149" i="6"/>
  <c r="K149" i="6"/>
  <c r="D141" i="6"/>
  <c r="F141" i="6"/>
  <c r="H141" i="6"/>
  <c r="I141" i="6"/>
  <c r="K141" i="6"/>
  <c r="D129" i="6"/>
  <c r="F129" i="6"/>
  <c r="C129" i="6"/>
  <c r="H129" i="6"/>
  <c r="I129" i="6"/>
  <c r="K129" i="6"/>
  <c r="G117" i="6"/>
  <c r="K117" i="6"/>
  <c r="D117" i="6"/>
  <c r="F117" i="6"/>
  <c r="I117" i="6"/>
  <c r="J117" i="6"/>
  <c r="I105" i="6"/>
  <c r="F105" i="6"/>
  <c r="H105" i="6"/>
  <c r="K105" i="6"/>
  <c r="I97" i="6"/>
  <c r="K97" i="6"/>
  <c r="F97" i="6"/>
  <c r="J97" i="6"/>
  <c r="H85" i="6"/>
  <c r="I85" i="6"/>
  <c r="J85" i="6"/>
  <c r="F85" i="6"/>
  <c r="C85" i="6"/>
  <c r="I73" i="6"/>
  <c r="H73" i="6"/>
  <c r="J73" i="6"/>
  <c r="K73" i="6"/>
  <c r="H61" i="6"/>
  <c r="I61" i="6"/>
  <c r="J61" i="6"/>
  <c r="F61" i="6"/>
  <c r="C61" i="6"/>
  <c r="I49" i="6"/>
  <c r="H49" i="6"/>
  <c r="K49" i="6"/>
  <c r="J49" i="6"/>
  <c r="I41" i="6"/>
  <c r="H41" i="6"/>
  <c r="J41" i="6"/>
  <c r="F41" i="6"/>
  <c r="H29" i="6"/>
  <c r="I29" i="6"/>
  <c r="J29" i="6"/>
  <c r="C29" i="6"/>
  <c r="C141" i="6"/>
  <c r="C97" i="6"/>
  <c r="C55" i="6"/>
  <c r="C33" i="6"/>
  <c r="E125" i="6"/>
  <c r="H121" i="6"/>
  <c r="H109" i="6"/>
  <c r="H103" i="6"/>
  <c r="K85" i="6"/>
  <c r="I63" i="6"/>
  <c r="I51" i="6"/>
  <c r="F29" i="6"/>
  <c r="D148" i="6"/>
  <c r="F148" i="6"/>
  <c r="H148" i="6"/>
  <c r="I148" i="6"/>
  <c r="C148" i="6"/>
  <c r="K148" i="6"/>
  <c r="D144" i="6"/>
  <c r="F144" i="6"/>
  <c r="H144" i="6"/>
  <c r="I144" i="6"/>
  <c r="K144" i="6"/>
  <c r="D140" i="6"/>
  <c r="F140" i="6"/>
  <c r="H140" i="6"/>
  <c r="I140" i="6"/>
  <c r="C140" i="6"/>
  <c r="K140" i="6"/>
  <c r="D136" i="6"/>
  <c r="F136" i="6"/>
  <c r="H136" i="6"/>
  <c r="I136" i="6"/>
  <c r="K136" i="6"/>
  <c r="D132" i="6"/>
  <c r="F132" i="6"/>
  <c r="H132" i="6"/>
  <c r="I132" i="6"/>
  <c r="C132" i="6"/>
  <c r="K132" i="6"/>
  <c r="G128" i="6"/>
  <c r="K128" i="6"/>
  <c r="D128" i="6"/>
  <c r="F128" i="6"/>
  <c r="H128" i="6"/>
  <c r="J128" i="6"/>
  <c r="G124" i="6"/>
  <c r="K124" i="6"/>
  <c r="D124" i="6"/>
  <c r="F124" i="6"/>
  <c r="H124" i="6"/>
  <c r="C124" i="6"/>
  <c r="J124" i="6"/>
  <c r="G120" i="6"/>
  <c r="K120" i="6"/>
  <c r="D120" i="6"/>
  <c r="F120" i="6"/>
  <c r="H120" i="6"/>
  <c r="J120" i="6"/>
  <c r="G116" i="6"/>
  <c r="K116" i="6"/>
  <c r="D116" i="6"/>
  <c r="F116" i="6"/>
  <c r="H116" i="6"/>
  <c r="C116" i="6"/>
  <c r="J116" i="6"/>
  <c r="H112" i="6"/>
  <c r="D112" i="6"/>
  <c r="J108" i="6"/>
  <c r="I108" i="6"/>
  <c r="H108" i="6"/>
  <c r="I104" i="6"/>
  <c r="J104" i="6"/>
  <c r="H104" i="6"/>
  <c r="C104" i="6"/>
  <c r="J100" i="6"/>
  <c r="F100" i="6"/>
  <c r="H100" i="6"/>
  <c r="K100" i="6"/>
  <c r="I96" i="6"/>
  <c r="J96" i="6"/>
  <c r="K96" i="6"/>
  <c r="C96" i="6"/>
  <c r="H96" i="6"/>
  <c r="J92" i="6"/>
  <c r="F92" i="6"/>
  <c r="I92" i="6"/>
  <c r="I88" i="6"/>
  <c r="J88" i="6"/>
  <c r="K88" i="6"/>
  <c r="H88" i="6"/>
  <c r="C88" i="6"/>
  <c r="F88" i="6"/>
  <c r="J84" i="6"/>
  <c r="F84" i="6"/>
  <c r="I84" i="6"/>
  <c r="H84" i="6"/>
  <c r="I80" i="6"/>
  <c r="J80" i="6"/>
  <c r="K80" i="6"/>
  <c r="F80" i="6"/>
  <c r="C80" i="6"/>
  <c r="J76" i="6"/>
  <c r="F76" i="6"/>
  <c r="I76" i="6"/>
  <c r="K76" i="6"/>
  <c r="I72" i="6"/>
  <c r="J72" i="6"/>
  <c r="K72" i="6"/>
  <c r="H72" i="6"/>
  <c r="C72" i="6"/>
  <c r="J68" i="6"/>
  <c r="F68" i="6"/>
  <c r="I68" i="6"/>
  <c r="H68" i="6"/>
  <c r="I64" i="6"/>
  <c r="J64" i="6"/>
  <c r="K64" i="6"/>
  <c r="F64" i="6"/>
  <c r="C64" i="6"/>
  <c r="J60" i="6"/>
  <c r="F60" i="6"/>
  <c r="I60" i="6"/>
  <c r="K60" i="6"/>
  <c r="I56" i="6"/>
  <c r="J56" i="6"/>
  <c r="K56" i="6"/>
  <c r="C56" i="6"/>
  <c r="H56" i="6"/>
  <c r="J52" i="6"/>
  <c r="F52" i="6"/>
  <c r="I52" i="6"/>
  <c r="H52" i="6"/>
  <c r="K52" i="6"/>
  <c r="I48" i="6"/>
  <c r="J48" i="6"/>
  <c r="K48" i="6"/>
  <c r="C48" i="6"/>
  <c r="F48" i="6"/>
  <c r="H48" i="6"/>
  <c r="J44" i="6"/>
  <c r="F44" i="6"/>
  <c r="I44" i="6"/>
  <c r="H44" i="6"/>
  <c r="I40" i="6"/>
  <c r="J40" i="6"/>
  <c r="K40" i="6"/>
  <c r="C40" i="6"/>
  <c r="F40" i="6"/>
  <c r="J36" i="6"/>
  <c r="F36" i="6"/>
  <c r="I36" i="6"/>
  <c r="K36" i="6"/>
  <c r="I32" i="6"/>
  <c r="J32" i="6"/>
  <c r="C32" i="6"/>
  <c r="H32" i="6"/>
  <c r="J28" i="6"/>
  <c r="F28" i="6"/>
  <c r="I28" i="6"/>
  <c r="H28" i="6"/>
  <c r="I24" i="6"/>
  <c r="J24" i="6"/>
  <c r="H24" i="6"/>
  <c r="C24" i="6"/>
  <c r="F24" i="6"/>
  <c r="J20" i="6"/>
  <c r="F20" i="6"/>
  <c r="I20" i="6"/>
  <c r="H20" i="6"/>
  <c r="I16" i="6"/>
  <c r="J16" i="6"/>
  <c r="F16" i="6"/>
  <c r="C16" i="6"/>
  <c r="J12" i="6"/>
  <c r="F12" i="6"/>
  <c r="I12" i="6"/>
  <c r="I8" i="6"/>
  <c r="J8" i="6"/>
  <c r="H8" i="6"/>
  <c r="C8" i="6"/>
  <c r="J4" i="6"/>
  <c r="F4" i="6"/>
  <c r="I4" i="6"/>
  <c r="H4" i="6"/>
  <c r="C136" i="6"/>
  <c r="C114" i="6"/>
  <c r="C92" i="6"/>
  <c r="C71" i="6"/>
  <c r="C49" i="6"/>
  <c r="C28" i="6"/>
  <c r="C7" i="6"/>
  <c r="G149" i="6"/>
  <c r="J146" i="6"/>
  <c r="E144" i="6"/>
  <c r="G141" i="6"/>
  <c r="J138" i="6"/>
  <c r="E136" i="6"/>
  <c r="G133" i="6"/>
  <c r="J130" i="6"/>
  <c r="J127" i="6"/>
  <c r="E124" i="6"/>
  <c r="I120" i="6"/>
  <c r="E117" i="6"/>
  <c r="H113" i="6"/>
  <c r="F108" i="6"/>
  <c r="J101" i="6"/>
  <c r="K92" i="6"/>
  <c r="H83" i="6"/>
  <c r="F72" i="6"/>
  <c r="H60" i="6"/>
  <c r="F49" i="6"/>
  <c r="K37" i="6"/>
  <c r="I3" i="6"/>
  <c r="F34" i="6"/>
  <c r="H34" i="6"/>
  <c r="I34" i="6"/>
  <c r="K34" i="6"/>
  <c r="H30" i="6"/>
  <c r="F30" i="6"/>
  <c r="F26" i="6"/>
  <c r="H26" i="6"/>
  <c r="I26" i="6"/>
  <c r="H22" i="6"/>
  <c r="F22" i="6"/>
  <c r="F18" i="6"/>
  <c r="H18" i="6"/>
  <c r="I18" i="6"/>
  <c r="H14" i="6"/>
  <c r="F14" i="6"/>
  <c r="F10" i="6"/>
  <c r="H10" i="6"/>
  <c r="I10" i="6"/>
  <c r="H6" i="6"/>
  <c r="F6" i="6"/>
  <c r="J6" i="6"/>
  <c r="I25" i="6"/>
  <c r="H25" i="6"/>
  <c r="H21" i="6"/>
  <c r="I21" i="6"/>
  <c r="J21" i="6"/>
  <c r="I17" i="6"/>
  <c r="H17" i="6"/>
  <c r="H13" i="6"/>
  <c r="I13" i="6"/>
  <c r="J13" i="6"/>
  <c r="I9" i="6"/>
  <c r="H9" i="6"/>
  <c r="H5" i="6"/>
  <c r="I5" i="6"/>
  <c r="J5" i="6"/>
  <c r="J22" i="6"/>
  <c r="J18" i="6"/>
  <c r="I14" i="6"/>
  <c r="C34" i="6"/>
  <c r="C26" i="6"/>
  <c r="C18" i="6"/>
  <c r="C10" i="6"/>
  <c r="J30" i="6"/>
  <c r="J26" i="6"/>
  <c r="I22" i="6"/>
  <c r="J9" i="6"/>
  <c r="F5" i="6"/>
  <c r="J25" i="6"/>
  <c r="F21" i="6"/>
  <c r="F17" i="6"/>
  <c r="C30" i="6"/>
  <c r="C22" i="6"/>
  <c r="C14" i="6"/>
  <c r="C6" i="6"/>
  <c r="C112" i="6"/>
  <c r="F112" i="6"/>
  <c r="G112" i="6"/>
  <c r="E112" i="6"/>
  <c r="J112" i="6"/>
  <c r="K112" i="6"/>
  <c r="I112" i="6"/>
  <c r="AF2" i="2"/>
  <c r="AF1" i="2"/>
  <c r="F61" i="4" l="1"/>
  <c r="G111" i="6" l="1"/>
  <c r="BO91" i="2"/>
  <c r="D1" i="2" l="1"/>
  <c r="E1" i="2"/>
  <c r="F1" i="2"/>
  <c r="G1" i="2"/>
  <c r="H1" i="2"/>
  <c r="I1" i="2"/>
  <c r="J1" i="2"/>
  <c r="K1" i="2"/>
  <c r="L1" i="2"/>
  <c r="M1" i="2"/>
  <c r="N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G1" i="2"/>
  <c r="AH1" i="2"/>
  <c r="AI1" i="2"/>
  <c r="AJ1" i="2"/>
  <c r="AK1" i="2"/>
  <c r="AL1" i="2"/>
  <c r="AM1" i="2"/>
  <c r="AN1" i="2"/>
  <c r="AO1" i="2"/>
  <c r="AR1" i="2"/>
  <c r="AS1" i="2"/>
  <c r="AT1" i="2"/>
  <c r="AU1" i="2"/>
  <c r="AV1" i="2"/>
  <c r="AW1" i="2"/>
  <c r="AX1" i="2"/>
  <c r="AY1" i="2"/>
  <c r="AZ1" i="2"/>
  <c r="BA1" i="2"/>
  <c r="D2" i="2"/>
  <c r="E2" i="2"/>
  <c r="F2" i="2"/>
  <c r="G2" i="2"/>
  <c r="H2" i="2"/>
  <c r="I2" i="2"/>
  <c r="J2" i="2"/>
  <c r="K2" i="2"/>
  <c r="L2" i="2"/>
  <c r="M2" i="2"/>
  <c r="N2" i="2"/>
  <c r="O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C2" i="2"/>
  <c r="U3" i="2" l="1"/>
  <c r="F59" i="4" l="1"/>
  <c r="I1" i="5" l="1"/>
  <c r="D8" i="5" l="1"/>
  <c r="F41" i="4" l="1"/>
  <c r="F9" i="4"/>
  <c r="F11" i="4"/>
  <c r="F52" i="4"/>
  <c r="F54" i="4"/>
  <c r="F55" i="4"/>
  <c r="F56" i="4"/>
  <c r="F5" i="4"/>
  <c r="F6" i="4"/>
  <c r="F15" i="4"/>
  <c r="F17" i="4"/>
  <c r="F18" i="4"/>
  <c r="F19" i="4"/>
  <c r="F20" i="4"/>
  <c r="F21" i="4"/>
  <c r="F22" i="4"/>
  <c r="F23" i="4"/>
  <c r="F24" i="4"/>
  <c r="F27" i="4"/>
  <c r="F28" i="4"/>
  <c r="F29" i="4"/>
  <c r="F33" i="4"/>
  <c r="F35" i="4"/>
  <c r="F36" i="4"/>
  <c r="F26" i="4"/>
  <c r="F75" i="4"/>
  <c r="F38" i="4"/>
  <c r="F39" i="4"/>
  <c r="F40" i="4"/>
  <c r="F69" i="4"/>
  <c r="F42" i="4"/>
  <c r="F43" i="4"/>
  <c r="F60" i="4"/>
  <c r="F47" i="4"/>
  <c r="F48" i="4"/>
  <c r="F49" i="4"/>
  <c r="F45" i="4"/>
  <c r="F46" i="4"/>
  <c r="F2" i="4"/>
  <c r="F58" i="4"/>
  <c r="F72" i="4"/>
  <c r="F62" i="4"/>
  <c r="F12" i="4"/>
  <c r="F70" i="4"/>
  <c r="F65" i="4"/>
  <c r="F63" i="4"/>
  <c r="F67" i="4"/>
  <c r="F68" i="4"/>
  <c r="F73" i="4"/>
  <c r="F74" i="4"/>
  <c r="F71" i="4"/>
  <c r="F77" i="4"/>
  <c r="F31" i="4"/>
  <c r="F32" i="4"/>
  <c r="F3" i="4"/>
  <c r="F25" i="4"/>
  <c r="F34" i="4"/>
  <c r="F44" i="4"/>
  <c r="F51" i="4"/>
  <c r="F37" i="4"/>
  <c r="F7" i="4"/>
  <c r="F66" i="4"/>
  <c r="F13" i="4"/>
  <c r="F30" i="4"/>
  <c r="F53" i="4"/>
  <c r="F64" i="4"/>
  <c r="F4" i="4"/>
  <c r="F57" i="4"/>
  <c r="F78" i="4"/>
  <c r="F14" i="4"/>
  <c r="F8" i="4"/>
  <c r="F50" i="4"/>
  <c r="J3" i="2" l="1"/>
  <c r="C3" i="2"/>
  <c r="D3" i="2"/>
  <c r="E3" i="2"/>
  <c r="F3" i="2"/>
  <c r="G3" i="2"/>
  <c r="H3" i="2"/>
  <c r="I3" i="2"/>
  <c r="K3" i="2"/>
  <c r="L3" i="2"/>
  <c r="M3" i="2"/>
  <c r="N3" i="2"/>
  <c r="O3" i="2"/>
  <c r="Q3" i="2"/>
  <c r="R3" i="2"/>
  <c r="S3" i="2"/>
  <c r="T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A3" i="2" l="1"/>
  <c r="AS3" i="2"/>
  <c r="AZ3" i="2"/>
  <c r="AR3" i="2"/>
  <c r="AT3" i="2"/>
  <c r="AY3" i="2"/>
  <c r="AQ3" i="2"/>
  <c r="AX3" i="2"/>
  <c r="AV3" i="2"/>
  <c r="AW3" i="2"/>
  <c r="AU3" i="2"/>
  <c r="AP3" i="2"/>
  <c r="BN94" i="2" l="1"/>
  <c r="BB94" i="2" s="1"/>
  <c r="BC94" i="2" s="1"/>
  <c r="BE94" i="2" s="1"/>
  <c r="BN95" i="2"/>
  <c r="BB95" i="2" s="1"/>
  <c r="BC95" i="2" s="1"/>
  <c r="BE95" i="2" s="1"/>
  <c r="BN64" i="2"/>
  <c r="BB64" i="2" s="1"/>
  <c r="BC64" i="2" s="1"/>
  <c r="BE64" i="2" s="1"/>
  <c r="BN39" i="2"/>
  <c r="BB39" i="2" s="1"/>
  <c r="BC39" i="2" s="1"/>
  <c r="BE39" i="2" s="1"/>
  <c r="BN42" i="2"/>
  <c r="BB42" i="2" s="1"/>
  <c r="BC42" i="2" s="1"/>
  <c r="BE42" i="2" s="1"/>
  <c r="BN58" i="2"/>
  <c r="BB58" i="2" s="1"/>
  <c r="BC58" i="2" s="1"/>
  <c r="BE58" i="2" s="1"/>
  <c r="BN66" i="2"/>
  <c r="BB66" i="2" s="1"/>
  <c r="BC66" i="2" s="1"/>
  <c r="BE66" i="2" s="1"/>
  <c r="BN93" i="2"/>
  <c r="BB93" i="2" s="1"/>
  <c r="BC93" i="2" s="1"/>
  <c r="BE93" i="2" s="1"/>
  <c r="BN63" i="2"/>
  <c r="BB63" i="2" s="1"/>
  <c r="BC63" i="2" s="1"/>
  <c r="BE63" i="2" s="1"/>
  <c r="BN41" i="2"/>
  <c r="BN40" i="2"/>
  <c r="BN86" i="2"/>
  <c r="BN59" i="2"/>
  <c r="BB59" i="2" s="1"/>
  <c r="BN49" i="2"/>
  <c r="BB49" i="2" s="1"/>
  <c r="BC49" i="2" s="1"/>
  <c r="BE49" i="2" s="1"/>
  <c r="BN67" i="2"/>
  <c r="BN92" i="2"/>
  <c r="BN34" i="2"/>
  <c r="BN126" i="2"/>
  <c r="BN124" i="2"/>
  <c r="BN11" i="2"/>
  <c r="BN78" i="2"/>
  <c r="BN83" i="2"/>
  <c r="BN152" i="2"/>
  <c r="BN136" i="2"/>
  <c r="BN141" i="2"/>
  <c r="BN52" i="2"/>
  <c r="BN46" i="2"/>
  <c r="BN90" i="2"/>
  <c r="BN161" i="2"/>
  <c r="BN128" i="2"/>
  <c r="BN61" i="2"/>
  <c r="BN36" i="2"/>
  <c r="BN158" i="2"/>
  <c r="BN146" i="2"/>
  <c r="BN74" i="2"/>
  <c r="BN157" i="2"/>
  <c r="BN150" i="2"/>
  <c r="BN129" i="2"/>
  <c r="BN7" i="2"/>
  <c r="BN123" i="2"/>
  <c r="BN54" i="2"/>
  <c r="BN24" i="2"/>
  <c r="BN140" i="2"/>
  <c r="BN65" i="2"/>
  <c r="BN57" i="2"/>
  <c r="BN6" i="2"/>
  <c r="BN132" i="2"/>
  <c r="BN13" i="2"/>
  <c r="BN148" i="2"/>
  <c r="BN143" i="2"/>
  <c r="BN144" i="2"/>
  <c r="BN14" i="2"/>
  <c r="BN68" i="2"/>
  <c r="BN17" i="2"/>
  <c r="BN62" i="2"/>
  <c r="BN50" i="2"/>
  <c r="BN89" i="2"/>
  <c r="BN19" i="2"/>
  <c r="BN69" i="2"/>
  <c r="BN154" i="2"/>
  <c r="BN131" i="2"/>
  <c r="BN160" i="2"/>
  <c r="BN72" i="2"/>
  <c r="BN85" i="2"/>
  <c r="BN127" i="2"/>
  <c r="BN137" i="2"/>
  <c r="BN55" i="2"/>
  <c r="BN29" i="2"/>
  <c r="BN87" i="2"/>
  <c r="BN9" i="2"/>
  <c r="BN44" i="2"/>
  <c r="BN30" i="2"/>
  <c r="BN76" i="2"/>
  <c r="BN153" i="2"/>
  <c r="BN135" i="2"/>
  <c r="BN10" i="2"/>
  <c r="BN35" i="2"/>
  <c r="BN80" i="2"/>
  <c r="BN12" i="2"/>
  <c r="BN147" i="2"/>
  <c r="BN133" i="2"/>
  <c r="BN73" i="2"/>
  <c r="BN33" i="2"/>
  <c r="BN37" i="2"/>
  <c r="BN82" i="2"/>
  <c r="BN77" i="2"/>
  <c r="BN8" i="2"/>
  <c r="BN60" i="2"/>
  <c r="BN25" i="2"/>
  <c r="BN45" i="2"/>
  <c r="BN70" i="2"/>
  <c r="BN155" i="2"/>
  <c r="BN47" i="2"/>
  <c r="BN149" i="2"/>
  <c r="BN75" i="2"/>
  <c r="BN48" i="2"/>
  <c r="BN88" i="2"/>
  <c r="BN16" i="2"/>
  <c r="BN26" i="2"/>
  <c r="BN21" i="2"/>
  <c r="BN71" i="2"/>
  <c r="BN156" i="2"/>
  <c r="BN159" i="2"/>
  <c r="BN22" i="2"/>
  <c r="BN43" i="2"/>
  <c r="BN27" i="2"/>
  <c r="BN162" i="2"/>
  <c r="BN139" i="2"/>
  <c r="BN18" i="2"/>
  <c r="BN20" i="2"/>
  <c r="BN51" i="2"/>
  <c r="BN125" i="2"/>
  <c r="BN84" i="2"/>
  <c r="BN5" i="2"/>
  <c r="BN28" i="2"/>
  <c r="BN151" i="2"/>
  <c r="BN134" i="2"/>
  <c r="BN56" i="2"/>
  <c r="BN79" i="2"/>
  <c r="BN142" i="2"/>
  <c r="BN145" i="2"/>
  <c r="BN31" i="2"/>
  <c r="BN53" i="2"/>
  <c r="BN138" i="2"/>
  <c r="BN38" i="2"/>
  <c r="BN81" i="2"/>
  <c r="BN130" i="2"/>
  <c r="BN32" i="2"/>
  <c r="BN23" i="2"/>
  <c r="BN91" i="2"/>
  <c r="BN15" i="2"/>
  <c r="BO87" i="2"/>
  <c r="BO88" i="2"/>
  <c r="BB41" i="2" l="1"/>
  <c r="BC41" i="2" s="1"/>
  <c r="BE41" i="2" s="1"/>
  <c r="BB40" i="2"/>
  <c r="BC40" i="2" s="1"/>
  <c r="BE40" i="2" s="1"/>
  <c r="BB86" i="2"/>
  <c r="BC86" i="2" s="1"/>
  <c r="BE86" i="2" s="1"/>
  <c r="BC59" i="2"/>
  <c r="BE59" i="2" s="1"/>
  <c r="BB67" i="2"/>
  <c r="BC67" i="2" s="1"/>
  <c r="BE67" i="2" s="1"/>
  <c r="BB88" i="2"/>
  <c r="D108" i="6" s="1"/>
  <c r="BB87" i="2"/>
  <c r="D107" i="6" s="1"/>
  <c r="D98" i="6" l="1"/>
  <c r="D106" i="6"/>
  <c r="BI163" i="2"/>
  <c r="BD163" i="2"/>
  <c r="BO163" i="2" s="1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I163" i="2"/>
  <c r="H163" i="2"/>
  <c r="G163" i="2"/>
  <c r="F163" i="2"/>
  <c r="E163" i="2"/>
  <c r="D163" i="2"/>
  <c r="C163" i="2"/>
  <c r="BO62" i="2"/>
  <c r="BB62" i="2" s="1"/>
  <c r="BO65" i="2"/>
  <c r="BB65" i="2" s="1"/>
  <c r="BO90" i="2"/>
  <c r="BB90" i="2" s="1"/>
  <c r="D110" i="6" s="1"/>
  <c r="BO89" i="2"/>
  <c r="BB89" i="2" s="1"/>
  <c r="D109" i="6" s="1"/>
  <c r="D105" i="6"/>
  <c r="D104" i="6"/>
  <c r="BO85" i="2"/>
  <c r="BB85" i="2" s="1"/>
  <c r="D103" i="6" s="1"/>
  <c r="BO84" i="2"/>
  <c r="BB84" i="2" s="1"/>
  <c r="D102" i="6" s="1"/>
  <c r="BO83" i="2"/>
  <c r="BB83" i="2" s="1"/>
  <c r="D101" i="6" s="1"/>
  <c r="D100" i="6"/>
  <c r="BO82" i="2"/>
  <c r="BB82" i="2" s="1"/>
  <c r="D99" i="6" s="1"/>
  <c r="BO81" i="2"/>
  <c r="BB81" i="2" s="1"/>
  <c r="D97" i="6" s="1"/>
  <c r="BO80" i="2"/>
  <c r="BB80" i="2" s="1"/>
  <c r="D96" i="6" s="1"/>
  <c r="BO79" i="2"/>
  <c r="BB79" i="2" s="1"/>
  <c r="D95" i="6" s="1"/>
  <c r="BO78" i="2"/>
  <c r="BB78" i="2" s="1"/>
  <c r="D94" i="6" s="1"/>
  <c r="D93" i="6"/>
  <c r="BO77" i="2"/>
  <c r="BB77" i="2" s="1"/>
  <c r="D92" i="6" s="1"/>
  <c r="BO76" i="2"/>
  <c r="BB76" i="2" s="1"/>
  <c r="D91" i="6" s="1"/>
  <c r="D90" i="6"/>
  <c r="D89" i="6"/>
  <c r="D88" i="6"/>
  <c r="BO75" i="2"/>
  <c r="BB75" i="2" s="1"/>
  <c r="D87" i="6" s="1"/>
  <c r="BO74" i="2"/>
  <c r="BB74" i="2" s="1"/>
  <c r="D86" i="6" s="1"/>
  <c r="D85" i="6"/>
  <c r="BO73" i="2"/>
  <c r="BB73" i="2" s="1"/>
  <c r="D84" i="6" s="1"/>
  <c r="BO72" i="2"/>
  <c r="BB72" i="2" s="1"/>
  <c r="D83" i="6" s="1"/>
  <c r="BO71" i="2"/>
  <c r="BB71" i="2" s="1"/>
  <c r="D82" i="6" s="1"/>
  <c r="BO70" i="2"/>
  <c r="BB70" i="2" s="1"/>
  <c r="D81" i="6" s="1"/>
  <c r="BO69" i="2"/>
  <c r="BB69" i="2" s="1"/>
  <c r="D80" i="6" s="1"/>
  <c r="D79" i="6"/>
  <c r="D78" i="6"/>
  <c r="D77" i="6"/>
  <c r="D76" i="6"/>
  <c r="BO68" i="2"/>
  <c r="BB68" i="2" s="1"/>
  <c r="D75" i="6" s="1"/>
  <c r="D74" i="6"/>
  <c r="BO61" i="2"/>
  <c r="BB61" i="2" s="1"/>
  <c r="D70" i="6" s="1"/>
  <c r="BO60" i="2"/>
  <c r="BB60" i="2" s="1"/>
  <c r="D69" i="6" s="1"/>
  <c r="D68" i="6"/>
  <c r="BO57" i="2"/>
  <c r="BB57" i="2" s="1"/>
  <c r="D67" i="6" s="1"/>
  <c r="BO56" i="2"/>
  <c r="BB56" i="2" s="1"/>
  <c r="D66" i="6" s="1"/>
  <c r="BO55" i="2"/>
  <c r="BB55" i="2" s="1"/>
  <c r="D65" i="6" s="1"/>
  <c r="BO54" i="2"/>
  <c r="BB54" i="2" s="1"/>
  <c r="D64" i="6" s="1"/>
  <c r="D63" i="6"/>
  <c r="D62" i="6"/>
  <c r="D61" i="6"/>
  <c r="D60" i="6"/>
  <c r="D59" i="6"/>
  <c r="D58" i="6"/>
  <c r="D57" i="6"/>
  <c r="D56" i="6"/>
  <c r="D55" i="6"/>
  <c r="D54" i="6"/>
  <c r="D53" i="6"/>
  <c r="D52" i="6"/>
  <c r="BO53" i="2"/>
  <c r="BB53" i="2" s="1"/>
  <c r="D50" i="6" s="1"/>
  <c r="BO52" i="2"/>
  <c r="BB52" i="2" s="1"/>
  <c r="D49" i="6" s="1"/>
  <c r="D48" i="6"/>
  <c r="D47" i="6"/>
  <c r="BO51" i="2"/>
  <c r="BB51" i="2" s="1"/>
  <c r="D46" i="6" s="1"/>
  <c r="BO50" i="2"/>
  <c r="BB50" i="2" s="1"/>
  <c r="D45" i="6" s="1"/>
  <c r="BO48" i="2"/>
  <c r="BB48" i="2" s="1"/>
  <c r="D43" i="6" s="1"/>
  <c r="D44" i="6"/>
  <c r="BO47" i="2"/>
  <c r="BB47" i="2" s="1"/>
  <c r="D42" i="6" s="1"/>
  <c r="BO46" i="2"/>
  <c r="BB46" i="2" s="1"/>
  <c r="D41" i="6" s="1"/>
  <c r="BO45" i="2"/>
  <c r="BB45" i="2" s="1"/>
  <c r="D40" i="6" s="1"/>
  <c r="BO44" i="2"/>
  <c r="BB44" i="2" s="1"/>
  <c r="D39" i="6" s="1"/>
  <c r="BO43" i="2"/>
  <c r="BB43" i="2" s="1"/>
  <c r="D38" i="6" s="1"/>
  <c r="BO38" i="2"/>
  <c r="BB38" i="2" s="1"/>
  <c r="D37" i="6" s="1"/>
  <c r="D36" i="6"/>
  <c r="BO37" i="2"/>
  <c r="BB37" i="2" s="1"/>
  <c r="D35" i="6" s="1"/>
  <c r="D34" i="6"/>
  <c r="BO28" i="2"/>
  <c r="BI28" i="2"/>
  <c r="K25" i="6" s="1"/>
  <c r="BO27" i="2"/>
  <c r="BI27" i="2"/>
  <c r="K24" i="6" s="1"/>
  <c r="BO36" i="2"/>
  <c r="BI36" i="2"/>
  <c r="BO35" i="2"/>
  <c r="BI35" i="2"/>
  <c r="BO34" i="2"/>
  <c r="BI34" i="2"/>
  <c r="K31" i="6" s="1"/>
  <c r="BO33" i="2"/>
  <c r="BI33" i="2"/>
  <c r="K30" i="6" s="1"/>
  <c r="BO32" i="2"/>
  <c r="BI32" i="2"/>
  <c r="BO31" i="2"/>
  <c r="BI31" i="2"/>
  <c r="BO30" i="2"/>
  <c r="BI30" i="2"/>
  <c r="K27" i="6" s="1"/>
  <c r="BO29" i="2"/>
  <c r="BI29" i="2"/>
  <c r="K26" i="6" s="1"/>
  <c r="BO26" i="2"/>
  <c r="BI26" i="2"/>
  <c r="BO25" i="2"/>
  <c r="BI25" i="2"/>
  <c r="BO16" i="2"/>
  <c r="BI16" i="2"/>
  <c r="K13" i="6" s="1"/>
  <c r="BO15" i="2"/>
  <c r="BI15" i="2"/>
  <c r="K12" i="6" s="1"/>
  <c r="BO24" i="2"/>
  <c r="BI24" i="2"/>
  <c r="BO23" i="2"/>
  <c r="BI23" i="2"/>
  <c r="BO22" i="2"/>
  <c r="BI22" i="2"/>
  <c r="K19" i="6" s="1"/>
  <c r="BO21" i="2"/>
  <c r="BI21" i="2"/>
  <c r="K18" i="6" s="1"/>
  <c r="BO20" i="2"/>
  <c r="BI20" i="2"/>
  <c r="BO19" i="2"/>
  <c r="BI19" i="2"/>
  <c r="BO18" i="2"/>
  <c r="BI18" i="2"/>
  <c r="K15" i="6" s="1"/>
  <c r="BO17" i="2"/>
  <c r="BI17" i="2"/>
  <c r="K14" i="6" s="1"/>
  <c r="BO14" i="2"/>
  <c r="BI14" i="2"/>
  <c r="BO13" i="2"/>
  <c r="BI13" i="2"/>
  <c r="BO8" i="2"/>
  <c r="BI8" i="2"/>
  <c r="K5" i="6" s="1"/>
  <c r="BO12" i="2"/>
  <c r="BI12" i="2"/>
  <c r="K9" i="6" s="1"/>
  <c r="BO11" i="2"/>
  <c r="BI11" i="2"/>
  <c r="BO10" i="2"/>
  <c r="BI10" i="2"/>
  <c r="BO9" i="2"/>
  <c r="BI9" i="2"/>
  <c r="K6" i="6" s="1"/>
  <c r="BO7" i="2"/>
  <c r="BI7" i="2"/>
  <c r="K4" i="6" s="1"/>
  <c r="BO6" i="2"/>
  <c r="BI6" i="2"/>
  <c r="BP5" i="2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P23" i="2" s="1"/>
  <c r="BP24" i="2" s="1"/>
  <c r="BP25" i="2" s="1"/>
  <c r="BP26" i="2" s="1"/>
  <c r="BP27" i="2" s="1"/>
  <c r="BP28" i="2" s="1"/>
  <c r="BP29" i="2" s="1"/>
  <c r="BP30" i="2" s="1"/>
  <c r="BP31" i="2" s="1"/>
  <c r="BP32" i="2" s="1"/>
  <c r="BP33" i="2" s="1"/>
  <c r="BP34" i="2" s="1"/>
  <c r="BP35" i="2" s="1"/>
  <c r="BP36" i="2" s="1"/>
  <c r="BP37" i="2" s="1"/>
  <c r="BP38" i="2" s="1"/>
  <c r="BP39" i="2" s="1"/>
  <c r="BP40" i="2" s="1"/>
  <c r="BP41" i="2" s="1"/>
  <c r="BP42" i="2" s="1"/>
  <c r="BP43" i="2" s="1"/>
  <c r="BP44" i="2" s="1"/>
  <c r="BP45" i="2" s="1"/>
  <c r="BP46" i="2" s="1"/>
  <c r="BP47" i="2" s="1"/>
  <c r="BP48" i="2" s="1"/>
  <c r="BP49" i="2" s="1"/>
  <c r="BP50" i="2" s="1"/>
  <c r="BP51" i="2" s="1"/>
  <c r="BP52" i="2" s="1"/>
  <c r="BP53" i="2" s="1"/>
  <c r="BP54" i="2" s="1"/>
  <c r="BP55" i="2" s="1"/>
  <c r="BP56" i="2" s="1"/>
  <c r="BP57" i="2" s="1"/>
  <c r="BP58" i="2" s="1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P72" i="2" s="1"/>
  <c r="BP73" i="2" s="1"/>
  <c r="BP74" i="2" s="1"/>
  <c r="BP75" i="2" s="1"/>
  <c r="BP76" i="2" s="1"/>
  <c r="BP77" i="2" s="1"/>
  <c r="BP78" i="2" s="1"/>
  <c r="BP79" i="2" s="1"/>
  <c r="BP80" i="2" s="1"/>
  <c r="BP81" i="2" s="1"/>
  <c r="BP82" i="2" s="1"/>
  <c r="BP83" i="2" s="1"/>
  <c r="BP84" i="2" s="1"/>
  <c r="BP85" i="2" s="1"/>
  <c r="BP86" i="2" s="1"/>
  <c r="BP87" i="2" s="1"/>
  <c r="BP88" i="2" s="1"/>
  <c r="BP89" i="2" s="1"/>
  <c r="BP90" i="2" s="1"/>
  <c r="BP91" i="2" s="1"/>
  <c r="BP92" i="2" s="1"/>
  <c r="BP93" i="2" s="1"/>
  <c r="BP94" i="2" s="1"/>
  <c r="BP95" i="2" s="1"/>
  <c r="BP96" i="2" s="1"/>
  <c r="BP97" i="2" s="1"/>
  <c r="BP98" i="2" s="1"/>
  <c r="BP99" i="2" s="1"/>
  <c r="BP100" i="2" s="1"/>
  <c r="BP101" i="2" s="1"/>
  <c r="BP102" i="2" s="1"/>
  <c r="BP103" i="2" s="1"/>
  <c r="BP104" i="2" s="1"/>
  <c r="BP105" i="2" s="1"/>
  <c r="BP106" i="2" s="1"/>
  <c r="BP107" i="2" s="1"/>
  <c r="BP108" i="2" s="1"/>
  <c r="BP109" i="2" s="1"/>
  <c r="BP110" i="2" s="1"/>
  <c r="BP111" i="2" s="1"/>
  <c r="BP112" i="2" s="1"/>
  <c r="BP113" i="2" s="1"/>
  <c r="BP114" i="2" s="1"/>
  <c r="BP115" i="2" s="1"/>
  <c r="BP116" i="2" s="1"/>
  <c r="BP117" i="2" s="1"/>
  <c r="BP118" i="2" s="1"/>
  <c r="BP119" i="2" s="1"/>
  <c r="BP120" i="2" s="1"/>
  <c r="BP121" i="2" s="1"/>
  <c r="BP122" i="2" s="1"/>
  <c r="BP123" i="2" s="1"/>
  <c r="BP124" i="2" s="1"/>
  <c r="BP125" i="2" s="1"/>
  <c r="BP126" i="2" s="1"/>
  <c r="BP127" i="2" s="1"/>
  <c r="BP128" i="2" s="1"/>
  <c r="BP129" i="2" s="1"/>
  <c r="BP130" i="2" s="1"/>
  <c r="BP131" i="2" s="1"/>
  <c r="BP132" i="2" s="1"/>
  <c r="BP133" i="2" s="1"/>
  <c r="BP134" i="2" s="1"/>
  <c r="BP135" i="2" s="1"/>
  <c r="BP136" i="2" s="1"/>
  <c r="BP137" i="2" s="1"/>
  <c r="BP138" i="2" s="1"/>
  <c r="BP139" i="2" s="1"/>
  <c r="BP140" i="2" s="1"/>
  <c r="BP141" i="2" s="1"/>
  <c r="BP142" i="2" s="1"/>
  <c r="BP143" i="2" s="1"/>
  <c r="BP144" i="2" s="1"/>
  <c r="BP145" i="2" s="1"/>
  <c r="BP146" i="2" s="1"/>
  <c r="BP147" i="2" s="1"/>
  <c r="BP148" i="2" s="1"/>
  <c r="BP149" i="2" s="1"/>
  <c r="BP150" i="2" s="1"/>
  <c r="BP151" i="2" s="1"/>
  <c r="BP152" i="2" s="1"/>
  <c r="BP153" i="2" s="1"/>
  <c r="BP154" i="2" s="1"/>
  <c r="BP155" i="2" s="1"/>
  <c r="BP156" i="2" s="1"/>
  <c r="BP157" i="2" s="1"/>
  <c r="BP158" i="2" s="1"/>
  <c r="BP159" i="2" s="1"/>
  <c r="BP160" i="2" s="1"/>
  <c r="BP161" i="2" s="1"/>
  <c r="BP162" i="2" s="1"/>
  <c r="BP163" i="2" s="1"/>
  <c r="BO5" i="2"/>
  <c r="BI5" i="2"/>
  <c r="K2" i="6" s="1"/>
  <c r="BB10" i="2" l="1"/>
  <c r="D7" i="6" s="1"/>
  <c r="K7" i="6"/>
  <c r="BB13" i="2"/>
  <c r="D10" i="6" s="1"/>
  <c r="K10" i="6"/>
  <c r="BB19" i="2"/>
  <c r="D16" i="6" s="1"/>
  <c r="K16" i="6"/>
  <c r="BB23" i="2"/>
  <c r="D20" i="6" s="1"/>
  <c r="K20" i="6"/>
  <c r="BB25" i="2"/>
  <c r="D22" i="6" s="1"/>
  <c r="K22" i="6"/>
  <c r="BB31" i="2"/>
  <c r="D28" i="6" s="1"/>
  <c r="K28" i="6"/>
  <c r="BB35" i="2"/>
  <c r="D32" i="6" s="1"/>
  <c r="K32" i="6"/>
  <c r="BB6" i="2"/>
  <c r="D3" i="6" s="1"/>
  <c r="K3" i="6"/>
  <c r="BB11" i="2"/>
  <c r="D8" i="6" s="1"/>
  <c r="K8" i="6"/>
  <c r="BB14" i="2"/>
  <c r="D11" i="6" s="1"/>
  <c r="K11" i="6"/>
  <c r="BB20" i="2"/>
  <c r="D17" i="6" s="1"/>
  <c r="K17" i="6"/>
  <c r="BB24" i="2"/>
  <c r="D21" i="6" s="1"/>
  <c r="K21" i="6"/>
  <c r="BB26" i="2"/>
  <c r="D23" i="6" s="1"/>
  <c r="K23" i="6"/>
  <c r="BB32" i="2"/>
  <c r="D29" i="6" s="1"/>
  <c r="K29" i="6"/>
  <c r="BB36" i="2"/>
  <c r="D33" i="6" s="1"/>
  <c r="K33" i="6"/>
  <c r="BC65" i="2"/>
  <c r="D72" i="6"/>
  <c r="BC62" i="2"/>
  <c r="D71" i="6"/>
  <c r="D73" i="6"/>
  <c r="D51" i="6"/>
  <c r="G106" i="6"/>
  <c r="E106" i="6"/>
  <c r="G98" i="6"/>
  <c r="E98" i="6"/>
  <c r="BB7" i="2"/>
  <c r="D4" i="6" s="1"/>
  <c r="BB12" i="2"/>
  <c r="D9" i="6" s="1"/>
  <c r="BB17" i="2"/>
  <c r="D14" i="6" s="1"/>
  <c r="BB21" i="2"/>
  <c r="D18" i="6" s="1"/>
  <c r="BB15" i="2"/>
  <c r="D12" i="6" s="1"/>
  <c r="BB29" i="2"/>
  <c r="D26" i="6" s="1"/>
  <c r="BB33" i="2"/>
  <c r="D30" i="6" s="1"/>
  <c r="BB27" i="2"/>
  <c r="D24" i="6" s="1"/>
  <c r="BB9" i="2"/>
  <c r="D6" i="6" s="1"/>
  <c r="BB8" i="2"/>
  <c r="D5" i="6" s="1"/>
  <c r="BB18" i="2"/>
  <c r="D15" i="6" s="1"/>
  <c r="BB22" i="2"/>
  <c r="D19" i="6" s="1"/>
  <c r="BB16" i="2"/>
  <c r="D13" i="6" s="1"/>
  <c r="BB30" i="2"/>
  <c r="D27" i="6" s="1"/>
  <c r="BB34" i="2"/>
  <c r="D31" i="6" s="1"/>
  <c r="BB28" i="2"/>
  <c r="D25" i="6" s="1"/>
  <c r="D2" i="6"/>
  <c r="BN163" i="2"/>
  <c r="BE163" i="2"/>
  <c r="G51" i="6" l="1"/>
  <c r="E51" i="6"/>
  <c r="G73" i="6"/>
  <c r="E73" i="6"/>
  <c r="BE62" i="2"/>
  <c r="G71" i="6" s="1"/>
  <c r="E71" i="6"/>
  <c r="BE65" i="2"/>
  <c r="G72" i="6" s="1"/>
  <c r="E72" i="6"/>
  <c r="BC87" i="2"/>
  <c r="E107" i="6" s="1"/>
  <c r="BC5" i="2"/>
  <c r="E2" i="6" s="1"/>
  <c r="BC88" i="2"/>
  <c r="E108" i="6" s="1"/>
  <c r="BC24" i="2"/>
  <c r="E21" i="6" s="1"/>
  <c r="BC32" i="2"/>
  <c r="E29" i="6" s="1"/>
  <c r="BC31" i="2"/>
  <c r="E28" i="6" s="1"/>
  <c r="BC22" i="2"/>
  <c r="E19" i="6" s="1"/>
  <c r="BC30" i="2"/>
  <c r="E27" i="6" s="1"/>
  <c r="BC23" i="2" l="1"/>
  <c r="E20" i="6" s="1"/>
  <c r="BC28" i="2"/>
  <c r="E25" i="6" s="1"/>
  <c r="BC15" i="2"/>
  <c r="E12" i="6" s="1"/>
  <c r="BC48" i="2"/>
  <c r="E43" i="6" s="1"/>
  <c r="BC29" i="2"/>
  <c r="E26" i="6" s="1"/>
  <c r="BC60" i="2"/>
  <c r="E69" i="6" s="1"/>
  <c r="BC14" i="2"/>
  <c r="E11" i="6" s="1"/>
  <c r="E74" i="6"/>
  <c r="E57" i="6"/>
  <c r="BC38" i="2"/>
  <c r="E37" i="6" s="1"/>
  <c r="BC73" i="2"/>
  <c r="E84" i="6" s="1"/>
  <c r="E36" i="6"/>
  <c r="E76" i="6"/>
  <c r="BC80" i="2"/>
  <c r="E96" i="6" s="1"/>
  <c r="BC53" i="2"/>
  <c r="E50" i="6" s="1"/>
  <c r="E93" i="6"/>
  <c r="BC89" i="2"/>
  <c r="E109" i="6" s="1"/>
  <c r="BC56" i="2"/>
  <c r="E66" i="6" s="1"/>
  <c r="E52" i="6"/>
  <c r="E62" i="6"/>
  <c r="BC9" i="2"/>
  <c r="E6" i="6" s="1"/>
  <c r="BC85" i="2"/>
  <c r="E103" i="6" s="1"/>
  <c r="BE30" i="2"/>
  <c r="G27" i="6" s="1"/>
  <c r="BC26" i="2"/>
  <c r="E23" i="6" s="1"/>
  <c r="E100" i="6"/>
  <c r="BC11" i="2"/>
  <c r="E8" i="6" s="1"/>
  <c r="BC7" i="2"/>
  <c r="E4" i="6" s="1"/>
  <c r="BC50" i="2"/>
  <c r="E45" i="6" s="1"/>
  <c r="BE5" i="2"/>
  <c r="G2" i="6" s="1"/>
  <c r="BC81" i="2"/>
  <c r="E97" i="6" s="1"/>
  <c r="BC76" i="2"/>
  <c r="E91" i="6" s="1"/>
  <c r="BE24" i="2"/>
  <c r="G21" i="6" s="1"/>
  <c r="E56" i="6"/>
  <c r="BC43" i="2"/>
  <c r="E38" i="6" s="1"/>
  <c r="BC47" i="2"/>
  <c r="E42" i="6" s="1"/>
  <c r="BC35" i="2"/>
  <c r="E32" i="6" s="1"/>
  <c r="E89" i="6"/>
  <c r="BC13" i="2"/>
  <c r="E10" i="6" s="1"/>
  <c r="E34" i="6"/>
  <c r="BC77" i="2"/>
  <c r="E92" i="6" s="1"/>
  <c r="BC61" i="2"/>
  <c r="E70" i="6" s="1"/>
  <c r="E79" i="6"/>
  <c r="BC51" i="2"/>
  <c r="E46" i="6" s="1"/>
  <c r="BC45" i="2"/>
  <c r="E40" i="6" s="1"/>
  <c r="BC84" i="2"/>
  <c r="E102" i="6" s="1"/>
  <c r="E104" i="6"/>
  <c r="BC70" i="2"/>
  <c r="E81" i="6" s="1"/>
  <c r="E90" i="6"/>
  <c r="BC75" i="2"/>
  <c r="E87" i="6" s="1"/>
  <c r="BC55" i="2"/>
  <c r="E65" i="6" s="1"/>
  <c r="E63" i="6"/>
  <c r="E61" i="6"/>
  <c r="BC79" i="2"/>
  <c r="E95" i="6" s="1"/>
  <c r="BC18" i="2"/>
  <c r="E15" i="6" s="1"/>
  <c r="E53" i="6"/>
  <c r="BC46" i="2"/>
  <c r="E41" i="6" s="1"/>
  <c r="E55" i="6"/>
  <c r="BC27" i="2"/>
  <c r="E24" i="6" s="1"/>
  <c r="BC71" i="2"/>
  <c r="E82" i="6" s="1"/>
  <c r="E58" i="6"/>
  <c r="BC44" i="2"/>
  <c r="E39" i="6" s="1"/>
  <c r="BC17" i="2"/>
  <c r="E14" i="6" s="1"/>
  <c r="E88" i="6"/>
  <c r="BC52" i="2"/>
  <c r="E49" i="6" s="1"/>
  <c r="BC21" i="2"/>
  <c r="E18" i="6" s="1"/>
  <c r="BE88" i="2"/>
  <c r="G108" i="6" s="1"/>
  <c r="BE22" i="2"/>
  <c r="G19" i="6" s="1"/>
  <c r="BC25" i="2"/>
  <c r="E22" i="6" s="1"/>
  <c r="BC6" i="2"/>
  <c r="E3" i="6" s="1"/>
  <c r="E54" i="6"/>
  <c r="BC82" i="2"/>
  <c r="E99" i="6" s="1"/>
  <c r="E77" i="6"/>
  <c r="BC57" i="2"/>
  <c r="E67" i="6" s="1"/>
  <c r="BC69" i="2"/>
  <c r="E80" i="6" s="1"/>
  <c r="E105" i="6"/>
  <c r="BC10" i="2"/>
  <c r="E7" i="6" s="1"/>
  <c r="BE31" i="2"/>
  <c r="G28" i="6" s="1"/>
  <c r="BC72" i="2"/>
  <c r="E83" i="6" s="1"/>
  <c r="E68" i="6"/>
  <c r="BC54" i="2"/>
  <c r="E64" i="6" s="1"/>
  <c r="BC78" i="2"/>
  <c r="E94" i="6" s="1"/>
  <c r="E47" i="6"/>
  <c r="E78" i="6"/>
  <c r="BC8" i="2"/>
  <c r="E5" i="6" s="1"/>
  <c r="E48" i="6"/>
  <c r="BC37" i="2"/>
  <c r="E35" i="6" s="1"/>
  <c r="BC34" i="2"/>
  <c r="E31" i="6" s="1"/>
  <c r="E60" i="6"/>
  <c r="BC83" i="2"/>
  <c r="E101" i="6" s="1"/>
  <c r="E44" i="6"/>
  <c r="E59" i="6"/>
  <c r="BE32" i="2"/>
  <c r="G29" i="6" s="1"/>
  <c r="BC20" i="2"/>
  <c r="E17" i="6" s="1"/>
  <c r="BC90" i="2"/>
  <c r="E110" i="6" s="1"/>
  <c r="BC74" i="2"/>
  <c r="E86" i="6" s="1"/>
  <c r="BC19" i="2"/>
  <c r="E16" i="6" s="1"/>
  <c r="BC12" i="2"/>
  <c r="E9" i="6" s="1"/>
  <c r="BC68" i="2"/>
  <c r="E75" i="6" s="1"/>
  <c r="BC36" i="2"/>
  <c r="E33" i="6" s="1"/>
  <c r="BC16" i="2"/>
  <c r="E13" i="6" s="1"/>
  <c r="E85" i="6"/>
  <c r="BC33" i="2"/>
  <c r="E30" i="6" s="1"/>
  <c r="BE87" i="2"/>
  <c r="G107" i="6" s="1"/>
  <c r="BE19" i="2" l="1"/>
  <c r="G16" i="6" s="1"/>
  <c r="BE54" i="2"/>
  <c r="G64" i="6" s="1"/>
  <c r="BE25" i="2"/>
  <c r="G22" i="6" s="1"/>
  <c r="G90" i="6"/>
  <c r="BE35" i="2"/>
  <c r="G32" i="6" s="1"/>
  <c r="G93" i="6"/>
  <c r="BE36" i="2"/>
  <c r="G33" i="6" s="1"/>
  <c r="BE34" i="2"/>
  <c r="G31" i="6" s="1"/>
  <c r="BE82" i="2"/>
  <c r="G99" i="6" s="1"/>
  <c r="G53" i="6"/>
  <c r="BE51" i="2"/>
  <c r="G46" i="6" s="1"/>
  <c r="BE7" i="2"/>
  <c r="G4" i="6" s="1"/>
  <c r="BE15" i="2"/>
  <c r="G12" i="6" s="1"/>
  <c r="BE68" i="2"/>
  <c r="G75" i="6" s="1"/>
  <c r="G44" i="6"/>
  <c r="G47" i="6"/>
  <c r="BE72" i="2"/>
  <c r="G83" i="6" s="1"/>
  <c r="G54" i="6"/>
  <c r="BE27" i="2"/>
  <c r="G24" i="6" s="1"/>
  <c r="G104" i="6"/>
  <c r="BE13" i="2"/>
  <c r="G10" i="6" s="1"/>
  <c r="BE81" i="2"/>
  <c r="G97" i="6" s="1"/>
  <c r="BE85" i="2"/>
  <c r="G103" i="6" s="1"/>
  <c r="BE80" i="2"/>
  <c r="G96" i="6" s="1"/>
  <c r="BE60" i="2"/>
  <c r="G69" i="6" s="1"/>
  <c r="G85" i="6"/>
  <c r="BE12" i="2"/>
  <c r="G9" i="6" s="1"/>
  <c r="BE20" i="2"/>
  <c r="G17" i="6" s="1"/>
  <c r="G48" i="6"/>
  <c r="BE78" i="2"/>
  <c r="G94" i="6" s="1"/>
  <c r="BE57" i="2"/>
  <c r="G67" i="6" s="1"/>
  <c r="BE6" i="2"/>
  <c r="G3" i="6" s="1"/>
  <c r="BE44" i="2"/>
  <c r="G39" i="6" s="1"/>
  <c r="G55" i="6"/>
  <c r="BE79" i="2"/>
  <c r="G95" i="6" s="1"/>
  <c r="BE75" i="2"/>
  <c r="G87" i="6" s="1"/>
  <c r="BE84" i="2"/>
  <c r="G102" i="6" s="1"/>
  <c r="BE61" i="2"/>
  <c r="G70" i="6" s="1"/>
  <c r="G89" i="6"/>
  <c r="G56" i="6"/>
  <c r="BE9" i="2"/>
  <c r="G6" i="6" s="1"/>
  <c r="BE89" i="2"/>
  <c r="G109" i="6" s="1"/>
  <c r="G76" i="6"/>
  <c r="G57" i="6"/>
  <c r="BE29" i="2"/>
  <c r="G26" i="6" s="1"/>
  <c r="BE23" i="2"/>
  <c r="G20" i="6" s="1"/>
  <c r="BE8" i="2"/>
  <c r="G5" i="6" s="1"/>
  <c r="G58" i="6"/>
  <c r="BE26" i="2"/>
  <c r="G23" i="6" s="1"/>
  <c r="BE48" i="2"/>
  <c r="G43" i="6" s="1"/>
  <c r="G59" i="6"/>
  <c r="G68" i="6"/>
  <c r="G88" i="6"/>
  <c r="G63" i="6"/>
  <c r="G34" i="6"/>
  <c r="BE76" i="2"/>
  <c r="G91" i="6" s="1"/>
  <c r="BE53" i="2"/>
  <c r="G50" i="6" s="1"/>
  <c r="BE16" i="2"/>
  <c r="G13" i="6" s="1"/>
  <c r="G60" i="6"/>
  <c r="BE10" i="2"/>
  <c r="G7" i="6" s="1"/>
  <c r="BE52" i="2"/>
  <c r="G49" i="6" s="1"/>
  <c r="G61" i="6"/>
  <c r="BE77" i="2"/>
  <c r="G92" i="6" s="1"/>
  <c r="BE50" i="2"/>
  <c r="G45" i="6" s="1"/>
  <c r="G62" i="6"/>
  <c r="G74" i="6"/>
  <c r="BE74" i="2"/>
  <c r="G86" i="6" s="1"/>
  <c r="G78" i="6"/>
  <c r="G105" i="6"/>
  <c r="BE71" i="2"/>
  <c r="G82" i="6" s="1"/>
  <c r="BE70" i="2"/>
  <c r="G81" i="6" s="1"/>
  <c r="BE47" i="2"/>
  <c r="G42" i="6" s="1"/>
  <c r="G52" i="6"/>
  <c r="BE73" i="2"/>
  <c r="G84" i="6" s="1"/>
  <c r="BE33" i="2"/>
  <c r="G30" i="6" s="1"/>
  <c r="BE18" i="2"/>
  <c r="G15" i="6" s="1"/>
  <c r="G79" i="6"/>
  <c r="BE11" i="2"/>
  <c r="G8" i="6" s="1"/>
  <c r="BE56" i="2"/>
  <c r="G66" i="6" s="1"/>
  <c r="BE28" i="2"/>
  <c r="G25" i="6" s="1"/>
  <c r="G77" i="6"/>
  <c r="BE46" i="2"/>
  <c r="G41" i="6" s="1"/>
  <c r="BE45" i="2"/>
  <c r="G40" i="6" s="1"/>
  <c r="G36" i="6"/>
  <c r="BE14" i="2"/>
  <c r="G11" i="6" s="1"/>
  <c r="BE90" i="2"/>
  <c r="G110" i="6" s="1"/>
  <c r="BE37" i="2"/>
  <c r="G35" i="6" s="1"/>
  <c r="BE69" i="2"/>
  <c r="G80" i="6" s="1"/>
  <c r="BE17" i="2"/>
  <c r="G14" i="6" s="1"/>
  <c r="BE55" i="2"/>
  <c r="G65" i="6" s="1"/>
  <c r="BE43" i="2"/>
  <c r="G38" i="6" s="1"/>
  <c r="BE38" i="2"/>
  <c r="G37" i="6" s="1"/>
  <c r="BE83" i="2"/>
  <c r="G101" i="6" s="1"/>
  <c r="BE21" i="2"/>
  <c r="G18" i="6" s="1"/>
  <c r="G100" i="6"/>
</calcChain>
</file>

<file path=xl/sharedStrings.xml><?xml version="1.0" encoding="utf-8"?>
<sst xmlns="http://schemas.openxmlformats.org/spreadsheetml/2006/main" count="1252" uniqueCount="396">
  <si>
    <t>IIN023072</t>
  </si>
  <si>
    <t>IIN023073</t>
  </si>
  <si>
    <t>IIN023074</t>
  </si>
  <si>
    <t>IIN023116</t>
  </si>
  <si>
    <t>IIN023192</t>
  </si>
  <si>
    <t>IIN023091</t>
  </si>
  <si>
    <t>IIN023190</t>
  </si>
  <si>
    <t>IIN023022</t>
  </si>
  <si>
    <t>IIN023102</t>
  </si>
  <si>
    <t>IIN023105</t>
  </si>
  <si>
    <t>IIN054152</t>
  </si>
  <si>
    <t>IIN023167</t>
  </si>
  <si>
    <t>IIN023036</t>
  </si>
  <si>
    <t>IIN023037</t>
  </si>
  <si>
    <t>IIN023058</t>
  </si>
  <si>
    <t>IIN023067</t>
  </si>
  <si>
    <t>IIN023068</t>
  </si>
  <si>
    <t>IIN032465</t>
  </si>
  <si>
    <t>IIN023060</t>
  </si>
  <si>
    <t>IIN023062</t>
  </si>
  <si>
    <t>IIN023063</t>
  </si>
  <si>
    <t>IIN023064</t>
  </si>
  <si>
    <t>IIN023054</t>
  </si>
  <si>
    <t>IIN023207</t>
  </si>
  <si>
    <t>IIN023147</t>
  </si>
  <si>
    <t>IIN023171</t>
  </si>
  <si>
    <t>IIN023099</t>
  </si>
  <si>
    <t>IIN023188</t>
  </si>
  <si>
    <t>IIN023119</t>
  </si>
  <si>
    <t>IIN023221</t>
  </si>
  <si>
    <t>IIN023222</t>
  </si>
  <si>
    <t>IIN023050</t>
  </si>
  <si>
    <t>IIN023153</t>
  </si>
  <si>
    <t>IIN023049</t>
  </si>
  <si>
    <t>IIN023131</t>
  </si>
  <si>
    <t>Class A</t>
  </si>
  <si>
    <t>Class C</t>
  </si>
  <si>
    <t>Class G</t>
  </si>
  <si>
    <t>Intercem</t>
  </si>
  <si>
    <t>Flyash</t>
  </si>
  <si>
    <t>Flyash (Sask)</t>
  </si>
  <si>
    <t>Sanlite</t>
  </si>
  <si>
    <t>Silica Flour</t>
  </si>
  <si>
    <t>SCA-1</t>
  </si>
  <si>
    <t>Hematite</t>
  </si>
  <si>
    <t>CDM-6</t>
  </si>
  <si>
    <t>CDM-2</t>
  </si>
  <si>
    <t>CDM-5</t>
  </si>
  <si>
    <t>CDM-C</t>
  </si>
  <si>
    <t>CDM-10</t>
  </si>
  <si>
    <t>CFR</t>
  </si>
  <si>
    <t>CFR-2</t>
  </si>
  <si>
    <t>CFR-5</t>
  </si>
  <si>
    <t>CFL-3</t>
  </si>
  <si>
    <t>CFL-4</t>
  </si>
  <si>
    <t>CFL-6</t>
  </si>
  <si>
    <t>CFL-7</t>
  </si>
  <si>
    <t>CaCl2</t>
  </si>
  <si>
    <t>SCA-6</t>
  </si>
  <si>
    <t>SCA-7</t>
  </si>
  <si>
    <t>SCA-5</t>
  </si>
  <si>
    <t>FWC-2</t>
  </si>
  <si>
    <t>KCl</t>
  </si>
  <si>
    <t>LCG-2</t>
  </si>
  <si>
    <t>Micromix</t>
  </si>
  <si>
    <t>LCG-1</t>
  </si>
  <si>
    <t>ASM-3</t>
  </si>
  <si>
    <t>ARC</t>
  </si>
  <si>
    <t>CNRL CHOPS TH</t>
  </si>
  <si>
    <t>Expandomix</t>
  </si>
  <si>
    <t>Expandomix HT</t>
  </si>
  <si>
    <t>Expandomix LWL</t>
  </si>
  <si>
    <t>Glacial Mix</t>
  </si>
  <si>
    <t>iGain (SK)</t>
  </si>
  <si>
    <t>iThix</t>
  </si>
  <si>
    <t>iZone</t>
  </si>
  <si>
    <t>LCS 1600</t>
  </si>
  <si>
    <t>LCS 1820</t>
  </si>
  <si>
    <t>Litefill 1400 HT</t>
  </si>
  <si>
    <t>Litefill 1400 LT</t>
  </si>
  <si>
    <t>Litefill 1400 MT</t>
  </si>
  <si>
    <t>Litefill 1450 HT</t>
  </si>
  <si>
    <t>Litefill 1450 LT</t>
  </si>
  <si>
    <t>Litefill 1450 MT</t>
  </si>
  <si>
    <t>Litefill 1500 HT</t>
  </si>
  <si>
    <t>Litefill 1500 LT</t>
  </si>
  <si>
    <t>Litefill 1500 MT</t>
  </si>
  <si>
    <t>Litefill 1550 HT</t>
  </si>
  <si>
    <t>Litefill 1550 LT</t>
  </si>
  <si>
    <t>Litefill 1550 MT</t>
  </si>
  <si>
    <t>LITEmix 1325 (AB)</t>
  </si>
  <si>
    <t>LITEmix 1400 (AB)</t>
  </si>
  <si>
    <t>PRODUCTIONmix 1600</t>
  </si>
  <si>
    <t>PRODUCTIONmix 1600 (SK)</t>
  </si>
  <si>
    <t>Prolite 14</t>
  </si>
  <si>
    <t>Proteus Core</t>
  </si>
  <si>
    <t>Proteus LCS</t>
  </si>
  <si>
    <t>Proteus Pro</t>
  </si>
  <si>
    <t>RAS II</t>
  </si>
  <si>
    <t>SanSeal</t>
  </si>
  <si>
    <t>SanSeal HT</t>
  </si>
  <si>
    <t>SCC10 Thermal</t>
  </si>
  <si>
    <t>SSi</t>
  </si>
  <si>
    <t>Superlite 13</t>
  </si>
  <si>
    <t>Superlite 13 (CDM-5)</t>
  </si>
  <si>
    <t>SUPERLITEmix 1160</t>
  </si>
  <si>
    <t>SUPERLITEmix 1160 (CDM-5)</t>
  </si>
  <si>
    <t>SURFACEmix LW (SK)</t>
  </si>
  <si>
    <t>SURFACEmix PRO</t>
  </si>
  <si>
    <t>SURFACEmix SLW</t>
  </si>
  <si>
    <t>SurfLite</t>
  </si>
  <si>
    <t>Thermal 40</t>
  </si>
  <si>
    <t>Thermal 40 EXP</t>
  </si>
  <si>
    <t>Thermal 40 Lite</t>
  </si>
  <si>
    <t>THERMAmix EC</t>
  </si>
  <si>
    <t>PRODUCTIONmix LW PRO</t>
  </si>
  <si>
    <t>PRODUCTIONmix 1725</t>
  </si>
  <si>
    <t>PRODUCTIONmix THX</t>
  </si>
  <si>
    <t>LDP-C-1316</t>
  </si>
  <si>
    <t>Densified Fume</t>
  </si>
  <si>
    <t>Silica Fume - Semi-Densified</t>
  </si>
  <si>
    <t>NaCl</t>
  </si>
  <si>
    <t>Water</t>
  </si>
  <si>
    <t>Yield</t>
  </si>
  <si>
    <t>Density</t>
  </si>
  <si>
    <t>SG</t>
  </si>
  <si>
    <t>Thixotropic</t>
  </si>
  <si>
    <t>AER Code</t>
  </si>
  <si>
    <t>% Gel</t>
  </si>
  <si>
    <t>Bulk Density</t>
  </si>
  <si>
    <t>Solids Volume</t>
  </si>
  <si>
    <t>aX</t>
  </si>
  <si>
    <t>Index Number</t>
  </si>
  <si>
    <t>Incompatibilities</t>
  </si>
  <si>
    <t>0:1:0 'A'</t>
  </si>
  <si>
    <t>N</t>
  </si>
  <si>
    <t>01</t>
  </si>
  <si>
    <t>0:1:0 'C'</t>
  </si>
  <si>
    <t>03</t>
  </si>
  <si>
    <t>0:1:0 'G'</t>
  </si>
  <si>
    <t>04</t>
  </si>
  <si>
    <t>0:1:2 'G'</t>
  </si>
  <si>
    <t>0:1:4 'G'</t>
  </si>
  <si>
    <t>0:1:6 'G'</t>
  </si>
  <si>
    <t>Y</t>
  </si>
  <si>
    <t>0:1:8 'G'</t>
  </si>
  <si>
    <t>0:1:12 'G'</t>
  </si>
  <si>
    <t>1:1:0 'G'</t>
  </si>
  <si>
    <t>1:1:0 'G' (Sask)</t>
  </si>
  <si>
    <t>1:1:2 'G'</t>
  </si>
  <si>
    <t>06</t>
  </si>
  <si>
    <t>1:1:2 'G' (Sask)</t>
  </si>
  <si>
    <t>1:1:4 'G'</t>
  </si>
  <si>
    <t>07</t>
  </si>
  <si>
    <t>1:1:4 'G' (Sask)</t>
  </si>
  <si>
    <t>1:1:6 'G'</t>
  </si>
  <si>
    <t>1:1:6 'G' (Sask)</t>
  </si>
  <si>
    <t>1:1:8 'G'</t>
  </si>
  <si>
    <t>1:1:8 'G' (Sask)</t>
  </si>
  <si>
    <t>1:1:12 'G'</t>
  </si>
  <si>
    <t>1:1:12 'G' (Sask)</t>
  </si>
  <si>
    <t>2:1:0 'G'</t>
  </si>
  <si>
    <t>2:1:0 'G' (Sask)</t>
  </si>
  <si>
    <t>2:1:2 'G'</t>
  </si>
  <si>
    <t>2:1:2 'G' (Sask)</t>
  </si>
  <si>
    <t>2:1:4 'G'</t>
  </si>
  <si>
    <t>2:1:4 'G' (Sask)</t>
  </si>
  <si>
    <t>2:1:6 'G'</t>
  </si>
  <si>
    <t>2:1:6 'G' (Sask)</t>
  </si>
  <si>
    <t>2:1:8 'G'</t>
  </si>
  <si>
    <t>2:1:8 'G' (Sask)</t>
  </si>
  <si>
    <t>2:1:12 'G'</t>
  </si>
  <si>
    <t>2:1:12 'G' (Sask)</t>
  </si>
  <si>
    <t>ASC (IV)</t>
  </si>
  <si>
    <t>Expandomix HT (SK)</t>
  </si>
  <si>
    <t>ASM-5, CaCl2, CFL-3, CFL-3L, CFL-6</t>
  </si>
  <si>
    <r>
      <t xml:space="preserve">iBond - </t>
    </r>
    <r>
      <rPr>
        <sz val="12"/>
        <rFont val="Calibri"/>
        <family val="2"/>
      </rPr>
      <t>Ω</t>
    </r>
  </si>
  <si>
    <t>iGain(AB)</t>
  </si>
  <si>
    <r>
      <t xml:space="preserve">iPrime (AB) - </t>
    </r>
    <r>
      <rPr>
        <sz val="12"/>
        <rFont val="Calibri"/>
        <family val="2"/>
      </rPr>
      <t>Ω</t>
    </r>
  </si>
  <si>
    <r>
      <t xml:space="preserve">iPrime (SK) - </t>
    </r>
    <r>
      <rPr>
        <sz val="12"/>
        <rFont val="Calibri"/>
        <family val="2"/>
      </rPr>
      <t>Ω</t>
    </r>
  </si>
  <si>
    <t>LITEmix 1325 (SK)</t>
  </si>
  <si>
    <t>LITEmix 1400 (SK)</t>
  </si>
  <si>
    <t>Proteus GLS @ 1300</t>
  </si>
  <si>
    <t>Proteus GLS @ 1350</t>
  </si>
  <si>
    <t>Proteus GLS @ 1400</t>
  </si>
  <si>
    <t>Proteus GLS @ 1400 (CDM-5)</t>
  </si>
  <si>
    <t>SURFACEmix LW (AB)</t>
  </si>
  <si>
    <t>SurfLite (SK)</t>
  </si>
  <si>
    <t>THERMAmix LT</t>
  </si>
  <si>
    <t>ThixLite HT (AB)</t>
  </si>
  <si>
    <t>ThixLite HT (SK)</t>
  </si>
  <si>
    <t>T</t>
  </si>
  <si>
    <t>PROJECT</t>
  </si>
  <si>
    <t>IIN023200</t>
  </si>
  <si>
    <t>Max Density</t>
  </si>
  <si>
    <t>Min Density</t>
  </si>
  <si>
    <t>Max Salt Blend Density</t>
  </si>
  <si>
    <t>n/a</t>
  </si>
  <si>
    <t>Component</t>
  </si>
  <si>
    <t>Sp. Gravity</t>
  </si>
  <si>
    <t>Units</t>
  </si>
  <si>
    <t>Item Number</t>
  </si>
  <si>
    <t>%</t>
  </si>
  <si>
    <t>ASM-5</t>
  </si>
  <si>
    <t>IIN023234</t>
  </si>
  <si>
    <t>Barite</t>
  </si>
  <si>
    <t>IIN023019</t>
  </si>
  <si>
    <t>CDF-4P</t>
  </si>
  <si>
    <t>IIN023056</t>
  </si>
  <si>
    <t>CDF-6P</t>
  </si>
  <si>
    <t>IIN052225</t>
  </si>
  <si>
    <t>CDM-8</t>
  </si>
  <si>
    <t>CFL-3L</t>
  </si>
  <si>
    <t>IIN023061</t>
  </si>
  <si>
    <t>CFL-8</t>
  </si>
  <si>
    <t>IIN023065</t>
  </si>
  <si>
    <t>Ciment Fondue</t>
  </si>
  <si>
    <t>IIN023092</t>
  </si>
  <si>
    <t>FA-1</t>
  </si>
  <si>
    <t>L/m³</t>
  </si>
  <si>
    <t>IIN023087</t>
  </si>
  <si>
    <t>FA-3</t>
  </si>
  <si>
    <t>IIN038098</t>
  </si>
  <si>
    <t>FS-1</t>
  </si>
  <si>
    <t>IIN051265</t>
  </si>
  <si>
    <t>GCA-1</t>
  </si>
  <si>
    <t>IIN023100</t>
  </si>
  <si>
    <t>Graphite</t>
  </si>
  <si>
    <t>IIN023101</t>
  </si>
  <si>
    <t>HTR</t>
  </si>
  <si>
    <t>IIN023109</t>
  </si>
  <si>
    <t>HTR-2</t>
  </si>
  <si>
    <t>IIN041176</t>
  </si>
  <si>
    <t>HTR-3</t>
  </si>
  <si>
    <t>IIN023129</t>
  </si>
  <si>
    <t>HTR-3A</t>
  </si>
  <si>
    <t>IIN023130</t>
  </si>
  <si>
    <t>% (BWOW)</t>
  </si>
  <si>
    <t>LCC-1</t>
  </si>
  <si>
    <t>IIN023122</t>
  </si>
  <si>
    <t>LCC-9</t>
  </si>
  <si>
    <t>LCF-7</t>
  </si>
  <si>
    <t>IIN049713</t>
  </si>
  <si>
    <t>LCG-4</t>
  </si>
  <si>
    <t>IIN023051</t>
  </si>
  <si>
    <t>LCG-5</t>
  </si>
  <si>
    <t>IIN023052</t>
  </si>
  <si>
    <t>LCG-8</t>
  </si>
  <si>
    <t>LCG-12</t>
  </si>
  <si>
    <t>LTR</t>
  </si>
  <si>
    <t>IIN023146</t>
  </si>
  <si>
    <t>MCR-5</t>
  </si>
  <si>
    <t>IIN023110</t>
  </si>
  <si>
    <t>ONG 42</t>
  </si>
  <si>
    <t>QSR-II</t>
  </si>
  <si>
    <t>IIN023178</t>
  </si>
  <si>
    <t>Sand</t>
  </si>
  <si>
    <t>IIN053761</t>
  </si>
  <si>
    <t>SPC-II</t>
  </si>
  <si>
    <t>IIN023212</t>
  </si>
  <si>
    <t>IIN023098</t>
  </si>
  <si>
    <t>WIE-1</t>
  </si>
  <si>
    <t>PRODUCTIONmix 1500 PRO</t>
  </si>
  <si>
    <t xml:space="preserve">PRODUCTIONmix 1500 PRO </t>
  </si>
  <si>
    <t xml:space="preserve">SUPERLITEmix PRO </t>
  </si>
  <si>
    <t xml:space="preserve">SURFACEmix LW PRO </t>
  </si>
  <si>
    <t xml:space="preserve">SURFACEmix LW PRO (SK) </t>
  </si>
  <si>
    <t>SURFACEmix PRO SL</t>
  </si>
  <si>
    <t>THERMAmix SLW</t>
  </si>
  <si>
    <t>n</t>
  </si>
  <si>
    <t>THERMAmix EC EXP</t>
  </si>
  <si>
    <t>IIN054770</t>
  </si>
  <si>
    <t>CFL-10</t>
  </si>
  <si>
    <t>Sanseal</t>
  </si>
  <si>
    <t>SG1500 AP1</t>
  </si>
  <si>
    <t>CDM-6B</t>
  </si>
  <si>
    <t>IIN049712</t>
  </si>
  <si>
    <t>IIN054769</t>
  </si>
  <si>
    <t>Date</t>
  </si>
  <si>
    <t>Changed From:</t>
  </si>
  <si>
    <t>Changed To:</t>
  </si>
  <si>
    <t>Changed By</t>
  </si>
  <si>
    <t>T.J.</t>
  </si>
  <si>
    <t>S.G. 3.15</t>
  </si>
  <si>
    <t>S.G. 3.154</t>
  </si>
  <si>
    <t>Notes:</t>
  </si>
  <si>
    <t>Change Made To:</t>
  </si>
  <si>
    <t>S.G. 3.152</t>
  </si>
  <si>
    <t>S.G. 3.2</t>
  </si>
  <si>
    <t>S.G. 3.188</t>
  </si>
  <si>
    <t>S.G. 2.05</t>
  </si>
  <si>
    <t>S.G. 2.476</t>
  </si>
  <si>
    <t>S.G. 2.44</t>
  </si>
  <si>
    <t>S.G. 1.94</t>
  </si>
  <si>
    <t>S.G. 2.927</t>
  </si>
  <si>
    <t>S.G. 2.916</t>
  </si>
  <si>
    <t xml:space="preserve">Did not include August 23 2016 </t>
  </si>
  <si>
    <t>S.G. 3.005</t>
  </si>
  <si>
    <t>S.G. 3.038</t>
  </si>
  <si>
    <t>IIN054775</t>
  </si>
  <si>
    <t>Price Book Code</t>
  </si>
  <si>
    <t>POR</t>
  </si>
  <si>
    <t>Base Sack Weight (kg)</t>
  </si>
  <si>
    <t>Blend Name</t>
  </si>
  <si>
    <t>Base Blend name</t>
  </si>
  <si>
    <t>BASE COMPONENT</t>
  </si>
  <si>
    <t>SPECIFIC GRAVITIES:</t>
  </si>
  <si>
    <t xml:space="preserve">Product IIN </t>
  </si>
  <si>
    <t>Numbers</t>
  </si>
  <si>
    <t>Item Number (Short)</t>
  </si>
  <si>
    <t>IINCCCCCC</t>
  </si>
  <si>
    <t>IINBBBBBB</t>
  </si>
  <si>
    <t>IINAAAAAA</t>
  </si>
  <si>
    <t>IINFFFFFF</t>
  </si>
  <si>
    <t>IINDDDDDD</t>
  </si>
  <si>
    <t>IINGGGGGG</t>
  </si>
  <si>
    <t>CCCCCC</t>
  </si>
  <si>
    <t>BBBBBB</t>
  </si>
  <si>
    <t>AAAAAA</t>
  </si>
  <si>
    <t>FFFFFF</t>
  </si>
  <si>
    <t>DDDDDD</t>
  </si>
  <si>
    <t>GGGGGG</t>
  </si>
  <si>
    <t>ABSOLUTE VOLUMES:</t>
  </si>
  <si>
    <t>SURFACEmix LW PRO SL</t>
  </si>
  <si>
    <t>IIN054776</t>
  </si>
  <si>
    <t>MCR-7</t>
  </si>
  <si>
    <t>IIN023209</t>
  </si>
  <si>
    <t>Project Blend</t>
  </si>
  <si>
    <t>Name</t>
  </si>
  <si>
    <t>Base</t>
  </si>
  <si>
    <t>Gel (%)</t>
  </si>
  <si>
    <t>S.G.</t>
  </si>
  <si>
    <t>Price Code</t>
  </si>
  <si>
    <t>Sack Weight</t>
  </si>
  <si>
    <t>PB Code</t>
  </si>
  <si>
    <t>Retired</t>
  </si>
  <si>
    <t>Not Found</t>
  </si>
  <si>
    <t>Prolite 13 in BP</t>
  </si>
  <si>
    <t>Name PB Code</t>
  </si>
  <si>
    <t>Base PB Code</t>
  </si>
  <si>
    <t>LDP-C-1616</t>
  </si>
  <si>
    <t>LDP-C-0117</t>
  </si>
  <si>
    <t>TBD</t>
  </si>
  <si>
    <t>Added LDP-C-0117</t>
  </si>
  <si>
    <t>Master Blend Sheet</t>
  </si>
  <si>
    <t>None</t>
  </si>
  <si>
    <t>LTR-3</t>
  </si>
  <si>
    <t>IIN037276</t>
  </si>
  <si>
    <t>LDP-C-1616 SEA-1 in Base</t>
  </si>
  <si>
    <t>SEA-1 removed</t>
  </si>
  <si>
    <t>SSI</t>
  </si>
  <si>
    <t>SEA-1 removed from base, Cement &amp; Flyash adjusted</t>
  </si>
  <si>
    <t xml:space="preserve">SUPERLITEmix PRO HT </t>
  </si>
  <si>
    <t>SUPERLITEmix PRO HT</t>
  </si>
  <si>
    <t>CDM-4</t>
  </si>
  <si>
    <t>IIN054779</t>
  </si>
  <si>
    <t>SNJ TEST ADD</t>
  </si>
  <si>
    <t>IIN123456</t>
  </si>
  <si>
    <t>PRODUCTIONmix LW</t>
  </si>
  <si>
    <t>iBond</t>
  </si>
  <si>
    <t xml:space="preserve">iBond </t>
  </si>
  <si>
    <t>iPrime (AB)</t>
  </si>
  <si>
    <t>iPrime (SK)</t>
  </si>
  <si>
    <t>EA-1</t>
  </si>
  <si>
    <t>EA-3</t>
  </si>
  <si>
    <t>GSS-1</t>
  </si>
  <si>
    <t>PRODUCTIONmix EC</t>
  </si>
  <si>
    <t>PRODUCTIONmix EC (SasK)</t>
  </si>
  <si>
    <t>iGain (SK) NOT SUPPORTED</t>
  </si>
  <si>
    <t>iGain(AB) NOT SUPPORTED</t>
  </si>
  <si>
    <t>PRODUCTIONmix 1500 PRO NOT SUPPORTED</t>
  </si>
  <si>
    <t>PRODUCTIONmix THX NOT SUPPORTED</t>
  </si>
  <si>
    <t>SURFACEmix LW (SK) NOT SUPPORTED</t>
  </si>
  <si>
    <t>SurfLite (SK) NOT SUPPORTED</t>
  </si>
  <si>
    <t>ThixLite HT (AB) NOT SUPPORTED</t>
  </si>
  <si>
    <t>ThixLite HT (SK) NOT SUPPORTED</t>
  </si>
  <si>
    <t>PRODUCTIONmix LW (Sask)</t>
  </si>
  <si>
    <t>PRODUCTIONmix EC (Sask)</t>
  </si>
  <si>
    <t>LITEmix EC</t>
  </si>
  <si>
    <t>All</t>
  </si>
  <si>
    <t>Removed blends</t>
  </si>
  <si>
    <t>FWC-1, SEA-1, SEA-3</t>
  </si>
  <si>
    <t>GSS-1, EA-1, EA-3</t>
  </si>
  <si>
    <t>EXPANDOmix PRO HT</t>
  </si>
  <si>
    <t>Expandomix PRO HT</t>
  </si>
  <si>
    <t>EXPANDOmix PRO HT (Sask)</t>
  </si>
  <si>
    <t>EXPANDOmix PRO LT</t>
  </si>
  <si>
    <t>EXPANDOmix PRO LT (Sask)</t>
  </si>
  <si>
    <t>SUPERLITEmix 1160x</t>
  </si>
  <si>
    <t>SUPERLITEmix 1100x</t>
  </si>
  <si>
    <t>SUPERLITEmix 1100X</t>
  </si>
  <si>
    <t>31</t>
  </si>
  <si>
    <t>Sil 1</t>
  </si>
  <si>
    <t>INN023204</t>
  </si>
  <si>
    <t>INN023203</t>
  </si>
  <si>
    <t>Sil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</si>
</sst>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2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quotePrefix="1" applyNumberFormat="1" applyFont="1" applyFill="1" applyBorder="1" applyAlignment="1">
      <alignment horizontal="center" wrapText="1"/>
    </xf>
    <xf numFmtId="0" fontId="6" fillId="0" borderId="1" xfId="3" applyFont="1" applyFill="1" applyBorder="1" applyAlignment="1">
      <alignment horizontal="center"/>
    </xf>
    <xf numFmtId="49" fontId="6" fillId="0" borderId="1" xfId="3" applyNumberFormat="1" applyFont="1" applyFill="1" applyBorder="1" applyAlignment="1">
      <alignment horizontal="center"/>
    </xf>
    <xf numFmtId="49" fontId="6" fillId="0" borderId="1" xfId="3" applyNumberFormat="1" applyFont="1" applyFill="1" applyBorder="1" applyAlignment="1">
      <alignment horizontal="center" wrapText="1"/>
    </xf>
    <xf numFmtId="0" fontId="2" fillId="0" borderId="3" xfId="2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2" fillId="0" borderId="1" xfId="2" applyFont="1" applyFill="1" applyBorder="1" applyAlignment="1">
      <alignment horizontal="center" wrapText="1"/>
    </xf>
    <xf numFmtId="0" fontId="2" fillId="0" borderId="4" xfId="2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/>
    <xf numFmtId="0" fontId="2" fillId="0" borderId="2" xfId="2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7" xfId="0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6" fillId="0" borderId="1" xfId="3" applyFont="1" applyFill="1" applyBorder="1" applyAlignment="1">
      <alignment horizontal="right"/>
    </xf>
    <xf numFmtId="0" fontId="6" fillId="0" borderId="1" xfId="3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quotePrefix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Border="1"/>
    <xf numFmtId="1" fontId="1" fillId="0" borderId="1" xfId="0" quotePrefix="1" applyNumberFormat="1" applyFont="1" applyFill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left"/>
    </xf>
    <xf numFmtId="0" fontId="2" fillId="0" borderId="6" xfId="3" applyFont="1" applyFill="1" applyBorder="1" applyAlignment="1">
      <alignment horizontal="left"/>
    </xf>
    <xf numFmtId="0" fontId="2" fillId="0" borderId="1" xfId="3" applyFont="1" applyFill="1" applyBorder="1" applyAlignment="1">
      <alignment horizontal="left"/>
    </xf>
    <xf numFmtId="0" fontId="2" fillId="0" borderId="2" xfId="3" applyFont="1" applyFill="1" applyBorder="1" applyAlignment="1">
      <alignment horizontal="left"/>
    </xf>
    <xf numFmtId="0" fontId="9" fillId="0" borderId="1" xfId="2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3" xfId="2" applyFont="1" applyFill="1" applyBorder="1" applyAlignment="1">
      <alignment horizontal="center" wrapText="1"/>
    </xf>
    <xf numFmtId="0" fontId="9" fillId="0" borderId="1" xfId="2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164" fontId="0" fillId="5" borderId="7" xfId="0" quotePrefix="1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7" borderId="0" xfId="0" applyNumberFormat="1" applyFill="1" applyBorder="1"/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4" borderId="0" xfId="0" applyNumberFormat="1" applyFill="1" applyBorder="1"/>
    <xf numFmtId="164" fontId="0" fillId="4" borderId="1" xfId="0" applyNumberFormat="1" applyFill="1" applyBorder="1"/>
    <xf numFmtId="1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2" fillId="4" borderId="3" xfId="3" applyFont="1" applyFill="1" applyBorder="1" applyAlignment="1">
      <alignment horizontal="left"/>
    </xf>
    <xf numFmtId="0" fontId="2" fillId="4" borderId="6" xfId="3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" xfId="2" applyFont="1" applyFill="1" applyBorder="1" applyAlignment="1">
      <alignment horizontal="center" wrapText="1"/>
    </xf>
    <xf numFmtId="0" fontId="2" fillId="4" borderId="1" xfId="3" applyFont="1" applyFill="1" applyBorder="1" applyAlignment="1">
      <alignment horizontal="left"/>
    </xf>
    <xf numFmtId="0" fontId="2" fillId="4" borderId="2" xfId="3" applyFont="1" applyFill="1" applyBorder="1" applyAlignment="1">
      <alignment horizontal="left"/>
    </xf>
    <xf numFmtId="0" fontId="0" fillId="4" borderId="1" xfId="0" quotePrefix="1" applyFill="1" applyBorder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0" fillId="4" borderId="1" xfId="0" quotePrefix="1" applyFont="1" applyFill="1" applyBorder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9" fillId="4" borderId="1" xfId="2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left"/>
    </xf>
    <xf numFmtId="0" fontId="9" fillId="4" borderId="4" xfId="2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9" fillId="4" borderId="3" xfId="2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0" xfId="0" applyNumberFormat="1" applyFill="1" applyBorder="1"/>
    <xf numFmtId="0" fontId="0" fillId="6" borderId="0" xfId="0" applyNumberFormat="1" applyFill="1" applyBorder="1"/>
  </cellXfs>
  <cellStyles count="4">
    <cellStyle name="Normal" xfId="0" builtinId="0"/>
    <cellStyle name="Normal 10" xfId="3"/>
    <cellStyle name="Normal 2" xfId="1"/>
    <cellStyle name="Normal 2 2 2" xfId="2"/>
  </cellStyles>
  <dxfs count="1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163"/>
  <sheetViews>
    <sheetView tabSelected="1" zoomScale="80" zoomScaleNormal="80" workbookViewId="0">
      <pane xSplit="2" ySplit="4" topLeftCell="AX83" activePane="bottomRight" state="frozen"/>
      <selection pane="topRight" activeCell="C1" sqref="C1"/>
      <selection pane="bottomLeft" activeCell="A8" sqref="A8"/>
      <selection pane="bottomRight" activeCell="M102" sqref="M102"/>
    </sheetView>
  </sheetViews>
  <sheetFormatPr defaultRowHeight="15.75" x14ac:dyDescent="0.25"/>
  <cols>
    <col min="1" max="1" width="52.42578125" style="22" customWidth="1"/>
    <col min="2" max="2" width="49.140625" style="1" customWidth="1"/>
    <col min="3" max="5" width="13.140625" style="1" customWidth="1"/>
    <col min="6" max="6" width="12.42578125" style="1" customWidth="1"/>
    <col min="7" max="7" width="14.85546875" style="1" customWidth="1"/>
    <col min="8" max="9" width="12.85546875" style="1" customWidth="1"/>
    <col min="10" max="10" width="14.85546875" style="1" customWidth="1"/>
    <col min="11" max="11" width="12.85546875" style="1" hidden="1" customWidth="1"/>
    <col min="12" max="12" width="14.42578125" style="1" customWidth="1"/>
    <col min="13" max="13" width="13.140625" style="1" customWidth="1"/>
    <col min="14" max="14" width="12.85546875" style="1" customWidth="1"/>
    <col min="15" max="15" width="18.7109375" style="1" customWidth="1"/>
    <col min="16" max="16" width="12.85546875" style="1" customWidth="1"/>
    <col min="17" max="28" width="13.140625" style="1" customWidth="1"/>
    <col min="29" max="29" width="12.85546875" style="1" customWidth="1"/>
    <col min="30" max="30" width="12.42578125" style="1" customWidth="1"/>
    <col min="31" max="31" width="13.140625" style="1" customWidth="1"/>
    <col min="32" max="32" width="12.85546875" style="1" customWidth="1"/>
    <col min="33" max="33" width="14.42578125" style="1" customWidth="1"/>
    <col min="34" max="34" width="12.42578125" style="1" customWidth="1"/>
    <col min="35" max="35" width="12.85546875" style="1" customWidth="1"/>
    <col min="36" max="37" width="13.140625" style="1" customWidth="1"/>
    <col min="38" max="38" width="12.85546875" style="1" customWidth="1"/>
    <col min="39" max="40" width="13.140625" style="1" customWidth="1"/>
    <col min="41" max="41" width="12.42578125" style="1" customWidth="1"/>
    <col min="42" max="42" width="8.85546875" style="1" bestFit="1" customWidth="1"/>
    <col min="43" max="53" width="9.140625" style="1" customWidth="1"/>
    <col min="54" max="57" width="10.7109375" style="1" customWidth="1"/>
    <col min="58" max="58" width="13.5703125" style="1" customWidth="1"/>
    <col min="59" max="59" width="12.5703125" style="1" customWidth="1"/>
    <col min="60" max="60" width="10.7109375" style="1" customWidth="1"/>
    <col min="61" max="61" width="14" style="1" customWidth="1"/>
    <col min="62" max="64" width="10.7109375" style="1" customWidth="1"/>
    <col min="65" max="65" width="9.140625" style="1" customWidth="1"/>
    <col min="66" max="66" width="10.5703125" style="1" customWidth="1"/>
    <col min="67" max="68" width="9.140625" style="1" customWidth="1"/>
    <col min="69" max="69" width="13.5703125" style="1" customWidth="1"/>
    <col min="70" max="70" width="9.140625" style="1"/>
    <col min="71" max="71" width="46.42578125" style="1" customWidth="1"/>
    <col min="72" max="16384" width="9.140625" style="1"/>
  </cols>
  <sheetData>
    <row r="1" spans="1:71" s="27" customFormat="1" ht="54" customHeight="1" x14ac:dyDescent="0.25">
      <c r="A1" s="46" t="s">
        <v>303</v>
      </c>
      <c r="B1" s="46" t="s">
        <v>304</v>
      </c>
      <c r="C1" s="33" t="str">
        <f>IFERROR(VLOOKUP(C4,Components,2,FALSE),"None")</f>
        <v>Class A</v>
      </c>
      <c r="D1" s="33" t="str">
        <f t="shared" ref="D1:AH1" si="0">IFERROR(VLOOKUP(D4,Components,2,FALSE),"None")</f>
        <v>Class C</v>
      </c>
      <c r="E1" s="33" t="str">
        <f t="shared" si="0"/>
        <v>Class G</v>
      </c>
      <c r="F1" s="33" t="str">
        <f t="shared" si="0"/>
        <v>Intercem</v>
      </c>
      <c r="G1" s="33" t="str">
        <f t="shared" si="0"/>
        <v>Sanseal</v>
      </c>
      <c r="H1" s="33" t="str">
        <f t="shared" si="0"/>
        <v>Flyash</v>
      </c>
      <c r="I1" s="33" t="str">
        <f t="shared" si="0"/>
        <v>Flyash (Sask)</v>
      </c>
      <c r="J1" s="33" t="str">
        <f t="shared" si="0"/>
        <v>Densified Fume</v>
      </c>
      <c r="K1" s="82" t="str">
        <f t="shared" si="0"/>
        <v>Sanlite</v>
      </c>
      <c r="L1" s="33" t="str">
        <f t="shared" si="0"/>
        <v>Silica Flour</v>
      </c>
      <c r="M1" s="33" t="str">
        <f t="shared" si="0"/>
        <v>GSS-1</v>
      </c>
      <c r="N1" s="33" t="str">
        <f t="shared" si="0"/>
        <v>SCA-1</v>
      </c>
      <c r="O1" s="33" t="str">
        <f>IFERROR(VLOOKUP(O4,Components,2,FALSE),"None")</f>
        <v>CDM-6B</v>
      </c>
      <c r="P1" s="33" t="str">
        <f>IFERROR(VLOOKUP(P4,Components,2,FALSE),"None")</f>
        <v>CDM-4</v>
      </c>
      <c r="Q1" s="33" t="str">
        <f t="shared" si="0"/>
        <v>CDM-2</v>
      </c>
      <c r="R1" s="33" t="str">
        <f t="shared" si="0"/>
        <v>CDM-5</v>
      </c>
      <c r="S1" s="33" t="str">
        <f t="shared" si="0"/>
        <v>CDM-C</v>
      </c>
      <c r="T1" s="33" t="str">
        <f t="shared" si="0"/>
        <v>CFR</v>
      </c>
      <c r="U1" s="33" t="str">
        <f t="shared" si="0"/>
        <v>CFR-2</v>
      </c>
      <c r="V1" s="33" t="str">
        <f t="shared" si="0"/>
        <v>CFR-5</v>
      </c>
      <c r="W1" s="33" t="str">
        <f t="shared" si="0"/>
        <v>CFL-3</v>
      </c>
      <c r="X1" s="33" t="str">
        <f t="shared" si="0"/>
        <v>CFL-4</v>
      </c>
      <c r="Y1" s="33" t="str">
        <f t="shared" si="0"/>
        <v>CFL-6</v>
      </c>
      <c r="Z1" s="33" t="str">
        <f t="shared" si="0"/>
        <v>CFL-7</v>
      </c>
      <c r="AA1" s="33" t="str">
        <f t="shared" si="0"/>
        <v>CaCl2</v>
      </c>
      <c r="AB1" s="33" t="str">
        <f t="shared" si="0"/>
        <v>SCA-6</v>
      </c>
      <c r="AC1" s="33" t="str">
        <f t="shared" si="0"/>
        <v>SCA-7</v>
      </c>
      <c r="AD1" s="33" t="str">
        <f t="shared" si="0"/>
        <v>SCA-5</v>
      </c>
      <c r="AE1" s="33" t="str">
        <f t="shared" si="0"/>
        <v>FWC-2</v>
      </c>
      <c r="AF1" s="33" t="str">
        <f>IFERROR(VLOOKUP(AF4,Components,2,FALSE),"None")</f>
        <v>LTR-3</v>
      </c>
      <c r="AG1" s="33" t="str">
        <f t="shared" si="0"/>
        <v>NaCl</v>
      </c>
      <c r="AH1" s="33" t="str">
        <f t="shared" si="0"/>
        <v>KCl</v>
      </c>
      <c r="AI1" s="33" t="str">
        <f t="shared" ref="AI1:BA1" si="1">IFERROR(VLOOKUP(AI4,Components,2,FALSE),"None")</f>
        <v>EA-1</v>
      </c>
      <c r="AJ1" s="33" t="str">
        <f t="shared" si="1"/>
        <v>EA-3</v>
      </c>
      <c r="AK1" s="33" t="str">
        <f t="shared" si="1"/>
        <v>LCG-2</v>
      </c>
      <c r="AL1" s="33" t="str">
        <f t="shared" si="1"/>
        <v>Micromix</v>
      </c>
      <c r="AM1" s="33" t="str">
        <f t="shared" si="1"/>
        <v>LCG-1</v>
      </c>
      <c r="AN1" s="54" t="str">
        <f t="shared" si="1"/>
        <v>SG1500 AP1</v>
      </c>
      <c r="AO1" s="54" t="str">
        <f t="shared" si="1"/>
        <v>ASM-3</v>
      </c>
      <c r="AP1" s="54" t="str">
        <f>IFERROR(VLOOKUP(AP4,Components,2,FALSE),"None")</f>
        <v>Ciment Fondue</v>
      </c>
      <c r="AQ1" s="54" t="str">
        <f>IFERROR(VLOOKUP(AQ4,Components,2,FALSE),"None")</f>
        <v>None</v>
      </c>
      <c r="AR1" s="54" t="str">
        <f t="shared" si="1"/>
        <v>None</v>
      </c>
      <c r="AS1" s="54" t="str">
        <f t="shared" si="1"/>
        <v>None</v>
      </c>
      <c r="AT1" s="54" t="str">
        <f t="shared" si="1"/>
        <v>None</v>
      </c>
      <c r="AU1" s="54" t="str">
        <f t="shared" si="1"/>
        <v>None</v>
      </c>
      <c r="AV1" s="54" t="str">
        <f t="shared" si="1"/>
        <v>None</v>
      </c>
      <c r="AW1" s="54" t="str">
        <f t="shared" si="1"/>
        <v>None</v>
      </c>
      <c r="AX1" s="54" t="str">
        <f t="shared" si="1"/>
        <v>None</v>
      </c>
      <c r="AY1" s="54" t="str">
        <f t="shared" si="1"/>
        <v>None</v>
      </c>
      <c r="AZ1" s="54" t="str">
        <f t="shared" si="1"/>
        <v>None</v>
      </c>
      <c r="BA1" s="54" t="str">
        <f t="shared" si="1"/>
        <v>None</v>
      </c>
      <c r="BB1" s="23" t="s">
        <v>122</v>
      </c>
      <c r="BC1" s="23" t="s">
        <v>123</v>
      </c>
      <c r="BD1" s="23" t="s">
        <v>124</v>
      </c>
      <c r="BE1" s="23" t="s">
        <v>125</v>
      </c>
      <c r="BF1" s="24" t="s">
        <v>126</v>
      </c>
      <c r="BG1" s="25" t="s">
        <v>127</v>
      </c>
      <c r="BH1" s="25" t="s">
        <v>128</v>
      </c>
      <c r="BI1" s="26" t="s">
        <v>302</v>
      </c>
      <c r="BJ1" s="26" t="s">
        <v>129</v>
      </c>
      <c r="BK1" s="26" t="s">
        <v>195</v>
      </c>
      <c r="BL1" s="26" t="s">
        <v>194</v>
      </c>
      <c r="BM1" s="26" t="s">
        <v>196</v>
      </c>
      <c r="BN1" s="26" t="s">
        <v>130</v>
      </c>
      <c r="BO1" s="26" t="s">
        <v>131</v>
      </c>
      <c r="BP1" s="26" t="s">
        <v>132</v>
      </c>
      <c r="BQ1" s="55" t="s">
        <v>300</v>
      </c>
      <c r="BS1" s="28" t="s">
        <v>133</v>
      </c>
    </row>
    <row r="2" spans="1:71" ht="18" customHeight="1" x14ac:dyDescent="0.25">
      <c r="A2" s="42" t="s">
        <v>305</v>
      </c>
      <c r="B2" s="43" t="s">
        <v>306</v>
      </c>
      <c r="C2" s="10">
        <f t="shared" ref="C2:AH2" si="2">IFERROR(VLOOKUP(C4,Components,3,FALSE),"0")</f>
        <v>3.1520000000000001</v>
      </c>
      <c r="D2" s="10">
        <f t="shared" si="2"/>
        <v>3.1920000000000002</v>
      </c>
      <c r="E2" s="10">
        <f t="shared" si="2"/>
        <v>3.1880000000000002</v>
      </c>
      <c r="F2" s="10">
        <f t="shared" si="2"/>
        <v>2.9159999999999999</v>
      </c>
      <c r="G2" s="10">
        <f t="shared" si="2"/>
        <v>3.0379999999999998</v>
      </c>
      <c r="H2" s="10">
        <f t="shared" si="2"/>
        <v>2.1</v>
      </c>
      <c r="I2" s="10">
        <f t="shared" si="2"/>
        <v>2.44</v>
      </c>
      <c r="J2" s="10">
        <f t="shared" si="2"/>
        <v>2.5</v>
      </c>
      <c r="K2" s="10">
        <f t="shared" si="2"/>
        <v>2.4047999999999998</v>
      </c>
      <c r="L2" s="10">
        <f t="shared" si="2"/>
        <v>2.63</v>
      </c>
      <c r="M2" s="10">
        <f t="shared" si="2"/>
        <v>2.5419999999999998</v>
      </c>
      <c r="N2" s="10">
        <f t="shared" si="2"/>
        <v>2.7850000000000001</v>
      </c>
      <c r="O2" s="10">
        <f t="shared" si="2"/>
        <v>0.54</v>
      </c>
      <c r="P2" s="10">
        <f t="shared" si="2"/>
        <v>0.27610000000000001</v>
      </c>
      <c r="Q2" s="10">
        <f t="shared" si="2"/>
        <v>0.32</v>
      </c>
      <c r="R2" s="10">
        <f t="shared" si="2"/>
        <v>0.38</v>
      </c>
      <c r="S2" s="10">
        <f t="shared" si="2"/>
        <v>1.2</v>
      </c>
      <c r="T2" s="10">
        <f t="shared" si="2"/>
        <v>1.377</v>
      </c>
      <c r="U2" s="10">
        <f t="shared" si="2"/>
        <v>1.38</v>
      </c>
      <c r="V2" s="10">
        <f t="shared" si="2"/>
        <v>1.0149999999999999</v>
      </c>
      <c r="W2" s="10">
        <f t="shared" si="2"/>
        <v>1.2869999999999999</v>
      </c>
      <c r="X2" s="10">
        <f t="shared" si="2"/>
        <v>1.4</v>
      </c>
      <c r="Y2" s="10">
        <f t="shared" si="2"/>
        <v>1.288</v>
      </c>
      <c r="Z2" s="10">
        <f t="shared" si="2"/>
        <v>1.5820000000000001</v>
      </c>
      <c r="AA2" s="10">
        <f t="shared" si="2"/>
        <v>2.1909999999999998</v>
      </c>
      <c r="AB2" s="10">
        <f t="shared" si="2"/>
        <v>2.319</v>
      </c>
      <c r="AC2" s="10">
        <f t="shared" si="2"/>
        <v>2.677</v>
      </c>
      <c r="AD2" s="10">
        <f t="shared" si="2"/>
        <v>2.4064000000000001</v>
      </c>
      <c r="AE2" s="10">
        <f t="shared" si="2"/>
        <v>2.3530000000000002</v>
      </c>
      <c r="AF2" s="10">
        <f>IFERROR(VLOOKUP(AF4,Components,3,FALSE),"0")</f>
        <v>1.8301000000000001</v>
      </c>
      <c r="AG2" s="10">
        <f t="shared" si="2"/>
        <v>2.1579999999999999</v>
      </c>
      <c r="AH2" s="10">
        <f t="shared" si="2"/>
        <v>2.770083102493075</v>
      </c>
      <c r="AI2" s="10">
        <f t="shared" ref="AI2:BA2" si="3">IFERROR(VLOOKUP(AI4,Components,3,FALSE),"0")</f>
        <v>3.75</v>
      </c>
      <c r="AJ2" s="10">
        <f t="shared" si="3"/>
        <v>3.0539999999999998</v>
      </c>
      <c r="AK2" s="10">
        <f t="shared" si="3"/>
        <v>2.7644000000000002</v>
      </c>
      <c r="AL2" s="10">
        <f t="shared" si="3"/>
        <v>3.03</v>
      </c>
      <c r="AM2" s="10">
        <f t="shared" si="3"/>
        <v>2.7688000000000001</v>
      </c>
      <c r="AN2" s="10">
        <f t="shared" si="3"/>
        <v>1.978</v>
      </c>
      <c r="AO2" s="10">
        <f t="shared" si="3"/>
        <v>2.5190000000000001</v>
      </c>
      <c r="AP2" s="10">
        <f t="shared" si="3"/>
        <v>3.22</v>
      </c>
      <c r="AQ2" s="10" t="str">
        <f t="shared" si="3"/>
        <v>0</v>
      </c>
      <c r="AR2" s="10" t="str">
        <f t="shared" si="3"/>
        <v>0</v>
      </c>
      <c r="AS2" s="10" t="str">
        <f t="shared" si="3"/>
        <v>0</v>
      </c>
      <c r="AT2" s="10" t="str">
        <f t="shared" si="3"/>
        <v>0</v>
      </c>
      <c r="AU2" s="10" t="str">
        <f t="shared" si="3"/>
        <v>0</v>
      </c>
      <c r="AV2" s="10" t="str">
        <f t="shared" si="3"/>
        <v>0</v>
      </c>
      <c r="AW2" s="10" t="str">
        <f t="shared" si="3"/>
        <v>0</v>
      </c>
      <c r="AX2" s="10" t="str">
        <f t="shared" si="3"/>
        <v>0</v>
      </c>
      <c r="AY2" s="10" t="str">
        <f t="shared" si="3"/>
        <v>0</v>
      </c>
      <c r="AZ2" s="10" t="str">
        <f t="shared" si="3"/>
        <v>0</v>
      </c>
      <c r="BA2" s="10" t="str">
        <f t="shared" si="3"/>
        <v>0</v>
      </c>
      <c r="BB2" s="41"/>
      <c r="BC2" s="41"/>
      <c r="BD2" s="41"/>
      <c r="BE2" s="41"/>
      <c r="BF2" s="11"/>
      <c r="BG2" s="12"/>
      <c r="BH2" s="12"/>
      <c r="BI2" s="13"/>
      <c r="BJ2" s="13"/>
      <c r="BK2" s="13"/>
      <c r="BL2" s="13"/>
      <c r="BM2" s="13"/>
      <c r="BN2" s="13"/>
      <c r="BO2" s="13"/>
      <c r="BP2" s="13"/>
      <c r="BQ2" s="20"/>
    </row>
    <row r="3" spans="1:71" ht="18" customHeight="1" x14ac:dyDescent="0.25">
      <c r="A3" s="42" t="s">
        <v>305</v>
      </c>
      <c r="B3" s="43" t="s">
        <v>322</v>
      </c>
      <c r="C3" s="10">
        <f>IFERROR(IF(C2=0,0,1/C2),0)</f>
        <v>0.31725888324873097</v>
      </c>
      <c r="D3" s="10">
        <f t="shared" ref="D3:S3" si="4">IFERROR(IF(D2=0,0,1/D2),0)</f>
        <v>0.31328320802005011</v>
      </c>
      <c r="E3" s="10">
        <f t="shared" si="4"/>
        <v>0.31367628607277287</v>
      </c>
      <c r="F3" s="10">
        <f t="shared" si="4"/>
        <v>0.34293552812071332</v>
      </c>
      <c r="G3" s="10">
        <f t="shared" si="4"/>
        <v>0.32916392363396973</v>
      </c>
      <c r="H3" s="10">
        <f t="shared" si="4"/>
        <v>0.47619047619047616</v>
      </c>
      <c r="I3" s="10">
        <f t="shared" si="4"/>
        <v>0.4098360655737705</v>
      </c>
      <c r="J3" s="10">
        <f t="shared" si="4"/>
        <v>0.4</v>
      </c>
      <c r="K3" s="10">
        <f t="shared" si="4"/>
        <v>0.41583499667332008</v>
      </c>
      <c r="L3" s="10">
        <f t="shared" si="4"/>
        <v>0.38022813688212931</v>
      </c>
      <c r="M3" s="10">
        <f t="shared" si="4"/>
        <v>0.39339103068450043</v>
      </c>
      <c r="N3" s="10">
        <f t="shared" si="4"/>
        <v>0.35906642728904847</v>
      </c>
      <c r="O3" s="10">
        <f t="shared" si="4"/>
        <v>1.8518518518518516</v>
      </c>
      <c r="P3" s="10">
        <f t="shared" si="4"/>
        <v>3.6218761318362911</v>
      </c>
      <c r="Q3" s="10">
        <f t="shared" si="4"/>
        <v>3.125</v>
      </c>
      <c r="R3" s="10">
        <f t="shared" si="4"/>
        <v>2.6315789473684212</v>
      </c>
      <c r="S3" s="10">
        <f t="shared" si="4"/>
        <v>0.83333333333333337</v>
      </c>
      <c r="T3" s="10">
        <f t="shared" ref="T3" si="5">IFERROR(IF(T2=0,0,1/T2),0)</f>
        <v>0.72621641249092228</v>
      </c>
      <c r="U3" s="10">
        <f t="shared" ref="U3" si="6">IFERROR(IF(U2=0,0,1/U2),0)</f>
        <v>0.7246376811594204</v>
      </c>
      <c r="V3" s="10">
        <f t="shared" ref="V3" si="7">IFERROR(IF(V2=0,0,1/V2),0)</f>
        <v>0.98522167487684742</v>
      </c>
      <c r="W3" s="10">
        <f t="shared" ref="W3" si="8">IFERROR(IF(W2=0,0,1/W2),0)</f>
        <v>0.77700077700077708</v>
      </c>
      <c r="X3" s="10">
        <f t="shared" ref="X3" si="9">IFERROR(IF(X2=0,0,1/X2),0)</f>
        <v>0.7142857142857143</v>
      </c>
      <c r="Y3" s="10">
        <f t="shared" ref="Y3" si="10">IFERROR(IF(Y2=0,0,1/Y2),0)</f>
        <v>0.77639751552795033</v>
      </c>
      <c r="Z3" s="10">
        <f t="shared" ref="Z3" si="11">IFERROR(IF(Z2=0,0,1/Z2),0)</f>
        <v>0.63211125158027814</v>
      </c>
      <c r="AA3" s="10">
        <f t="shared" ref="AA3" si="12">IFERROR(IF(AA2=0,0,1/AA2),0)</f>
        <v>0.45641259698767689</v>
      </c>
      <c r="AB3" s="10">
        <f t="shared" ref="AB3" si="13">IFERROR(IF(AB2=0,0,1/AB2),0)</f>
        <v>0.43122035360068994</v>
      </c>
      <c r="AC3" s="10">
        <f t="shared" ref="AC3" si="14">IFERROR(IF(AC2=0,0,1/AC2),0)</f>
        <v>0.37355248412401942</v>
      </c>
      <c r="AD3" s="10">
        <f t="shared" ref="AD3" si="15">IFERROR(IF(AD2=0,0,1/AD2),0)</f>
        <v>0.41555851063829785</v>
      </c>
      <c r="AE3" s="10">
        <f t="shared" ref="AE3" si="16">IFERROR(IF(AE2=0,0,1/AE2),0)</f>
        <v>0.42498937526561831</v>
      </c>
      <c r="AF3" s="10">
        <f t="shared" ref="AF3" si="17">IFERROR(IF(AF2=0,0,1/AF2),0)</f>
        <v>0.5464182285121032</v>
      </c>
      <c r="AG3" s="10">
        <f t="shared" ref="AG3" si="18">IFERROR(IF(AG2=0,0,1/AG2),0)</f>
        <v>0.46339202965708992</v>
      </c>
      <c r="AH3" s="10">
        <f t="shared" ref="AH3" si="19">IFERROR(IF(AH2=0,0,1/AH2),0)</f>
        <v>0.36099999999999999</v>
      </c>
      <c r="AI3" s="10">
        <f t="shared" ref="AI3" si="20">IFERROR(IF(AI2=0,0,1/AI2),0)</f>
        <v>0.26666666666666666</v>
      </c>
      <c r="AJ3" s="10">
        <f t="shared" ref="AJ3:AK3" si="21">IFERROR(IF(AJ2=0,0,1/AJ2),0)</f>
        <v>0.32743942370661427</v>
      </c>
      <c r="AK3" s="10">
        <f t="shared" si="21"/>
        <v>0.36174215019534073</v>
      </c>
      <c r="AL3" s="10">
        <f t="shared" ref="AL3" si="22">IFERROR(IF(AL2=0,0,1/AL2),0)</f>
        <v>0.33003300330033003</v>
      </c>
      <c r="AM3" s="10">
        <f t="shared" ref="AM3" si="23">IFERROR(IF(AM2=0,0,1/AM2),0)</f>
        <v>0.361167292689974</v>
      </c>
      <c r="AN3" s="10">
        <f t="shared" ref="AN3" si="24">IFERROR(IF(AN2=0,0,1/AN2),0)</f>
        <v>0.50556117290192115</v>
      </c>
      <c r="AO3" s="10">
        <f t="shared" ref="AO3" si="25">IFERROR(IF(AO2=0,0,1/AO2),0)</f>
        <v>0.39698292973402144</v>
      </c>
      <c r="AP3" s="10">
        <f t="shared" ref="AP3" si="26">IFERROR(IF(AP2=0,0,1/AP2),0)</f>
        <v>0.3105590062111801</v>
      </c>
      <c r="AQ3" s="10">
        <f t="shared" ref="AQ3" si="27">IFERROR(IF(AQ2=0,0,1/AQ2),0)</f>
        <v>0</v>
      </c>
      <c r="AR3" s="10">
        <f t="shared" ref="AR3" si="28">IFERROR(IF(AR2=0,0,1/AR2),0)</f>
        <v>0</v>
      </c>
      <c r="AS3" s="10">
        <f t="shared" ref="AS3" si="29">IFERROR(IF(AS2=0,0,1/AS2),0)</f>
        <v>0</v>
      </c>
      <c r="AT3" s="10">
        <f t="shared" ref="AT3" si="30">IFERROR(IF(AT2=0,0,1/AT2),0)</f>
        <v>0</v>
      </c>
      <c r="AU3" s="10">
        <f t="shared" ref="AU3" si="31">IFERROR(IF(AU2=0,0,1/AU2),0)</f>
        <v>0</v>
      </c>
      <c r="AV3" s="10">
        <f t="shared" ref="AV3" si="32">IFERROR(IF(AV2=0,0,1/AV2),0)</f>
        <v>0</v>
      </c>
      <c r="AW3" s="10">
        <f t="shared" ref="AW3" si="33">IFERROR(IF(AW2=0,0,1/AW2),0)</f>
        <v>0</v>
      </c>
      <c r="AX3" s="10">
        <f t="shared" ref="AX3" si="34">IFERROR(IF(AX2=0,0,1/AX2),0)</f>
        <v>0</v>
      </c>
      <c r="AY3" s="10">
        <f t="shared" ref="AY3" si="35">IFERROR(IF(AY2=0,0,1/AY2),0)</f>
        <v>0</v>
      </c>
      <c r="AZ3" s="10">
        <f t="shared" ref="AZ3" si="36">IFERROR(IF(AZ2=0,0,1/AZ2),0)</f>
        <v>0</v>
      </c>
      <c r="BA3" s="10">
        <f t="shared" ref="BA3" si="37">IFERROR(IF(BA2=0,0,1/BA2),0)</f>
        <v>0</v>
      </c>
      <c r="BB3" s="41"/>
      <c r="BC3" s="41"/>
      <c r="BD3" s="41"/>
      <c r="BE3" s="41"/>
      <c r="BF3" s="11"/>
      <c r="BG3" s="12"/>
      <c r="BH3" s="12"/>
      <c r="BI3" s="13"/>
      <c r="BJ3" s="13"/>
      <c r="BK3" s="13"/>
      <c r="BL3" s="13"/>
      <c r="BM3" s="13"/>
      <c r="BN3" s="13"/>
      <c r="BO3" s="13"/>
      <c r="BP3" s="13"/>
      <c r="BQ3" s="20"/>
    </row>
    <row r="4" spans="1:71" s="27" customFormat="1" ht="30" customHeight="1" x14ac:dyDescent="0.25">
      <c r="A4" s="44" t="s">
        <v>307</v>
      </c>
      <c r="B4" s="45" t="s">
        <v>308</v>
      </c>
      <c r="C4" s="67">
        <v>23072</v>
      </c>
      <c r="D4" s="67">
        <v>23073</v>
      </c>
      <c r="E4" s="67">
        <v>23074</v>
      </c>
      <c r="F4" s="67">
        <v>23116</v>
      </c>
      <c r="G4" s="67">
        <v>23192</v>
      </c>
      <c r="H4" s="67">
        <v>23091</v>
      </c>
      <c r="I4" s="67">
        <v>54775</v>
      </c>
      <c r="J4" s="68">
        <v>54770</v>
      </c>
      <c r="K4" s="67">
        <v>23190</v>
      </c>
      <c r="L4" s="67">
        <v>54769</v>
      </c>
      <c r="M4" s="67">
        <v>23022</v>
      </c>
      <c r="N4" s="67">
        <v>23102</v>
      </c>
      <c r="O4" s="67">
        <v>54152</v>
      </c>
      <c r="P4" s="67">
        <v>54779</v>
      </c>
      <c r="Q4" s="67">
        <v>23036</v>
      </c>
      <c r="R4" s="67">
        <v>23037</v>
      </c>
      <c r="S4" s="67">
        <v>23058</v>
      </c>
      <c r="T4" s="67">
        <v>23067</v>
      </c>
      <c r="U4" s="67">
        <v>23068</v>
      </c>
      <c r="V4" s="67">
        <v>32465</v>
      </c>
      <c r="W4" s="67">
        <v>23060</v>
      </c>
      <c r="X4" s="67">
        <v>23062</v>
      </c>
      <c r="Y4" s="67">
        <v>23063</v>
      </c>
      <c r="Z4" s="67">
        <v>23064</v>
      </c>
      <c r="AA4" s="67">
        <v>23054</v>
      </c>
      <c r="AB4" s="67">
        <v>23207</v>
      </c>
      <c r="AC4" s="67">
        <v>23147</v>
      </c>
      <c r="AD4" s="67">
        <v>23171</v>
      </c>
      <c r="AE4" s="67">
        <v>23099</v>
      </c>
      <c r="AF4" s="68">
        <v>23209</v>
      </c>
      <c r="AG4" s="67">
        <v>23188</v>
      </c>
      <c r="AH4" s="67">
        <v>23119</v>
      </c>
      <c r="AI4" s="67">
        <v>23221</v>
      </c>
      <c r="AJ4" s="67">
        <v>23222</v>
      </c>
      <c r="AK4" s="67">
        <v>23050</v>
      </c>
      <c r="AL4" s="67">
        <v>23153</v>
      </c>
      <c r="AM4" s="67">
        <v>23049</v>
      </c>
      <c r="AN4" s="67">
        <v>23200</v>
      </c>
      <c r="AO4" s="67">
        <v>23131</v>
      </c>
      <c r="AP4" s="52">
        <v>23092</v>
      </c>
      <c r="AQ4" s="52">
        <v>159</v>
      </c>
      <c r="AR4" s="52">
        <v>159</v>
      </c>
      <c r="AS4" s="52">
        <v>159</v>
      </c>
      <c r="AT4" s="52">
        <v>159</v>
      </c>
      <c r="AU4" s="52">
        <v>159</v>
      </c>
      <c r="AV4" s="52">
        <v>159</v>
      </c>
      <c r="AW4" s="52">
        <v>159</v>
      </c>
      <c r="AX4" s="52">
        <v>159</v>
      </c>
      <c r="AY4" s="52">
        <v>159</v>
      </c>
      <c r="AZ4" s="52">
        <v>159</v>
      </c>
      <c r="BA4" s="52">
        <v>159</v>
      </c>
      <c r="BB4" s="23"/>
      <c r="BC4" s="23"/>
      <c r="BD4" s="23"/>
      <c r="BE4" s="23"/>
      <c r="BF4" s="24"/>
      <c r="BG4" s="25"/>
      <c r="BH4" s="25"/>
      <c r="BI4" s="26"/>
      <c r="BJ4" s="26"/>
      <c r="BK4" s="26"/>
      <c r="BL4" s="26"/>
      <c r="BM4" s="28"/>
      <c r="BN4" s="51"/>
      <c r="BO4" s="28"/>
      <c r="BP4" s="51"/>
      <c r="BQ4" s="51"/>
      <c r="BS4" s="29"/>
    </row>
    <row r="5" spans="1:71" s="106" customFormat="1" ht="18" customHeight="1" x14ac:dyDescent="0.25">
      <c r="A5" s="100" t="s">
        <v>134</v>
      </c>
      <c r="B5" s="101" t="s">
        <v>134</v>
      </c>
      <c r="C5" s="102">
        <v>1000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3">
        <v>0.45858329487771116</v>
      </c>
      <c r="BC5" s="103">
        <f t="shared" ref="BC5:BC36" si="38">BN5+BB5</f>
        <v>0.77584217812644218</v>
      </c>
      <c r="BD5" s="102">
        <v>1880</v>
      </c>
      <c r="BE5" s="103">
        <f>1/(BC5-BB5)</f>
        <v>3.1519999999999992</v>
      </c>
      <c r="BF5" s="102" t="s">
        <v>135</v>
      </c>
      <c r="BG5" s="104" t="s">
        <v>136</v>
      </c>
      <c r="BH5" s="102">
        <v>0</v>
      </c>
      <c r="BI5" s="102">
        <f t="shared" ref="BI5:BI36" si="39">SUM(C5:BA5)</f>
        <v>1000</v>
      </c>
      <c r="BJ5" s="102">
        <v>1.44</v>
      </c>
      <c r="BK5" s="102">
        <v>1880</v>
      </c>
      <c r="BL5" s="102">
        <v>1880</v>
      </c>
      <c r="BM5" s="102">
        <v>1950</v>
      </c>
      <c r="BN5" s="103">
        <f t="shared" ref="BN5:BN36" si="40">((C5*C$3+D5*D$3+E5*E$3+F5*F$3+G5*G$3+H5*H$3+I5*I$3+J$3*J5+K5*K$3+L5*L$3+M5*M$3+N5*N$3+O5*O$3+P5*P$3+Q5*Q$3+R5*R$3+S5*S$3+T5*T$3+U5*U$3+V5*V$3+W5*W$3+X5*X$3+Y5*Y$3+Z5*Z$3+AA5*AA$3+AB5*AB$3+AC5*AC$3+AD5*AD$3+AE5*AE$3+AF5*AF$3+AG5*AG$3+AH5*AH$3+AI5*AI$3+AJ5*AJ$3+AK5*AK$3+AL5*AL$3+AM5*AM$3+AN5*AN$3+AO5*AO$3+AP5*AP$3+AQ5*AQ$3+AR5*AR$3+AS5*AS$3+AT5*AT$3+AU5*AU$3+AV5*AV$3+AW5*AW$3+AX5*AX$3+AY5*AY$3+AZ5*AZ$3+BA5*BA$3)/1000)</f>
        <v>0.31725888324873097</v>
      </c>
      <c r="BO5" s="102">
        <f t="shared" ref="BO5:BO36" si="41">BD5/1000-1</f>
        <v>0.87999999999999989</v>
      </c>
      <c r="BP5" s="105">
        <f t="shared" ref="BP5:BP76" si="42">BP4+1</f>
        <v>1</v>
      </c>
      <c r="BQ5" s="122">
        <v>113049</v>
      </c>
      <c r="BS5" s="107"/>
    </row>
    <row r="6" spans="1:71" s="106" customFormat="1" ht="18" customHeight="1" x14ac:dyDescent="0.25">
      <c r="A6" s="108" t="s">
        <v>137</v>
      </c>
      <c r="B6" s="109" t="s">
        <v>137</v>
      </c>
      <c r="C6" s="56"/>
      <c r="D6" s="56">
        <v>1000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7">
        <f t="shared" ref="BB5:BB36" si="43">((BI6-(BD6*BN6))/BO6)/1000</f>
        <v>0.56712293554398818</v>
      </c>
      <c r="BC6" s="57">
        <f t="shared" si="38"/>
        <v>0.88040614356403823</v>
      </c>
      <c r="BD6" s="56">
        <v>1780</v>
      </c>
      <c r="BE6" s="57">
        <f t="shared" ref="BE6:BE36" si="44">1/(BC6-BB6)</f>
        <v>3.1920000000000006</v>
      </c>
      <c r="BF6" s="56" t="s">
        <v>135</v>
      </c>
      <c r="BG6" s="110" t="s">
        <v>138</v>
      </c>
      <c r="BH6" s="56">
        <v>0</v>
      </c>
      <c r="BI6" s="56">
        <f t="shared" si="39"/>
        <v>1000</v>
      </c>
      <c r="BJ6" s="56">
        <v>1.51</v>
      </c>
      <c r="BK6" s="56">
        <v>1780</v>
      </c>
      <c r="BL6" s="56">
        <v>1780</v>
      </c>
      <c r="BM6" s="56">
        <v>1860</v>
      </c>
      <c r="BN6" s="57">
        <f t="shared" si="40"/>
        <v>0.31328320802005011</v>
      </c>
      <c r="BO6" s="56">
        <f t="shared" si="41"/>
        <v>0.78</v>
      </c>
      <c r="BP6" s="59">
        <f t="shared" si="42"/>
        <v>2</v>
      </c>
      <c r="BQ6" s="56" t="s">
        <v>301</v>
      </c>
      <c r="BS6" s="107"/>
    </row>
    <row r="7" spans="1:71" s="106" customFormat="1" ht="18" customHeight="1" x14ac:dyDescent="0.25">
      <c r="A7" s="108" t="s">
        <v>139</v>
      </c>
      <c r="B7" s="109" t="s">
        <v>139</v>
      </c>
      <c r="C7" s="56"/>
      <c r="D7" s="56"/>
      <c r="E7" s="56">
        <v>1000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7">
        <f t="shared" si="43"/>
        <v>0.4480592454779786</v>
      </c>
      <c r="BC7" s="57">
        <f t="shared" si="38"/>
        <v>0.76173553155075147</v>
      </c>
      <c r="BD7" s="56">
        <v>1901</v>
      </c>
      <c r="BE7" s="57">
        <f t="shared" si="44"/>
        <v>3.1880000000000002</v>
      </c>
      <c r="BF7" s="56" t="s">
        <v>135</v>
      </c>
      <c r="BG7" s="110" t="s">
        <v>140</v>
      </c>
      <c r="BH7" s="56">
        <v>0</v>
      </c>
      <c r="BI7" s="56">
        <f t="shared" si="39"/>
        <v>1000</v>
      </c>
      <c r="BJ7" s="56">
        <v>1.44</v>
      </c>
      <c r="BK7" s="56">
        <v>1700</v>
      </c>
      <c r="BL7" s="56">
        <v>2100</v>
      </c>
      <c r="BM7" s="56">
        <v>2105</v>
      </c>
      <c r="BN7" s="57">
        <f t="shared" si="40"/>
        <v>0.31367628607277287</v>
      </c>
      <c r="BO7" s="56">
        <f t="shared" si="41"/>
        <v>0.90100000000000002</v>
      </c>
      <c r="BP7" s="59">
        <f t="shared" si="42"/>
        <v>3</v>
      </c>
      <c r="BQ7" s="56">
        <v>113000</v>
      </c>
      <c r="BS7" s="107"/>
    </row>
    <row r="8" spans="1:71" s="106" customFormat="1" ht="18" customHeight="1" x14ac:dyDescent="0.25">
      <c r="A8" s="108" t="s">
        <v>146</v>
      </c>
      <c r="B8" s="109" t="s">
        <v>139</v>
      </c>
      <c r="C8" s="56"/>
      <c r="D8" s="56"/>
      <c r="E8" s="56">
        <v>1000</v>
      </c>
      <c r="F8" s="56"/>
      <c r="G8" s="56"/>
      <c r="H8" s="56"/>
      <c r="I8" s="56"/>
      <c r="J8" s="56"/>
      <c r="K8" s="56"/>
      <c r="L8" s="56"/>
      <c r="M8" s="56">
        <v>120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7">
        <f t="shared" si="43"/>
        <v>1.085053533569063</v>
      </c>
      <c r="BC8" s="57">
        <f t="shared" si="38"/>
        <v>1.4459367433239758</v>
      </c>
      <c r="BD8" s="56">
        <v>1525</v>
      </c>
      <c r="BE8" s="57">
        <f t="shared" si="44"/>
        <v>2.7709795661569614</v>
      </c>
      <c r="BF8" s="56" t="s">
        <v>144</v>
      </c>
      <c r="BG8" s="110" t="s">
        <v>140</v>
      </c>
      <c r="BH8" s="56">
        <v>12</v>
      </c>
      <c r="BI8" s="56">
        <f t="shared" si="39"/>
        <v>1120</v>
      </c>
      <c r="BJ8" s="56">
        <v>1.44</v>
      </c>
      <c r="BK8" s="56">
        <v>1525</v>
      </c>
      <c r="BL8" s="56">
        <v>1525</v>
      </c>
      <c r="BM8" s="56" t="s">
        <v>197</v>
      </c>
      <c r="BN8" s="57">
        <f t="shared" si="40"/>
        <v>0.36088320975491289</v>
      </c>
      <c r="BO8" s="56">
        <f t="shared" si="41"/>
        <v>0.52499999999999991</v>
      </c>
      <c r="BP8" s="59">
        <f t="shared" si="42"/>
        <v>4</v>
      </c>
      <c r="BQ8" s="56">
        <v>113000</v>
      </c>
      <c r="BS8" s="107"/>
    </row>
    <row r="9" spans="1:71" s="106" customFormat="1" ht="18" customHeight="1" x14ac:dyDescent="0.25">
      <c r="A9" s="108" t="s">
        <v>141</v>
      </c>
      <c r="B9" s="109" t="s">
        <v>139</v>
      </c>
      <c r="C9" s="56"/>
      <c r="D9" s="56"/>
      <c r="E9" s="56">
        <v>1000</v>
      </c>
      <c r="F9" s="56"/>
      <c r="G9" s="56"/>
      <c r="H9" s="56"/>
      <c r="I9" s="56"/>
      <c r="J9" s="56"/>
      <c r="K9" s="56"/>
      <c r="L9" s="56"/>
      <c r="M9" s="56">
        <v>20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7">
        <f t="shared" si="43"/>
        <v>0.55591304571747824</v>
      </c>
      <c r="BC9" s="57">
        <f t="shared" si="38"/>
        <v>0.87745715240394118</v>
      </c>
      <c r="BD9" s="56">
        <v>1796</v>
      </c>
      <c r="BE9" s="57">
        <f t="shared" si="44"/>
        <v>3.1099932457325306</v>
      </c>
      <c r="BF9" s="56" t="s">
        <v>135</v>
      </c>
      <c r="BG9" s="110" t="s">
        <v>140</v>
      </c>
      <c r="BH9" s="56">
        <v>2</v>
      </c>
      <c r="BI9" s="56">
        <f t="shared" si="39"/>
        <v>1020</v>
      </c>
      <c r="BJ9" s="56">
        <v>1.44</v>
      </c>
      <c r="BK9" s="56">
        <v>1796</v>
      </c>
      <c r="BL9" s="56">
        <v>1796</v>
      </c>
      <c r="BM9" s="56" t="s">
        <v>197</v>
      </c>
      <c r="BN9" s="57">
        <f t="shared" si="40"/>
        <v>0.32154410668646288</v>
      </c>
      <c r="BO9" s="56">
        <f t="shared" si="41"/>
        <v>0.79600000000000004</v>
      </c>
      <c r="BP9" s="59">
        <f t="shared" si="42"/>
        <v>5</v>
      </c>
      <c r="BQ9" s="56">
        <v>113000</v>
      </c>
      <c r="BS9" s="107"/>
    </row>
    <row r="10" spans="1:71" s="106" customFormat="1" ht="18" customHeight="1" x14ac:dyDescent="0.25">
      <c r="A10" s="108" t="s">
        <v>142</v>
      </c>
      <c r="B10" s="109" t="s">
        <v>139</v>
      </c>
      <c r="C10" s="56"/>
      <c r="D10" s="56"/>
      <c r="E10" s="56">
        <v>1000</v>
      </c>
      <c r="F10" s="56"/>
      <c r="G10" s="56"/>
      <c r="H10" s="56"/>
      <c r="I10" s="56"/>
      <c r="J10" s="56"/>
      <c r="K10" s="56"/>
      <c r="L10" s="56"/>
      <c r="M10" s="56">
        <v>40</v>
      </c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7">
        <f t="shared" si="43"/>
        <v>0.66026505417595727</v>
      </c>
      <c r="BC10" s="57">
        <f t="shared" si="38"/>
        <v>0.98967698147611016</v>
      </c>
      <c r="BD10" s="56">
        <v>1718</v>
      </c>
      <c r="BE10" s="57">
        <f t="shared" si="44"/>
        <v>3.0357127873175704</v>
      </c>
      <c r="BF10" s="56" t="s">
        <v>135</v>
      </c>
      <c r="BG10" s="110" t="s">
        <v>140</v>
      </c>
      <c r="BH10" s="56">
        <v>4</v>
      </c>
      <c r="BI10" s="56">
        <f t="shared" si="39"/>
        <v>1040</v>
      </c>
      <c r="BJ10" s="56">
        <v>1.44</v>
      </c>
      <c r="BK10" s="56">
        <v>1718</v>
      </c>
      <c r="BL10" s="56">
        <v>1718</v>
      </c>
      <c r="BM10" s="56" t="s">
        <v>197</v>
      </c>
      <c r="BN10" s="57">
        <f t="shared" si="40"/>
        <v>0.3294119273001529</v>
      </c>
      <c r="BO10" s="56">
        <f t="shared" si="41"/>
        <v>0.71799999999999997</v>
      </c>
      <c r="BP10" s="59">
        <f t="shared" si="42"/>
        <v>6</v>
      </c>
      <c r="BQ10" s="56">
        <v>113000</v>
      </c>
      <c r="BS10" s="107"/>
    </row>
    <row r="11" spans="1:71" s="106" customFormat="1" ht="18" customHeight="1" x14ac:dyDescent="0.25">
      <c r="A11" s="108" t="s">
        <v>143</v>
      </c>
      <c r="B11" s="109" t="s">
        <v>139</v>
      </c>
      <c r="C11" s="56"/>
      <c r="D11" s="56"/>
      <c r="E11" s="56">
        <v>1000</v>
      </c>
      <c r="F11" s="56"/>
      <c r="G11" s="56"/>
      <c r="H11" s="56"/>
      <c r="I11" s="56"/>
      <c r="J11" s="56"/>
      <c r="K11" s="56"/>
      <c r="L11" s="56"/>
      <c r="M11" s="56">
        <v>60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7">
        <f t="shared" si="43"/>
        <v>0.74788579575906566</v>
      </c>
      <c r="BC11" s="57">
        <f t="shared" si="38"/>
        <v>1.0851655436729086</v>
      </c>
      <c r="BD11" s="56">
        <v>1666</v>
      </c>
      <c r="BE11" s="57">
        <f t="shared" si="44"/>
        <v>2.9648978516653979</v>
      </c>
      <c r="BF11" s="56" t="s">
        <v>144</v>
      </c>
      <c r="BG11" s="110" t="s">
        <v>140</v>
      </c>
      <c r="BH11" s="56">
        <v>6</v>
      </c>
      <c r="BI11" s="56">
        <f t="shared" si="39"/>
        <v>1060</v>
      </c>
      <c r="BJ11" s="56">
        <v>1.44</v>
      </c>
      <c r="BK11" s="56">
        <v>1666</v>
      </c>
      <c r="BL11" s="56">
        <v>1666</v>
      </c>
      <c r="BM11" s="56" t="s">
        <v>197</v>
      </c>
      <c r="BN11" s="57">
        <f t="shared" si="40"/>
        <v>0.33727974791384291</v>
      </c>
      <c r="BO11" s="56">
        <f t="shared" si="41"/>
        <v>0.66599999999999993</v>
      </c>
      <c r="BP11" s="59">
        <f t="shared" si="42"/>
        <v>7</v>
      </c>
      <c r="BQ11" s="56">
        <v>113000</v>
      </c>
      <c r="BS11" s="107"/>
    </row>
    <row r="12" spans="1:71" s="106" customFormat="1" ht="18" customHeight="1" x14ac:dyDescent="0.25">
      <c r="A12" s="108" t="s">
        <v>145</v>
      </c>
      <c r="B12" s="109" t="s">
        <v>139</v>
      </c>
      <c r="C12" s="56"/>
      <c r="D12" s="56"/>
      <c r="E12" s="56">
        <v>1000</v>
      </c>
      <c r="F12" s="56"/>
      <c r="G12" s="56"/>
      <c r="H12" s="56"/>
      <c r="I12" s="56"/>
      <c r="J12" s="56"/>
      <c r="K12" s="56"/>
      <c r="L12" s="56"/>
      <c r="M12" s="56">
        <v>80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7">
        <f t="shared" si="43"/>
        <v>0.87351318018302604</v>
      </c>
      <c r="BC12" s="57">
        <f t="shared" si="38"/>
        <v>1.218660748710559</v>
      </c>
      <c r="BD12" s="56">
        <v>1603</v>
      </c>
      <c r="BE12" s="57">
        <f t="shared" si="44"/>
        <v>2.8973114435260134</v>
      </c>
      <c r="BF12" s="56" t="s">
        <v>144</v>
      </c>
      <c r="BG12" s="110" t="s">
        <v>140</v>
      </c>
      <c r="BH12" s="56">
        <v>8</v>
      </c>
      <c r="BI12" s="56">
        <f t="shared" si="39"/>
        <v>1080</v>
      </c>
      <c r="BJ12" s="56">
        <v>1.44</v>
      </c>
      <c r="BK12" s="56">
        <v>1603</v>
      </c>
      <c r="BL12" s="56">
        <v>1603</v>
      </c>
      <c r="BM12" s="56" t="s">
        <v>197</v>
      </c>
      <c r="BN12" s="57">
        <f t="shared" si="40"/>
        <v>0.34514756852753292</v>
      </c>
      <c r="BO12" s="56">
        <f t="shared" si="41"/>
        <v>0.60299999999999998</v>
      </c>
      <c r="BP12" s="59">
        <f t="shared" si="42"/>
        <v>8</v>
      </c>
      <c r="BQ12" s="56">
        <v>113000</v>
      </c>
      <c r="BS12" s="107"/>
    </row>
    <row r="13" spans="1:71" s="106" customFormat="1" ht="18" customHeight="1" x14ac:dyDescent="0.25">
      <c r="A13" s="108" t="s">
        <v>147</v>
      </c>
      <c r="B13" s="109" t="s">
        <v>147</v>
      </c>
      <c r="C13" s="56"/>
      <c r="D13" s="56"/>
      <c r="E13" s="56">
        <v>620</v>
      </c>
      <c r="F13" s="56"/>
      <c r="G13" s="56"/>
      <c r="H13" s="56">
        <v>380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>
        <f t="shared" si="43"/>
        <v>0.49202432401930529</v>
      </c>
      <c r="BC13" s="57">
        <f t="shared" si="38"/>
        <v>0.86745600233680542</v>
      </c>
      <c r="BD13" s="56">
        <v>1720</v>
      </c>
      <c r="BE13" s="57">
        <f t="shared" si="44"/>
        <v>2.6636004837990961</v>
      </c>
      <c r="BF13" s="56" t="s">
        <v>135</v>
      </c>
      <c r="BG13" s="110" t="s">
        <v>140</v>
      </c>
      <c r="BH13" s="56">
        <v>0</v>
      </c>
      <c r="BI13" s="56">
        <f t="shared" si="39"/>
        <v>1000</v>
      </c>
      <c r="BJ13" s="56">
        <v>1.29</v>
      </c>
      <c r="BK13" s="56">
        <v>1720</v>
      </c>
      <c r="BL13" s="56">
        <v>1750</v>
      </c>
      <c r="BM13" s="56">
        <v>1820</v>
      </c>
      <c r="BN13" s="57">
        <f t="shared" si="40"/>
        <v>0.37543167831750007</v>
      </c>
      <c r="BO13" s="56">
        <f t="shared" si="41"/>
        <v>0.72</v>
      </c>
      <c r="BP13" s="59">
        <f t="shared" si="42"/>
        <v>9</v>
      </c>
      <c r="BQ13" s="56">
        <v>113002</v>
      </c>
      <c r="BS13" s="107"/>
    </row>
    <row r="14" spans="1:71" s="106" customFormat="1" ht="18" customHeight="1" x14ac:dyDescent="0.25">
      <c r="A14" s="108" t="s">
        <v>148</v>
      </c>
      <c r="B14" s="109" t="s">
        <v>147</v>
      </c>
      <c r="C14" s="56"/>
      <c r="D14" s="56"/>
      <c r="E14" s="56">
        <v>566</v>
      </c>
      <c r="F14" s="56"/>
      <c r="G14" s="56"/>
      <c r="H14" s="56"/>
      <c r="I14" s="56">
        <v>434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7">
        <f t="shared" si="43"/>
        <v>0.53985477187906372</v>
      </c>
      <c r="BC14" s="57">
        <f t="shared" si="38"/>
        <v>0.8952644022552696</v>
      </c>
      <c r="BD14" s="56">
        <v>1720</v>
      </c>
      <c r="BE14" s="57">
        <f t="shared" si="44"/>
        <v>2.8136547649018024</v>
      </c>
      <c r="BF14" s="56" t="s">
        <v>135</v>
      </c>
      <c r="BG14" s="110" t="s">
        <v>140</v>
      </c>
      <c r="BH14" s="56">
        <v>0</v>
      </c>
      <c r="BI14" s="56">
        <f t="shared" si="39"/>
        <v>1000</v>
      </c>
      <c r="BJ14" s="56">
        <v>1.35</v>
      </c>
      <c r="BK14" s="56">
        <v>1720</v>
      </c>
      <c r="BL14" s="56">
        <v>1750</v>
      </c>
      <c r="BM14" s="56">
        <v>1825</v>
      </c>
      <c r="BN14" s="57">
        <f t="shared" si="40"/>
        <v>0.35540963037620588</v>
      </c>
      <c r="BO14" s="56">
        <f t="shared" si="41"/>
        <v>0.72</v>
      </c>
      <c r="BP14" s="59">
        <f t="shared" si="42"/>
        <v>10</v>
      </c>
      <c r="BQ14" s="56">
        <v>113002</v>
      </c>
      <c r="BS14" s="107"/>
    </row>
    <row r="15" spans="1:71" s="106" customFormat="1" ht="18" customHeight="1" x14ac:dyDescent="0.25">
      <c r="A15" s="108" t="s">
        <v>159</v>
      </c>
      <c r="B15" s="109" t="s">
        <v>147</v>
      </c>
      <c r="C15" s="56"/>
      <c r="D15" s="56"/>
      <c r="E15" s="56">
        <v>620</v>
      </c>
      <c r="F15" s="56"/>
      <c r="G15" s="56"/>
      <c r="H15" s="56">
        <v>380</v>
      </c>
      <c r="I15" s="56"/>
      <c r="J15" s="56"/>
      <c r="K15" s="56"/>
      <c r="L15" s="56"/>
      <c r="M15" s="56">
        <v>120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7">
        <f t="shared" si="43"/>
        <v>1.1409519764765035</v>
      </c>
      <c r="BC15" s="57">
        <f t="shared" si="38"/>
        <v>1.5635905784761435</v>
      </c>
      <c r="BD15" s="56">
        <v>1446</v>
      </c>
      <c r="BE15" s="57">
        <f t="shared" si="44"/>
        <v>2.3660877053555365</v>
      </c>
      <c r="BF15" s="56" t="s">
        <v>144</v>
      </c>
      <c r="BG15" s="110" t="s">
        <v>140</v>
      </c>
      <c r="BH15" s="56">
        <v>12</v>
      </c>
      <c r="BI15" s="56">
        <f t="shared" si="39"/>
        <v>1120</v>
      </c>
      <c r="BJ15" s="56">
        <v>1.29</v>
      </c>
      <c r="BK15" s="56">
        <v>1425</v>
      </c>
      <c r="BL15" s="56">
        <v>1475</v>
      </c>
      <c r="BM15" s="56" t="s">
        <v>197</v>
      </c>
      <c r="BN15" s="57">
        <f t="shared" si="40"/>
        <v>0.4226386019996401</v>
      </c>
      <c r="BO15" s="56">
        <f t="shared" si="41"/>
        <v>0.44599999999999995</v>
      </c>
      <c r="BP15" s="59">
        <f t="shared" si="42"/>
        <v>11</v>
      </c>
      <c r="BQ15" s="56">
        <v>113002</v>
      </c>
      <c r="BS15" s="107"/>
    </row>
    <row r="16" spans="1:71" s="106" customFormat="1" ht="18" customHeight="1" x14ac:dyDescent="0.25">
      <c r="A16" s="108" t="s">
        <v>160</v>
      </c>
      <c r="B16" s="109" t="s">
        <v>147</v>
      </c>
      <c r="C16" s="56"/>
      <c r="D16" s="56"/>
      <c r="E16" s="56">
        <v>566</v>
      </c>
      <c r="F16" s="56"/>
      <c r="G16" s="56"/>
      <c r="H16" s="56"/>
      <c r="I16" s="56">
        <v>434</v>
      </c>
      <c r="J16" s="56"/>
      <c r="K16" s="56"/>
      <c r="L16" s="56"/>
      <c r="M16" s="56">
        <v>120</v>
      </c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7">
        <f t="shared" si="43"/>
        <v>1.2058665085911029</v>
      </c>
      <c r="BC16" s="57">
        <f t="shared" si="38"/>
        <v>1.6084830626494488</v>
      </c>
      <c r="BD16" s="56">
        <v>1446</v>
      </c>
      <c r="BE16" s="57">
        <f t="shared" si="44"/>
        <v>2.4837528162219655</v>
      </c>
      <c r="BF16" s="56" t="s">
        <v>144</v>
      </c>
      <c r="BG16" s="110" t="s">
        <v>140</v>
      </c>
      <c r="BH16" s="56">
        <v>12</v>
      </c>
      <c r="BI16" s="56">
        <f t="shared" si="39"/>
        <v>1120</v>
      </c>
      <c r="BJ16" s="56">
        <v>1.35</v>
      </c>
      <c r="BK16" s="56">
        <v>1425</v>
      </c>
      <c r="BL16" s="56">
        <v>1475</v>
      </c>
      <c r="BM16" s="56" t="s">
        <v>197</v>
      </c>
      <c r="BN16" s="57">
        <f t="shared" si="40"/>
        <v>0.4026165540583459</v>
      </c>
      <c r="BO16" s="56">
        <f t="shared" si="41"/>
        <v>0.44599999999999995</v>
      </c>
      <c r="BP16" s="59">
        <f t="shared" si="42"/>
        <v>12</v>
      </c>
      <c r="BQ16" s="56">
        <v>113002</v>
      </c>
      <c r="BS16" s="107"/>
    </row>
    <row r="17" spans="1:71" s="106" customFormat="1" ht="18" customHeight="1" x14ac:dyDescent="0.25">
      <c r="A17" s="108" t="s">
        <v>149</v>
      </c>
      <c r="B17" s="109" t="s">
        <v>147</v>
      </c>
      <c r="C17" s="56"/>
      <c r="D17" s="56"/>
      <c r="E17" s="56">
        <v>620</v>
      </c>
      <c r="F17" s="56"/>
      <c r="G17" s="56"/>
      <c r="H17" s="56">
        <v>380</v>
      </c>
      <c r="I17" s="56"/>
      <c r="J17" s="56"/>
      <c r="K17" s="56"/>
      <c r="L17" s="56"/>
      <c r="M17" s="56">
        <v>20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7">
        <f t="shared" si="43"/>
        <v>0.60230499188740116</v>
      </c>
      <c r="BC17" s="57">
        <f t="shared" si="38"/>
        <v>0.98560449081859125</v>
      </c>
      <c r="BD17" s="56">
        <v>1646</v>
      </c>
      <c r="BE17" s="57">
        <f t="shared" si="44"/>
        <v>2.6089259255189372</v>
      </c>
      <c r="BF17" s="56" t="s">
        <v>135</v>
      </c>
      <c r="BG17" s="110" t="s">
        <v>150</v>
      </c>
      <c r="BH17" s="56">
        <v>2</v>
      </c>
      <c r="BI17" s="56">
        <f t="shared" si="39"/>
        <v>1020</v>
      </c>
      <c r="BJ17" s="56">
        <v>1.29</v>
      </c>
      <c r="BK17" s="56">
        <v>1600</v>
      </c>
      <c r="BL17" s="56">
        <v>1750</v>
      </c>
      <c r="BM17" s="56" t="s">
        <v>197</v>
      </c>
      <c r="BN17" s="57">
        <f t="shared" si="40"/>
        <v>0.38329949893119009</v>
      </c>
      <c r="BO17" s="56">
        <f t="shared" si="41"/>
        <v>0.64599999999999991</v>
      </c>
      <c r="BP17" s="59">
        <f t="shared" si="42"/>
        <v>13</v>
      </c>
      <c r="BQ17" s="56">
        <v>113002</v>
      </c>
      <c r="BS17" s="107"/>
    </row>
    <row r="18" spans="1:71" s="106" customFormat="1" ht="18" customHeight="1" x14ac:dyDescent="0.25">
      <c r="A18" s="108" t="s">
        <v>151</v>
      </c>
      <c r="B18" s="109" t="s">
        <v>147</v>
      </c>
      <c r="C18" s="56"/>
      <c r="D18" s="56"/>
      <c r="E18" s="56">
        <v>566</v>
      </c>
      <c r="F18" s="56"/>
      <c r="G18" s="56"/>
      <c r="H18" s="56"/>
      <c r="I18" s="56">
        <v>434</v>
      </c>
      <c r="J18" s="56"/>
      <c r="K18" s="56"/>
      <c r="L18" s="56"/>
      <c r="M18" s="56">
        <v>20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7">
        <f t="shared" si="43"/>
        <v>0.65332092209076065</v>
      </c>
      <c r="BC18" s="57">
        <f t="shared" si="38"/>
        <v>1.0165983730806565</v>
      </c>
      <c r="BD18" s="56">
        <v>1646</v>
      </c>
      <c r="BE18" s="57">
        <f t="shared" si="44"/>
        <v>2.7527169585535711</v>
      </c>
      <c r="BF18" s="56" t="s">
        <v>135</v>
      </c>
      <c r="BG18" s="110" t="s">
        <v>150</v>
      </c>
      <c r="BH18" s="56">
        <v>2</v>
      </c>
      <c r="BI18" s="56">
        <f t="shared" si="39"/>
        <v>1020</v>
      </c>
      <c r="BJ18" s="56">
        <v>1.35</v>
      </c>
      <c r="BK18" s="56">
        <v>1600</v>
      </c>
      <c r="BL18" s="56">
        <v>1750</v>
      </c>
      <c r="BM18" s="56" t="s">
        <v>197</v>
      </c>
      <c r="BN18" s="57">
        <f t="shared" si="40"/>
        <v>0.36327745098989589</v>
      </c>
      <c r="BO18" s="56">
        <f t="shared" si="41"/>
        <v>0.64599999999999991</v>
      </c>
      <c r="BP18" s="59">
        <f t="shared" si="42"/>
        <v>14</v>
      </c>
      <c r="BQ18" s="56">
        <v>113002</v>
      </c>
      <c r="BS18" s="107"/>
    </row>
    <row r="19" spans="1:71" s="106" customFormat="1" ht="18" customHeight="1" x14ac:dyDescent="0.25">
      <c r="A19" s="108" t="s">
        <v>152</v>
      </c>
      <c r="B19" s="109" t="s">
        <v>147</v>
      </c>
      <c r="C19" s="56"/>
      <c r="D19" s="56"/>
      <c r="E19" s="56">
        <v>620</v>
      </c>
      <c r="F19" s="56"/>
      <c r="G19" s="56"/>
      <c r="H19" s="56">
        <v>380</v>
      </c>
      <c r="I19" s="56"/>
      <c r="J19" s="56"/>
      <c r="K19" s="56"/>
      <c r="L19" s="56"/>
      <c r="M19" s="56">
        <v>40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7">
        <f t="shared" si="43"/>
        <v>0.70854908800617045</v>
      </c>
      <c r="BC19" s="57">
        <f t="shared" si="38"/>
        <v>1.0997164075510506</v>
      </c>
      <c r="BD19" s="56">
        <v>1590</v>
      </c>
      <c r="BE19" s="57">
        <f t="shared" si="44"/>
        <v>2.5564507821448159</v>
      </c>
      <c r="BF19" s="56" t="s">
        <v>135</v>
      </c>
      <c r="BG19" s="110" t="s">
        <v>153</v>
      </c>
      <c r="BH19" s="56">
        <v>4</v>
      </c>
      <c r="BI19" s="56">
        <f t="shared" si="39"/>
        <v>1040</v>
      </c>
      <c r="BJ19" s="56">
        <v>1.29</v>
      </c>
      <c r="BK19" s="56">
        <v>1590</v>
      </c>
      <c r="BL19" s="56">
        <v>1625</v>
      </c>
      <c r="BM19" s="56" t="s">
        <v>197</v>
      </c>
      <c r="BN19" s="57">
        <f t="shared" si="40"/>
        <v>0.3911673195448801</v>
      </c>
      <c r="BO19" s="56">
        <f t="shared" si="41"/>
        <v>0.59000000000000008</v>
      </c>
      <c r="BP19" s="59">
        <f t="shared" si="42"/>
        <v>15</v>
      </c>
      <c r="BQ19" s="56">
        <v>113002</v>
      </c>
      <c r="BS19" s="107"/>
    </row>
    <row r="20" spans="1:71" s="106" customFormat="1" ht="18" customHeight="1" x14ac:dyDescent="0.25">
      <c r="A20" s="108" t="s">
        <v>154</v>
      </c>
      <c r="B20" s="109" t="s">
        <v>147</v>
      </c>
      <c r="C20" s="56"/>
      <c r="D20" s="56"/>
      <c r="E20" s="56">
        <v>566</v>
      </c>
      <c r="F20" s="56"/>
      <c r="G20" s="56"/>
      <c r="H20" s="56"/>
      <c r="I20" s="56">
        <v>434</v>
      </c>
      <c r="J20" s="56"/>
      <c r="K20" s="56"/>
      <c r="L20" s="56"/>
      <c r="M20" s="56">
        <v>40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7">
        <f t="shared" si="43"/>
        <v>0.7625068104242344</v>
      </c>
      <c r="BC20" s="57">
        <f t="shared" si="38"/>
        <v>1.1336520820278202</v>
      </c>
      <c r="BD20" s="56">
        <v>1590</v>
      </c>
      <c r="BE20" s="57">
        <f t="shared" si="44"/>
        <v>2.6943627644220229</v>
      </c>
      <c r="BF20" s="56" t="s">
        <v>135</v>
      </c>
      <c r="BG20" s="110" t="s">
        <v>153</v>
      </c>
      <c r="BH20" s="56">
        <v>4</v>
      </c>
      <c r="BI20" s="56">
        <f t="shared" si="39"/>
        <v>1040</v>
      </c>
      <c r="BJ20" s="56">
        <v>1.35</v>
      </c>
      <c r="BK20" s="56">
        <v>1590</v>
      </c>
      <c r="BL20" s="56">
        <v>1625</v>
      </c>
      <c r="BM20" s="56" t="s">
        <v>197</v>
      </c>
      <c r="BN20" s="57">
        <f t="shared" si="40"/>
        <v>0.3711452716035859</v>
      </c>
      <c r="BO20" s="56">
        <f t="shared" si="41"/>
        <v>0.59000000000000008</v>
      </c>
      <c r="BP20" s="59">
        <f t="shared" si="42"/>
        <v>16</v>
      </c>
      <c r="BQ20" s="56">
        <v>113002</v>
      </c>
      <c r="BS20" s="107"/>
    </row>
    <row r="21" spans="1:71" s="106" customFormat="1" ht="18" customHeight="1" x14ac:dyDescent="0.25">
      <c r="A21" s="108" t="s">
        <v>155</v>
      </c>
      <c r="B21" s="109" t="s">
        <v>147</v>
      </c>
      <c r="C21" s="56"/>
      <c r="D21" s="56"/>
      <c r="E21" s="56">
        <v>620</v>
      </c>
      <c r="F21" s="56"/>
      <c r="G21" s="56"/>
      <c r="H21" s="56">
        <v>380</v>
      </c>
      <c r="I21" s="56"/>
      <c r="J21" s="56"/>
      <c r="K21" s="56"/>
      <c r="L21" s="56"/>
      <c r="M21" s="56">
        <v>60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7">
        <f t="shared" si="43"/>
        <v>0.7983649682498174</v>
      </c>
      <c r="BC21" s="57">
        <f t="shared" si="38"/>
        <v>1.1974001084083876</v>
      </c>
      <c r="BD21" s="56">
        <v>1552</v>
      </c>
      <c r="BE21" s="57">
        <f t="shared" si="44"/>
        <v>2.5060449553455766</v>
      </c>
      <c r="BF21" s="56" t="s">
        <v>135</v>
      </c>
      <c r="BG21" s="110" t="s">
        <v>140</v>
      </c>
      <c r="BH21" s="56">
        <v>6</v>
      </c>
      <c r="BI21" s="56">
        <f t="shared" si="39"/>
        <v>1060</v>
      </c>
      <c r="BJ21" s="56">
        <v>1.29</v>
      </c>
      <c r="BK21" s="56">
        <v>1550</v>
      </c>
      <c r="BL21" s="56">
        <v>1600</v>
      </c>
      <c r="BM21" s="56" t="s">
        <v>197</v>
      </c>
      <c r="BN21" s="57">
        <f t="shared" si="40"/>
        <v>0.39903514015857011</v>
      </c>
      <c r="BO21" s="56">
        <f t="shared" si="41"/>
        <v>0.55200000000000005</v>
      </c>
      <c r="BP21" s="59">
        <f t="shared" si="42"/>
        <v>17</v>
      </c>
      <c r="BQ21" s="56">
        <v>113002</v>
      </c>
      <c r="BS21" s="107"/>
    </row>
    <row r="22" spans="1:71" s="106" customFormat="1" ht="18" customHeight="1" x14ac:dyDescent="0.25">
      <c r="A22" s="108" t="s">
        <v>156</v>
      </c>
      <c r="B22" s="109" t="s">
        <v>147</v>
      </c>
      <c r="C22" s="56"/>
      <c r="D22" s="56"/>
      <c r="E22" s="56">
        <v>566</v>
      </c>
      <c r="F22" s="56"/>
      <c r="G22" s="56"/>
      <c r="H22" s="56"/>
      <c r="I22" s="56">
        <v>434</v>
      </c>
      <c r="J22" s="56"/>
      <c r="K22" s="56"/>
      <c r="L22" s="56"/>
      <c r="M22" s="56">
        <v>60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7">
        <f t="shared" si="43"/>
        <v>0.85465884217171695</v>
      </c>
      <c r="BC22" s="57">
        <f t="shared" si="38"/>
        <v>1.2336719343889928</v>
      </c>
      <c r="BD22" s="56">
        <v>1552</v>
      </c>
      <c r="BE22" s="57">
        <f t="shared" si="44"/>
        <v>2.6384312851829734</v>
      </c>
      <c r="BF22" s="56" t="s">
        <v>135</v>
      </c>
      <c r="BG22" s="110" t="s">
        <v>140</v>
      </c>
      <c r="BH22" s="56">
        <v>6</v>
      </c>
      <c r="BI22" s="56">
        <f t="shared" si="39"/>
        <v>1060</v>
      </c>
      <c r="BJ22" s="56">
        <v>1.35</v>
      </c>
      <c r="BK22" s="56">
        <v>1550</v>
      </c>
      <c r="BL22" s="56">
        <v>1600</v>
      </c>
      <c r="BM22" s="56" t="s">
        <v>197</v>
      </c>
      <c r="BN22" s="57">
        <f t="shared" si="40"/>
        <v>0.37901309221727592</v>
      </c>
      <c r="BO22" s="56">
        <f t="shared" si="41"/>
        <v>0.55200000000000005</v>
      </c>
      <c r="BP22" s="59">
        <f t="shared" si="42"/>
        <v>18</v>
      </c>
      <c r="BQ22" s="56">
        <v>113002</v>
      </c>
      <c r="BS22" s="107"/>
    </row>
    <row r="23" spans="1:71" s="106" customFormat="1" ht="18" customHeight="1" x14ac:dyDescent="0.25">
      <c r="A23" s="108" t="s">
        <v>157</v>
      </c>
      <c r="B23" s="109" t="s">
        <v>147</v>
      </c>
      <c r="C23" s="56"/>
      <c r="D23" s="56"/>
      <c r="E23" s="56">
        <v>620</v>
      </c>
      <c r="F23" s="56"/>
      <c r="G23" s="56"/>
      <c r="H23" s="56">
        <v>380</v>
      </c>
      <c r="I23" s="56"/>
      <c r="J23" s="56"/>
      <c r="K23" s="56"/>
      <c r="L23" s="56"/>
      <c r="M23" s="56">
        <v>80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7">
        <f t="shared" si="43"/>
        <v>0.92596246344108624</v>
      </c>
      <c r="BC23" s="57">
        <f t="shared" si="38"/>
        <v>1.3328654242133464</v>
      </c>
      <c r="BD23" s="56">
        <v>1505</v>
      </c>
      <c r="BE23" s="57">
        <f t="shared" si="44"/>
        <v>2.4575884090450026</v>
      </c>
      <c r="BF23" s="56" t="s">
        <v>144</v>
      </c>
      <c r="BG23" s="110" t="s">
        <v>140</v>
      </c>
      <c r="BH23" s="56">
        <v>8</v>
      </c>
      <c r="BI23" s="56">
        <f t="shared" si="39"/>
        <v>1080</v>
      </c>
      <c r="BJ23" s="56">
        <v>1.29</v>
      </c>
      <c r="BK23" s="56">
        <v>1500</v>
      </c>
      <c r="BL23" s="56">
        <v>1550</v>
      </c>
      <c r="BM23" s="56" t="s">
        <v>197</v>
      </c>
      <c r="BN23" s="57">
        <f t="shared" si="40"/>
        <v>0.40690296077226012</v>
      </c>
      <c r="BO23" s="56">
        <f t="shared" si="41"/>
        <v>0.50499999999999989</v>
      </c>
      <c r="BP23" s="59">
        <f t="shared" si="42"/>
        <v>19</v>
      </c>
      <c r="BQ23" s="56">
        <v>113002</v>
      </c>
      <c r="BS23" s="107"/>
    </row>
    <row r="24" spans="1:71" s="106" customFormat="1" ht="18" customHeight="1" x14ac:dyDescent="0.25">
      <c r="A24" s="108" t="s">
        <v>158</v>
      </c>
      <c r="B24" s="109" t="s">
        <v>147</v>
      </c>
      <c r="C24" s="56"/>
      <c r="D24" s="56"/>
      <c r="E24" s="56">
        <v>566</v>
      </c>
      <c r="F24" s="56"/>
      <c r="G24" s="56"/>
      <c r="H24" s="56"/>
      <c r="I24" s="56">
        <v>434</v>
      </c>
      <c r="J24" s="56"/>
      <c r="K24" s="56"/>
      <c r="L24" s="56"/>
      <c r="M24" s="56">
        <v>80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7">
        <f t="shared" si="43"/>
        <v>0.98563213106811165</v>
      </c>
      <c r="BC24" s="57">
        <f t="shared" si="38"/>
        <v>1.3725130438990776</v>
      </c>
      <c r="BD24" s="56">
        <v>1505</v>
      </c>
      <c r="BE24" s="57">
        <f t="shared" si="44"/>
        <v>2.5847747118941351</v>
      </c>
      <c r="BF24" s="56" t="s">
        <v>144</v>
      </c>
      <c r="BG24" s="110" t="s">
        <v>140</v>
      </c>
      <c r="BH24" s="56">
        <v>8</v>
      </c>
      <c r="BI24" s="56">
        <f t="shared" si="39"/>
        <v>1080</v>
      </c>
      <c r="BJ24" s="56">
        <v>1.35</v>
      </c>
      <c r="BK24" s="56">
        <v>1500</v>
      </c>
      <c r="BL24" s="56">
        <v>1550</v>
      </c>
      <c r="BM24" s="56" t="s">
        <v>197</v>
      </c>
      <c r="BN24" s="57">
        <f t="shared" si="40"/>
        <v>0.38688091283096593</v>
      </c>
      <c r="BO24" s="56">
        <f t="shared" si="41"/>
        <v>0.50499999999999989</v>
      </c>
      <c r="BP24" s="59">
        <f t="shared" si="42"/>
        <v>20</v>
      </c>
      <c r="BQ24" s="56">
        <v>113002</v>
      </c>
      <c r="BS24" s="107"/>
    </row>
    <row r="25" spans="1:71" s="106" customFormat="1" ht="18" customHeight="1" x14ac:dyDescent="0.25">
      <c r="A25" s="108" t="s">
        <v>161</v>
      </c>
      <c r="B25" s="109" t="s">
        <v>161</v>
      </c>
      <c r="C25" s="56"/>
      <c r="D25" s="56"/>
      <c r="E25" s="56">
        <v>435</v>
      </c>
      <c r="F25" s="56"/>
      <c r="G25" s="56"/>
      <c r="H25" s="56">
        <v>565</v>
      </c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7">
        <f t="shared" si="43"/>
        <v>0.5105327751096842</v>
      </c>
      <c r="BC25" s="57">
        <f t="shared" si="38"/>
        <v>0.91602957859895939</v>
      </c>
      <c r="BD25" s="56">
        <v>1649</v>
      </c>
      <c r="BE25" s="57">
        <f t="shared" si="44"/>
        <v>2.4661106854482235</v>
      </c>
      <c r="BF25" s="56" t="s">
        <v>135</v>
      </c>
      <c r="BG25" s="110" t="s">
        <v>140</v>
      </c>
      <c r="BH25" s="56">
        <v>0</v>
      </c>
      <c r="BI25" s="56">
        <f t="shared" si="39"/>
        <v>1000</v>
      </c>
      <c r="BJ25" s="56">
        <v>1.1599999999999999</v>
      </c>
      <c r="BK25" s="56">
        <v>1649</v>
      </c>
      <c r="BL25" s="56">
        <v>1649</v>
      </c>
      <c r="BM25" s="56">
        <v>1725</v>
      </c>
      <c r="BN25" s="57">
        <f t="shared" si="40"/>
        <v>0.40549680348927525</v>
      </c>
      <c r="BO25" s="56">
        <f t="shared" si="41"/>
        <v>0.64900000000000002</v>
      </c>
      <c r="BP25" s="59">
        <f t="shared" si="42"/>
        <v>21</v>
      </c>
      <c r="BQ25" s="56" t="s">
        <v>301</v>
      </c>
      <c r="BS25" s="107"/>
    </row>
    <row r="26" spans="1:71" s="106" customFormat="1" ht="18" customHeight="1" x14ac:dyDescent="0.25">
      <c r="A26" s="108" t="s">
        <v>162</v>
      </c>
      <c r="B26" s="109" t="s">
        <v>161</v>
      </c>
      <c r="C26" s="56"/>
      <c r="D26" s="56"/>
      <c r="E26" s="56">
        <v>392</v>
      </c>
      <c r="F26" s="56"/>
      <c r="G26" s="56"/>
      <c r="H26" s="56"/>
      <c r="I26" s="56">
        <v>608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7">
        <f t="shared" si="43"/>
        <v>0.59528317198233194</v>
      </c>
      <c r="BC26" s="57">
        <f t="shared" si="38"/>
        <v>0.96742460399171137</v>
      </c>
      <c r="BD26" s="56">
        <v>1649</v>
      </c>
      <c r="BE26" s="57">
        <f t="shared" si="44"/>
        <v>2.6871504056952089</v>
      </c>
      <c r="BF26" s="56" t="s">
        <v>135</v>
      </c>
      <c r="BG26" s="110" t="s">
        <v>140</v>
      </c>
      <c r="BH26" s="56">
        <v>0</v>
      </c>
      <c r="BI26" s="56">
        <f t="shared" si="39"/>
        <v>1000</v>
      </c>
      <c r="BJ26" s="56">
        <v>1.36</v>
      </c>
      <c r="BK26" s="56">
        <v>1649</v>
      </c>
      <c r="BL26" s="56">
        <v>1649</v>
      </c>
      <c r="BM26" s="56">
        <v>1735</v>
      </c>
      <c r="BN26" s="57">
        <f t="shared" si="40"/>
        <v>0.37214143200937938</v>
      </c>
      <c r="BO26" s="56">
        <f t="shared" si="41"/>
        <v>0.64900000000000002</v>
      </c>
      <c r="BP26" s="59">
        <f t="shared" si="42"/>
        <v>22</v>
      </c>
      <c r="BQ26" s="56" t="s">
        <v>301</v>
      </c>
      <c r="BS26" s="107"/>
    </row>
    <row r="27" spans="1:71" s="106" customFormat="1" ht="18" customHeight="1" x14ac:dyDescent="0.25">
      <c r="A27" s="108" t="s">
        <v>171</v>
      </c>
      <c r="B27" s="109" t="s">
        <v>161</v>
      </c>
      <c r="C27" s="56"/>
      <c r="D27" s="56"/>
      <c r="E27" s="56">
        <v>435</v>
      </c>
      <c r="F27" s="56"/>
      <c r="G27" s="56"/>
      <c r="H27" s="56">
        <v>565</v>
      </c>
      <c r="I27" s="56"/>
      <c r="J27" s="56"/>
      <c r="K27" s="56"/>
      <c r="L27" s="56"/>
      <c r="M27" s="56">
        <v>120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7">
        <f t="shared" si="43"/>
        <v>1.1630257469898064</v>
      </c>
      <c r="BC27" s="57">
        <f t="shared" si="38"/>
        <v>1.6157294741612218</v>
      </c>
      <c r="BD27" s="56">
        <v>1413</v>
      </c>
      <c r="BE27" s="57">
        <f t="shared" si="44"/>
        <v>2.2089502250140565</v>
      </c>
      <c r="BF27" s="56" t="s">
        <v>144</v>
      </c>
      <c r="BG27" s="110" t="s">
        <v>140</v>
      </c>
      <c r="BH27" s="56">
        <v>12</v>
      </c>
      <c r="BI27" s="56">
        <f t="shared" si="39"/>
        <v>1120</v>
      </c>
      <c r="BJ27" s="56">
        <v>1.1599999999999999</v>
      </c>
      <c r="BK27" s="56">
        <v>1413</v>
      </c>
      <c r="BL27" s="56">
        <v>1413</v>
      </c>
      <c r="BM27" s="56" t="s">
        <v>197</v>
      </c>
      <c r="BN27" s="57">
        <f t="shared" si="40"/>
        <v>0.45270372717141527</v>
      </c>
      <c r="BO27" s="56">
        <f t="shared" si="41"/>
        <v>0.41300000000000003</v>
      </c>
      <c r="BP27" s="59">
        <f t="shared" si="42"/>
        <v>23</v>
      </c>
      <c r="BQ27" s="56" t="s">
        <v>301</v>
      </c>
      <c r="BS27" s="107"/>
    </row>
    <row r="28" spans="1:71" s="106" customFormat="1" ht="18" customHeight="1" x14ac:dyDescent="0.25">
      <c r="A28" s="108" t="s">
        <v>172</v>
      </c>
      <c r="B28" s="109" t="s">
        <v>161</v>
      </c>
      <c r="C28" s="56"/>
      <c r="D28" s="56"/>
      <c r="E28" s="56">
        <v>392</v>
      </c>
      <c r="F28" s="56"/>
      <c r="G28" s="56"/>
      <c r="H28" s="56"/>
      <c r="I28" s="56">
        <v>608</v>
      </c>
      <c r="J28" s="56"/>
      <c r="K28" s="56"/>
      <c r="L28" s="56"/>
      <c r="M28" s="56">
        <v>120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7">
        <f t="shared" si="43"/>
        <v>1.2771447298011693</v>
      </c>
      <c r="BC28" s="57">
        <f t="shared" si="38"/>
        <v>1.6964930854926887</v>
      </c>
      <c r="BD28" s="56">
        <v>1413</v>
      </c>
      <c r="BE28" s="57">
        <f t="shared" si="44"/>
        <v>2.3846522501583838</v>
      </c>
      <c r="BF28" s="56" t="s">
        <v>144</v>
      </c>
      <c r="BG28" s="110" t="s">
        <v>140</v>
      </c>
      <c r="BH28" s="56">
        <v>12</v>
      </c>
      <c r="BI28" s="56">
        <f t="shared" si="39"/>
        <v>1120</v>
      </c>
      <c r="BJ28" s="56">
        <v>1.36</v>
      </c>
      <c r="BK28" s="56">
        <v>1413</v>
      </c>
      <c r="BL28" s="56">
        <v>1413</v>
      </c>
      <c r="BM28" s="56" t="s">
        <v>197</v>
      </c>
      <c r="BN28" s="57">
        <f t="shared" si="40"/>
        <v>0.4193483556915194</v>
      </c>
      <c r="BO28" s="56">
        <f t="shared" si="41"/>
        <v>0.41300000000000003</v>
      </c>
      <c r="BP28" s="59">
        <f t="shared" si="42"/>
        <v>24</v>
      </c>
      <c r="BQ28" s="56" t="s">
        <v>301</v>
      </c>
      <c r="BS28" s="107"/>
    </row>
    <row r="29" spans="1:71" s="106" customFormat="1" ht="18" customHeight="1" x14ac:dyDescent="0.25">
      <c r="A29" s="108" t="s">
        <v>163</v>
      </c>
      <c r="B29" s="109" t="s">
        <v>161</v>
      </c>
      <c r="C29" s="56"/>
      <c r="D29" s="56"/>
      <c r="E29" s="56">
        <v>435</v>
      </c>
      <c r="F29" s="56"/>
      <c r="G29" s="56"/>
      <c r="H29" s="56">
        <v>565</v>
      </c>
      <c r="I29" s="56"/>
      <c r="J29" s="56"/>
      <c r="K29" s="56"/>
      <c r="L29" s="56"/>
      <c r="M29" s="56">
        <v>20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7">
        <f t="shared" si="43"/>
        <v>0.621849327939756</v>
      </c>
      <c r="BC29" s="57">
        <f t="shared" si="38"/>
        <v>1.0352139520427213</v>
      </c>
      <c r="BD29" s="56">
        <v>1586</v>
      </c>
      <c r="BE29" s="57">
        <f t="shared" si="44"/>
        <v>2.4191716990056444</v>
      </c>
      <c r="BF29" s="56" t="s">
        <v>135</v>
      </c>
      <c r="BG29" s="110" t="s">
        <v>140</v>
      </c>
      <c r="BH29" s="56">
        <v>2</v>
      </c>
      <c r="BI29" s="56">
        <f t="shared" si="39"/>
        <v>1020</v>
      </c>
      <c r="BJ29" s="56">
        <v>1.1599999999999999</v>
      </c>
      <c r="BK29" s="56">
        <v>1586</v>
      </c>
      <c r="BL29" s="56">
        <v>1586</v>
      </c>
      <c r="BM29" s="56" t="s">
        <v>197</v>
      </c>
      <c r="BN29" s="57">
        <f t="shared" si="40"/>
        <v>0.41336462410296526</v>
      </c>
      <c r="BO29" s="56">
        <f t="shared" si="41"/>
        <v>0.58600000000000008</v>
      </c>
      <c r="BP29" s="59">
        <f t="shared" si="42"/>
        <v>25</v>
      </c>
      <c r="BQ29" s="56" t="s">
        <v>301</v>
      </c>
      <c r="BS29" s="107"/>
    </row>
    <row r="30" spans="1:71" s="106" customFormat="1" ht="18" customHeight="1" x14ac:dyDescent="0.25">
      <c r="A30" s="108" t="s">
        <v>164</v>
      </c>
      <c r="B30" s="109" t="s">
        <v>161</v>
      </c>
      <c r="C30" s="56"/>
      <c r="D30" s="56"/>
      <c r="E30" s="56">
        <v>392</v>
      </c>
      <c r="F30" s="56"/>
      <c r="G30" s="56"/>
      <c r="H30" s="56"/>
      <c r="I30" s="56">
        <v>608</v>
      </c>
      <c r="J30" s="56"/>
      <c r="K30" s="56"/>
      <c r="L30" s="56"/>
      <c r="M30" s="56">
        <v>20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7">
        <f t="shared" si="43"/>
        <v>0.71212512856623189</v>
      </c>
      <c r="BC30" s="57">
        <f t="shared" si="38"/>
        <v>1.0921343811893012</v>
      </c>
      <c r="BD30" s="56">
        <v>1586</v>
      </c>
      <c r="BE30" s="57">
        <f t="shared" si="44"/>
        <v>2.6315148725915334</v>
      </c>
      <c r="BF30" s="56" t="s">
        <v>135</v>
      </c>
      <c r="BG30" s="110" t="s">
        <v>140</v>
      </c>
      <c r="BH30" s="56">
        <v>2</v>
      </c>
      <c r="BI30" s="56">
        <f t="shared" si="39"/>
        <v>1020</v>
      </c>
      <c r="BJ30" s="56">
        <v>1.36</v>
      </c>
      <c r="BK30" s="56">
        <v>1586</v>
      </c>
      <c r="BL30" s="56">
        <v>1586</v>
      </c>
      <c r="BM30" s="56" t="s">
        <v>197</v>
      </c>
      <c r="BN30" s="57">
        <f t="shared" si="40"/>
        <v>0.38000925262306939</v>
      </c>
      <c r="BO30" s="56">
        <f t="shared" si="41"/>
        <v>0.58600000000000008</v>
      </c>
      <c r="BP30" s="59">
        <f t="shared" si="42"/>
        <v>26</v>
      </c>
      <c r="BQ30" s="56" t="s">
        <v>301</v>
      </c>
      <c r="BS30" s="107"/>
    </row>
    <row r="31" spans="1:71" s="106" customFormat="1" ht="18" customHeight="1" x14ac:dyDescent="0.25">
      <c r="A31" s="108" t="s">
        <v>165</v>
      </c>
      <c r="B31" s="109" t="s">
        <v>161</v>
      </c>
      <c r="C31" s="56"/>
      <c r="D31" s="56"/>
      <c r="E31" s="56">
        <v>435</v>
      </c>
      <c r="F31" s="56"/>
      <c r="G31" s="56"/>
      <c r="H31" s="56">
        <v>565</v>
      </c>
      <c r="I31" s="56"/>
      <c r="J31" s="56"/>
      <c r="K31" s="56"/>
      <c r="L31" s="56"/>
      <c r="M31" s="56">
        <v>40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7">
        <f t="shared" si="43"/>
        <v>0.72889312272450579</v>
      </c>
      <c r="BC31" s="57">
        <f t="shared" si="38"/>
        <v>1.150125567441161</v>
      </c>
      <c r="BD31" s="56">
        <v>1538</v>
      </c>
      <c r="BE31" s="57">
        <f t="shared" si="44"/>
        <v>2.3739861744805926</v>
      </c>
      <c r="BF31" s="56" t="s">
        <v>144</v>
      </c>
      <c r="BG31" s="110" t="s">
        <v>140</v>
      </c>
      <c r="BH31" s="56">
        <v>4</v>
      </c>
      <c r="BI31" s="56">
        <f t="shared" si="39"/>
        <v>1040</v>
      </c>
      <c r="BJ31" s="56">
        <v>1.1599999999999999</v>
      </c>
      <c r="BK31" s="56">
        <v>1538</v>
      </c>
      <c r="BL31" s="56">
        <v>1538</v>
      </c>
      <c r="BM31" s="56" t="s">
        <v>197</v>
      </c>
      <c r="BN31" s="57">
        <f t="shared" si="40"/>
        <v>0.42123244471665527</v>
      </c>
      <c r="BO31" s="56">
        <f t="shared" si="41"/>
        <v>0.53800000000000003</v>
      </c>
      <c r="BP31" s="59">
        <f t="shared" si="42"/>
        <v>27</v>
      </c>
      <c r="BQ31" s="56" t="s">
        <v>301</v>
      </c>
      <c r="BS31" s="107"/>
    </row>
    <row r="32" spans="1:71" s="106" customFormat="1" ht="18" customHeight="1" x14ac:dyDescent="0.25">
      <c r="A32" s="108" t="s">
        <v>166</v>
      </c>
      <c r="B32" s="109" t="s">
        <v>161</v>
      </c>
      <c r="C32" s="56"/>
      <c r="D32" s="56"/>
      <c r="E32" s="56">
        <v>392</v>
      </c>
      <c r="F32" s="56"/>
      <c r="G32" s="56"/>
      <c r="H32" s="56"/>
      <c r="I32" s="56">
        <v>608</v>
      </c>
      <c r="J32" s="56"/>
      <c r="K32" s="56"/>
      <c r="L32" s="56"/>
      <c r="M32" s="56">
        <v>40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7">
        <f t="shared" si="43"/>
        <v>0.82424732595142014</v>
      </c>
      <c r="BC32" s="57">
        <f t="shared" si="38"/>
        <v>1.2121243991881796</v>
      </c>
      <c r="BD32" s="56">
        <v>1538</v>
      </c>
      <c r="BE32" s="57">
        <f t="shared" si="44"/>
        <v>2.5781363968104447</v>
      </c>
      <c r="BF32" s="56" t="s">
        <v>144</v>
      </c>
      <c r="BG32" s="110" t="s">
        <v>140</v>
      </c>
      <c r="BH32" s="56">
        <v>4</v>
      </c>
      <c r="BI32" s="56">
        <f t="shared" si="39"/>
        <v>1040</v>
      </c>
      <c r="BJ32" s="56">
        <v>1.36</v>
      </c>
      <c r="BK32" s="56">
        <v>1538</v>
      </c>
      <c r="BL32" s="56">
        <v>1538</v>
      </c>
      <c r="BM32" s="56" t="s">
        <v>197</v>
      </c>
      <c r="BN32" s="57">
        <f t="shared" si="40"/>
        <v>0.38787707323675941</v>
      </c>
      <c r="BO32" s="56">
        <f t="shared" si="41"/>
        <v>0.53800000000000003</v>
      </c>
      <c r="BP32" s="59">
        <f t="shared" si="42"/>
        <v>28</v>
      </c>
      <c r="BQ32" s="56" t="s">
        <v>301</v>
      </c>
      <c r="BS32" s="107"/>
    </row>
    <row r="33" spans="1:71" s="106" customFormat="1" ht="18" customHeight="1" x14ac:dyDescent="0.25">
      <c r="A33" s="108" t="s">
        <v>167</v>
      </c>
      <c r="B33" s="109" t="s">
        <v>161</v>
      </c>
      <c r="C33" s="56"/>
      <c r="D33" s="56"/>
      <c r="E33" s="56">
        <v>435</v>
      </c>
      <c r="F33" s="56"/>
      <c r="G33" s="56"/>
      <c r="H33" s="56">
        <v>565</v>
      </c>
      <c r="I33" s="56"/>
      <c r="J33" s="56"/>
      <c r="K33" s="56"/>
      <c r="L33" s="56"/>
      <c r="M33" s="56">
        <v>60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7">
        <f t="shared" si="43"/>
        <v>0.84802470363656712</v>
      </c>
      <c r="BC33" s="57">
        <f t="shared" si="38"/>
        <v>1.2771249689669124</v>
      </c>
      <c r="BD33" s="56">
        <v>1494</v>
      </c>
      <c r="BE33" s="57">
        <f t="shared" si="44"/>
        <v>2.3304576594240611</v>
      </c>
      <c r="BF33" s="56" t="s">
        <v>144</v>
      </c>
      <c r="BG33" s="110" t="s">
        <v>140</v>
      </c>
      <c r="BH33" s="56">
        <v>6</v>
      </c>
      <c r="BI33" s="56">
        <f t="shared" si="39"/>
        <v>1060</v>
      </c>
      <c r="BJ33" s="56">
        <v>1.1599999999999999</v>
      </c>
      <c r="BK33" s="56">
        <v>1494</v>
      </c>
      <c r="BL33" s="56">
        <v>1494</v>
      </c>
      <c r="BM33" s="56" t="s">
        <v>197</v>
      </c>
      <c r="BN33" s="57">
        <f t="shared" si="40"/>
        <v>0.42910026533034529</v>
      </c>
      <c r="BO33" s="56">
        <f t="shared" si="41"/>
        <v>0.49399999999999999</v>
      </c>
      <c r="BP33" s="59">
        <f t="shared" si="42"/>
        <v>29</v>
      </c>
      <c r="BQ33" s="56" t="s">
        <v>301</v>
      </c>
      <c r="BS33" s="107"/>
    </row>
    <row r="34" spans="1:71" s="106" customFormat="1" ht="18" customHeight="1" x14ac:dyDescent="0.25">
      <c r="A34" s="108" t="s">
        <v>168</v>
      </c>
      <c r="B34" s="109" t="s">
        <v>161</v>
      </c>
      <c r="C34" s="56"/>
      <c r="D34" s="56"/>
      <c r="E34" s="56">
        <v>392</v>
      </c>
      <c r="F34" s="56"/>
      <c r="G34" s="56"/>
      <c r="H34" s="56"/>
      <c r="I34" s="56">
        <v>608</v>
      </c>
      <c r="J34" s="56"/>
      <c r="K34" s="56"/>
      <c r="L34" s="56"/>
      <c r="M34" s="56">
        <v>60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7">
        <f t="shared" si="43"/>
        <v>0.94890107001503765</v>
      </c>
      <c r="BC34" s="57">
        <f t="shared" si="38"/>
        <v>1.3446459638654871</v>
      </c>
      <c r="BD34" s="56">
        <v>1494</v>
      </c>
      <c r="BE34" s="57">
        <f t="shared" si="44"/>
        <v>2.5268803604018109</v>
      </c>
      <c r="BF34" s="56" t="s">
        <v>144</v>
      </c>
      <c r="BG34" s="110" t="s">
        <v>140</v>
      </c>
      <c r="BH34" s="56">
        <v>6</v>
      </c>
      <c r="BI34" s="56">
        <f t="shared" si="39"/>
        <v>1060</v>
      </c>
      <c r="BJ34" s="56">
        <v>1.36</v>
      </c>
      <c r="BK34" s="56">
        <v>1494</v>
      </c>
      <c r="BL34" s="56">
        <v>1494</v>
      </c>
      <c r="BM34" s="56" t="s">
        <v>197</v>
      </c>
      <c r="BN34" s="57">
        <f t="shared" si="40"/>
        <v>0.39574489385044942</v>
      </c>
      <c r="BO34" s="56">
        <f t="shared" si="41"/>
        <v>0.49399999999999999</v>
      </c>
      <c r="BP34" s="59">
        <f t="shared" si="42"/>
        <v>30</v>
      </c>
      <c r="BQ34" s="56" t="s">
        <v>301</v>
      </c>
      <c r="BS34" s="107"/>
    </row>
    <row r="35" spans="1:71" s="106" customFormat="1" ht="18" customHeight="1" x14ac:dyDescent="0.25">
      <c r="A35" s="108" t="s">
        <v>169</v>
      </c>
      <c r="B35" s="109" t="s">
        <v>161</v>
      </c>
      <c r="C35" s="56"/>
      <c r="D35" s="56"/>
      <c r="E35" s="56">
        <v>435</v>
      </c>
      <c r="F35" s="56"/>
      <c r="G35" s="56"/>
      <c r="H35" s="56">
        <v>565</v>
      </c>
      <c r="I35" s="56"/>
      <c r="J35" s="56"/>
      <c r="K35" s="56"/>
      <c r="L35" s="56"/>
      <c r="M35" s="56">
        <v>80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7">
        <f t="shared" si="43"/>
        <v>0.94887655641795765</v>
      </c>
      <c r="BC35" s="57">
        <f t="shared" si="38"/>
        <v>1.385844642361993</v>
      </c>
      <c r="BD35" s="56">
        <v>1464</v>
      </c>
      <c r="BE35" s="57">
        <f t="shared" si="44"/>
        <v>2.288496648078036</v>
      </c>
      <c r="BF35" s="56" t="s">
        <v>144</v>
      </c>
      <c r="BG35" s="110" t="s">
        <v>140</v>
      </c>
      <c r="BH35" s="56">
        <v>8</v>
      </c>
      <c r="BI35" s="56">
        <f t="shared" si="39"/>
        <v>1080</v>
      </c>
      <c r="BJ35" s="56">
        <v>1.1599999999999999</v>
      </c>
      <c r="BK35" s="56">
        <v>1464</v>
      </c>
      <c r="BL35" s="56">
        <v>1464</v>
      </c>
      <c r="BM35" s="56" t="s">
        <v>197</v>
      </c>
      <c r="BN35" s="57">
        <f t="shared" si="40"/>
        <v>0.4369680859440353</v>
      </c>
      <c r="BO35" s="56">
        <f t="shared" si="41"/>
        <v>0.46399999999999997</v>
      </c>
      <c r="BP35" s="59">
        <f t="shared" si="42"/>
        <v>31</v>
      </c>
      <c r="BQ35" s="56" t="s">
        <v>301</v>
      </c>
      <c r="BS35" s="107"/>
    </row>
    <row r="36" spans="1:71" s="106" customFormat="1" ht="18" customHeight="1" x14ac:dyDescent="0.25">
      <c r="A36" s="108" t="s">
        <v>170</v>
      </c>
      <c r="B36" s="109" t="s">
        <v>161</v>
      </c>
      <c r="C36" s="56"/>
      <c r="D36" s="56"/>
      <c r="E36" s="56">
        <v>392</v>
      </c>
      <c r="F36" s="56"/>
      <c r="G36" s="56"/>
      <c r="H36" s="56"/>
      <c r="I36" s="56">
        <v>608</v>
      </c>
      <c r="J36" s="56"/>
      <c r="K36" s="56"/>
      <c r="L36" s="56"/>
      <c r="M36" s="56">
        <v>80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7">
        <f t="shared" si="43"/>
        <v>1.0541185043631462</v>
      </c>
      <c r="BC36" s="57">
        <f t="shared" si="38"/>
        <v>1.4577312188272857</v>
      </c>
      <c r="BD36" s="56">
        <v>1464</v>
      </c>
      <c r="BE36" s="57">
        <f t="shared" si="44"/>
        <v>2.4776226421104206</v>
      </c>
      <c r="BF36" s="56" t="s">
        <v>144</v>
      </c>
      <c r="BG36" s="110" t="s">
        <v>140</v>
      </c>
      <c r="BH36" s="56">
        <v>8</v>
      </c>
      <c r="BI36" s="56">
        <f t="shared" si="39"/>
        <v>1080</v>
      </c>
      <c r="BJ36" s="56">
        <v>1.36</v>
      </c>
      <c r="BK36" s="56">
        <v>1464</v>
      </c>
      <c r="BL36" s="56">
        <v>1464</v>
      </c>
      <c r="BM36" s="56" t="s">
        <v>197</v>
      </c>
      <c r="BN36" s="57">
        <f t="shared" si="40"/>
        <v>0.40361271446413943</v>
      </c>
      <c r="BO36" s="56">
        <f t="shared" si="41"/>
        <v>0.46399999999999997</v>
      </c>
      <c r="BP36" s="59">
        <f t="shared" si="42"/>
        <v>32</v>
      </c>
      <c r="BQ36" s="56" t="s">
        <v>301</v>
      </c>
      <c r="BS36" s="107"/>
    </row>
    <row r="37" spans="1:71" s="106" customFormat="1" ht="18" customHeight="1" x14ac:dyDescent="0.25">
      <c r="A37" s="60" t="s">
        <v>173</v>
      </c>
      <c r="B37" s="60" t="s">
        <v>173</v>
      </c>
      <c r="C37" s="56"/>
      <c r="D37" s="56"/>
      <c r="E37" s="56">
        <v>500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>
        <v>125</v>
      </c>
      <c r="AL37" s="56"/>
      <c r="AM37" s="56">
        <v>375</v>
      </c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7">
        <f t="shared" ref="BB37" si="45">((BI37-(BD37*BN37))/BO37)/1000</f>
        <v>0.54584815800439679</v>
      </c>
      <c r="BC37" s="57">
        <f t="shared" ref="BC37" si="46">BN37+BB37</f>
        <v>0.88334180457394107</v>
      </c>
      <c r="BD37" s="56">
        <v>1750</v>
      </c>
      <c r="BE37" s="57">
        <f t="shared" ref="BE37" si="47">1/(BC37-BB37)</f>
        <v>2.963018741728932</v>
      </c>
      <c r="BF37" s="56" t="s">
        <v>135</v>
      </c>
      <c r="BG37" s="110" t="s">
        <v>140</v>
      </c>
      <c r="BH37" s="56">
        <v>0</v>
      </c>
      <c r="BI37" s="56">
        <v>1000</v>
      </c>
      <c r="BJ37" s="58">
        <v>1.35</v>
      </c>
      <c r="BK37" s="56">
        <v>1750</v>
      </c>
      <c r="BL37" s="56">
        <v>1775</v>
      </c>
      <c r="BM37" s="56" t="s">
        <v>197</v>
      </c>
      <c r="BN37" s="57">
        <f t="shared" ref="BN37:BN75" si="48">((C37*C$3+D37*D$3+E37*E$3+F37*F$3+G37*G$3+H37*H$3+I37*I$3+J$3*J37+K37*K$3+L37*L$3+M37*M$3+N37*N$3+O37*O$3+P37*P$3+Q37*Q$3+R37*R$3+S37*S$3+T37*T$3+U37*U$3+V37*V$3+W37*W$3+X37*X$3+Y37*Y$3+Z37*Z$3+AA37*AA$3+AB37*AB$3+AC37*AC$3+AD37*AD$3+AE37*AE$3+AF37*AF$3+AG37*AG$3+AH37*AH$3+AI37*AI$3+AJ37*AJ$3+AK37*AK$3+AL37*AL$3+AM37*AM$3+AN37*AN$3+AO37*AO$3+AP37*AP$3+AQ37*AQ$3+AR37*AR$3+AS37*AS$3+AT37*AT$3+AU37*AU$3+AV37*AV$3+AW37*AW$3+AX37*AX$3+AY37*AY$3+AZ37*AZ$3+BA37*BA$3)/1000)</f>
        <v>0.33749364656954428</v>
      </c>
      <c r="BO37" s="56">
        <f t="shared" ref="BO37" si="49">BD37/1000-1</f>
        <v>0.75</v>
      </c>
      <c r="BP37" s="59">
        <f t="shared" si="42"/>
        <v>33</v>
      </c>
      <c r="BQ37" s="56" t="s">
        <v>301</v>
      </c>
      <c r="BS37" s="111"/>
    </row>
    <row r="38" spans="1:71" s="106" customFormat="1" ht="18" customHeight="1" x14ac:dyDescent="0.25">
      <c r="A38" s="60" t="s">
        <v>69</v>
      </c>
      <c r="B38" s="60" t="s">
        <v>69</v>
      </c>
      <c r="C38" s="56"/>
      <c r="D38" s="56"/>
      <c r="E38" s="56">
        <v>918</v>
      </c>
      <c r="F38" s="56"/>
      <c r="G38" s="56"/>
      <c r="H38" s="56"/>
      <c r="I38" s="56"/>
      <c r="J38" s="56"/>
      <c r="K38" s="56"/>
      <c r="L38" s="56"/>
      <c r="M38" s="56">
        <v>18</v>
      </c>
      <c r="N38" s="56">
        <v>55</v>
      </c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>
        <v>9</v>
      </c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7">
        <f t="shared" ref="BB38:BB53" si="50">((BI38-(BD38*BN38))/BO38)/1000</f>
        <v>0.56833153877655973</v>
      </c>
      <c r="BC38" s="57">
        <f t="shared" ref="BC38:BC53" si="51">BN38+BB38</f>
        <v>0.88606301625794337</v>
      </c>
      <c r="BD38" s="56">
        <v>1770</v>
      </c>
      <c r="BE38" s="57">
        <f t="shared" ref="BE38:BE53" si="52">1/(BC38-BB38)</f>
        <v>3.1473117109040336</v>
      </c>
      <c r="BF38" s="56" t="s">
        <v>135</v>
      </c>
      <c r="BG38" s="56">
        <v>31</v>
      </c>
      <c r="BH38" s="56">
        <v>0</v>
      </c>
      <c r="BI38" s="56">
        <v>1000</v>
      </c>
      <c r="BJ38" s="58">
        <v>1.42</v>
      </c>
      <c r="BK38" s="56">
        <v>1770</v>
      </c>
      <c r="BL38" s="56">
        <v>1820</v>
      </c>
      <c r="BM38" s="56">
        <v>1850</v>
      </c>
      <c r="BN38" s="57">
        <f t="shared" si="48"/>
        <v>0.31773147748138364</v>
      </c>
      <c r="BO38" s="56">
        <f t="shared" ref="BO38:BO55" si="53">BD38/1000-1</f>
        <v>0.77</v>
      </c>
      <c r="BP38" s="59">
        <f t="shared" si="42"/>
        <v>34</v>
      </c>
      <c r="BQ38" s="56">
        <v>113040</v>
      </c>
      <c r="BS38" s="107"/>
    </row>
    <row r="39" spans="1:71" s="106" customFormat="1" ht="18" customHeight="1" x14ac:dyDescent="0.25">
      <c r="A39" s="60" t="s">
        <v>383</v>
      </c>
      <c r="B39" s="60" t="s">
        <v>384</v>
      </c>
      <c r="C39" s="56"/>
      <c r="D39" s="56"/>
      <c r="E39" s="56">
        <v>520</v>
      </c>
      <c r="F39" s="56"/>
      <c r="G39" s="56"/>
      <c r="H39" s="56">
        <v>315</v>
      </c>
      <c r="I39" s="56"/>
      <c r="J39" s="56">
        <v>100</v>
      </c>
      <c r="K39" s="56"/>
      <c r="L39" s="56"/>
      <c r="M39" s="56">
        <v>21</v>
      </c>
      <c r="N39" s="56">
        <v>14</v>
      </c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>
        <v>30</v>
      </c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7">
        <f t="shared" si="50"/>
        <v>0.66826717230863164</v>
      </c>
      <c r="BC39" s="57">
        <f t="shared" si="51"/>
        <v>1.0426669826928947</v>
      </c>
      <c r="BD39" s="56">
        <v>1600</v>
      </c>
      <c r="BE39" s="57">
        <f t="shared" si="52"/>
        <v>2.6709415236446188</v>
      </c>
      <c r="BF39" s="56" t="s">
        <v>135</v>
      </c>
      <c r="BG39" s="56">
        <v>4</v>
      </c>
      <c r="BH39" s="56">
        <v>0</v>
      </c>
      <c r="BI39" s="56">
        <v>1000</v>
      </c>
      <c r="BJ39" s="58">
        <v>0.92</v>
      </c>
      <c r="BK39" s="56">
        <v>1600</v>
      </c>
      <c r="BL39" s="56">
        <v>1600</v>
      </c>
      <c r="BM39" s="56">
        <v>1600</v>
      </c>
      <c r="BN39" s="57">
        <f t="shared" si="48"/>
        <v>0.37439981038426312</v>
      </c>
      <c r="BO39" s="56">
        <f t="shared" si="53"/>
        <v>0.60000000000000009</v>
      </c>
      <c r="BP39" s="59">
        <f t="shared" si="42"/>
        <v>35</v>
      </c>
      <c r="BQ39" s="121">
        <v>116441</v>
      </c>
      <c r="BS39" s="107"/>
    </row>
    <row r="40" spans="1:71" s="106" customFormat="1" ht="18" customHeight="1" x14ac:dyDescent="0.25">
      <c r="A40" s="60" t="s">
        <v>385</v>
      </c>
      <c r="B40" s="60" t="s">
        <v>385</v>
      </c>
      <c r="C40" s="56"/>
      <c r="D40" s="56"/>
      <c r="E40" s="56">
        <v>520</v>
      </c>
      <c r="F40" s="56"/>
      <c r="G40" s="56"/>
      <c r="H40" s="56"/>
      <c r="I40" s="56">
        <v>315</v>
      </c>
      <c r="J40" s="56">
        <v>100</v>
      </c>
      <c r="K40" s="56"/>
      <c r="L40" s="56"/>
      <c r="M40" s="56">
        <v>21</v>
      </c>
      <c r="N40" s="56">
        <v>14</v>
      </c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>
        <v>30</v>
      </c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7">
        <f t="shared" si="50"/>
        <v>0.7240048772266644</v>
      </c>
      <c r="BC40" s="57">
        <f t="shared" si="51"/>
        <v>1.0775030482666652</v>
      </c>
      <c r="BD40" s="56">
        <v>1600</v>
      </c>
      <c r="BE40" s="57">
        <f t="shared" si="52"/>
        <v>2.8288689501786504</v>
      </c>
      <c r="BF40" s="56" t="s">
        <v>135</v>
      </c>
      <c r="BG40" s="56">
        <v>4</v>
      </c>
      <c r="BH40" s="56">
        <v>0</v>
      </c>
      <c r="BI40" s="56">
        <v>1000</v>
      </c>
      <c r="BJ40" s="58">
        <v>0.92</v>
      </c>
      <c r="BK40" s="56">
        <v>1600</v>
      </c>
      <c r="BL40" s="56">
        <v>1600</v>
      </c>
      <c r="BM40" s="56"/>
      <c r="BN40" s="57">
        <f>((C40*C$3+D40*D$3+E40*E$3+F40*F$3+G40*G$3+H40*H$3+I40*I$3+J$3*J40+K40*K$3+L40*L$3+M40*M$3+N40*N$3+O40*O$3+P40*P$3+Q40*Q$3+R40*R$3+S40*S$3+T40*T$3+U40*U$3+V40*V$3+W40*W$3+X40*X$3+Y40*Y$3+Z40*Z$3+AA40*AA$3+AB40*AB$3+AC40*AC$3+AD40*AD$3+AE40*AE$3+AF40*AF$3+AG40*AG$3+AH40*AH$3+AI40*AI$3+AJ40*AJ$3+AK40*AK$3+AL40*AL$3+AM40*AM$3+AN40*AN$3+AO40*AO$3+AP40*AP$3+AQ40*AQ$3+AR40*AR$3+AS40*AS$3+AT40*AT$3+AU40*AU$3+AV40*AV$3+AW40*AW$3+AX40*AX$3+AY40*AY$3+AZ40*AZ$3+BA40*BA$3)/1000)</f>
        <v>0.35349817104000081</v>
      </c>
      <c r="BO40" s="56">
        <f t="shared" si="53"/>
        <v>0.60000000000000009</v>
      </c>
      <c r="BP40" s="59">
        <f t="shared" si="42"/>
        <v>36</v>
      </c>
      <c r="BQ40" s="121">
        <v>116441</v>
      </c>
      <c r="BS40" s="107"/>
    </row>
    <row r="41" spans="1:71" s="106" customFormat="1" ht="18" customHeight="1" x14ac:dyDescent="0.25">
      <c r="A41" s="60" t="s">
        <v>386</v>
      </c>
      <c r="B41" s="60" t="s">
        <v>386</v>
      </c>
      <c r="C41" s="56"/>
      <c r="D41" s="56"/>
      <c r="E41" s="56">
        <v>530</v>
      </c>
      <c r="F41" s="56"/>
      <c r="G41" s="56"/>
      <c r="H41" s="56">
        <v>325</v>
      </c>
      <c r="I41" s="56"/>
      <c r="J41" s="56">
        <v>100</v>
      </c>
      <c r="K41" s="56"/>
      <c r="L41" s="56"/>
      <c r="M41" s="56">
        <v>21</v>
      </c>
      <c r="N41" s="56">
        <v>14</v>
      </c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>
        <v>10</v>
      </c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7">
        <f t="shared" si="50"/>
        <v>0.65980567401610213</v>
      </c>
      <c r="BC41" s="57">
        <f t="shared" si="51"/>
        <v>1.0373785462600638</v>
      </c>
      <c r="BD41" s="56">
        <v>1600</v>
      </c>
      <c r="BE41" s="57">
        <f t="shared" si="52"/>
        <v>2.6484953594702874</v>
      </c>
      <c r="BF41" s="56" t="s">
        <v>135</v>
      </c>
      <c r="BG41" s="56">
        <v>4</v>
      </c>
      <c r="BH41" s="56">
        <v>0</v>
      </c>
      <c r="BI41" s="56">
        <v>1000</v>
      </c>
      <c r="BJ41" s="58">
        <v>0.92</v>
      </c>
      <c r="BK41" s="56">
        <v>1600</v>
      </c>
      <c r="BL41" s="56">
        <v>1600</v>
      </c>
      <c r="BM41" s="56"/>
      <c r="BN41" s="57">
        <f t="shared" si="48"/>
        <v>0.37757287224396169</v>
      </c>
      <c r="BO41" s="56">
        <f t="shared" si="53"/>
        <v>0.60000000000000009</v>
      </c>
      <c r="BP41" s="59">
        <f t="shared" si="42"/>
        <v>37</v>
      </c>
      <c r="BQ41" s="121">
        <v>116443</v>
      </c>
      <c r="BS41" s="107"/>
    </row>
    <row r="42" spans="1:71" s="106" customFormat="1" ht="18" customHeight="1" x14ac:dyDescent="0.25">
      <c r="A42" s="60" t="s">
        <v>387</v>
      </c>
      <c r="B42" s="60" t="s">
        <v>387</v>
      </c>
      <c r="C42" s="56"/>
      <c r="D42" s="56"/>
      <c r="E42" s="56">
        <v>530</v>
      </c>
      <c r="F42" s="56"/>
      <c r="G42" s="56"/>
      <c r="H42" s="56"/>
      <c r="I42" s="56">
        <v>325</v>
      </c>
      <c r="J42" s="56">
        <v>100</v>
      </c>
      <c r="K42" s="56"/>
      <c r="L42" s="56"/>
      <c r="M42" s="56">
        <v>21</v>
      </c>
      <c r="N42" s="56">
        <v>14</v>
      </c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>
        <v>10</v>
      </c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7">
        <f t="shared" si="50"/>
        <v>0.71731282988391365</v>
      </c>
      <c r="BC42" s="57">
        <f t="shared" si="51"/>
        <v>1.0733205186774459</v>
      </c>
      <c r="BD42" s="56">
        <v>1600</v>
      </c>
      <c r="BE42" s="57">
        <f t="shared" si="52"/>
        <v>2.8089280975612665</v>
      </c>
      <c r="BF42" s="56" t="s">
        <v>135</v>
      </c>
      <c r="BG42" s="56">
        <v>4</v>
      </c>
      <c r="BH42" s="56">
        <v>0</v>
      </c>
      <c r="BI42" s="56">
        <v>1000</v>
      </c>
      <c r="BJ42" s="58">
        <v>0.92</v>
      </c>
      <c r="BK42" s="56">
        <v>1600</v>
      </c>
      <c r="BL42" s="56">
        <v>1600</v>
      </c>
      <c r="BM42" s="56"/>
      <c r="BN42" s="57">
        <f t="shared" si="48"/>
        <v>0.35600768879353234</v>
      </c>
      <c r="BO42" s="56">
        <f t="shared" si="53"/>
        <v>0.60000000000000009</v>
      </c>
      <c r="BP42" s="59">
        <f t="shared" si="42"/>
        <v>38</v>
      </c>
      <c r="BQ42" s="121">
        <v>116443</v>
      </c>
      <c r="BS42" s="107"/>
    </row>
    <row r="43" spans="1:71" s="106" customFormat="1" ht="18" customHeight="1" x14ac:dyDescent="0.25">
      <c r="A43" s="60" t="s">
        <v>70</v>
      </c>
      <c r="B43" s="60" t="s">
        <v>70</v>
      </c>
      <c r="C43" s="56"/>
      <c r="D43" s="56"/>
      <c r="E43" s="56">
        <v>593</v>
      </c>
      <c r="F43" s="56"/>
      <c r="G43" s="56"/>
      <c r="H43" s="56">
        <v>327</v>
      </c>
      <c r="I43" s="56"/>
      <c r="J43" s="56">
        <v>30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>
        <v>5</v>
      </c>
      <c r="V43" s="56"/>
      <c r="W43" s="56">
        <v>5</v>
      </c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>
        <v>40</v>
      </c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7">
        <f t="shared" si="50"/>
        <v>0.43335827626028761</v>
      </c>
      <c r="BC43" s="57">
        <f t="shared" si="51"/>
        <v>0.80525745857319531</v>
      </c>
      <c r="BD43" s="56">
        <v>1780</v>
      </c>
      <c r="BE43" s="57">
        <f t="shared" si="52"/>
        <v>2.68890077622871</v>
      </c>
      <c r="BF43" s="56" t="s">
        <v>135</v>
      </c>
      <c r="BG43" s="110">
        <v>4</v>
      </c>
      <c r="BH43" s="56">
        <v>0</v>
      </c>
      <c r="BI43" s="56">
        <v>1000</v>
      </c>
      <c r="BJ43" s="58">
        <v>1.22</v>
      </c>
      <c r="BK43" s="56">
        <v>1780</v>
      </c>
      <c r="BL43" s="56">
        <v>1780</v>
      </c>
      <c r="BM43" s="56">
        <v>1850</v>
      </c>
      <c r="BN43" s="57">
        <f t="shared" si="48"/>
        <v>0.37189918231290769</v>
      </c>
      <c r="BO43" s="56">
        <f t="shared" si="53"/>
        <v>0.78</v>
      </c>
      <c r="BP43" s="59">
        <f t="shared" si="42"/>
        <v>39</v>
      </c>
      <c r="BQ43" s="56">
        <v>113044</v>
      </c>
      <c r="BS43" s="107" t="s">
        <v>50</v>
      </c>
    </row>
    <row r="44" spans="1:71" s="106" customFormat="1" ht="18" customHeight="1" x14ac:dyDescent="0.25">
      <c r="A44" s="60" t="s">
        <v>174</v>
      </c>
      <c r="B44" s="60" t="s">
        <v>174</v>
      </c>
      <c r="C44" s="56"/>
      <c r="D44" s="56"/>
      <c r="E44" s="56">
        <v>593</v>
      </c>
      <c r="F44" s="56"/>
      <c r="G44" s="56"/>
      <c r="H44" s="56"/>
      <c r="I44" s="56">
        <v>327</v>
      </c>
      <c r="J44" s="56">
        <v>30</v>
      </c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>
        <v>5</v>
      </c>
      <c r="V44" s="56"/>
      <c r="W44" s="56">
        <v>5</v>
      </c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>
        <v>40</v>
      </c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7">
        <f t="shared" si="50"/>
        <v>0.48287397913664609</v>
      </c>
      <c r="BC44" s="57">
        <f t="shared" si="51"/>
        <v>0.8330752691778911</v>
      </c>
      <c r="BD44" s="56">
        <v>1780</v>
      </c>
      <c r="BE44" s="57">
        <f t="shared" si="52"/>
        <v>2.8555006176083042</v>
      </c>
      <c r="BF44" s="56" t="s">
        <v>144</v>
      </c>
      <c r="BG44" s="56">
        <v>4</v>
      </c>
      <c r="BH44" s="56">
        <v>0</v>
      </c>
      <c r="BI44" s="56">
        <v>1000</v>
      </c>
      <c r="BJ44" s="58">
        <v>1.28</v>
      </c>
      <c r="BK44" s="56">
        <v>1780</v>
      </c>
      <c r="BL44" s="56">
        <v>1780</v>
      </c>
      <c r="BM44" s="56">
        <v>1855</v>
      </c>
      <c r="BN44" s="57">
        <f t="shared" si="48"/>
        <v>0.35020129004124495</v>
      </c>
      <c r="BO44" s="56">
        <f t="shared" si="53"/>
        <v>0.78</v>
      </c>
      <c r="BP44" s="59">
        <f t="shared" si="42"/>
        <v>40</v>
      </c>
      <c r="BQ44" s="56">
        <v>113044</v>
      </c>
      <c r="BS44" s="107" t="s">
        <v>50</v>
      </c>
    </row>
    <row r="45" spans="1:71" s="106" customFormat="1" ht="18" customHeight="1" x14ac:dyDescent="0.25">
      <c r="A45" s="60" t="s">
        <v>71</v>
      </c>
      <c r="B45" s="60" t="s">
        <v>71</v>
      </c>
      <c r="C45" s="56"/>
      <c r="D45" s="56"/>
      <c r="E45" s="56">
        <v>915.5</v>
      </c>
      <c r="F45" s="56"/>
      <c r="G45" s="56"/>
      <c r="H45" s="56"/>
      <c r="I45" s="56"/>
      <c r="J45" s="56"/>
      <c r="K45" s="56"/>
      <c r="L45" s="56"/>
      <c r="M45" s="56">
        <v>18</v>
      </c>
      <c r="N45" s="56">
        <v>55</v>
      </c>
      <c r="O45" s="56"/>
      <c r="P45" s="56"/>
      <c r="Q45" s="56"/>
      <c r="R45" s="56"/>
      <c r="S45" s="56"/>
      <c r="T45" s="56"/>
      <c r="U45" s="56"/>
      <c r="V45" s="56"/>
      <c r="W45" s="56">
        <v>2.5</v>
      </c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>
        <v>9</v>
      </c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7">
        <f t="shared" si="50"/>
        <v>0.56566892725401863</v>
      </c>
      <c r="BC45" s="57">
        <f t="shared" si="51"/>
        <v>0.8845587159627224</v>
      </c>
      <c r="BD45" s="56">
        <v>1770</v>
      </c>
      <c r="BE45" s="57">
        <f t="shared" si="52"/>
        <v>3.1358796531220068</v>
      </c>
      <c r="BF45" s="56" t="s">
        <v>135</v>
      </c>
      <c r="BG45" s="110">
        <v>31</v>
      </c>
      <c r="BH45" s="56">
        <v>0</v>
      </c>
      <c r="BI45" s="56">
        <v>1000</v>
      </c>
      <c r="BJ45" s="58">
        <v>1.42</v>
      </c>
      <c r="BK45" s="56">
        <v>1770</v>
      </c>
      <c r="BL45" s="56">
        <v>1820</v>
      </c>
      <c r="BM45" s="56">
        <v>1850</v>
      </c>
      <c r="BN45" s="57">
        <f t="shared" si="48"/>
        <v>0.31888978870870371</v>
      </c>
      <c r="BO45" s="56">
        <f t="shared" si="53"/>
        <v>0.77</v>
      </c>
      <c r="BP45" s="59">
        <f t="shared" si="42"/>
        <v>41</v>
      </c>
      <c r="BQ45" s="56">
        <v>113042</v>
      </c>
      <c r="BS45" s="107" t="s">
        <v>50</v>
      </c>
    </row>
    <row r="46" spans="1:71" s="106" customFormat="1" ht="18" customHeight="1" x14ac:dyDescent="0.25">
      <c r="A46" s="60" t="s">
        <v>72</v>
      </c>
      <c r="B46" s="60" t="s">
        <v>72</v>
      </c>
      <c r="C46" s="56"/>
      <c r="D46" s="56"/>
      <c r="E46" s="56">
        <v>369</v>
      </c>
      <c r="F46" s="56"/>
      <c r="G46" s="56"/>
      <c r="H46" s="56"/>
      <c r="I46" s="56"/>
      <c r="J46" s="56"/>
      <c r="K46" s="56"/>
      <c r="L46" s="56"/>
      <c r="M46" s="56"/>
      <c r="N46" s="56">
        <v>582</v>
      </c>
      <c r="O46" s="56"/>
      <c r="P46" s="56"/>
      <c r="Q46" s="56"/>
      <c r="R46" s="56"/>
      <c r="S46" s="56"/>
      <c r="T46" s="56">
        <v>5</v>
      </c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>
        <v>1</v>
      </c>
      <c r="AG46" s="56">
        <v>43</v>
      </c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7">
        <f t="shared" si="50"/>
        <v>0.41725982300328601</v>
      </c>
      <c r="BC46" s="57">
        <f t="shared" si="51"/>
        <v>0.766086390812587</v>
      </c>
      <c r="BD46" s="56">
        <v>1850</v>
      </c>
      <c r="BE46" s="57">
        <f t="shared" si="52"/>
        <v>2.8667541187593462</v>
      </c>
      <c r="BF46" s="56" t="s">
        <v>135</v>
      </c>
      <c r="BG46" s="110">
        <v>4</v>
      </c>
      <c r="BH46" s="56">
        <v>0</v>
      </c>
      <c r="BI46" s="56">
        <v>1000</v>
      </c>
      <c r="BJ46" s="58">
        <v>1.52</v>
      </c>
      <c r="BK46" s="56">
        <v>1850</v>
      </c>
      <c r="BL46" s="56">
        <v>1850</v>
      </c>
      <c r="BM46" s="56" t="s">
        <v>197</v>
      </c>
      <c r="BN46" s="57">
        <f t="shared" si="48"/>
        <v>0.34882656780930099</v>
      </c>
      <c r="BO46" s="56">
        <f t="shared" si="53"/>
        <v>0.85000000000000009</v>
      </c>
      <c r="BP46" s="59">
        <f t="shared" si="42"/>
        <v>42</v>
      </c>
      <c r="BQ46" s="56">
        <v>113411</v>
      </c>
      <c r="BS46" s="111" t="s">
        <v>175</v>
      </c>
    </row>
    <row r="47" spans="1:71" s="106" customFormat="1" ht="18" customHeight="1" x14ac:dyDescent="0.25">
      <c r="A47" s="60" t="s">
        <v>359</v>
      </c>
      <c r="B47" s="60" t="s">
        <v>360</v>
      </c>
      <c r="C47" s="56"/>
      <c r="D47" s="56"/>
      <c r="E47" s="56"/>
      <c r="F47" s="56">
        <v>979</v>
      </c>
      <c r="G47" s="56"/>
      <c r="H47" s="56"/>
      <c r="I47" s="56"/>
      <c r="J47" s="56"/>
      <c r="K47" s="56"/>
      <c r="L47" s="56"/>
      <c r="M47" s="56"/>
      <c r="N47" s="56">
        <v>10</v>
      </c>
      <c r="O47" s="56"/>
      <c r="P47" s="56"/>
      <c r="Q47" s="56"/>
      <c r="R47" s="56"/>
      <c r="S47" s="56"/>
      <c r="T47" s="56"/>
      <c r="U47" s="56"/>
      <c r="V47" s="56">
        <v>1</v>
      </c>
      <c r="W47" s="56">
        <v>3</v>
      </c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>
        <v>7</v>
      </c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7">
        <f t="shared" si="50"/>
        <v>0.49489683798806178</v>
      </c>
      <c r="BC47" s="57">
        <f t="shared" si="51"/>
        <v>0.83982968426295601</v>
      </c>
      <c r="BD47" s="56">
        <v>1780</v>
      </c>
      <c r="BE47" s="57">
        <f t="shared" si="52"/>
        <v>2.8991150329680404</v>
      </c>
      <c r="BF47" s="56" t="s">
        <v>144</v>
      </c>
      <c r="BG47" s="56">
        <v>31</v>
      </c>
      <c r="BH47" s="56">
        <v>0</v>
      </c>
      <c r="BI47" s="56">
        <v>1000</v>
      </c>
      <c r="BJ47" s="58">
        <v>1.24</v>
      </c>
      <c r="BK47" s="56">
        <v>1780</v>
      </c>
      <c r="BL47" s="56">
        <v>1780</v>
      </c>
      <c r="BM47" s="56">
        <v>1855</v>
      </c>
      <c r="BN47" s="57">
        <f t="shared" si="48"/>
        <v>0.34493284627489429</v>
      </c>
      <c r="BO47" s="56">
        <f t="shared" si="53"/>
        <v>0.78</v>
      </c>
      <c r="BP47" s="59">
        <f t="shared" si="42"/>
        <v>43</v>
      </c>
      <c r="BQ47" s="56">
        <v>113056</v>
      </c>
      <c r="BS47" s="111" t="s">
        <v>50</v>
      </c>
    </row>
    <row r="48" spans="1:71" s="117" customFormat="1" ht="18" customHeight="1" x14ac:dyDescent="0.25">
      <c r="A48" s="112" t="s">
        <v>368</v>
      </c>
      <c r="B48" s="112" t="s">
        <v>73</v>
      </c>
      <c r="C48" s="113"/>
      <c r="D48" s="113"/>
      <c r="E48" s="113"/>
      <c r="F48" s="113">
        <v>758</v>
      </c>
      <c r="G48" s="113"/>
      <c r="H48" s="113"/>
      <c r="I48" s="113">
        <v>197.5</v>
      </c>
      <c r="J48" s="113"/>
      <c r="K48" s="113"/>
      <c r="L48" s="113"/>
      <c r="M48" s="113">
        <v>11</v>
      </c>
      <c r="N48" s="113">
        <v>11</v>
      </c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>
        <v>22.5</v>
      </c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4">
        <f t="shared" si="50"/>
        <v>0.91838026491703206</v>
      </c>
      <c r="BC48" s="114">
        <f t="shared" si="51"/>
        <v>1.2789201766113547</v>
      </c>
      <c r="BD48" s="113">
        <v>1500</v>
      </c>
      <c r="BE48" s="114">
        <f t="shared" si="52"/>
        <v>2.7736180310817633</v>
      </c>
      <c r="BF48" s="113" t="s">
        <v>135</v>
      </c>
      <c r="BG48" s="115">
        <v>42</v>
      </c>
      <c r="BH48" s="113">
        <v>0</v>
      </c>
      <c r="BI48" s="113">
        <v>1000</v>
      </c>
      <c r="BJ48" s="116">
        <v>1.2</v>
      </c>
      <c r="BK48" s="113">
        <v>1500</v>
      </c>
      <c r="BL48" s="113">
        <v>1550</v>
      </c>
      <c r="BM48" s="113">
        <v>1565</v>
      </c>
      <c r="BN48" s="114">
        <f t="shared" si="48"/>
        <v>0.36053991169432265</v>
      </c>
      <c r="BO48" s="113">
        <f t="shared" si="53"/>
        <v>0.5</v>
      </c>
      <c r="BP48" s="59">
        <f t="shared" si="42"/>
        <v>44</v>
      </c>
      <c r="BQ48" s="113">
        <v>113052</v>
      </c>
      <c r="BS48" s="118" t="s">
        <v>50</v>
      </c>
    </row>
    <row r="49" spans="1:71" s="117" customFormat="1" ht="18" customHeight="1" x14ac:dyDescent="0.25">
      <c r="A49" s="119" t="s">
        <v>369</v>
      </c>
      <c r="B49" s="119" t="s">
        <v>177</v>
      </c>
      <c r="C49" s="113"/>
      <c r="D49" s="113"/>
      <c r="E49" s="113"/>
      <c r="F49" s="113">
        <v>727.5</v>
      </c>
      <c r="G49" s="113"/>
      <c r="H49" s="113">
        <v>218</v>
      </c>
      <c r="I49" s="113"/>
      <c r="J49" s="113"/>
      <c r="K49" s="113"/>
      <c r="L49" s="113"/>
      <c r="M49" s="113">
        <v>8</v>
      </c>
      <c r="N49" s="113"/>
      <c r="O49" s="113"/>
      <c r="P49" s="113"/>
      <c r="Q49" s="113"/>
      <c r="R49" s="113"/>
      <c r="S49" s="113"/>
      <c r="T49" s="113"/>
      <c r="U49" s="113"/>
      <c r="V49" s="113"/>
      <c r="W49" s="113">
        <v>3</v>
      </c>
      <c r="X49" s="113"/>
      <c r="Y49" s="113"/>
      <c r="Z49" s="113"/>
      <c r="AA49" s="113"/>
      <c r="AB49" s="113">
        <v>14.5</v>
      </c>
      <c r="AC49" s="113"/>
      <c r="AD49" s="113">
        <v>29</v>
      </c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4">
        <f t="shared" si="50"/>
        <v>0.86876857091137505</v>
      </c>
      <c r="BC49" s="114">
        <f t="shared" si="51"/>
        <v>1.2458457139409167</v>
      </c>
      <c r="BD49" s="113">
        <v>1500</v>
      </c>
      <c r="BE49" s="114">
        <f t="shared" si="52"/>
        <v>2.6519772372457382</v>
      </c>
      <c r="BF49" s="113" t="s">
        <v>135</v>
      </c>
      <c r="BG49" s="115">
        <v>42</v>
      </c>
      <c r="BH49" s="113">
        <v>0</v>
      </c>
      <c r="BI49" s="113">
        <v>1000</v>
      </c>
      <c r="BJ49" s="116">
        <v>1.29</v>
      </c>
      <c r="BK49" s="113">
        <v>1500</v>
      </c>
      <c r="BL49" s="113">
        <v>1550</v>
      </c>
      <c r="BM49" s="113">
        <v>1560</v>
      </c>
      <c r="BN49" s="114">
        <f t="shared" si="48"/>
        <v>0.37707714302954165</v>
      </c>
      <c r="BO49" s="113">
        <f t="shared" si="53"/>
        <v>0.5</v>
      </c>
      <c r="BP49" s="59">
        <f t="shared" si="42"/>
        <v>45</v>
      </c>
      <c r="BQ49" s="113">
        <v>113052</v>
      </c>
      <c r="BS49" s="120" t="s">
        <v>50</v>
      </c>
    </row>
    <row r="50" spans="1:71" s="106" customFormat="1" ht="18" customHeight="1" x14ac:dyDescent="0.25">
      <c r="A50" s="60" t="s">
        <v>361</v>
      </c>
      <c r="B50" s="60" t="s">
        <v>361</v>
      </c>
      <c r="C50" s="56"/>
      <c r="D50" s="56"/>
      <c r="E50" s="56"/>
      <c r="F50" s="56">
        <v>760</v>
      </c>
      <c r="G50" s="56"/>
      <c r="H50" s="56">
        <v>225</v>
      </c>
      <c r="I50" s="56"/>
      <c r="J50" s="56"/>
      <c r="K50" s="56"/>
      <c r="L50" s="56"/>
      <c r="M50" s="56"/>
      <c r="N50" s="56">
        <v>10</v>
      </c>
      <c r="O50" s="56"/>
      <c r="P50" s="56"/>
      <c r="Q50" s="56"/>
      <c r="R50" s="56"/>
      <c r="S50" s="56"/>
      <c r="T50" s="56"/>
      <c r="U50" s="56"/>
      <c r="V50" s="56">
        <v>1</v>
      </c>
      <c r="W50" s="56">
        <v>4</v>
      </c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7">
        <f t="shared" si="50"/>
        <v>0.87362675728889072</v>
      </c>
      <c r="BC50" s="57">
        <f t="shared" si="51"/>
        <v>1.2490845048592605</v>
      </c>
      <c r="BD50" s="56">
        <v>1500</v>
      </c>
      <c r="BE50" s="57">
        <f t="shared" si="52"/>
        <v>2.6634155413521627</v>
      </c>
      <c r="BF50" s="56" t="s">
        <v>144</v>
      </c>
      <c r="BG50" s="56">
        <v>42</v>
      </c>
      <c r="BH50" s="56">
        <v>0</v>
      </c>
      <c r="BI50" s="56">
        <v>1000</v>
      </c>
      <c r="BJ50" s="58">
        <v>1.19</v>
      </c>
      <c r="BK50" s="56">
        <v>1500</v>
      </c>
      <c r="BL50" s="56">
        <v>1550</v>
      </c>
      <c r="BM50" s="56">
        <v>1560</v>
      </c>
      <c r="BN50" s="57">
        <f t="shared" si="48"/>
        <v>0.37545774757036976</v>
      </c>
      <c r="BO50" s="56">
        <f t="shared" si="53"/>
        <v>0.5</v>
      </c>
      <c r="BP50" s="59">
        <f t="shared" si="42"/>
        <v>46</v>
      </c>
      <c r="BQ50" s="56">
        <v>113014</v>
      </c>
      <c r="BS50" s="111" t="s">
        <v>50</v>
      </c>
    </row>
    <row r="51" spans="1:71" s="106" customFormat="1" ht="18" customHeight="1" x14ac:dyDescent="0.25">
      <c r="A51" s="60" t="s">
        <v>362</v>
      </c>
      <c r="B51" s="60" t="s">
        <v>362</v>
      </c>
      <c r="C51" s="56"/>
      <c r="D51" s="56"/>
      <c r="E51" s="56"/>
      <c r="F51" s="56">
        <v>760</v>
      </c>
      <c r="G51" s="56"/>
      <c r="H51" s="56"/>
      <c r="I51" s="56">
        <v>225</v>
      </c>
      <c r="J51" s="56"/>
      <c r="K51" s="56"/>
      <c r="L51" s="56"/>
      <c r="M51" s="56"/>
      <c r="N51" s="56">
        <v>10</v>
      </c>
      <c r="O51" s="56"/>
      <c r="P51" s="56"/>
      <c r="Q51" s="56"/>
      <c r="R51" s="56"/>
      <c r="S51" s="56"/>
      <c r="T51" s="56"/>
      <c r="U51" s="56"/>
      <c r="V51" s="56">
        <v>1</v>
      </c>
      <c r="W51" s="56">
        <v>4</v>
      </c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7">
        <f t="shared" si="50"/>
        <v>0.91841598445516726</v>
      </c>
      <c r="BC51" s="57">
        <f t="shared" si="51"/>
        <v>1.2789439896367782</v>
      </c>
      <c r="BD51" s="56">
        <v>1500</v>
      </c>
      <c r="BE51" s="57">
        <f t="shared" si="52"/>
        <v>2.7737096303968505</v>
      </c>
      <c r="BF51" s="56" t="s">
        <v>144</v>
      </c>
      <c r="BG51" s="56">
        <v>42</v>
      </c>
      <c r="BH51" s="56">
        <v>0</v>
      </c>
      <c r="BI51" s="56">
        <v>1000</v>
      </c>
      <c r="BJ51" s="58">
        <v>1.25</v>
      </c>
      <c r="BK51" s="56">
        <v>1500</v>
      </c>
      <c r="BL51" s="56">
        <v>1550</v>
      </c>
      <c r="BM51" s="56">
        <v>1565</v>
      </c>
      <c r="BN51" s="57">
        <f t="shared" si="48"/>
        <v>0.36052800518161093</v>
      </c>
      <c r="BO51" s="56">
        <f t="shared" si="53"/>
        <v>0.5</v>
      </c>
      <c r="BP51" s="59">
        <f t="shared" si="42"/>
        <v>47</v>
      </c>
      <c r="BQ51" s="56">
        <v>113014</v>
      </c>
      <c r="BS51" s="111" t="s">
        <v>50</v>
      </c>
    </row>
    <row r="52" spans="1:71" s="106" customFormat="1" ht="18" customHeight="1" x14ac:dyDescent="0.25">
      <c r="A52" s="60" t="s">
        <v>76</v>
      </c>
      <c r="B52" s="60" t="s">
        <v>76</v>
      </c>
      <c r="C52" s="56"/>
      <c r="D52" s="56"/>
      <c r="E52" s="56">
        <v>673</v>
      </c>
      <c r="F52" s="56"/>
      <c r="G52" s="56"/>
      <c r="H52" s="56">
        <v>200</v>
      </c>
      <c r="I52" s="56"/>
      <c r="J52" s="56"/>
      <c r="K52" s="56"/>
      <c r="L52" s="56"/>
      <c r="M52" s="56">
        <v>27</v>
      </c>
      <c r="N52" s="56"/>
      <c r="O52" s="56"/>
      <c r="P52" s="56"/>
      <c r="Q52" s="56"/>
      <c r="R52" s="56"/>
      <c r="S52" s="56">
        <v>100</v>
      </c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7">
        <f t="shared" si="50"/>
        <v>0.59920766152830318</v>
      </c>
      <c r="BC52" s="57">
        <f t="shared" si="51"/>
        <v>0.99950478845518942</v>
      </c>
      <c r="BD52" s="56">
        <v>1600</v>
      </c>
      <c r="BE52" s="57">
        <f t="shared" si="52"/>
        <v>2.4981443351269634</v>
      </c>
      <c r="BF52" s="56" t="s">
        <v>144</v>
      </c>
      <c r="BG52" s="56">
        <v>31</v>
      </c>
      <c r="BH52" s="56">
        <v>0</v>
      </c>
      <c r="BI52" s="56">
        <v>1000</v>
      </c>
      <c r="BJ52" s="58">
        <v>1.19</v>
      </c>
      <c r="BK52" s="56">
        <v>1600</v>
      </c>
      <c r="BL52" s="56">
        <v>1600</v>
      </c>
      <c r="BM52" s="56" t="s">
        <v>197</v>
      </c>
      <c r="BN52" s="57">
        <f t="shared" si="48"/>
        <v>0.40029712692688624</v>
      </c>
      <c r="BO52" s="56">
        <f t="shared" si="53"/>
        <v>0.60000000000000009</v>
      </c>
      <c r="BP52" s="59">
        <f t="shared" si="42"/>
        <v>48</v>
      </c>
      <c r="BQ52" s="56">
        <v>113070</v>
      </c>
      <c r="BS52" s="111"/>
    </row>
    <row r="53" spans="1:71" s="106" customFormat="1" ht="18" customHeight="1" x14ac:dyDescent="0.25">
      <c r="A53" s="60" t="s">
        <v>77</v>
      </c>
      <c r="B53" s="60" t="s">
        <v>77</v>
      </c>
      <c r="C53" s="56"/>
      <c r="D53" s="56"/>
      <c r="E53" s="56">
        <v>865</v>
      </c>
      <c r="F53" s="56"/>
      <c r="G53" s="56"/>
      <c r="H53" s="56"/>
      <c r="I53" s="56"/>
      <c r="J53" s="56"/>
      <c r="K53" s="56"/>
      <c r="L53" s="56"/>
      <c r="M53" s="56">
        <v>17</v>
      </c>
      <c r="N53" s="56">
        <v>80</v>
      </c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>
        <v>29</v>
      </c>
      <c r="AB53" s="56"/>
      <c r="AC53" s="56"/>
      <c r="AD53" s="56"/>
      <c r="AE53" s="56"/>
      <c r="AF53" s="56"/>
      <c r="AG53" s="56"/>
      <c r="AH53" s="56"/>
      <c r="AI53" s="56"/>
      <c r="AJ53" s="56">
        <v>9</v>
      </c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7">
        <f t="shared" si="50"/>
        <v>0.50277429012639729</v>
      </c>
      <c r="BC53" s="57">
        <f t="shared" si="51"/>
        <v>0.82570015941010833</v>
      </c>
      <c r="BD53" s="56">
        <v>1820</v>
      </c>
      <c r="BE53" s="57">
        <f t="shared" si="52"/>
        <v>3.0966859428701765</v>
      </c>
      <c r="BF53" s="56" t="s">
        <v>144</v>
      </c>
      <c r="BG53" s="56">
        <v>31</v>
      </c>
      <c r="BH53" s="56">
        <v>0</v>
      </c>
      <c r="BI53" s="56">
        <v>1000</v>
      </c>
      <c r="BJ53" s="58">
        <v>1.41</v>
      </c>
      <c r="BK53" s="56">
        <v>1770</v>
      </c>
      <c r="BL53" s="56">
        <v>1820</v>
      </c>
      <c r="BM53" s="56" t="s">
        <v>197</v>
      </c>
      <c r="BN53" s="57">
        <f t="shared" si="48"/>
        <v>0.32292586928371109</v>
      </c>
      <c r="BO53" s="56">
        <f t="shared" si="53"/>
        <v>0.82000000000000006</v>
      </c>
      <c r="BP53" s="59">
        <f t="shared" si="42"/>
        <v>49</v>
      </c>
      <c r="BQ53" s="56">
        <v>113072</v>
      </c>
      <c r="BS53" s="107" t="s">
        <v>50</v>
      </c>
    </row>
    <row r="54" spans="1:71" s="106" customFormat="1" ht="18" customHeight="1" x14ac:dyDescent="0.25">
      <c r="A54" s="60" t="s">
        <v>90</v>
      </c>
      <c r="B54" s="60" t="s">
        <v>90</v>
      </c>
      <c r="C54" s="56"/>
      <c r="D54" s="56"/>
      <c r="E54" s="56"/>
      <c r="F54" s="56">
        <v>553</v>
      </c>
      <c r="G54" s="56"/>
      <c r="H54" s="56">
        <v>276</v>
      </c>
      <c r="I54" s="56"/>
      <c r="J54" s="56">
        <v>56</v>
      </c>
      <c r="K54" s="56"/>
      <c r="L54" s="56"/>
      <c r="M54" s="56">
        <v>17</v>
      </c>
      <c r="N54" s="56">
        <v>41</v>
      </c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>
        <v>19</v>
      </c>
      <c r="AC54" s="56">
        <v>19</v>
      </c>
      <c r="AD54" s="56">
        <v>19</v>
      </c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7">
        <f t="shared" ref="BB54:BB67" si="54">((BI54-(BD54*BN54))/BO54)/1000</f>
        <v>1.4948013836652572</v>
      </c>
      <c r="BC54" s="57">
        <f t="shared" ref="BC54:BC67" si="55">BN54+BB54</f>
        <v>1.8828689688039677</v>
      </c>
      <c r="BD54" s="56">
        <v>1325</v>
      </c>
      <c r="BE54" s="57">
        <f t="shared" ref="BE54:BE67" si="56">1/(BC54-BB54)</f>
        <v>2.5768707263776256</v>
      </c>
      <c r="BF54" s="56" t="s">
        <v>135</v>
      </c>
      <c r="BG54" s="56">
        <v>42</v>
      </c>
      <c r="BH54" s="56">
        <v>0</v>
      </c>
      <c r="BI54" s="56">
        <v>1000</v>
      </c>
      <c r="BJ54" s="58">
        <v>1.1074999999999999</v>
      </c>
      <c r="BK54" s="56">
        <v>1325</v>
      </c>
      <c r="BL54" s="56">
        <v>1375</v>
      </c>
      <c r="BM54" s="56">
        <v>1400</v>
      </c>
      <c r="BN54" s="57">
        <f t="shared" si="48"/>
        <v>0.38806758513871054</v>
      </c>
      <c r="BO54" s="56">
        <f t="shared" si="53"/>
        <v>0.32499999999999996</v>
      </c>
      <c r="BP54" s="59">
        <f t="shared" si="42"/>
        <v>50</v>
      </c>
      <c r="BQ54" s="56">
        <v>114709</v>
      </c>
      <c r="BS54" s="107"/>
    </row>
    <row r="55" spans="1:71" s="106" customFormat="1" ht="18" customHeight="1" x14ac:dyDescent="0.25">
      <c r="A55" s="60" t="s">
        <v>180</v>
      </c>
      <c r="B55" s="60" t="s">
        <v>180</v>
      </c>
      <c r="C55" s="56"/>
      <c r="D55" s="56"/>
      <c r="E55" s="56"/>
      <c r="F55" s="56">
        <v>553</v>
      </c>
      <c r="G55" s="56"/>
      <c r="H55" s="56"/>
      <c r="I55" s="56">
        <v>276</v>
      </c>
      <c r="J55" s="56">
        <v>56</v>
      </c>
      <c r="K55" s="56"/>
      <c r="L55" s="56"/>
      <c r="M55" s="56">
        <v>17</v>
      </c>
      <c r="N55" s="56">
        <v>41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>
        <v>19</v>
      </c>
      <c r="AC55" s="56">
        <v>19</v>
      </c>
      <c r="AD55" s="56">
        <v>19</v>
      </c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7">
        <f t="shared" si="54"/>
        <v>1.5694654081653474</v>
      </c>
      <c r="BC55" s="57">
        <f t="shared" si="55"/>
        <v>1.9392191759738471</v>
      </c>
      <c r="BD55" s="56">
        <v>1325</v>
      </c>
      <c r="BE55" s="57">
        <f t="shared" si="56"/>
        <v>2.7045025286068567</v>
      </c>
      <c r="BF55" s="56" t="s">
        <v>135</v>
      </c>
      <c r="BG55" s="56">
        <v>42</v>
      </c>
      <c r="BH55" s="56">
        <v>0</v>
      </c>
      <c r="BI55" s="56">
        <v>1000</v>
      </c>
      <c r="BJ55" s="58">
        <v>1.0528999999999999</v>
      </c>
      <c r="BK55" s="56">
        <v>1325</v>
      </c>
      <c r="BL55" s="56">
        <v>1375</v>
      </c>
      <c r="BM55" s="56">
        <v>1405</v>
      </c>
      <c r="BN55" s="57">
        <f t="shared" si="48"/>
        <v>0.36975376780849978</v>
      </c>
      <c r="BO55" s="56">
        <f t="shared" si="53"/>
        <v>0.32499999999999996</v>
      </c>
      <c r="BP55" s="59">
        <f t="shared" si="42"/>
        <v>51</v>
      </c>
      <c r="BQ55" s="56">
        <v>114709</v>
      </c>
      <c r="BS55" s="107"/>
    </row>
    <row r="56" spans="1:71" s="106" customFormat="1" ht="18" customHeight="1" x14ac:dyDescent="0.25">
      <c r="A56" s="60" t="s">
        <v>91</v>
      </c>
      <c r="B56" s="60" t="s">
        <v>91</v>
      </c>
      <c r="C56" s="56"/>
      <c r="D56" s="56"/>
      <c r="E56" s="56"/>
      <c r="F56" s="56">
        <v>596</v>
      </c>
      <c r="G56" s="56"/>
      <c r="H56" s="56">
        <v>298</v>
      </c>
      <c r="I56" s="56"/>
      <c r="J56" s="56">
        <v>30</v>
      </c>
      <c r="K56" s="56"/>
      <c r="L56" s="56"/>
      <c r="M56" s="56">
        <v>17</v>
      </c>
      <c r="N56" s="56">
        <v>29</v>
      </c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>
        <v>10</v>
      </c>
      <c r="AC56" s="56">
        <v>10</v>
      </c>
      <c r="AD56" s="56">
        <v>10</v>
      </c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7">
        <f t="shared" si="54"/>
        <v>1.143406215785254</v>
      </c>
      <c r="BC56" s="57">
        <f t="shared" si="55"/>
        <v>1.5310044398466101</v>
      </c>
      <c r="BD56" s="56">
        <v>1400</v>
      </c>
      <c r="BE56" s="57">
        <f t="shared" si="56"/>
        <v>2.5799911813881327</v>
      </c>
      <c r="BF56" s="56" t="s">
        <v>135</v>
      </c>
      <c r="BG56" s="56">
        <v>42</v>
      </c>
      <c r="BH56" s="56">
        <v>0</v>
      </c>
      <c r="BI56" s="56">
        <v>1000</v>
      </c>
      <c r="BJ56" s="58">
        <v>1.1157999999999999</v>
      </c>
      <c r="BK56" s="56">
        <v>1375</v>
      </c>
      <c r="BL56" s="56">
        <v>1450</v>
      </c>
      <c r="BM56" s="56">
        <v>1470</v>
      </c>
      <c r="BN56" s="57">
        <f t="shared" si="48"/>
        <v>0.38759822406135608</v>
      </c>
      <c r="BO56" s="56">
        <f t="shared" ref="BO56:BO67" si="57">BD56/1000-1</f>
        <v>0.39999999999999991</v>
      </c>
      <c r="BP56" s="59">
        <f t="shared" si="42"/>
        <v>52</v>
      </c>
      <c r="BQ56" s="56">
        <v>114715</v>
      </c>
      <c r="BS56" s="107"/>
    </row>
    <row r="57" spans="1:71" s="106" customFormat="1" ht="18" customHeight="1" x14ac:dyDescent="0.25">
      <c r="A57" s="60" t="s">
        <v>181</v>
      </c>
      <c r="B57" s="60" t="s">
        <v>181</v>
      </c>
      <c r="C57" s="56"/>
      <c r="D57" s="56"/>
      <c r="E57" s="56"/>
      <c r="F57" s="56">
        <v>596</v>
      </c>
      <c r="G57" s="56"/>
      <c r="H57" s="56"/>
      <c r="I57" s="56">
        <v>298</v>
      </c>
      <c r="J57" s="56">
        <v>30</v>
      </c>
      <c r="K57" s="56"/>
      <c r="L57" s="56"/>
      <c r="M57" s="56">
        <v>17</v>
      </c>
      <c r="N57" s="56">
        <v>29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>
        <v>10</v>
      </c>
      <c r="AC57" s="56">
        <v>10</v>
      </c>
      <c r="AD57" s="56">
        <v>10</v>
      </c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7">
        <f t="shared" si="54"/>
        <v>1.212613866058478</v>
      </c>
      <c r="BC57" s="57">
        <f t="shared" si="55"/>
        <v>1.5804384757560559</v>
      </c>
      <c r="BD57" s="56">
        <v>1400</v>
      </c>
      <c r="BE57" s="57">
        <f>1/(BC57-BB57)</f>
        <v>2.7186870416913949</v>
      </c>
      <c r="BF57" s="56" t="s">
        <v>135</v>
      </c>
      <c r="BG57" s="56">
        <v>42</v>
      </c>
      <c r="BH57" s="56">
        <v>0</v>
      </c>
      <c r="BI57" s="56">
        <v>1000</v>
      </c>
      <c r="BJ57" s="58">
        <v>1.1284000000000001</v>
      </c>
      <c r="BK57" s="56">
        <v>1375</v>
      </c>
      <c r="BL57" s="56">
        <v>1450</v>
      </c>
      <c r="BM57" s="56">
        <v>1470</v>
      </c>
      <c r="BN57" s="57">
        <f t="shared" si="48"/>
        <v>0.3678246096975778</v>
      </c>
      <c r="BO57" s="56">
        <f t="shared" si="57"/>
        <v>0.39999999999999991</v>
      </c>
      <c r="BP57" s="59">
        <f t="shared" si="42"/>
        <v>53</v>
      </c>
      <c r="BQ57" s="56">
        <v>114715</v>
      </c>
      <c r="BS57" s="107"/>
    </row>
    <row r="58" spans="1:71" s="106" customFormat="1" ht="18" customHeight="1" x14ac:dyDescent="0.25">
      <c r="A58" s="60" t="s">
        <v>378</v>
      </c>
      <c r="B58" s="60" t="s">
        <v>378</v>
      </c>
      <c r="C58" s="56"/>
      <c r="D58" s="56"/>
      <c r="E58" s="56">
        <v>1000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7">
        <f t="shared" si="54"/>
        <v>1.0589711417816814</v>
      </c>
      <c r="BC58" s="57">
        <f t="shared" si="55"/>
        <v>1.3726474278544543</v>
      </c>
      <c r="BD58" s="56">
        <v>1500</v>
      </c>
      <c r="BE58" s="57">
        <f>1/(BC58-BB58)</f>
        <v>3.1880000000000002</v>
      </c>
      <c r="BF58" s="56" t="s">
        <v>135</v>
      </c>
      <c r="BG58" s="56">
        <v>42</v>
      </c>
      <c r="BH58" s="56">
        <v>0</v>
      </c>
      <c r="BI58" s="56">
        <v>1000</v>
      </c>
      <c r="BJ58" s="58">
        <v>1.44</v>
      </c>
      <c r="BK58" s="56">
        <v>1400</v>
      </c>
      <c r="BL58" s="56">
        <v>1600</v>
      </c>
      <c r="BM58" s="56">
        <v>1600</v>
      </c>
      <c r="BN58" s="57">
        <f t="shared" si="48"/>
        <v>0.31367628607277287</v>
      </c>
      <c r="BO58" s="56">
        <f t="shared" si="57"/>
        <v>0.5</v>
      </c>
      <c r="BP58" s="59">
        <f t="shared" si="42"/>
        <v>54</v>
      </c>
      <c r="BQ58" s="121">
        <v>114707</v>
      </c>
      <c r="BS58" s="107"/>
    </row>
    <row r="59" spans="1:71" s="117" customFormat="1" ht="18" customHeight="1" x14ac:dyDescent="0.25">
      <c r="A59" s="112" t="s">
        <v>370</v>
      </c>
      <c r="B59" s="112" t="s">
        <v>263</v>
      </c>
      <c r="C59" s="113"/>
      <c r="D59" s="113">
        <v>634.5</v>
      </c>
      <c r="E59" s="113"/>
      <c r="F59" s="113"/>
      <c r="G59" s="113"/>
      <c r="H59" s="113">
        <v>317</v>
      </c>
      <c r="I59" s="113"/>
      <c r="J59" s="113"/>
      <c r="K59" s="113"/>
      <c r="L59" s="113"/>
      <c r="M59" s="113">
        <v>7</v>
      </c>
      <c r="N59" s="113"/>
      <c r="O59" s="113"/>
      <c r="P59" s="113"/>
      <c r="Q59" s="113"/>
      <c r="R59" s="113"/>
      <c r="S59" s="113"/>
      <c r="T59" s="113"/>
      <c r="U59" s="113"/>
      <c r="V59" s="113"/>
      <c r="W59" s="113">
        <v>2.5</v>
      </c>
      <c r="X59" s="113"/>
      <c r="Y59" s="113"/>
      <c r="Z59" s="113"/>
      <c r="AA59" s="113"/>
      <c r="AB59" s="113">
        <v>14</v>
      </c>
      <c r="AC59" s="113"/>
      <c r="AD59" s="113">
        <v>25</v>
      </c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4">
        <f t="shared" si="54"/>
        <v>0.88744141005571009</v>
      </c>
      <c r="BC59" s="114">
        <f t="shared" si="55"/>
        <v>1.2582942733704734</v>
      </c>
      <c r="BD59" s="113">
        <v>1500</v>
      </c>
      <c r="BE59" s="114">
        <f t="shared" si="56"/>
        <v>2.696487202665184</v>
      </c>
      <c r="BF59" s="113" t="s">
        <v>135</v>
      </c>
      <c r="BG59" s="113">
        <v>42</v>
      </c>
      <c r="BH59" s="113">
        <v>0</v>
      </c>
      <c r="BI59" s="113">
        <v>1000</v>
      </c>
      <c r="BJ59" s="116">
        <v>1.2170000000000001</v>
      </c>
      <c r="BK59" s="113">
        <v>1500</v>
      </c>
      <c r="BL59" s="113">
        <v>1500</v>
      </c>
      <c r="BM59" s="113">
        <v>1565</v>
      </c>
      <c r="BN59" s="114">
        <f t="shared" si="48"/>
        <v>0.3708528633147633</v>
      </c>
      <c r="BO59" s="113">
        <f t="shared" si="57"/>
        <v>0.5</v>
      </c>
      <c r="BP59" s="59">
        <f t="shared" si="42"/>
        <v>55</v>
      </c>
      <c r="BQ59" s="113">
        <v>113409</v>
      </c>
      <c r="BS59" s="123" t="s">
        <v>50</v>
      </c>
    </row>
    <row r="60" spans="1:71" s="106" customFormat="1" ht="18" customHeight="1" x14ac:dyDescent="0.25">
      <c r="A60" s="124" t="s">
        <v>92</v>
      </c>
      <c r="B60" s="124" t="s">
        <v>92</v>
      </c>
      <c r="C60" s="56"/>
      <c r="D60" s="56"/>
      <c r="E60" s="56"/>
      <c r="F60" s="56">
        <v>713</v>
      </c>
      <c r="G60" s="56"/>
      <c r="H60" s="56">
        <v>213</v>
      </c>
      <c r="I60" s="56"/>
      <c r="J60" s="56"/>
      <c r="K60" s="56"/>
      <c r="L60" s="56"/>
      <c r="M60" s="56">
        <v>8</v>
      </c>
      <c r="N60" s="56">
        <v>15</v>
      </c>
      <c r="O60" s="56"/>
      <c r="P60" s="56"/>
      <c r="Q60" s="56"/>
      <c r="R60" s="56"/>
      <c r="S60" s="56"/>
      <c r="T60" s="56"/>
      <c r="U60" s="56">
        <v>2.5</v>
      </c>
      <c r="V60" s="56"/>
      <c r="W60" s="56">
        <v>5</v>
      </c>
      <c r="X60" s="56"/>
      <c r="Y60" s="56"/>
      <c r="Z60" s="56"/>
      <c r="AA60" s="56"/>
      <c r="AB60" s="56"/>
      <c r="AC60" s="56"/>
      <c r="AD60" s="56">
        <v>28.5</v>
      </c>
      <c r="AE60" s="56"/>
      <c r="AF60" s="56"/>
      <c r="AG60" s="56"/>
      <c r="AH60" s="56"/>
      <c r="AI60" s="56"/>
      <c r="AJ60" s="56">
        <v>15</v>
      </c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7">
        <f t="shared" si="54"/>
        <v>0.66152977431961357</v>
      </c>
      <c r="BC60" s="57">
        <f t="shared" si="55"/>
        <v>1.0384561089497586</v>
      </c>
      <c r="BD60" s="56">
        <v>1600</v>
      </c>
      <c r="BE60" s="57">
        <f t="shared" si="56"/>
        <v>2.653038294554928</v>
      </c>
      <c r="BF60" s="56" t="s">
        <v>135</v>
      </c>
      <c r="BG60" s="125" t="s">
        <v>391</v>
      </c>
      <c r="BH60" s="56">
        <v>0</v>
      </c>
      <c r="BI60" s="56">
        <v>1000</v>
      </c>
      <c r="BJ60" s="58">
        <v>1.1633</v>
      </c>
      <c r="BK60" s="56">
        <v>1600</v>
      </c>
      <c r="BL60" s="56">
        <v>1600</v>
      </c>
      <c r="BM60" s="56">
        <v>1650</v>
      </c>
      <c r="BN60" s="57">
        <f t="shared" si="48"/>
        <v>0.37692633463014491</v>
      </c>
      <c r="BO60" s="56">
        <f t="shared" si="57"/>
        <v>0.60000000000000009</v>
      </c>
      <c r="BP60" s="59">
        <f t="shared" si="42"/>
        <v>56</v>
      </c>
      <c r="BQ60" s="56">
        <v>116020</v>
      </c>
      <c r="BS60" s="107" t="s">
        <v>50</v>
      </c>
    </row>
    <row r="61" spans="1:71" s="106" customFormat="1" ht="18" customHeight="1" x14ac:dyDescent="0.25">
      <c r="A61" s="124" t="s">
        <v>93</v>
      </c>
      <c r="B61" s="124" t="s">
        <v>93</v>
      </c>
      <c r="C61" s="56"/>
      <c r="D61" s="56"/>
      <c r="E61" s="56"/>
      <c r="F61" s="56">
        <v>713</v>
      </c>
      <c r="G61" s="56"/>
      <c r="H61" s="56"/>
      <c r="I61" s="56">
        <v>213</v>
      </c>
      <c r="J61" s="56"/>
      <c r="K61" s="56"/>
      <c r="L61" s="56"/>
      <c r="M61" s="56">
        <v>8</v>
      </c>
      <c r="N61" s="56">
        <v>15</v>
      </c>
      <c r="O61" s="56"/>
      <c r="P61" s="56"/>
      <c r="Q61" s="56"/>
      <c r="R61" s="56"/>
      <c r="S61" s="56"/>
      <c r="T61" s="56"/>
      <c r="U61" s="56">
        <v>2.5</v>
      </c>
      <c r="V61" s="56"/>
      <c r="W61" s="56">
        <v>5</v>
      </c>
      <c r="X61" s="56"/>
      <c r="Y61" s="56"/>
      <c r="Z61" s="56"/>
      <c r="AA61" s="56"/>
      <c r="AB61" s="56"/>
      <c r="AC61" s="56"/>
      <c r="AD61" s="56">
        <v>28.5</v>
      </c>
      <c r="AE61" s="56"/>
      <c r="AF61" s="56"/>
      <c r="AG61" s="56"/>
      <c r="AH61" s="56"/>
      <c r="AI61" s="56"/>
      <c r="AJ61" s="56">
        <v>15</v>
      </c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7">
        <f t="shared" si="54"/>
        <v>0.69921907954990226</v>
      </c>
      <c r="BC61" s="57">
        <f t="shared" si="55"/>
        <v>1.0620119247186888</v>
      </c>
      <c r="BD61" s="56">
        <v>1600</v>
      </c>
      <c r="BE61" s="57">
        <f t="shared" si="56"/>
        <v>2.7563939402794944</v>
      </c>
      <c r="BF61" s="56" t="s">
        <v>135</v>
      </c>
      <c r="BG61" s="56">
        <v>31</v>
      </c>
      <c r="BH61" s="56">
        <v>0</v>
      </c>
      <c r="BI61" s="56">
        <v>1000</v>
      </c>
      <c r="BJ61" s="58">
        <v>1.1771</v>
      </c>
      <c r="BK61" s="56">
        <v>1600</v>
      </c>
      <c r="BL61" s="56">
        <v>1600</v>
      </c>
      <c r="BM61" s="56">
        <v>1655</v>
      </c>
      <c r="BN61" s="57">
        <f t="shared" si="48"/>
        <v>0.36279284516878663</v>
      </c>
      <c r="BO61" s="56">
        <f t="shared" si="57"/>
        <v>0.60000000000000009</v>
      </c>
      <c r="BP61" s="59">
        <f t="shared" si="42"/>
        <v>57</v>
      </c>
      <c r="BQ61" s="56">
        <v>116020</v>
      </c>
      <c r="BS61" s="107" t="s">
        <v>50</v>
      </c>
    </row>
    <row r="62" spans="1:71" s="106" customFormat="1" ht="18" customHeight="1" x14ac:dyDescent="0.25">
      <c r="A62" s="60" t="s">
        <v>116</v>
      </c>
      <c r="B62" s="60" t="s">
        <v>116</v>
      </c>
      <c r="C62" s="56"/>
      <c r="D62" s="56">
        <v>930</v>
      </c>
      <c r="E62" s="56"/>
      <c r="F62" s="56"/>
      <c r="G62" s="56"/>
      <c r="H62" s="56"/>
      <c r="I62" s="56"/>
      <c r="J62" s="56"/>
      <c r="K62" s="56"/>
      <c r="L62" s="56"/>
      <c r="M62" s="56"/>
      <c r="N62" s="56">
        <v>56</v>
      </c>
      <c r="O62" s="56"/>
      <c r="P62" s="56"/>
      <c r="Q62" s="56"/>
      <c r="R62" s="56"/>
      <c r="S62" s="56"/>
      <c r="T62" s="56"/>
      <c r="U62" s="56"/>
      <c r="V62" s="56"/>
      <c r="W62" s="56">
        <v>5</v>
      </c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>
        <v>9</v>
      </c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7">
        <f t="shared" si="54"/>
        <v>0.62199236952142845</v>
      </c>
      <c r="BC62" s="57">
        <f t="shared" si="55"/>
        <v>0.94028543160662514</v>
      </c>
      <c r="BD62" s="56">
        <v>1725</v>
      </c>
      <c r="BE62" s="57">
        <f t="shared" si="56"/>
        <v>3.1417587095641202</v>
      </c>
      <c r="BF62" s="56" t="s">
        <v>135</v>
      </c>
      <c r="BG62" s="56">
        <v>31</v>
      </c>
      <c r="BH62" s="56">
        <v>0</v>
      </c>
      <c r="BI62" s="56">
        <v>1000</v>
      </c>
      <c r="BJ62" s="58">
        <v>1.1659999999999999</v>
      </c>
      <c r="BK62" s="56">
        <v>1700</v>
      </c>
      <c r="BL62" s="56">
        <v>1730</v>
      </c>
      <c r="BM62" s="56">
        <v>1730</v>
      </c>
      <c r="BN62" s="57">
        <f t="shared" si="48"/>
        <v>0.3182930620851967</v>
      </c>
      <c r="BO62" s="56">
        <f t="shared" si="57"/>
        <v>0.72500000000000009</v>
      </c>
      <c r="BP62" s="59">
        <f t="shared" si="42"/>
        <v>58</v>
      </c>
      <c r="BQ62" s="56">
        <v>116421</v>
      </c>
      <c r="BS62" s="111" t="s">
        <v>50</v>
      </c>
    </row>
    <row r="63" spans="1:71" s="106" customFormat="1" ht="18" customHeight="1" x14ac:dyDescent="0.25">
      <c r="A63" s="60" t="s">
        <v>366</v>
      </c>
      <c r="B63" s="60" t="s">
        <v>366</v>
      </c>
      <c r="C63" s="56"/>
      <c r="D63" s="56">
        <v>578</v>
      </c>
      <c r="E63" s="56"/>
      <c r="F63" s="56"/>
      <c r="G63" s="56"/>
      <c r="H63" s="56">
        <v>422</v>
      </c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7">
        <f t="shared" si="54"/>
        <v>0.58354793233082725</v>
      </c>
      <c r="BC63" s="57">
        <f t="shared" si="55"/>
        <v>0.96557800751879719</v>
      </c>
      <c r="BD63" s="56">
        <v>1640</v>
      </c>
      <c r="BE63" s="57">
        <f t="shared" si="56"/>
        <v>2.617594961621728</v>
      </c>
      <c r="BF63" s="56" t="s">
        <v>135</v>
      </c>
      <c r="BG63" s="56">
        <v>3</v>
      </c>
      <c r="BH63" s="56">
        <v>0</v>
      </c>
      <c r="BI63" s="56">
        <v>1000</v>
      </c>
      <c r="BJ63" s="56">
        <v>1.125</v>
      </c>
      <c r="BK63" s="56">
        <v>1630</v>
      </c>
      <c r="BL63" s="56">
        <v>1650</v>
      </c>
      <c r="BM63" s="56">
        <v>1650</v>
      </c>
      <c r="BN63" s="57">
        <f t="shared" ref="BN63:BN64" si="58">((C63*C$3+D63*D$3+E63*E$3+F63*F$3+G63*G$3+H63*H$3+I63*I$3+J$3*J63+K63*K$3+L63*L$3+M63*M$3+N63*N$3+O63*O$3+P63*P$3+Q63*Q$3+R63*R$3+S63*S$3+T63*T$3+U63*U$3+V63*V$3+W63*W$3+X63*X$3+Y63*Y$3+Z63*Z$3+AA63*AA$3+AB63*AB$3+AC63*AC$3+AD63*AD$3+AE63*AE$3+AF63*AF$3+AG63*AG$3+AH63*AH$3+AI63*AI$3+AJ63*AJ$3+AK63*AK$3+AL63*AL$3+AM63*AM$3+AN63*AN$3+AO63*AO$3+AP63*AP$3+AQ63*AQ$3+AR63*AR$3+AS63*AS$3+AT63*AT$3+AU63*AU$3+AV63*AV$3+AW63*AW$3+AX63*AX$3+AY63*AY$3+AZ63*AZ$3+BA63*BA$3)/1000)</f>
        <v>0.38203007518796989</v>
      </c>
      <c r="BO63" s="56">
        <f t="shared" si="57"/>
        <v>0.6399999999999999</v>
      </c>
      <c r="BP63" s="59">
        <f t="shared" si="42"/>
        <v>59</v>
      </c>
      <c r="BQ63" s="56">
        <v>116417</v>
      </c>
      <c r="BS63" s="111"/>
    </row>
    <row r="64" spans="1:71" s="106" customFormat="1" ht="18" customHeight="1" x14ac:dyDescent="0.25">
      <c r="A64" s="60" t="s">
        <v>377</v>
      </c>
      <c r="B64" s="60" t="s">
        <v>367</v>
      </c>
      <c r="C64" s="56"/>
      <c r="D64" s="56">
        <v>578</v>
      </c>
      <c r="E64" s="56"/>
      <c r="F64" s="56"/>
      <c r="G64" s="56"/>
      <c r="H64" s="56"/>
      <c r="I64" s="56">
        <v>422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7">
        <f t="shared" si="54"/>
        <v>0.65530193311146723</v>
      </c>
      <c r="BC64" s="57">
        <f t="shared" si="55"/>
        <v>1.0093304470191873</v>
      </c>
      <c r="BD64" s="56">
        <v>1640</v>
      </c>
      <c r="BE64" s="57">
        <f t="shared" si="56"/>
        <v>2.8246312393375659</v>
      </c>
      <c r="BF64" s="56" t="s">
        <v>135</v>
      </c>
      <c r="BG64" s="56">
        <v>3</v>
      </c>
      <c r="BH64" s="56">
        <v>0</v>
      </c>
      <c r="BI64" s="56">
        <v>1000</v>
      </c>
      <c r="BJ64" s="56">
        <v>1.125</v>
      </c>
      <c r="BK64" s="56">
        <v>1630</v>
      </c>
      <c r="BL64" s="56">
        <v>1650</v>
      </c>
      <c r="BM64" s="56">
        <v>1650</v>
      </c>
      <c r="BN64" s="57">
        <f t="shared" si="58"/>
        <v>0.35402851390772017</v>
      </c>
      <c r="BO64" s="56">
        <f t="shared" si="57"/>
        <v>0.6399999999999999</v>
      </c>
      <c r="BP64" s="59">
        <f t="shared" si="42"/>
        <v>60</v>
      </c>
      <c r="BQ64" s="121">
        <v>116417</v>
      </c>
      <c r="BS64" s="111"/>
    </row>
    <row r="65" spans="1:71" s="106" customFormat="1" ht="18" customHeight="1" x14ac:dyDescent="0.25">
      <c r="A65" s="60" t="s">
        <v>358</v>
      </c>
      <c r="B65" s="60" t="s">
        <v>358</v>
      </c>
      <c r="C65" s="56"/>
      <c r="D65" s="56">
        <v>641</v>
      </c>
      <c r="E65" s="56"/>
      <c r="F65" s="56"/>
      <c r="G65" s="56"/>
      <c r="H65" s="56">
        <v>320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>
        <v>14</v>
      </c>
      <c r="AC65" s="56"/>
      <c r="AD65" s="56">
        <v>25</v>
      </c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7">
        <f t="shared" si="54"/>
        <v>0.8911353906854852</v>
      </c>
      <c r="BC65" s="57">
        <f t="shared" si="55"/>
        <v>1.2607569271236567</v>
      </c>
      <c r="BD65" s="56">
        <v>1500</v>
      </c>
      <c r="BE65" s="57">
        <f t="shared" si="56"/>
        <v>2.7054700590133907</v>
      </c>
      <c r="BF65" s="56" t="s">
        <v>191</v>
      </c>
      <c r="BG65" s="56">
        <v>31</v>
      </c>
      <c r="BH65" s="56">
        <v>0</v>
      </c>
      <c r="BI65" s="56">
        <v>1000</v>
      </c>
      <c r="BJ65" s="58">
        <v>1.1911</v>
      </c>
      <c r="BK65" s="56">
        <v>1500</v>
      </c>
      <c r="BL65" s="56">
        <v>1600</v>
      </c>
      <c r="BM65" s="56">
        <v>1600</v>
      </c>
      <c r="BN65" s="57">
        <f t="shared" si="48"/>
        <v>0.36962153643817164</v>
      </c>
      <c r="BO65" s="56">
        <f t="shared" si="57"/>
        <v>0.5</v>
      </c>
      <c r="BP65" s="59">
        <f t="shared" si="42"/>
        <v>61</v>
      </c>
      <c r="BQ65" s="56">
        <v>116423</v>
      </c>
      <c r="BS65" s="111"/>
    </row>
    <row r="66" spans="1:71" s="106" customFormat="1" ht="18" customHeight="1" x14ac:dyDescent="0.25">
      <c r="A66" s="60" t="s">
        <v>376</v>
      </c>
      <c r="B66" s="60" t="s">
        <v>376</v>
      </c>
      <c r="C66" s="56"/>
      <c r="D66" s="56">
        <v>641</v>
      </c>
      <c r="E66" s="56"/>
      <c r="F66" s="56"/>
      <c r="G66" s="56"/>
      <c r="H66" s="56"/>
      <c r="I66" s="56">
        <v>320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>
        <v>14</v>
      </c>
      <c r="AC66" s="56"/>
      <c r="AD66" s="56">
        <v>25</v>
      </c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7">
        <f t="shared" si="54"/>
        <v>0.9548356248775226</v>
      </c>
      <c r="BC66" s="57">
        <f t="shared" si="55"/>
        <v>1.3032237499183483</v>
      </c>
      <c r="BD66" s="56">
        <v>1500</v>
      </c>
      <c r="BE66" s="57">
        <f t="shared" si="56"/>
        <v>2.8703618984797927</v>
      </c>
      <c r="BF66" s="56" t="s">
        <v>191</v>
      </c>
      <c r="BG66" s="56">
        <v>31</v>
      </c>
      <c r="BH66" s="56">
        <v>0</v>
      </c>
      <c r="BI66" s="56">
        <v>1000</v>
      </c>
      <c r="BJ66" s="58">
        <v>1.1911</v>
      </c>
      <c r="BK66" s="56">
        <v>1500</v>
      </c>
      <c r="BL66" s="56">
        <v>1600</v>
      </c>
      <c r="BM66" s="56">
        <v>1600</v>
      </c>
      <c r="BN66" s="57">
        <f t="shared" si="48"/>
        <v>0.34838812504082584</v>
      </c>
      <c r="BO66" s="56">
        <f t="shared" si="57"/>
        <v>0.5</v>
      </c>
      <c r="BP66" s="59">
        <f t="shared" si="42"/>
        <v>62</v>
      </c>
      <c r="BQ66" s="121">
        <v>116423</v>
      </c>
      <c r="BS66" s="107"/>
    </row>
    <row r="67" spans="1:71" s="117" customFormat="1" ht="18" customHeight="1" x14ac:dyDescent="0.25">
      <c r="A67" s="112" t="s">
        <v>371</v>
      </c>
      <c r="B67" s="112" t="s">
        <v>117</v>
      </c>
      <c r="C67" s="113"/>
      <c r="D67" s="113"/>
      <c r="E67" s="113">
        <v>569</v>
      </c>
      <c r="F67" s="113"/>
      <c r="G67" s="113"/>
      <c r="H67" s="113">
        <v>285</v>
      </c>
      <c r="I67" s="113"/>
      <c r="J67" s="113">
        <v>103</v>
      </c>
      <c r="K67" s="113"/>
      <c r="L67" s="113"/>
      <c r="M67" s="113">
        <v>20</v>
      </c>
      <c r="N67" s="113">
        <v>15</v>
      </c>
      <c r="O67" s="113"/>
      <c r="P67" s="113"/>
      <c r="Q67" s="113"/>
      <c r="R67" s="113"/>
      <c r="S67" s="113"/>
      <c r="T67" s="113"/>
      <c r="U67" s="113"/>
      <c r="V67" s="113"/>
      <c r="W67" s="113">
        <v>5</v>
      </c>
      <c r="X67" s="113"/>
      <c r="Y67" s="113"/>
      <c r="Z67" s="113"/>
      <c r="AA67" s="113"/>
      <c r="AB67" s="113">
        <v>3</v>
      </c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4">
        <f t="shared" si="54"/>
        <v>0.7646649265259744</v>
      </c>
      <c r="BC67" s="114">
        <f t="shared" si="55"/>
        <v>1.1384935009844996</v>
      </c>
      <c r="BD67" s="113">
        <v>1550</v>
      </c>
      <c r="BE67" s="114">
        <f t="shared" si="56"/>
        <v>2.675022907086376</v>
      </c>
      <c r="BF67" s="113" t="s">
        <v>144</v>
      </c>
      <c r="BG67" s="113">
        <v>4</v>
      </c>
      <c r="BH67" s="113">
        <v>0</v>
      </c>
      <c r="BI67" s="113">
        <v>1000</v>
      </c>
      <c r="BJ67" s="113">
        <v>1.091</v>
      </c>
      <c r="BK67" s="113">
        <v>1525</v>
      </c>
      <c r="BL67" s="113">
        <v>1575</v>
      </c>
      <c r="BM67" s="113">
        <v>1575</v>
      </c>
      <c r="BN67" s="114">
        <f t="shared" si="48"/>
        <v>0.37382857445852519</v>
      </c>
      <c r="BO67" s="113">
        <f t="shared" si="57"/>
        <v>0.55000000000000004</v>
      </c>
      <c r="BP67" s="59">
        <f t="shared" si="42"/>
        <v>63</v>
      </c>
      <c r="BQ67" s="113">
        <v>116419</v>
      </c>
      <c r="BS67" s="123" t="s">
        <v>50</v>
      </c>
    </row>
    <row r="68" spans="1:71" s="106" customFormat="1" ht="18" customHeight="1" x14ac:dyDescent="0.25">
      <c r="A68" s="60" t="s">
        <v>95</v>
      </c>
      <c r="B68" s="60" t="s">
        <v>95</v>
      </c>
      <c r="C68" s="56"/>
      <c r="D68" s="56"/>
      <c r="E68" s="56"/>
      <c r="F68" s="56">
        <v>769</v>
      </c>
      <c r="G68" s="56"/>
      <c r="H68" s="56"/>
      <c r="I68" s="56"/>
      <c r="J68" s="56"/>
      <c r="K68" s="56"/>
      <c r="L68" s="56">
        <v>231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7">
        <f t="shared" ref="BB68" si="59">((BI68-(BD68*BN68))/BO68)/1000</f>
        <v>0.57480684962025619</v>
      </c>
      <c r="BC68" s="57">
        <f t="shared" ref="BC68" si="60">BN68+BB68</f>
        <v>0.92635697036485665</v>
      </c>
      <c r="BD68" s="56">
        <v>1700</v>
      </c>
      <c r="BE68" s="57">
        <f t="shared" ref="BE68" si="61">1/(BC68-BB68)</f>
        <v>2.8445446068456777</v>
      </c>
      <c r="BF68" s="56" t="s">
        <v>144</v>
      </c>
      <c r="BG68" s="56">
        <v>30</v>
      </c>
      <c r="BH68" s="56">
        <v>0</v>
      </c>
      <c r="BI68" s="56">
        <v>1000</v>
      </c>
      <c r="BJ68" s="58">
        <v>1.33</v>
      </c>
      <c r="BK68" s="56">
        <v>1500</v>
      </c>
      <c r="BL68" s="56">
        <v>1850</v>
      </c>
      <c r="BM68" s="56">
        <v>1785</v>
      </c>
      <c r="BN68" s="57">
        <f t="shared" si="48"/>
        <v>0.3515501207446004</v>
      </c>
      <c r="BO68" s="56">
        <f t="shared" ref="BO68:BO75" si="62">BD68/1000-1</f>
        <v>0.7</v>
      </c>
      <c r="BP68" s="59">
        <f t="shared" si="42"/>
        <v>64</v>
      </c>
      <c r="BQ68" s="56">
        <v>113030</v>
      </c>
      <c r="BS68" s="107"/>
    </row>
    <row r="69" spans="1:71" s="106" customFormat="1" ht="18" customHeight="1" x14ac:dyDescent="0.25">
      <c r="A69" s="60" t="s">
        <v>96</v>
      </c>
      <c r="B69" s="60" t="s">
        <v>96</v>
      </c>
      <c r="C69" s="56"/>
      <c r="D69" s="56"/>
      <c r="E69" s="56"/>
      <c r="F69" s="56">
        <v>730</v>
      </c>
      <c r="G69" s="56"/>
      <c r="H69" s="56"/>
      <c r="I69" s="56"/>
      <c r="J69" s="56"/>
      <c r="K69" s="56"/>
      <c r="L69" s="56">
        <v>219</v>
      </c>
      <c r="M69" s="56"/>
      <c r="N69" s="56">
        <v>44</v>
      </c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>
        <v>7</v>
      </c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7">
        <f t="shared" ref="BB69:BB75" si="63">((BI69-(BD69*BN69))/BO69)/1000</f>
        <v>0.51269090869873335</v>
      </c>
      <c r="BC69" s="57">
        <f t="shared" ref="BC69:BC75" si="64">BN69+BB69</f>
        <v>0.86439480497070487</v>
      </c>
      <c r="BD69" s="56">
        <v>1750</v>
      </c>
      <c r="BE69" s="57">
        <f t="shared" ref="BE69:BE75" si="65">1/(BC69-BB69)</f>
        <v>2.8433008863419107</v>
      </c>
      <c r="BF69" s="56" t="s">
        <v>135</v>
      </c>
      <c r="BG69" s="56">
        <v>30</v>
      </c>
      <c r="BH69" s="56">
        <v>0</v>
      </c>
      <c r="BI69" s="56">
        <v>1000</v>
      </c>
      <c r="BJ69" s="58">
        <v>1.32</v>
      </c>
      <c r="BK69" s="56">
        <v>1725</v>
      </c>
      <c r="BL69" s="56">
        <v>1750</v>
      </c>
      <c r="BM69" s="56">
        <v>1800</v>
      </c>
      <c r="BN69" s="57">
        <f t="shared" si="48"/>
        <v>0.35170389627197146</v>
      </c>
      <c r="BO69" s="56">
        <f t="shared" si="62"/>
        <v>0.75</v>
      </c>
      <c r="BP69" s="59">
        <f t="shared" si="42"/>
        <v>65</v>
      </c>
      <c r="BQ69" s="56">
        <v>113034</v>
      </c>
      <c r="BS69" s="107"/>
    </row>
    <row r="70" spans="1:71" s="106" customFormat="1" ht="18" customHeight="1" x14ac:dyDescent="0.25">
      <c r="A70" s="60" t="s">
        <v>97</v>
      </c>
      <c r="B70" s="60" t="s">
        <v>97</v>
      </c>
      <c r="C70" s="56"/>
      <c r="D70" s="56"/>
      <c r="E70" s="56"/>
      <c r="F70" s="56">
        <v>747</v>
      </c>
      <c r="G70" s="56"/>
      <c r="H70" s="56"/>
      <c r="I70" s="56"/>
      <c r="J70" s="56"/>
      <c r="K70" s="56"/>
      <c r="L70" s="56">
        <v>224</v>
      </c>
      <c r="M70" s="56"/>
      <c r="N70" s="56">
        <v>22</v>
      </c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>
        <v>7</v>
      </c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7">
        <f t="shared" si="63"/>
        <v>0.54289834179823482</v>
      </c>
      <c r="BC70" s="57">
        <f t="shared" si="64"/>
        <v>0.89443382133230998</v>
      </c>
      <c r="BD70" s="56">
        <v>1725</v>
      </c>
      <c r="BE70" s="57">
        <f t="shared" si="65"/>
        <v>2.8446630801687478</v>
      </c>
      <c r="BF70" s="56" t="s">
        <v>135</v>
      </c>
      <c r="BG70" s="56">
        <v>30</v>
      </c>
      <c r="BH70" s="56">
        <v>0</v>
      </c>
      <c r="BI70" s="56">
        <v>1000</v>
      </c>
      <c r="BJ70" s="58">
        <v>1.33</v>
      </c>
      <c r="BK70" s="56">
        <v>1725</v>
      </c>
      <c r="BL70" s="56">
        <v>1750</v>
      </c>
      <c r="BM70" s="56">
        <v>1805</v>
      </c>
      <c r="BN70" s="57">
        <f t="shared" si="48"/>
        <v>0.35153547953407521</v>
      </c>
      <c r="BO70" s="56">
        <f t="shared" si="62"/>
        <v>0.72500000000000009</v>
      </c>
      <c r="BP70" s="59">
        <f t="shared" si="42"/>
        <v>66</v>
      </c>
      <c r="BQ70" s="56">
        <v>113032</v>
      </c>
      <c r="BS70" s="107"/>
    </row>
    <row r="71" spans="1:71" s="106" customFormat="1" ht="18" customHeight="1" x14ac:dyDescent="0.25">
      <c r="A71" s="60" t="s">
        <v>98</v>
      </c>
      <c r="B71" s="60" t="s">
        <v>98</v>
      </c>
      <c r="C71" s="56"/>
      <c r="D71" s="56"/>
      <c r="E71" s="56">
        <v>200</v>
      </c>
      <c r="F71" s="56"/>
      <c r="G71" s="56"/>
      <c r="H71" s="56"/>
      <c r="I71" s="56"/>
      <c r="J71" s="56"/>
      <c r="K71" s="56"/>
      <c r="L71" s="56"/>
      <c r="M71" s="56"/>
      <c r="N71" s="56">
        <v>800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7">
        <f t="shared" si="63"/>
        <v>0.52840565629772906</v>
      </c>
      <c r="BC71" s="57">
        <f t="shared" si="64"/>
        <v>0.87839405534352244</v>
      </c>
      <c r="BD71" s="56">
        <v>1740</v>
      </c>
      <c r="BE71" s="57">
        <f t="shared" si="65"/>
        <v>2.8572375619488959</v>
      </c>
      <c r="BF71" s="56" t="s">
        <v>135</v>
      </c>
      <c r="BG71" s="56">
        <v>40</v>
      </c>
      <c r="BH71" s="56">
        <v>0</v>
      </c>
      <c r="BI71" s="56">
        <v>1000</v>
      </c>
      <c r="BJ71" s="58">
        <v>1.25</v>
      </c>
      <c r="BK71" s="56">
        <v>1740</v>
      </c>
      <c r="BL71" s="56">
        <v>1740</v>
      </c>
      <c r="BM71" s="56" t="s">
        <v>197</v>
      </c>
      <c r="BN71" s="57">
        <f t="shared" si="48"/>
        <v>0.34998839904579337</v>
      </c>
      <c r="BO71" s="56">
        <f t="shared" si="62"/>
        <v>0.74</v>
      </c>
      <c r="BP71" s="59">
        <f t="shared" si="42"/>
        <v>67</v>
      </c>
      <c r="BQ71" s="56">
        <v>113074</v>
      </c>
      <c r="BS71" s="107"/>
    </row>
    <row r="72" spans="1:71" s="106" customFormat="1" ht="18" customHeight="1" x14ac:dyDescent="0.25">
      <c r="A72" s="60" t="s">
        <v>99</v>
      </c>
      <c r="B72" s="60" t="s">
        <v>99</v>
      </c>
      <c r="C72" s="56"/>
      <c r="D72" s="56"/>
      <c r="E72" s="56"/>
      <c r="F72" s="56"/>
      <c r="G72" s="56">
        <v>1000</v>
      </c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7">
        <f t="shared" si="63"/>
        <v>0.70289157846761541</v>
      </c>
      <c r="BC72" s="57">
        <f t="shared" si="64"/>
        <v>1.0320555021015851</v>
      </c>
      <c r="BD72" s="56">
        <v>1650</v>
      </c>
      <c r="BE72" s="57">
        <f t="shared" si="65"/>
        <v>3.0379999999999998</v>
      </c>
      <c r="BF72" s="56" t="s">
        <v>144</v>
      </c>
      <c r="BG72" s="56">
        <v>4</v>
      </c>
      <c r="BH72" s="56">
        <v>0</v>
      </c>
      <c r="BI72" s="56">
        <v>1000</v>
      </c>
      <c r="BJ72" s="58">
        <v>1.01</v>
      </c>
      <c r="BK72" s="56">
        <v>1650</v>
      </c>
      <c r="BL72" s="56">
        <v>1650</v>
      </c>
      <c r="BM72" s="56" t="s">
        <v>197</v>
      </c>
      <c r="BN72" s="57">
        <f t="shared" si="48"/>
        <v>0.32916392363396973</v>
      </c>
      <c r="BO72" s="56">
        <f t="shared" si="62"/>
        <v>0.64999999999999991</v>
      </c>
      <c r="BP72" s="59">
        <f t="shared" si="42"/>
        <v>68</v>
      </c>
      <c r="BQ72" s="56">
        <v>113117</v>
      </c>
      <c r="BS72" s="107"/>
    </row>
    <row r="73" spans="1:71" s="106" customFormat="1" ht="18" customHeight="1" x14ac:dyDescent="0.25">
      <c r="A73" s="60" t="s">
        <v>100</v>
      </c>
      <c r="B73" s="60" t="s">
        <v>100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>
        <v>200</v>
      </c>
      <c r="AF73" s="56"/>
      <c r="AG73" s="56"/>
      <c r="AH73" s="56"/>
      <c r="AI73" s="56"/>
      <c r="AJ73" s="56"/>
      <c r="AK73" s="56"/>
      <c r="AL73" s="56">
        <v>800</v>
      </c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7">
        <f t="shared" si="63"/>
        <v>0.95292716691983692</v>
      </c>
      <c r="BC73" s="57">
        <f t="shared" si="64"/>
        <v>1.3019514446132245</v>
      </c>
      <c r="BD73" s="56">
        <v>1500</v>
      </c>
      <c r="BE73" s="57">
        <f t="shared" si="65"/>
        <v>2.8651302041472437</v>
      </c>
      <c r="BF73" s="56" t="s">
        <v>144</v>
      </c>
      <c r="BG73" s="56">
        <v>4</v>
      </c>
      <c r="BH73" s="56">
        <v>0</v>
      </c>
      <c r="BI73" s="56">
        <v>1000</v>
      </c>
      <c r="BJ73" s="58">
        <v>0.72</v>
      </c>
      <c r="BK73" s="56">
        <v>1500</v>
      </c>
      <c r="BL73" s="56">
        <v>1500</v>
      </c>
      <c r="BM73" s="56" t="s">
        <v>197</v>
      </c>
      <c r="BN73" s="57">
        <f t="shared" si="48"/>
        <v>0.34902427769338767</v>
      </c>
      <c r="BO73" s="56">
        <f t="shared" si="62"/>
        <v>0.5</v>
      </c>
      <c r="BP73" s="59">
        <f t="shared" si="42"/>
        <v>69</v>
      </c>
      <c r="BQ73" s="56">
        <v>113119</v>
      </c>
      <c r="BS73" s="107"/>
    </row>
    <row r="74" spans="1:71" s="106" customFormat="1" ht="18" customHeight="1" x14ac:dyDescent="0.25">
      <c r="A74" s="60" t="s">
        <v>102</v>
      </c>
      <c r="B74" s="60" t="s">
        <v>102</v>
      </c>
      <c r="C74" s="56"/>
      <c r="D74" s="56"/>
      <c r="E74" s="56"/>
      <c r="F74" s="56">
        <v>1000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7">
        <f t="shared" si="63"/>
        <v>0.53315043438500231</v>
      </c>
      <c r="BC74" s="57">
        <f t="shared" si="64"/>
        <v>0.87608596250571558</v>
      </c>
      <c r="BD74" s="56">
        <v>1750</v>
      </c>
      <c r="BE74" s="57">
        <f t="shared" si="65"/>
        <v>2.9160000000000004</v>
      </c>
      <c r="BF74" s="56" t="s">
        <v>144</v>
      </c>
      <c r="BG74" s="56">
        <v>1</v>
      </c>
      <c r="BH74" s="56">
        <v>0</v>
      </c>
      <c r="BI74" s="56">
        <v>1000</v>
      </c>
      <c r="BJ74" s="58">
        <v>1.41</v>
      </c>
      <c r="BK74" s="56">
        <v>1750</v>
      </c>
      <c r="BL74" s="56">
        <v>1750</v>
      </c>
      <c r="BM74" s="56">
        <v>1830</v>
      </c>
      <c r="BN74" s="57">
        <f t="shared" si="48"/>
        <v>0.34293552812071332</v>
      </c>
      <c r="BO74" s="56">
        <f t="shared" si="62"/>
        <v>0.75</v>
      </c>
      <c r="BP74" s="59">
        <f t="shared" si="42"/>
        <v>70</v>
      </c>
      <c r="BQ74" s="56">
        <v>113009</v>
      </c>
      <c r="BS74" s="107"/>
    </row>
    <row r="75" spans="1:71" s="106" customFormat="1" ht="18" customHeight="1" x14ac:dyDescent="0.25">
      <c r="A75" s="60" t="s">
        <v>103</v>
      </c>
      <c r="B75" s="60" t="s">
        <v>103</v>
      </c>
      <c r="C75" s="56"/>
      <c r="D75" s="56">
        <v>533</v>
      </c>
      <c r="E75" s="56"/>
      <c r="F75" s="56"/>
      <c r="G75" s="56"/>
      <c r="H75" s="56">
        <v>327</v>
      </c>
      <c r="I75" s="56"/>
      <c r="J75" s="56"/>
      <c r="K75" s="56"/>
      <c r="L75" s="56"/>
      <c r="M75" s="56">
        <v>17</v>
      </c>
      <c r="N75" s="56"/>
      <c r="O75" s="56">
        <v>123</v>
      </c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7">
        <f t="shared" si="63"/>
        <v>0.91897480281699118</v>
      </c>
      <c r="BC75" s="57">
        <f t="shared" si="64"/>
        <v>1.4761344637053777</v>
      </c>
      <c r="BD75" s="56">
        <v>1300</v>
      </c>
      <c r="BE75" s="57">
        <f t="shared" si="65"/>
        <v>1.7948176621500347</v>
      </c>
      <c r="BF75" s="56" t="s">
        <v>144</v>
      </c>
      <c r="BG75" s="56">
        <v>42</v>
      </c>
      <c r="BH75" s="56">
        <v>0</v>
      </c>
      <c r="BI75" s="56">
        <v>1000</v>
      </c>
      <c r="BJ75" s="58">
        <v>0.93479999999999996</v>
      </c>
      <c r="BK75" s="56">
        <v>1300</v>
      </c>
      <c r="BL75" s="56">
        <v>1300</v>
      </c>
      <c r="BM75" s="56">
        <v>1360</v>
      </c>
      <c r="BN75" s="57">
        <f t="shared" si="48"/>
        <v>0.55715966088838664</v>
      </c>
      <c r="BO75" s="56">
        <f t="shared" si="62"/>
        <v>0.30000000000000004</v>
      </c>
      <c r="BP75" s="59">
        <f t="shared" si="42"/>
        <v>71</v>
      </c>
      <c r="BQ75" s="56">
        <v>113083</v>
      </c>
      <c r="BS75" s="107"/>
    </row>
    <row r="76" spans="1:71" s="106" customFormat="1" ht="18" customHeight="1" x14ac:dyDescent="0.25">
      <c r="A76" s="124" t="s">
        <v>352</v>
      </c>
      <c r="B76" s="124" t="s">
        <v>353</v>
      </c>
      <c r="C76" s="56"/>
      <c r="D76" s="56"/>
      <c r="E76" s="56">
        <v>484</v>
      </c>
      <c r="F76" s="56"/>
      <c r="G76" s="56"/>
      <c r="H76" s="56">
        <v>240</v>
      </c>
      <c r="I76" s="56"/>
      <c r="J76" s="56">
        <v>60</v>
      </c>
      <c r="K76" s="56"/>
      <c r="L76" s="56"/>
      <c r="M76" s="56">
        <v>10</v>
      </c>
      <c r="N76" s="56"/>
      <c r="O76" s="56">
        <v>206</v>
      </c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7">
        <f t="shared" ref="BB76:BB81" si="66">((BI76-(BD76*BN76))/BO76)/1000</f>
        <v>0.94687742880042403</v>
      </c>
      <c r="BC76" s="57">
        <f t="shared" ref="BC76:BC81" si="67">BN76+BB76</f>
        <v>1.6223978573336866</v>
      </c>
      <c r="BD76" s="56">
        <v>1200</v>
      </c>
      <c r="BE76" s="57">
        <f t="shared" ref="BE76:BE81" si="68">1/(BC76-BB76)</f>
        <v>1.480340131491316</v>
      </c>
      <c r="BF76" s="56" t="s">
        <v>135</v>
      </c>
      <c r="BG76" s="56">
        <v>42</v>
      </c>
      <c r="BH76" s="56">
        <v>0</v>
      </c>
      <c r="BI76" s="56">
        <v>1000</v>
      </c>
      <c r="BJ76" s="58">
        <v>0.78700000000000003</v>
      </c>
      <c r="BK76" s="56">
        <v>1200</v>
      </c>
      <c r="BL76" s="56">
        <v>1225</v>
      </c>
      <c r="BM76" s="56">
        <v>1260</v>
      </c>
      <c r="BN76" s="57">
        <f t="shared" ref="BN76:BN95" si="69">((C76*C$3+D76*D$3+E76*E$3+F76*F$3+G76*G$3+H76*H$3+I76*I$3+J$3*J76+K76*K$3+L76*L$3+M76*M$3+N76*N$3+O76*O$3+P76*P$3+Q76*Q$3+R76*R$3+S76*S$3+T76*T$3+U76*U$3+V76*V$3+W76*W$3+X76*X$3+Y76*Y$3+Z76*Z$3+AA76*AA$3+AB76*AB$3+AC76*AC$3+AD76*AD$3+AE76*AE$3+AF76*AF$3+AG76*AG$3+AH76*AH$3+AI76*AI$3+AJ76*AJ$3+AK76*AK$3+AL76*AL$3+AM76*AM$3+AN76*AN$3+AO76*AO$3+AP76*AP$3+AQ76*AQ$3+AR76*AR$3+AS76*AS$3+AT76*AT$3+AU76*AU$3+AV76*AV$3+AW76*AW$3+AX76*AX$3+AY76*AY$3+AZ76*AZ$3+BA76*BA$3)/1000)</f>
        <v>0.67552042853326266</v>
      </c>
      <c r="BO76" s="56">
        <f t="shared" ref="BO76:BO82" si="70">BD76/1000-1</f>
        <v>0.19999999999999996</v>
      </c>
      <c r="BP76" s="59">
        <f t="shared" si="42"/>
        <v>72</v>
      </c>
      <c r="BQ76" s="56">
        <v>113107</v>
      </c>
      <c r="BS76" s="107"/>
    </row>
    <row r="77" spans="1:71" s="106" customFormat="1" ht="18" customHeight="1" x14ac:dyDescent="0.25">
      <c r="A77" s="124" t="s">
        <v>264</v>
      </c>
      <c r="B77" s="124" t="s">
        <v>264</v>
      </c>
      <c r="C77" s="56"/>
      <c r="D77" s="56">
        <v>520</v>
      </c>
      <c r="E77" s="56"/>
      <c r="F77" s="56"/>
      <c r="G77" s="56"/>
      <c r="H77" s="56">
        <v>175</v>
      </c>
      <c r="I77" s="56"/>
      <c r="J77" s="56">
        <v>75</v>
      </c>
      <c r="K77" s="56"/>
      <c r="L77" s="56"/>
      <c r="M77" s="56"/>
      <c r="N77" s="56"/>
      <c r="O77" s="56">
        <v>230</v>
      </c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7">
        <f t="shared" si="66"/>
        <v>0.99973903011497023</v>
      </c>
      <c r="BC77" s="57">
        <f t="shared" si="67"/>
        <v>1.7019055575446553</v>
      </c>
      <c r="BD77" s="56">
        <v>1175</v>
      </c>
      <c r="BE77" s="57">
        <f t="shared" si="68"/>
        <v>1.4241635864650923</v>
      </c>
      <c r="BF77" s="56" t="s">
        <v>135</v>
      </c>
      <c r="BG77" s="56">
        <v>42</v>
      </c>
      <c r="BH77" s="56">
        <v>0</v>
      </c>
      <c r="BI77" s="56">
        <v>1000</v>
      </c>
      <c r="BJ77" s="58">
        <v>0.73</v>
      </c>
      <c r="BK77" s="56">
        <v>1175</v>
      </c>
      <c r="BL77" s="56">
        <v>1200</v>
      </c>
      <c r="BM77" s="56">
        <v>1240</v>
      </c>
      <c r="BN77" s="57">
        <f t="shared" si="69"/>
        <v>0.70216652742968522</v>
      </c>
      <c r="BO77" s="56">
        <f t="shared" si="70"/>
        <v>0.17500000000000004</v>
      </c>
      <c r="BP77" s="59">
        <f t="shared" ref="BP77:BP140" si="71">BP76+1</f>
        <v>73</v>
      </c>
      <c r="BQ77" s="56">
        <v>113087</v>
      </c>
      <c r="BS77" s="107"/>
    </row>
    <row r="78" spans="1:71" s="117" customFormat="1" ht="18" customHeight="1" x14ac:dyDescent="0.25">
      <c r="A78" s="119" t="s">
        <v>372</v>
      </c>
      <c r="B78" s="119" t="s">
        <v>107</v>
      </c>
      <c r="C78" s="113"/>
      <c r="D78" s="113"/>
      <c r="E78" s="113"/>
      <c r="F78" s="113">
        <v>714</v>
      </c>
      <c r="G78" s="113"/>
      <c r="H78" s="113"/>
      <c r="I78" s="113">
        <v>214</v>
      </c>
      <c r="J78" s="113"/>
      <c r="K78" s="113"/>
      <c r="L78" s="113"/>
      <c r="M78" s="113">
        <v>8</v>
      </c>
      <c r="N78" s="113">
        <v>15</v>
      </c>
      <c r="O78" s="113"/>
      <c r="P78" s="113"/>
      <c r="Q78" s="113"/>
      <c r="R78" s="113"/>
      <c r="S78" s="113"/>
      <c r="T78" s="113"/>
      <c r="U78" s="113">
        <v>5</v>
      </c>
      <c r="V78" s="113"/>
      <c r="W78" s="113"/>
      <c r="X78" s="113"/>
      <c r="Y78" s="113"/>
      <c r="Z78" s="113"/>
      <c r="AA78" s="113"/>
      <c r="AB78" s="113"/>
      <c r="AC78" s="113"/>
      <c r="AD78" s="113">
        <v>29</v>
      </c>
      <c r="AE78" s="113"/>
      <c r="AF78" s="113"/>
      <c r="AG78" s="113"/>
      <c r="AH78" s="113"/>
      <c r="AI78" s="113"/>
      <c r="AJ78" s="113">
        <v>15</v>
      </c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4">
        <f t="shared" si="66"/>
        <v>0.70218670310481357</v>
      </c>
      <c r="BC78" s="114">
        <f t="shared" si="67"/>
        <v>1.0638666894405084</v>
      </c>
      <c r="BD78" s="113">
        <v>1600</v>
      </c>
      <c r="BE78" s="114">
        <f t="shared" si="68"/>
        <v>2.7648751321059981</v>
      </c>
      <c r="BF78" s="113" t="s">
        <v>135</v>
      </c>
      <c r="BG78" s="113">
        <v>1</v>
      </c>
      <c r="BH78" s="113">
        <v>0</v>
      </c>
      <c r="BI78" s="113">
        <v>1000</v>
      </c>
      <c r="BJ78" s="116">
        <v>1.17</v>
      </c>
      <c r="BK78" s="113">
        <v>1600</v>
      </c>
      <c r="BL78" s="113">
        <v>1600</v>
      </c>
      <c r="BM78" s="113">
        <v>1655</v>
      </c>
      <c r="BN78" s="114">
        <f t="shared" si="69"/>
        <v>0.36167998633569487</v>
      </c>
      <c r="BO78" s="113">
        <f t="shared" si="70"/>
        <v>0.60000000000000009</v>
      </c>
      <c r="BP78" s="59">
        <f t="shared" si="71"/>
        <v>74</v>
      </c>
      <c r="BQ78" s="113">
        <v>113404</v>
      </c>
      <c r="BS78" s="123"/>
    </row>
    <row r="79" spans="1:71" s="106" customFormat="1" ht="18" customHeight="1" x14ac:dyDescent="0.25">
      <c r="A79" s="124" t="s">
        <v>265</v>
      </c>
      <c r="B79" s="124" t="s">
        <v>265</v>
      </c>
      <c r="C79" s="56"/>
      <c r="D79" s="56">
        <v>641</v>
      </c>
      <c r="E79" s="56"/>
      <c r="F79" s="56"/>
      <c r="G79" s="56"/>
      <c r="H79" s="56">
        <v>320</v>
      </c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v>14</v>
      </c>
      <c r="AC79" s="56"/>
      <c r="AD79" s="56">
        <v>25</v>
      </c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7">
        <f t="shared" si="66"/>
        <v>0.77652112458333455</v>
      </c>
      <c r="BC79" s="57">
        <f t="shared" si="67"/>
        <v>1.1461426610215062</v>
      </c>
      <c r="BD79" s="56">
        <v>1550</v>
      </c>
      <c r="BE79" s="57">
        <f t="shared" si="68"/>
        <v>2.7054700590133898</v>
      </c>
      <c r="BF79" s="56" t="s">
        <v>144</v>
      </c>
      <c r="BG79" s="56">
        <v>3</v>
      </c>
      <c r="BH79" s="56">
        <v>0</v>
      </c>
      <c r="BI79" s="56">
        <v>1000</v>
      </c>
      <c r="BJ79" s="58">
        <v>1.1904999999999999</v>
      </c>
      <c r="BK79" s="56">
        <v>1550</v>
      </c>
      <c r="BL79" s="56">
        <v>1550</v>
      </c>
      <c r="BM79" s="56">
        <v>1605</v>
      </c>
      <c r="BN79" s="57">
        <f t="shared" si="69"/>
        <v>0.36962153643817164</v>
      </c>
      <c r="BO79" s="56">
        <f t="shared" si="70"/>
        <v>0.55000000000000004</v>
      </c>
      <c r="BP79" s="59">
        <f t="shared" si="71"/>
        <v>75</v>
      </c>
      <c r="BQ79" s="56">
        <v>116016</v>
      </c>
      <c r="BS79" s="107"/>
    </row>
    <row r="80" spans="1:71" s="106" customFormat="1" ht="18" customHeight="1" x14ac:dyDescent="0.25">
      <c r="A80" s="124" t="s">
        <v>266</v>
      </c>
      <c r="B80" s="124" t="s">
        <v>266</v>
      </c>
      <c r="C80" s="56"/>
      <c r="D80" s="56">
        <v>641</v>
      </c>
      <c r="E80" s="56"/>
      <c r="F80" s="56"/>
      <c r="G80" s="56"/>
      <c r="H80" s="56"/>
      <c r="I80" s="56">
        <v>320</v>
      </c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>
        <v>14</v>
      </c>
      <c r="AC80" s="56"/>
      <c r="AD80" s="56">
        <v>25</v>
      </c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7">
        <f t="shared" si="66"/>
        <v>0.83636073852130899</v>
      </c>
      <c r="BC80" s="57">
        <f t="shared" si="67"/>
        <v>1.1847488635621348</v>
      </c>
      <c r="BD80" s="56">
        <v>1550</v>
      </c>
      <c r="BE80" s="57">
        <f t="shared" si="68"/>
        <v>2.8703618984797918</v>
      </c>
      <c r="BF80" s="56" t="s">
        <v>144</v>
      </c>
      <c r="BG80" s="56">
        <v>3</v>
      </c>
      <c r="BH80" s="56">
        <v>0</v>
      </c>
      <c r="BI80" s="56">
        <v>1000</v>
      </c>
      <c r="BJ80" s="58">
        <v>1.2</v>
      </c>
      <c r="BK80" s="56">
        <v>1550</v>
      </c>
      <c r="BL80" s="56">
        <v>1550</v>
      </c>
      <c r="BM80" s="56">
        <v>1610</v>
      </c>
      <c r="BN80" s="57">
        <f t="shared" si="69"/>
        <v>0.34838812504082584</v>
      </c>
      <c r="BO80" s="56">
        <f t="shared" si="70"/>
        <v>0.55000000000000004</v>
      </c>
      <c r="BP80" s="59">
        <f t="shared" si="71"/>
        <v>76</v>
      </c>
      <c r="BQ80" s="56">
        <v>116016</v>
      </c>
      <c r="BS80" s="107"/>
    </row>
    <row r="81" spans="1:71" s="106" customFormat="1" ht="18" customHeight="1" x14ac:dyDescent="0.25">
      <c r="A81" s="124" t="s">
        <v>108</v>
      </c>
      <c r="B81" s="124" t="s">
        <v>108</v>
      </c>
      <c r="C81" s="56"/>
      <c r="D81" s="56">
        <v>990</v>
      </c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>
        <v>10</v>
      </c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7">
        <f t="shared" si="66"/>
        <v>0.66739698671320469</v>
      </c>
      <c r="BC81" s="57">
        <f t="shared" si="67"/>
        <v>0.98082175689012041</v>
      </c>
      <c r="BD81" s="56">
        <v>1700</v>
      </c>
      <c r="BE81" s="57">
        <f t="shared" si="68"/>
        <v>3.1905582938947044</v>
      </c>
      <c r="BF81" s="56" t="s">
        <v>144</v>
      </c>
      <c r="BG81" s="56">
        <v>3</v>
      </c>
      <c r="BH81" s="56">
        <v>0</v>
      </c>
      <c r="BI81" s="56">
        <v>1000</v>
      </c>
      <c r="BJ81" s="58">
        <v>1.22</v>
      </c>
      <c r="BK81" s="56">
        <v>1650</v>
      </c>
      <c r="BL81" s="56">
        <v>1725</v>
      </c>
      <c r="BM81" s="56">
        <v>1790</v>
      </c>
      <c r="BN81" s="57">
        <f t="shared" si="69"/>
        <v>0.31342477017691572</v>
      </c>
      <c r="BO81" s="56">
        <f t="shared" si="70"/>
        <v>0.7</v>
      </c>
      <c r="BP81" s="59">
        <f t="shared" si="71"/>
        <v>77</v>
      </c>
      <c r="BQ81" s="56">
        <v>113403</v>
      </c>
      <c r="BS81" s="107"/>
    </row>
    <row r="82" spans="1:71" s="106" customFormat="1" ht="18" customHeight="1" x14ac:dyDescent="0.25">
      <c r="A82" s="124" t="s">
        <v>109</v>
      </c>
      <c r="B82" s="124" t="s">
        <v>109</v>
      </c>
      <c r="C82" s="56"/>
      <c r="D82" s="56">
        <v>858</v>
      </c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>
        <v>142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7">
        <f t="shared" ref="BB82" si="72">((BI82-(BD82*BN82))/BO82)/1000</f>
        <v>0.72471804511278215</v>
      </c>
      <c r="BC82" s="57">
        <f t="shared" ref="BC82" si="73">BN82+BB82</f>
        <v>1.4372650375939853</v>
      </c>
      <c r="BD82" s="56">
        <v>1200</v>
      </c>
      <c r="BE82" s="57">
        <f t="shared" ref="BE82" si="74">1/(BC82-BB82)</f>
        <v>1.4034162105124313</v>
      </c>
      <c r="BF82" s="56" t="s">
        <v>144</v>
      </c>
      <c r="BG82" s="56">
        <v>42</v>
      </c>
      <c r="BH82" s="56">
        <v>0</v>
      </c>
      <c r="BI82" s="56">
        <v>1000</v>
      </c>
      <c r="BJ82" s="58">
        <v>0.71050000000000002</v>
      </c>
      <c r="BK82" s="56">
        <v>1200</v>
      </c>
      <c r="BL82" s="56">
        <v>1200</v>
      </c>
      <c r="BM82" s="56">
        <v>1250</v>
      </c>
      <c r="BN82" s="57">
        <f t="shared" si="69"/>
        <v>0.71254699248120301</v>
      </c>
      <c r="BO82" s="56">
        <f t="shared" si="70"/>
        <v>0.19999999999999996</v>
      </c>
      <c r="BP82" s="59">
        <f t="shared" si="71"/>
        <v>78</v>
      </c>
      <c r="BQ82" s="56">
        <v>113406</v>
      </c>
      <c r="BS82" s="107"/>
    </row>
    <row r="83" spans="1:71" s="117" customFormat="1" ht="18" customHeight="1" x14ac:dyDescent="0.25">
      <c r="A83" s="112" t="s">
        <v>373</v>
      </c>
      <c r="B83" s="112" t="s">
        <v>187</v>
      </c>
      <c r="C83" s="113"/>
      <c r="D83" s="113"/>
      <c r="E83" s="113">
        <v>649</v>
      </c>
      <c r="F83" s="113"/>
      <c r="G83" s="113"/>
      <c r="H83" s="113"/>
      <c r="I83" s="113">
        <v>325</v>
      </c>
      <c r="J83" s="113"/>
      <c r="K83" s="113"/>
      <c r="L83" s="113"/>
      <c r="M83" s="113"/>
      <c r="N83" s="113">
        <v>26</v>
      </c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4">
        <f t="shared" ref="BB83:BB90" si="75">((BI83-(BD83*BN83))/BO83)/1000</f>
        <v>0.54963361714761516</v>
      </c>
      <c r="BC83" s="114">
        <f t="shared" ref="BC83:BC90" si="76">BN83+BB83</f>
        <v>0.89574197522983534</v>
      </c>
      <c r="BD83" s="113">
        <v>1730</v>
      </c>
      <c r="BE83" s="114">
        <f>1/(BC83-BB83)</f>
        <v>2.889268567627147</v>
      </c>
      <c r="BF83" s="113" t="s">
        <v>135</v>
      </c>
      <c r="BG83" s="115">
        <v>4</v>
      </c>
      <c r="BH83" s="113">
        <v>0</v>
      </c>
      <c r="BI83" s="113">
        <v>1000</v>
      </c>
      <c r="BJ83" s="116">
        <v>1.37</v>
      </c>
      <c r="BK83" s="113">
        <v>1730</v>
      </c>
      <c r="BL83" s="113">
        <v>1760</v>
      </c>
      <c r="BM83" s="113">
        <v>1810</v>
      </c>
      <c r="BN83" s="114">
        <f t="shared" si="69"/>
        <v>0.34610835808222018</v>
      </c>
      <c r="BO83" s="113">
        <f t="shared" ref="BO83:BO92" si="77">BD83/1000-1</f>
        <v>0.73</v>
      </c>
      <c r="BP83" s="59">
        <f t="shared" si="71"/>
        <v>79</v>
      </c>
      <c r="BQ83" s="113">
        <v>113004</v>
      </c>
      <c r="BS83" s="118"/>
    </row>
    <row r="84" spans="1:71" s="106" customFormat="1" ht="18" customHeight="1" x14ac:dyDescent="0.25">
      <c r="A84" s="60" t="s">
        <v>111</v>
      </c>
      <c r="B84" s="60" t="s">
        <v>111</v>
      </c>
      <c r="C84" s="56"/>
      <c r="D84" s="56"/>
      <c r="E84" s="56">
        <v>714</v>
      </c>
      <c r="F84" s="56"/>
      <c r="G84" s="56"/>
      <c r="H84" s="56"/>
      <c r="I84" s="56"/>
      <c r="J84" s="56"/>
      <c r="K84" s="56"/>
      <c r="L84" s="56">
        <v>286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7">
        <f t="shared" si="75"/>
        <v>0.42128975419546999</v>
      </c>
      <c r="BC84" s="57">
        <f t="shared" si="76"/>
        <v>0.75399986959971876</v>
      </c>
      <c r="BD84" s="56">
        <v>1885</v>
      </c>
      <c r="BE84" s="57">
        <f>1/(BC84-BB84)</f>
        <v>3.005619467821055</v>
      </c>
      <c r="BF84" s="56" t="s">
        <v>144</v>
      </c>
      <c r="BG84" s="110">
        <v>30</v>
      </c>
      <c r="BH84" s="56">
        <v>0</v>
      </c>
      <c r="BI84" s="56">
        <v>1000</v>
      </c>
      <c r="BJ84" s="58">
        <v>1.35</v>
      </c>
      <c r="BK84" s="56">
        <v>1700</v>
      </c>
      <c r="BL84" s="56">
        <v>1950</v>
      </c>
      <c r="BM84" s="56">
        <v>1950</v>
      </c>
      <c r="BN84" s="57">
        <f t="shared" si="69"/>
        <v>0.33271011540424883</v>
      </c>
      <c r="BO84" s="56">
        <f t="shared" si="77"/>
        <v>0.88500000000000001</v>
      </c>
      <c r="BP84" s="59">
        <f t="shared" si="71"/>
        <v>80</v>
      </c>
      <c r="BQ84" s="56">
        <v>113060</v>
      </c>
      <c r="BS84" s="111"/>
    </row>
    <row r="85" spans="1:71" s="106" customFormat="1" ht="18" customHeight="1" x14ac:dyDescent="0.25">
      <c r="A85" s="60" t="s">
        <v>112</v>
      </c>
      <c r="B85" s="60" t="s">
        <v>112</v>
      </c>
      <c r="C85" s="56"/>
      <c r="D85" s="56"/>
      <c r="E85" s="56">
        <v>680</v>
      </c>
      <c r="F85" s="56"/>
      <c r="G85" s="56"/>
      <c r="H85" s="56"/>
      <c r="I85" s="56"/>
      <c r="J85" s="56"/>
      <c r="K85" s="56"/>
      <c r="L85" s="56">
        <v>273</v>
      </c>
      <c r="M85" s="56"/>
      <c r="N85" s="56">
        <v>38</v>
      </c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>
        <v>9</v>
      </c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7">
        <f t="shared" si="75"/>
        <v>0.47887510291884949</v>
      </c>
      <c r="BC85" s="57">
        <f t="shared" si="76"/>
        <v>0.81256873786749972</v>
      </c>
      <c r="BD85" s="56">
        <v>1820</v>
      </c>
      <c r="BE85" s="57">
        <f>1/(BC85-BB85)</f>
        <v>2.996760786743454</v>
      </c>
      <c r="BF85" s="56" t="s">
        <v>144</v>
      </c>
      <c r="BG85" s="110">
        <v>30</v>
      </c>
      <c r="BH85" s="56">
        <v>0</v>
      </c>
      <c r="BI85" s="56">
        <v>1000</v>
      </c>
      <c r="BJ85" s="58">
        <v>1.34</v>
      </c>
      <c r="BK85" s="56">
        <v>1820</v>
      </c>
      <c r="BL85" s="56">
        <v>1850</v>
      </c>
      <c r="BM85" s="56">
        <v>1890</v>
      </c>
      <c r="BN85" s="57">
        <f t="shared" si="69"/>
        <v>0.33369363494865018</v>
      </c>
      <c r="BO85" s="56">
        <f t="shared" si="77"/>
        <v>0.82000000000000006</v>
      </c>
      <c r="BP85" s="59">
        <f t="shared" si="71"/>
        <v>81</v>
      </c>
      <c r="BQ85" s="56">
        <v>113062</v>
      </c>
      <c r="BS85" s="107"/>
    </row>
    <row r="86" spans="1:71" s="106" customFormat="1" ht="18" customHeight="1" x14ac:dyDescent="0.25">
      <c r="A86" s="124" t="s">
        <v>114</v>
      </c>
      <c r="B86" s="124" t="s">
        <v>114</v>
      </c>
      <c r="C86" s="56"/>
      <c r="D86" s="56"/>
      <c r="E86" s="56">
        <v>433</v>
      </c>
      <c r="F86" s="56"/>
      <c r="G86" s="56"/>
      <c r="H86" s="56">
        <v>264</v>
      </c>
      <c r="I86" s="56"/>
      <c r="J86" s="56"/>
      <c r="K86" s="56"/>
      <c r="L86" s="56">
        <v>303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7">
        <f t="shared" si="75"/>
        <v>0.45426109952880978</v>
      </c>
      <c r="BC86" s="57">
        <f t="shared" si="76"/>
        <v>0.8310063425878913</v>
      </c>
      <c r="BD86" s="56">
        <v>1750</v>
      </c>
      <c r="BE86" s="57">
        <f t="shared" ref="BE86" si="78">1/(BC86-BB86)</f>
        <v>2.6543135405778147</v>
      </c>
      <c r="BF86" s="56" t="s">
        <v>144</v>
      </c>
      <c r="BG86" s="56">
        <v>30</v>
      </c>
      <c r="BH86" s="56">
        <v>0</v>
      </c>
      <c r="BI86" s="56">
        <v>1000</v>
      </c>
      <c r="BJ86" s="58">
        <v>1.29</v>
      </c>
      <c r="BK86" s="56">
        <v>1750</v>
      </c>
      <c r="BL86" s="56">
        <v>1750</v>
      </c>
      <c r="BM86" s="56">
        <v>1820</v>
      </c>
      <c r="BN86" s="57">
        <f t="shared" si="69"/>
        <v>0.37674524305908152</v>
      </c>
      <c r="BO86" s="56">
        <f t="shared" si="77"/>
        <v>0.75</v>
      </c>
      <c r="BP86" s="59">
        <f t="shared" si="71"/>
        <v>82</v>
      </c>
      <c r="BQ86" s="56">
        <v>114717</v>
      </c>
      <c r="BS86" s="107"/>
    </row>
    <row r="87" spans="1:71" s="106" customFormat="1" ht="18" customHeight="1" x14ac:dyDescent="0.25">
      <c r="A87" s="124" t="s">
        <v>188</v>
      </c>
      <c r="B87" s="124" t="s">
        <v>188</v>
      </c>
      <c r="C87" s="56">
        <v>350</v>
      </c>
      <c r="D87" s="56"/>
      <c r="E87" s="56"/>
      <c r="F87" s="56"/>
      <c r="G87" s="56"/>
      <c r="H87" s="56"/>
      <c r="I87" s="56"/>
      <c r="J87" s="56"/>
      <c r="K87" s="56"/>
      <c r="L87" s="56">
        <v>125</v>
      </c>
      <c r="M87" s="56"/>
      <c r="N87" s="56">
        <v>525</v>
      </c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7">
        <f t="shared" si="75"/>
        <v>0.43020790350441274</v>
      </c>
      <c r="BC87" s="57">
        <f t="shared" si="76"/>
        <v>0.77728690407848511</v>
      </c>
      <c r="BD87" s="56">
        <v>1840</v>
      </c>
      <c r="BE87" s="57">
        <f t="shared" ref="BE87:BE92" si="79">1/(BC87-BB87)</f>
        <v>2.8811884278391644</v>
      </c>
      <c r="BF87" s="56" t="s">
        <v>144</v>
      </c>
      <c r="BG87" s="56">
        <v>30</v>
      </c>
      <c r="BH87" s="56">
        <v>0</v>
      </c>
      <c r="BI87" s="56">
        <v>1000</v>
      </c>
      <c r="BJ87" s="58">
        <v>1.21</v>
      </c>
      <c r="BK87" s="56">
        <v>1840</v>
      </c>
      <c r="BL87" s="56">
        <v>1840</v>
      </c>
      <c r="BM87" s="56" t="s">
        <v>269</v>
      </c>
      <c r="BN87" s="57">
        <f t="shared" si="69"/>
        <v>0.34707900057407243</v>
      </c>
      <c r="BO87" s="56">
        <f t="shared" si="77"/>
        <v>0.84000000000000008</v>
      </c>
      <c r="BP87" s="59">
        <f t="shared" si="71"/>
        <v>83</v>
      </c>
      <c r="BQ87" s="56">
        <v>116414</v>
      </c>
      <c r="BS87" s="107"/>
    </row>
    <row r="88" spans="1:71" ht="18" customHeight="1" x14ac:dyDescent="0.25">
      <c r="A88" s="60" t="s">
        <v>268</v>
      </c>
      <c r="B88" s="60" t="s">
        <v>268</v>
      </c>
      <c r="C88" s="56">
        <v>667</v>
      </c>
      <c r="D88" s="56"/>
      <c r="E88" s="56"/>
      <c r="F88" s="56"/>
      <c r="G88" s="56"/>
      <c r="H88" s="56"/>
      <c r="I88" s="56"/>
      <c r="J88" s="56"/>
      <c r="K88" s="56"/>
      <c r="L88" s="56">
        <v>267</v>
      </c>
      <c r="M88" s="56"/>
      <c r="N88" s="56"/>
      <c r="O88" s="56">
        <v>66</v>
      </c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7">
        <f t="shared" si="75"/>
        <v>0.46807749426869882</v>
      </c>
      <c r="BC88" s="57">
        <f t="shared" si="76"/>
        <v>0.90343230416535314</v>
      </c>
      <c r="BD88" s="56">
        <v>1625</v>
      </c>
      <c r="BE88" s="57">
        <f t="shared" si="79"/>
        <v>2.2969770340596045</v>
      </c>
      <c r="BF88" s="56" t="s">
        <v>135</v>
      </c>
      <c r="BG88" s="56">
        <v>30</v>
      </c>
      <c r="BH88" s="56">
        <v>0</v>
      </c>
      <c r="BI88" s="56">
        <v>1000</v>
      </c>
      <c r="BJ88" s="58">
        <v>1.1000000000000001</v>
      </c>
      <c r="BK88" s="56">
        <v>1625</v>
      </c>
      <c r="BL88" s="56">
        <v>1625</v>
      </c>
      <c r="BM88" s="56" t="s">
        <v>197</v>
      </c>
      <c r="BN88" s="57">
        <f t="shared" si="69"/>
        <v>0.43535480989665432</v>
      </c>
      <c r="BO88" s="56">
        <f t="shared" si="77"/>
        <v>0.625</v>
      </c>
      <c r="BP88" s="41">
        <f t="shared" si="71"/>
        <v>84</v>
      </c>
      <c r="BQ88" s="121">
        <v>114207</v>
      </c>
      <c r="BS88" s="14"/>
    </row>
    <row r="89" spans="1:71" s="117" customFormat="1" ht="18" customHeight="1" x14ac:dyDescent="0.25">
      <c r="A89" s="112" t="s">
        <v>374</v>
      </c>
      <c r="B89" s="112" t="s">
        <v>189</v>
      </c>
      <c r="C89" s="113"/>
      <c r="D89" s="113"/>
      <c r="E89" s="113">
        <v>586</v>
      </c>
      <c r="F89" s="113"/>
      <c r="G89" s="113"/>
      <c r="H89" s="113">
        <v>294</v>
      </c>
      <c r="I89" s="113"/>
      <c r="J89" s="113"/>
      <c r="K89" s="113"/>
      <c r="L89" s="113"/>
      <c r="M89" s="113">
        <v>12</v>
      </c>
      <c r="N89" s="113">
        <v>24</v>
      </c>
      <c r="O89" s="113"/>
      <c r="P89" s="113"/>
      <c r="Q89" s="113"/>
      <c r="R89" s="113"/>
      <c r="S89" s="113"/>
      <c r="T89" s="113"/>
      <c r="U89" s="113"/>
      <c r="V89" s="113"/>
      <c r="W89" s="113">
        <v>8</v>
      </c>
      <c r="X89" s="113"/>
      <c r="Y89" s="113"/>
      <c r="Z89" s="113"/>
      <c r="AA89" s="113"/>
      <c r="AB89" s="113">
        <v>3</v>
      </c>
      <c r="AC89" s="113"/>
      <c r="AD89" s="113"/>
      <c r="AE89" s="113">
        <v>73</v>
      </c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4">
        <f t="shared" si="75"/>
        <v>0.87294055420101635</v>
      </c>
      <c r="BC89" s="114">
        <f t="shared" si="76"/>
        <v>1.2486270361340108</v>
      </c>
      <c r="BD89" s="113">
        <v>1500</v>
      </c>
      <c r="BE89" s="114">
        <f t="shared" si="79"/>
        <v>2.6617939374735204</v>
      </c>
      <c r="BF89" s="113" t="s">
        <v>135</v>
      </c>
      <c r="BG89" s="113">
        <v>4</v>
      </c>
      <c r="BH89" s="113">
        <v>0</v>
      </c>
      <c r="BI89" s="113">
        <v>1000</v>
      </c>
      <c r="BJ89" s="116">
        <v>1.1100000000000001</v>
      </c>
      <c r="BK89" s="126">
        <v>1450</v>
      </c>
      <c r="BL89" s="126">
        <v>1600</v>
      </c>
      <c r="BM89" s="126">
        <v>1560</v>
      </c>
      <c r="BN89" s="114">
        <f t="shared" si="69"/>
        <v>0.37568648193299459</v>
      </c>
      <c r="BO89" s="113">
        <f t="shared" si="77"/>
        <v>0.5</v>
      </c>
      <c r="BP89" s="59">
        <f t="shared" si="71"/>
        <v>85</v>
      </c>
      <c r="BQ89" s="113">
        <v>113026</v>
      </c>
      <c r="BS89" s="123" t="s">
        <v>50</v>
      </c>
    </row>
    <row r="90" spans="1:71" s="117" customFormat="1" ht="18" customHeight="1" x14ac:dyDescent="0.25">
      <c r="A90" s="112" t="s">
        <v>375</v>
      </c>
      <c r="B90" s="112" t="s">
        <v>190</v>
      </c>
      <c r="C90" s="113"/>
      <c r="D90" s="113"/>
      <c r="E90" s="113">
        <v>586</v>
      </c>
      <c r="F90" s="113"/>
      <c r="G90" s="113"/>
      <c r="H90" s="113"/>
      <c r="I90" s="113">
        <v>294</v>
      </c>
      <c r="J90" s="113"/>
      <c r="K90" s="113"/>
      <c r="L90" s="113"/>
      <c r="M90" s="113">
        <v>12</v>
      </c>
      <c r="N90" s="113">
        <v>24</v>
      </c>
      <c r="O90" s="113"/>
      <c r="P90" s="113"/>
      <c r="Q90" s="113"/>
      <c r="R90" s="113"/>
      <c r="S90" s="113"/>
      <c r="T90" s="113"/>
      <c r="U90" s="113"/>
      <c r="V90" s="113"/>
      <c r="W90" s="113">
        <v>8</v>
      </c>
      <c r="X90" s="113"/>
      <c r="Y90" s="113"/>
      <c r="Z90" s="113"/>
      <c r="AA90" s="113"/>
      <c r="AB90" s="113">
        <v>3</v>
      </c>
      <c r="AC90" s="113"/>
      <c r="AD90" s="113"/>
      <c r="AE90" s="113">
        <v>73</v>
      </c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4">
        <f t="shared" si="75"/>
        <v>0.93146514436495065</v>
      </c>
      <c r="BC90" s="114">
        <f t="shared" si="76"/>
        <v>1.2876434295766337</v>
      </c>
      <c r="BD90" s="113">
        <v>1500</v>
      </c>
      <c r="BE90" s="114">
        <f t="shared" si="79"/>
        <v>2.8075827233703547</v>
      </c>
      <c r="BF90" s="113" t="s">
        <v>135</v>
      </c>
      <c r="BG90" s="113">
        <v>4</v>
      </c>
      <c r="BH90" s="113">
        <v>0</v>
      </c>
      <c r="BI90" s="113">
        <v>1000</v>
      </c>
      <c r="BJ90" s="116">
        <v>1.26</v>
      </c>
      <c r="BK90" s="126">
        <v>1450</v>
      </c>
      <c r="BL90" s="126">
        <v>1600</v>
      </c>
      <c r="BM90" s="126">
        <v>1565</v>
      </c>
      <c r="BN90" s="114">
        <f t="shared" si="69"/>
        <v>0.3561782852116831</v>
      </c>
      <c r="BO90" s="113">
        <f t="shared" si="77"/>
        <v>0.5</v>
      </c>
      <c r="BP90" s="59">
        <f t="shared" si="71"/>
        <v>86</v>
      </c>
      <c r="BQ90" s="113">
        <v>113026</v>
      </c>
      <c r="BS90" s="123" t="s">
        <v>50</v>
      </c>
    </row>
    <row r="91" spans="1:71" s="106" customFormat="1" ht="18" customHeight="1" x14ac:dyDescent="0.25">
      <c r="A91" s="60" t="s">
        <v>323</v>
      </c>
      <c r="B91" s="60" t="s">
        <v>323</v>
      </c>
      <c r="C91" s="56"/>
      <c r="D91" s="56">
        <v>606</v>
      </c>
      <c r="E91" s="56"/>
      <c r="F91" s="56"/>
      <c r="G91" s="56"/>
      <c r="H91" s="56">
        <v>224</v>
      </c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>
        <v>111</v>
      </c>
      <c r="T91" s="56"/>
      <c r="U91" s="56"/>
      <c r="V91" s="56"/>
      <c r="W91" s="56"/>
      <c r="X91" s="56"/>
      <c r="Y91" s="56"/>
      <c r="Z91" s="56"/>
      <c r="AA91" s="56"/>
      <c r="AB91" s="56">
        <v>15</v>
      </c>
      <c r="AC91" s="56"/>
      <c r="AD91" s="56">
        <v>26</v>
      </c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7">
        <v>0.65900000000000003</v>
      </c>
      <c r="BC91" s="57">
        <v>1.07</v>
      </c>
      <c r="BD91" s="56">
        <v>1550</v>
      </c>
      <c r="BE91" s="57">
        <v>2.4350000000000001</v>
      </c>
      <c r="BF91" s="56" t="s">
        <v>144</v>
      </c>
      <c r="BG91" s="56">
        <v>3</v>
      </c>
      <c r="BH91" s="56">
        <v>0</v>
      </c>
      <c r="BI91" s="56">
        <v>1000</v>
      </c>
      <c r="BJ91" s="56">
        <v>0.96399999999999997</v>
      </c>
      <c r="BK91" s="99">
        <v>1500</v>
      </c>
      <c r="BL91" s="99">
        <v>1575</v>
      </c>
      <c r="BM91" s="106">
        <v>1575</v>
      </c>
      <c r="BN91" s="57">
        <f t="shared" si="69"/>
        <v>0.40628911730742312</v>
      </c>
      <c r="BO91" s="56">
        <f t="shared" si="77"/>
        <v>0.55000000000000004</v>
      </c>
      <c r="BP91" s="59">
        <f t="shared" si="71"/>
        <v>87</v>
      </c>
      <c r="BQ91" s="106">
        <v>113380</v>
      </c>
      <c r="BS91" s="107"/>
    </row>
    <row r="92" spans="1:71" s="106" customFormat="1" ht="18" customHeight="1" x14ac:dyDescent="0.25">
      <c r="A92" s="60" t="s">
        <v>341</v>
      </c>
      <c r="B92" s="60" t="s">
        <v>341</v>
      </c>
      <c r="C92" s="56"/>
      <c r="D92" s="56"/>
      <c r="E92" s="56"/>
      <c r="F92" s="56"/>
      <c r="G92" s="56"/>
      <c r="H92" s="56">
        <v>69</v>
      </c>
      <c r="I92" s="56"/>
      <c r="J92" s="56"/>
      <c r="K92" s="56"/>
      <c r="L92" s="56"/>
      <c r="M92" s="56"/>
      <c r="N92" s="56"/>
      <c r="O92" s="56"/>
      <c r="P92" s="56"/>
      <c r="Q92" s="56">
        <v>138</v>
      </c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>
        <v>103</v>
      </c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>
        <v>690</v>
      </c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7">
        <v>0.66100000000000003</v>
      </c>
      <c r="BC92" s="57">
        <v>1.3839999999999999</v>
      </c>
      <c r="BD92" s="56">
        <v>1200</v>
      </c>
      <c r="BE92" s="57">
        <f t="shared" si="79"/>
        <v>1.3831258644536655</v>
      </c>
      <c r="BF92" s="56" t="s">
        <v>135</v>
      </c>
      <c r="BG92" s="56">
        <v>30</v>
      </c>
      <c r="BH92" s="56">
        <v>0</v>
      </c>
      <c r="BI92" s="56">
        <v>1000</v>
      </c>
      <c r="BJ92" s="56">
        <v>1.7190000000000001</v>
      </c>
      <c r="BK92" s="99" t="s">
        <v>342</v>
      </c>
      <c r="BL92" s="99" t="s">
        <v>342</v>
      </c>
      <c r="BM92" s="106" t="s">
        <v>342</v>
      </c>
      <c r="BN92" s="57">
        <f t="shared" si="69"/>
        <v>0.72216676279521586</v>
      </c>
      <c r="BO92" s="56">
        <f t="shared" si="77"/>
        <v>0.19999999999999996</v>
      </c>
      <c r="BP92" s="59">
        <f t="shared" si="71"/>
        <v>88</v>
      </c>
      <c r="BQ92" s="127">
        <v>113316</v>
      </c>
      <c r="BS92" s="107"/>
    </row>
    <row r="93" spans="1:71" s="117" customFormat="1" ht="18" customHeight="1" x14ac:dyDescent="0.25">
      <c r="A93" s="119" t="s">
        <v>105</v>
      </c>
      <c r="B93" s="119" t="s">
        <v>105</v>
      </c>
      <c r="C93" s="113"/>
      <c r="D93" s="113">
        <v>552</v>
      </c>
      <c r="E93" s="113"/>
      <c r="F93" s="113"/>
      <c r="G93" s="113"/>
      <c r="H93" s="113"/>
      <c r="I93" s="113"/>
      <c r="J93" s="113">
        <v>238</v>
      </c>
      <c r="K93" s="113"/>
      <c r="L93" s="113"/>
      <c r="M93" s="113"/>
      <c r="N93" s="113"/>
      <c r="O93" s="113">
        <v>210</v>
      </c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4">
        <f t="shared" ref="BB93:BB95" si="80">((BI93-(BD93*BN93))/BO93)/1000</f>
        <v>1.4865961570593158</v>
      </c>
      <c r="BC93" s="114">
        <f t="shared" ref="BC93:BC95" si="81">BN93+BB93</f>
        <v>2.1436173767752722</v>
      </c>
      <c r="BD93" s="113">
        <v>1160</v>
      </c>
      <c r="BE93" s="114">
        <f t="shared" ref="BE93:BE95" si="82">1/(BC93-BB93)</f>
        <v>1.5220208571533205</v>
      </c>
      <c r="BF93" s="113" t="s">
        <v>144</v>
      </c>
      <c r="BG93" s="113">
        <v>42</v>
      </c>
      <c r="BH93" s="113">
        <v>0</v>
      </c>
      <c r="BI93" s="113">
        <v>1000</v>
      </c>
      <c r="BJ93" s="116">
        <v>0.74490000000000001</v>
      </c>
      <c r="BK93" s="113">
        <v>1160</v>
      </c>
      <c r="BL93" s="113">
        <v>1200</v>
      </c>
      <c r="BM93" s="113">
        <v>1250</v>
      </c>
      <c r="BN93" s="114">
        <f t="shared" si="69"/>
        <v>0.65702121971595651</v>
      </c>
      <c r="BO93" s="113">
        <f t="shared" ref="BO93:BO95" si="83">BD93/1000-1</f>
        <v>0.15999999999999992</v>
      </c>
      <c r="BP93" s="59">
        <f t="shared" si="71"/>
        <v>89</v>
      </c>
      <c r="BQ93" s="113">
        <v>114711</v>
      </c>
      <c r="BS93" s="123"/>
    </row>
    <row r="94" spans="1:71" x14ac:dyDescent="0.25">
      <c r="A94" s="80" t="s">
        <v>388</v>
      </c>
      <c r="B94" s="6" t="s">
        <v>388</v>
      </c>
      <c r="C94" s="4"/>
      <c r="D94" s="4">
        <v>627</v>
      </c>
      <c r="E94" s="4"/>
      <c r="F94" s="4"/>
      <c r="G94" s="4"/>
      <c r="H94" s="4"/>
      <c r="I94" s="4"/>
      <c r="J94" s="4">
        <v>271</v>
      </c>
      <c r="K94" s="4"/>
      <c r="L94" s="4"/>
      <c r="M94" s="4"/>
      <c r="N94" s="4"/>
      <c r="O94" s="4"/>
      <c r="P94" s="4">
        <v>102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75">
        <f t="shared" si="80"/>
        <v>1.3616154576499204</v>
      </c>
      <c r="BC94" s="75">
        <f t="shared" si="81"/>
        <v>2.0358753945257937</v>
      </c>
      <c r="BD94" s="2">
        <v>1160</v>
      </c>
      <c r="BE94" s="75">
        <f t="shared" si="82"/>
        <v>1.4831075454867093</v>
      </c>
      <c r="BF94" s="2" t="s">
        <v>144</v>
      </c>
      <c r="BG94" s="2">
        <v>42</v>
      </c>
      <c r="BH94" s="2">
        <v>0</v>
      </c>
      <c r="BI94" s="2">
        <v>1000</v>
      </c>
      <c r="BJ94" s="2">
        <v>0.57699999999999996</v>
      </c>
      <c r="BK94" s="8">
        <v>1160</v>
      </c>
      <c r="BL94" s="8">
        <v>1200</v>
      </c>
      <c r="BM94" s="1">
        <v>1250</v>
      </c>
      <c r="BN94" s="75">
        <f t="shared" si="69"/>
        <v>0.67425993687587316</v>
      </c>
      <c r="BO94" s="74">
        <f t="shared" si="83"/>
        <v>0.15999999999999992</v>
      </c>
      <c r="BP94" s="41">
        <f t="shared" si="71"/>
        <v>90</v>
      </c>
      <c r="BS94" s="14"/>
    </row>
    <row r="95" spans="1:71" x14ac:dyDescent="0.25">
      <c r="A95" s="6" t="s">
        <v>389</v>
      </c>
      <c r="B95" s="6" t="s">
        <v>390</v>
      </c>
      <c r="C95" s="4"/>
      <c r="D95" s="4"/>
      <c r="E95" s="4"/>
      <c r="F95" s="4">
        <v>529</v>
      </c>
      <c r="G95" s="4"/>
      <c r="H95" s="4">
        <v>210</v>
      </c>
      <c r="I95" s="4"/>
      <c r="J95" s="4">
        <v>121</v>
      </c>
      <c r="K95" s="4"/>
      <c r="L95" s="4"/>
      <c r="M95" s="4"/>
      <c r="N95" s="4"/>
      <c r="O95" s="4"/>
      <c r="P95" s="4">
        <v>140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75">
        <f t="shared" si="80"/>
        <v>0.79436891883768046</v>
      </c>
      <c r="BC95" s="75">
        <f t="shared" si="81"/>
        <v>1.6312444716706187</v>
      </c>
      <c r="BD95" s="2">
        <v>1100</v>
      </c>
      <c r="BE95" s="75">
        <f t="shared" si="82"/>
        <v>1.1949207939159689</v>
      </c>
      <c r="BF95" s="2" t="s">
        <v>144</v>
      </c>
      <c r="BG95" s="2">
        <v>42</v>
      </c>
      <c r="BH95" s="2">
        <v>0</v>
      </c>
      <c r="BI95" s="2">
        <v>1000</v>
      </c>
      <c r="BJ95" s="2">
        <v>0.503</v>
      </c>
      <c r="BK95" s="8">
        <v>1100</v>
      </c>
      <c r="BL95" s="8">
        <v>1100</v>
      </c>
      <c r="BM95" s="1">
        <v>1100</v>
      </c>
      <c r="BN95" s="75">
        <f t="shared" si="69"/>
        <v>0.83687555283293813</v>
      </c>
      <c r="BO95" s="74">
        <f t="shared" si="83"/>
        <v>0.10000000000000009</v>
      </c>
      <c r="BP95" s="41">
        <f t="shared" si="71"/>
        <v>91</v>
      </c>
      <c r="BS95" s="14"/>
    </row>
    <row r="96" spans="1:71" x14ac:dyDescent="0.25">
      <c r="A96" s="6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5"/>
      <c r="BC96" s="5"/>
      <c r="BD96" s="2"/>
      <c r="BE96" s="19"/>
      <c r="BF96" s="2"/>
      <c r="BG96" s="2"/>
      <c r="BH96" s="2"/>
      <c r="BI96" s="2"/>
      <c r="BJ96" s="2"/>
      <c r="BK96" s="8"/>
      <c r="BL96" s="8"/>
      <c r="BN96" s="5"/>
      <c r="BO96" s="2"/>
      <c r="BP96" s="41">
        <f t="shared" si="71"/>
        <v>92</v>
      </c>
      <c r="BS96" s="14"/>
    </row>
    <row r="97" spans="1:71" x14ac:dyDescent="0.25">
      <c r="A97" s="6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5"/>
      <c r="BC97" s="5"/>
      <c r="BD97" s="2"/>
      <c r="BE97" s="19"/>
      <c r="BF97" s="2"/>
      <c r="BG97" s="2"/>
      <c r="BH97" s="2"/>
      <c r="BI97" s="2"/>
      <c r="BJ97" s="2"/>
      <c r="BK97" s="8"/>
      <c r="BL97" s="8"/>
      <c r="BN97" s="5"/>
      <c r="BO97" s="2"/>
      <c r="BP97" s="41">
        <f t="shared" si="71"/>
        <v>93</v>
      </c>
      <c r="BS97" s="14"/>
    </row>
    <row r="98" spans="1:71" x14ac:dyDescent="0.25">
      <c r="A98" s="6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5"/>
      <c r="BC98" s="5"/>
      <c r="BD98" s="2"/>
      <c r="BE98" s="19"/>
      <c r="BF98" s="2"/>
      <c r="BG98" s="2"/>
      <c r="BH98" s="2"/>
      <c r="BI98" s="2"/>
      <c r="BJ98" s="2"/>
      <c r="BK98" s="8"/>
      <c r="BL98" s="8"/>
      <c r="BN98" s="5"/>
      <c r="BO98" s="2"/>
      <c r="BP98" s="41">
        <f t="shared" si="71"/>
        <v>94</v>
      </c>
      <c r="BS98" s="14"/>
    </row>
    <row r="99" spans="1:71" x14ac:dyDescent="0.25">
      <c r="A99" s="6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5"/>
      <c r="BC99" s="5"/>
      <c r="BD99" s="2"/>
      <c r="BE99" s="19"/>
      <c r="BF99" s="2"/>
      <c r="BG99" s="2"/>
      <c r="BH99" s="2"/>
      <c r="BI99" s="2"/>
      <c r="BJ99" s="2"/>
      <c r="BK99" s="8"/>
      <c r="BL99" s="8"/>
      <c r="BN99" s="5"/>
      <c r="BO99" s="2"/>
      <c r="BP99" s="41">
        <f t="shared" si="71"/>
        <v>95</v>
      </c>
      <c r="BS99" s="14"/>
    </row>
    <row r="100" spans="1:71" x14ac:dyDescent="0.25">
      <c r="A100" s="6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5"/>
      <c r="BC100" s="5"/>
      <c r="BD100" s="2"/>
      <c r="BE100" s="19"/>
      <c r="BF100" s="2"/>
      <c r="BG100" s="2"/>
      <c r="BH100" s="2"/>
      <c r="BI100" s="2"/>
      <c r="BJ100" s="2"/>
      <c r="BK100" s="8"/>
      <c r="BL100" s="8"/>
      <c r="BN100" s="5"/>
      <c r="BO100" s="2"/>
      <c r="BP100" s="41">
        <f t="shared" si="71"/>
        <v>96</v>
      </c>
      <c r="BS100" s="14"/>
    </row>
    <row r="101" spans="1:71" x14ac:dyDescent="0.25">
      <c r="A101" s="6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5"/>
      <c r="BC101" s="5"/>
      <c r="BD101" s="2"/>
      <c r="BE101" s="19"/>
      <c r="BF101" s="2"/>
      <c r="BG101" s="2"/>
      <c r="BH101" s="2"/>
      <c r="BI101" s="2"/>
      <c r="BJ101" s="2"/>
      <c r="BK101" s="8"/>
      <c r="BL101" s="8"/>
      <c r="BN101" s="5"/>
      <c r="BO101" s="2"/>
      <c r="BP101" s="41">
        <f t="shared" si="71"/>
        <v>97</v>
      </c>
      <c r="BS101" s="14"/>
    </row>
    <row r="102" spans="1:71" x14ac:dyDescent="0.25">
      <c r="A102" s="6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5"/>
      <c r="BC102" s="5"/>
      <c r="BD102" s="2"/>
      <c r="BE102" s="19"/>
      <c r="BF102" s="2"/>
      <c r="BG102" s="2"/>
      <c r="BH102" s="2"/>
      <c r="BI102" s="2"/>
      <c r="BJ102" s="2"/>
      <c r="BK102" s="8"/>
      <c r="BL102" s="8"/>
      <c r="BN102" s="5"/>
      <c r="BO102" s="2"/>
      <c r="BP102" s="41">
        <f t="shared" si="71"/>
        <v>98</v>
      </c>
      <c r="BS102" s="14"/>
    </row>
    <row r="103" spans="1:71" x14ac:dyDescent="0.25">
      <c r="A103" s="6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5"/>
      <c r="BC103" s="5"/>
      <c r="BD103" s="2"/>
      <c r="BE103" s="19"/>
      <c r="BF103" s="2"/>
      <c r="BG103" s="2"/>
      <c r="BH103" s="2"/>
      <c r="BI103" s="2"/>
      <c r="BJ103" s="2"/>
      <c r="BK103" s="8"/>
      <c r="BL103" s="8"/>
      <c r="BN103" s="5"/>
      <c r="BO103" s="2"/>
      <c r="BP103" s="41">
        <f t="shared" si="71"/>
        <v>99</v>
      </c>
      <c r="BS103" s="14"/>
    </row>
    <row r="104" spans="1:71" x14ac:dyDescent="0.25">
      <c r="A104" s="6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5"/>
      <c r="BC104" s="5"/>
      <c r="BD104" s="2"/>
      <c r="BE104" s="19"/>
      <c r="BF104" s="2"/>
      <c r="BG104" s="2"/>
      <c r="BH104" s="2"/>
      <c r="BI104" s="2"/>
      <c r="BJ104" s="2"/>
      <c r="BK104" s="8"/>
      <c r="BL104" s="8"/>
      <c r="BN104" s="5"/>
      <c r="BO104" s="2"/>
      <c r="BP104" s="41">
        <f t="shared" si="71"/>
        <v>100</v>
      </c>
      <c r="BS104" s="14"/>
    </row>
    <row r="105" spans="1:71" x14ac:dyDescent="0.25">
      <c r="A105" s="6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/>
      <c r="BC105" s="5"/>
      <c r="BD105" s="2"/>
      <c r="BE105" s="19"/>
      <c r="BF105" s="2"/>
      <c r="BG105" s="2"/>
      <c r="BH105" s="2"/>
      <c r="BI105" s="2"/>
      <c r="BJ105" s="2"/>
      <c r="BK105" s="8"/>
      <c r="BL105" s="8"/>
      <c r="BN105" s="5"/>
      <c r="BO105" s="2"/>
      <c r="BP105" s="41">
        <f t="shared" si="71"/>
        <v>101</v>
      </c>
      <c r="BS105" s="14"/>
    </row>
    <row r="106" spans="1:71" x14ac:dyDescent="0.25">
      <c r="A106" s="6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5"/>
      <c r="BC106" s="5"/>
      <c r="BD106" s="2"/>
      <c r="BE106" s="19"/>
      <c r="BF106" s="2"/>
      <c r="BG106" s="2"/>
      <c r="BH106" s="2"/>
      <c r="BI106" s="2"/>
      <c r="BJ106" s="2"/>
      <c r="BK106" s="8"/>
      <c r="BL106" s="8"/>
      <c r="BN106" s="5"/>
      <c r="BO106" s="2"/>
      <c r="BP106" s="41">
        <f t="shared" si="71"/>
        <v>102</v>
      </c>
      <c r="BS106" s="14"/>
    </row>
    <row r="107" spans="1:71" x14ac:dyDescent="0.25">
      <c r="A107" s="6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/>
      <c r="BC107" s="5"/>
      <c r="BD107" s="2"/>
      <c r="BE107" s="19"/>
      <c r="BF107" s="2"/>
      <c r="BG107" s="2"/>
      <c r="BH107" s="2"/>
      <c r="BI107" s="2"/>
      <c r="BJ107" s="2"/>
      <c r="BK107" s="8"/>
      <c r="BL107" s="8"/>
      <c r="BN107" s="5"/>
      <c r="BO107" s="2"/>
      <c r="BP107" s="41">
        <f t="shared" si="71"/>
        <v>103</v>
      </c>
      <c r="BS107" s="14"/>
    </row>
    <row r="108" spans="1:71" x14ac:dyDescent="0.25">
      <c r="A108" s="6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/>
      <c r="BC108" s="5"/>
      <c r="BD108" s="2"/>
      <c r="BE108" s="19"/>
      <c r="BF108" s="2"/>
      <c r="BG108" s="2"/>
      <c r="BH108" s="2"/>
      <c r="BI108" s="2"/>
      <c r="BJ108" s="2"/>
      <c r="BK108" s="8"/>
      <c r="BL108" s="8"/>
      <c r="BN108" s="5"/>
      <c r="BO108" s="2"/>
      <c r="BP108" s="41">
        <f t="shared" si="71"/>
        <v>104</v>
      </c>
      <c r="BS108" s="14"/>
    </row>
    <row r="109" spans="1:71" x14ac:dyDescent="0.25">
      <c r="A109" s="6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5"/>
      <c r="BC109" s="5"/>
      <c r="BD109" s="2"/>
      <c r="BE109" s="19"/>
      <c r="BF109" s="2"/>
      <c r="BG109" s="2"/>
      <c r="BH109" s="2"/>
      <c r="BI109" s="2"/>
      <c r="BJ109" s="2"/>
      <c r="BK109" s="8"/>
      <c r="BL109" s="8"/>
      <c r="BN109" s="5"/>
      <c r="BO109" s="2"/>
      <c r="BP109" s="41">
        <f t="shared" si="71"/>
        <v>105</v>
      </c>
      <c r="BS109" s="14"/>
    </row>
    <row r="110" spans="1:71" x14ac:dyDescent="0.25">
      <c r="A110" s="6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5"/>
      <c r="BC110" s="5"/>
      <c r="BD110" s="2"/>
      <c r="BE110" s="19"/>
      <c r="BF110" s="2"/>
      <c r="BG110" s="2"/>
      <c r="BH110" s="2"/>
      <c r="BI110" s="2"/>
      <c r="BJ110" s="2"/>
      <c r="BK110" s="8"/>
      <c r="BL110" s="8"/>
      <c r="BN110" s="5"/>
      <c r="BO110" s="2"/>
      <c r="BP110" s="41">
        <f t="shared" si="71"/>
        <v>106</v>
      </c>
      <c r="BS110" s="14"/>
    </row>
    <row r="111" spans="1:71" x14ac:dyDescent="0.25">
      <c r="A111" s="6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5"/>
      <c r="BC111" s="5"/>
      <c r="BD111" s="2"/>
      <c r="BE111" s="19"/>
      <c r="BF111" s="2"/>
      <c r="BG111" s="2"/>
      <c r="BH111" s="2"/>
      <c r="BI111" s="2"/>
      <c r="BJ111" s="2"/>
      <c r="BK111" s="8"/>
      <c r="BL111" s="8"/>
      <c r="BN111" s="5"/>
      <c r="BO111" s="2"/>
      <c r="BP111" s="41">
        <f t="shared" si="71"/>
        <v>107</v>
      </c>
      <c r="BS111" s="14"/>
    </row>
    <row r="112" spans="1:71" x14ac:dyDescent="0.25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5"/>
      <c r="BC112" s="5"/>
      <c r="BD112" s="2"/>
      <c r="BE112" s="19"/>
      <c r="BF112" s="2"/>
      <c r="BG112" s="2"/>
      <c r="BH112" s="2"/>
      <c r="BI112" s="2"/>
      <c r="BJ112" s="2"/>
      <c r="BK112" s="8"/>
      <c r="BL112" s="8"/>
      <c r="BN112" s="5"/>
      <c r="BO112" s="2"/>
      <c r="BP112" s="41">
        <f t="shared" si="71"/>
        <v>108</v>
      </c>
      <c r="BS112" s="14"/>
    </row>
    <row r="113" spans="1:71" x14ac:dyDescent="0.25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5"/>
      <c r="BC113" s="5"/>
      <c r="BD113" s="2"/>
      <c r="BE113" s="19"/>
      <c r="BF113" s="2"/>
      <c r="BG113" s="2"/>
      <c r="BH113" s="2"/>
      <c r="BI113" s="2"/>
      <c r="BJ113" s="2"/>
      <c r="BK113" s="8"/>
      <c r="BL113" s="8"/>
      <c r="BN113" s="5"/>
      <c r="BO113" s="2"/>
      <c r="BP113" s="41">
        <f t="shared" si="71"/>
        <v>109</v>
      </c>
      <c r="BS113" s="14"/>
    </row>
    <row r="114" spans="1:71" x14ac:dyDescent="0.25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5"/>
      <c r="BC114" s="5"/>
      <c r="BD114" s="2"/>
      <c r="BE114" s="19"/>
      <c r="BF114" s="2"/>
      <c r="BG114" s="2"/>
      <c r="BH114" s="2"/>
      <c r="BI114" s="2"/>
      <c r="BJ114" s="2"/>
      <c r="BK114" s="8"/>
      <c r="BL114" s="8"/>
      <c r="BN114" s="5"/>
      <c r="BO114" s="2"/>
      <c r="BP114" s="41">
        <f t="shared" si="71"/>
        <v>110</v>
      </c>
      <c r="BS114" s="14"/>
    </row>
    <row r="115" spans="1:71" x14ac:dyDescent="0.25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5"/>
      <c r="BC115" s="5"/>
      <c r="BD115" s="2"/>
      <c r="BE115" s="19"/>
      <c r="BF115" s="2"/>
      <c r="BG115" s="2"/>
      <c r="BH115" s="2"/>
      <c r="BI115" s="2"/>
      <c r="BJ115" s="2"/>
      <c r="BK115" s="8"/>
      <c r="BL115" s="8"/>
      <c r="BN115" s="5"/>
      <c r="BO115" s="2"/>
      <c r="BP115" s="41">
        <f t="shared" si="71"/>
        <v>111</v>
      </c>
      <c r="BS115" s="14"/>
    </row>
    <row r="116" spans="1:71" x14ac:dyDescent="0.25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/>
      <c r="BC116" s="5"/>
      <c r="BD116" s="2"/>
      <c r="BE116" s="19"/>
      <c r="BF116" s="2"/>
      <c r="BG116" s="2"/>
      <c r="BH116" s="2"/>
      <c r="BI116" s="2"/>
      <c r="BJ116" s="2"/>
      <c r="BK116" s="8"/>
      <c r="BL116" s="8"/>
      <c r="BN116" s="5"/>
      <c r="BO116" s="2"/>
      <c r="BP116" s="41">
        <f t="shared" si="71"/>
        <v>112</v>
      </c>
      <c r="BS116" s="14"/>
    </row>
    <row r="117" spans="1:71" x14ac:dyDescent="0.25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5"/>
      <c r="BC117" s="5"/>
      <c r="BD117" s="2"/>
      <c r="BE117" s="19"/>
      <c r="BF117" s="2"/>
      <c r="BG117" s="2"/>
      <c r="BH117" s="2"/>
      <c r="BI117" s="2"/>
      <c r="BJ117" s="2"/>
      <c r="BK117" s="8"/>
      <c r="BL117" s="8"/>
      <c r="BN117" s="5"/>
      <c r="BO117" s="2"/>
      <c r="BP117" s="41">
        <f t="shared" si="71"/>
        <v>113</v>
      </c>
      <c r="BS117" s="14"/>
    </row>
    <row r="118" spans="1:71" x14ac:dyDescent="0.25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5"/>
      <c r="BC118" s="5"/>
      <c r="BD118" s="2"/>
      <c r="BE118" s="19"/>
      <c r="BF118" s="2"/>
      <c r="BG118" s="2"/>
      <c r="BH118" s="2"/>
      <c r="BI118" s="2"/>
      <c r="BJ118" s="2"/>
      <c r="BK118" s="8"/>
      <c r="BL118" s="8"/>
      <c r="BN118" s="5"/>
      <c r="BO118" s="2"/>
      <c r="BP118" s="41">
        <f t="shared" si="71"/>
        <v>114</v>
      </c>
      <c r="BS118" s="14"/>
    </row>
    <row r="119" spans="1:71" x14ac:dyDescent="0.25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5"/>
      <c r="BC119" s="5"/>
      <c r="BD119" s="2"/>
      <c r="BE119" s="19"/>
      <c r="BF119" s="2"/>
      <c r="BG119" s="2"/>
      <c r="BH119" s="2"/>
      <c r="BI119" s="2"/>
      <c r="BJ119" s="2"/>
      <c r="BK119" s="8"/>
      <c r="BL119" s="8"/>
      <c r="BN119" s="5"/>
      <c r="BO119" s="2"/>
      <c r="BP119" s="41">
        <f t="shared" si="71"/>
        <v>115</v>
      </c>
      <c r="BS119" s="14"/>
    </row>
    <row r="120" spans="1:71" x14ac:dyDescent="0.25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5"/>
      <c r="BC120" s="5"/>
      <c r="BD120" s="2"/>
      <c r="BE120" s="19"/>
      <c r="BF120" s="2"/>
      <c r="BG120" s="2"/>
      <c r="BH120" s="2"/>
      <c r="BI120" s="2"/>
      <c r="BJ120" s="2"/>
      <c r="BK120" s="8"/>
      <c r="BL120" s="8"/>
      <c r="BN120" s="5"/>
      <c r="BO120" s="2"/>
      <c r="BP120" s="41">
        <f t="shared" si="71"/>
        <v>116</v>
      </c>
      <c r="BS120" s="14"/>
    </row>
    <row r="121" spans="1:71" x14ac:dyDescent="0.25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5"/>
      <c r="BC121" s="5"/>
      <c r="BD121" s="2"/>
      <c r="BE121" s="19"/>
      <c r="BF121" s="2"/>
      <c r="BG121" s="2"/>
      <c r="BH121" s="2"/>
      <c r="BI121" s="2"/>
      <c r="BJ121" s="2"/>
      <c r="BK121" s="8"/>
      <c r="BL121" s="8"/>
      <c r="BN121" s="5"/>
      <c r="BO121" s="2"/>
      <c r="BP121" s="41">
        <f t="shared" si="71"/>
        <v>117</v>
      </c>
      <c r="BS121" s="14"/>
    </row>
    <row r="122" spans="1:71" x14ac:dyDescent="0.25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/>
      <c r="BC122" s="5"/>
      <c r="BD122" s="2"/>
      <c r="BE122" s="19"/>
      <c r="BF122" s="2"/>
      <c r="BG122" s="2"/>
      <c r="BH122" s="2"/>
      <c r="BI122" s="2"/>
      <c r="BJ122" s="2"/>
      <c r="BK122" s="8"/>
      <c r="BL122" s="8"/>
      <c r="BN122" s="5"/>
      <c r="BO122" s="2"/>
      <c r="BP122" s="41">
        <f t="shared" si="71"/>
        <v>118</v>
      </c>
      <c r="BS122" s="14"/>
    </row>
    <row r="123" spans="1:71" ht="18" customHeight="1" x14ac:dyDescent="0.25">
      <c r="A123" s="7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/>
      <c r="BC123" s="5"/>
      <c r="BD123" s="2"/>
      <c r="BE123" s="2"/>
      <c r="BF123" s="2"/>
      <c r="BG123" s="2"/>
      <c r="BH123" s="2"/>
      <c r="BI123" s="2"/>
      <c r="BJ123" s="2"/>
      <c r="BK123" s="8"/>
      <c r="BL123" s="8"/>
      <c r="BN123" s="5">
        <f t="shared" ref="BN123:BN139" si="84">((C123*C$3+D123*D$3+E123*E$3+F123*F$3+G123*G$3+H123*H$3+I123*I$3+J$3*J123+K123*K$3+L123*L$3+M123*M$3+N123*N$3+O123*O$3+P123*P$3+Q123*Q$3+R123*R$3+S123*S$3+T123*T$3+U123*U$3+V123*V$3+W123*W$3+X123*X$3+Y123*Y$3+Z123*Z$3+AA123*AA$3+AB123*AB$3+AC123*AC$3+AD123*AD$3+AE123*AE$3+AF123*AF$3+AG123*AG$3+AH123*AH$3+AI123*AI$3+AJ123*AJ$3+AK123*AK$3+AL123*AL$3+AM123*AM$3+AN123*AN$3+AO123*AO$3+AP123*AP$3+AQ123*AQ$3+AR123*AR$3+AS123*AS$3+AT123*AT$3+AU123*AU$3+AV123*AV$3+AW123*AW$3+AX123*AX$3+AY123*AY$3+AZ123*AZ$3+BA123*BA$3)/1000)</f>
        <v>0</v>
      </c>
      <c r="BO123" s="2"/>
      <c r="BP123" s="41">
        <f t="shared" si="71"/>
        <v>119</v>
      </c>
      <c r="BS123" s="14"/>
    </row>
    <row r="124" spans="1:71" ht="18" customHeight="1" x14ac:dyDescent="0.25">
      <c r="A124" s="7" t="s">
        <v>327</v>
      </c>
      <c r="B124" s="7" t="s">
        <v>327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5"/>
      <c r="BC124" s="5"/>
      <c r="BD124" s="2"/>
      <c r="BE124" s="2"/>
      <c r="BF124" s="2"/>
      <c r="BG124" s="2"/>
      <c r="BH124" s="2"/>
      <c r="BI124" s="2"/>
      <c r="BJ124" s="2"/>
      <c r="BK124" s="8"/>
      <c r="BL124" s="8"/>
      <c r="BN124" s="5">
        <f t="shared" si="84"/>
        <v>0</v>
      </c>
      <c r="BO124" s="2"/>
      <c r="BP124" s="41">
        <f t="shared" si="71"/>
        <v>120</v>
      </c>
      <c r="BS124" s="14"/>
    </row>
    <row r="125" spans="1:71" ht="18" customHeight="1" x14ac:dyDescent="0.25">
      <c r="A125" s="7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5"/>
      <c r="BC125" s="5"/>
      <c r="BD125" s="2"/>
      <c r="BE125" s="2"/>
      <c r="BF125" s="2"/>
      <c r="BG125" s="2"/>
      <c r="BH125" s="2"/>
      <c r="BI125" s="2"/>
      <c r="BJ125" s="2"/>
      <c r="BK125" s="8"/>
      <c r="BL125" s="8"/>
      <c r="BN125" s="5">
        <f t="shared" si="84"/>
        <v>0</v>
      </c>
      <c r="BO125" s="2"/>
      <c r="BP125" s="41">
        <f t="shared" si="71"/>
        <v>121</v>
      </c>
      <c r="BS125" s="14"/>
    </row>
    <row r="126" spans="1:71" ht="18" customHeight="1" x14ac:dyDescent="0.25">
      <c r="A126" s="7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5"/>
      <c r="BC126" s="5"/>
      <c r="BD126" s="2"/>
      <c r="BE126" s="2"/>
      <c r="BF126" s="2"/>
      <c r="BG126" s="2"/>
      <c r="BH126" s="2"/>
      <c r="BI126" s="2"/>
      <c r="BJ126" s="2"/>
      <c r="BK126" s="8"/>
      <c r="BL126" s="8"/>
      <c r="BN126" s="5">
        <f t="shared" si="84"/>
        <v>0</v>
      </c>
      <c r="BO126" s="2"/>
      <c r="BP126" s="41">
        <f t="shared" si="71"/>
        <v>122</v>
      </c>
      <c r="BS126" s="14"/>
    </row>
    <row r="127" spans="1:71" ht="18" customHeight="1" x14ac:dyDescent="0.25">
      <c r="A127" s="7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5"/>
      <c r="BC127" s="5"/>
      <c r="BD127" s="2"/>
      <c r="BE127" s="2"/>
      <c r="BF127" s="2"/>
      <c r="BG127" s="2"/>
      <c r="BH127" s="2"/>
      <c r="BI127" s="2"/>
      <c r="BJ127" s="2"/>
      <c r="BK127" s="8"/>
      <c r="BL127" s="8"/>
      <c r="BN127" s="5">
        <f t="shared" si="84"/>
        <v>0</v>
      </c>
      <c r="BO127" s="2"/>
      <c r="BP127" s="41">
        <f t="shared" si="71"/>
        <v>123</v>
      </c>
      <c r="BS127" s="14"/>
    </row>
    <row r="128" spans="1:71" ht="18" customHeight="1" x14ac:dyDescent="0.25">
      <c r="A128" s="7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/>
      <c r="BC128" s="5"/>
      <c r="BD128" s="2"/>
      <c r="BE128" s="2"/>
      <c r="BF128" s="2"/>
      <c r="BG128" s="2"/>
      <c r="BH128" s="2"/>
      <c r="BI128" s="2"/>
      <c r="BJ128" s="2"/>
      <c r="BK128" s="8"/>
      <c r="BL128" s="8"/>
      <c r="BN128" s="5">
        <f t="shared" si="84"/>
        <v>0</v>
      </c>
      <c r="BO128" s="2"/>
      <c r="BP128" s="41">
        <f t="shared" si="71"/>
        <v>124</v>
      </c>
      <c r="BS128" s="14"/>
    </row>
    <row r="129" spans="1:71" ht="18" customHeight="1" x14ac:dyDescent="0.25">
      <c r="A129" s="7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5"/>
      <c r="BC129" s="5"/>
      <c r="BD129" s="2"/>
      <c r="BE129" s="2"/>
      <c r="BF129" s="2"/>
      <c r="BG129" s="2"/>
      <c r="BH129" s="2"/>
      <c r="BI129" s="2"/>
      <c r="BJ129" s="2"/>
      <c r="BK129" s="8"/>
      <c r="BL129" s="8"/>
      <c r="BN129" s="5">
        <f t="shared" si="84"/>
        <v>0</v>
      </c>
      <c r="BO129" s="2"/>
      <c r="BP129" s="41">
        <f t="shared" si="71"/>
        <v>125</v>
      </c>
      <c r="BS129" s="14"/>
    </row>
    <row r="130" spans="1:71" ht="18" customHeight="1" x14ac:dyDescent="0.25">
      <c r="A130" s="7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5"/>
      <c r="BC130" s="5"/>
      <c r="BD130" s="2"/>
      <c r="BE130" s="2"/>
      <c r="BF130" s="2"/>
      <c r="BG130" s="2"/>
      <c r="BH130" s="2"/>
      <c r="BI130" s="2"/>
      <c r="BJ130" s="2"/>
      <c r="BK130" s="8"/>
      <c r="BL130" s="8"/>
      <c r="BN130" s="5">
        <f t="shared" si="84"/>
        <v>0</v>
      </c>
      <c r="BO130" s="2"/>
      <c r="BP130" s="41">
        <f t="shared" si="71"/>
        <v>126</v>
      </c>
      <c r="BS130" s="14"/>
    </row>
    <row r="131" spans="1:71" ht="18" customHeight="1" x14ac:dyDescent="0.25">
      <c r="A131" s="7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/>
      <c r="BC131" s="5"/>
      <c r="BD131" s="2"/>
      <c r="BE131" s="2"/>
      <c r="BF131" s="2"/>
      <c r="BG131" s="2"/>
      <c r="BH131" s="2"/>
      <c r="BI131" s="2"/>
      <c r="BJ131" s="2"/>
      <c r="BK131" s="8"/>
      <c r="BL131" s="8"/>
      <c r="BN131" s="5">
        <f t="shared" si="84"/>
        <v>0</v>
      </c>
      <c r="BO131" s="2"/>
      <c r="BP131" s="41">
        <f t="shared" si="71"/>
        <v>127</v>
      </c>
      <c r="BS131" s="14"/>
    </row>
    <row r="132" spans="1:71" ht="18" customHeight="1" x14ac:dyDescent="0.25">
      <c r="A132" s="7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5"/>
      <c r="BC132" s="5"/>
      <c r="BD132" s="2"/>
      <c r="BE132" s="2"/>
      <c r="BF132" s="2"/>
      <c r="BG132" s="2"/>
      <c r="BH132" s="2"/>
      <c r="BI132" s="2"/>
      <c r="BJ132" s="2"/>
      <c r="BK132" s="8"/>
      <c r="BL132" s="8"/>
      <c r="BN132" s="5">
        <f t="shared" si="84"/>
        <v>0</v>
      </c>
      <c r="BO132" s="2"/>
      <c r="BP132" s="41">
        <f t="shared" si="71"/>
        <v>128</v>
      </c>
      <c r="BS132" s="14"/>
    </row>
    <row r="133" spans="1:71" ht="18" customHeight="1" x14ac:dyDescent="0.25">
      <c r="A133" s="7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5"/>
      <c r="BC133" s="5"/>
      <c r="BD133" s="2"/>
      <c r="BE133" s="2"/>
      <c r="BF133" s="2"/>
      <c r="BG133" s="2"/>
      <c r="BH133" s="2"/>
      <c r="BI133" s="2"/>
      <c r="BJ133" s="2"/>
      <c r="BK133" s="8"/>
      <c r="BL133" s="8"/>
      <c r="BN133" s="5">
        <f t="shared" si="84"/>
        <v>0</v>
      </c>
      <c r="BO133" s="2"/>
      <c r="BP133" s="41">
        <f t="shared" si="71"/>
        <v>129</v>
      </c>
      <c r="BS133" s="14"/>
    </row>
    <row r="134" spans="1:71" ht="18" customHeight="1" x14ac:dyDescent="0.25">
      <c r="A134" s="7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5"/>
      <c r="BC134" s="5"/>
      <c r="BD134" s="2"/>
      <c r="BE134" s="2"/>
      <c r="BF134" s="2"/>
      <c r="BG134" s="2"/>
      <c r="BH134" s="2"/>
      <c r="BI134" s="2"/>
      <c r="BJ134" s="2"/>
      <c r="BK134" s="8"/>
      <c r="BL134" s="8"/>
      <c r="BN134" s="5">
        <f t="shared" si="84"/>
        <v>0</v>
      </c>
      <c r="BO134" s="2"/>
      <c r="BP134" s="41">
        <f t="shared" si="71"/>
        <v>130</v>
      </c>
      <c r="BS134" s="14"/>
    </row>
    <row r="135" spans="1:71" ht="18" customHeight="1" x14ac:dyDescent="0.25">
      <c r="A135" s="7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5"/>
      <c r="BC135" s="5"/>
      <c r="BD135" s="2"/>
      <c r="BE135" s="2"/>
      <c r="BF135" s="2"/>
      <c r="BG135" s="2"/>
      <c r="BH135" s="2"/>
      <c r="BI135" s="2"/>
      <c r="BJ135" s="2"/>
      <c r="BK135" s="8"/>
      <c r="BL135" s="8"/>
      <c r="BN135" s="5">
        <f t="shared" si="84"/>
        <v>0</v>
      </c>
      <c r="BO135" s="2"/>
      <c r="BP135" s="41">
        <f t="shared" si="71"/>
        <v>131</v>
      </c>
      <c r="BS135" s="14"/>
    </row>
    <row r="136" spans="1:71" ht="18" customHeight="1" x14ac:dyDescent="0.25">
      <c r="A136" s="7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/>
      <c r="BC136" s="5"/>
      <c r="BD136" s="2"/>
      <c r="BE136" s="2"/>
      <c r="BF136" s="2"/>
      <c r="BG136" s="2"/>
      <c r="BH136" s="2"/>
      <c r="BI136" s="2"/>
      <c r="BJ136" s="2"/>
      <c r="BK136" s="8"/>
      <c r="BL136" s="8"/>
      <c r="BN136" s="5">
        <f t="shared" si="84"/>
        <v>0</v>
      </c>
      <c r="BO136" s="2"/>
      <c r="BP136" s="41">
        <f t="shared" si="71"/>
        <v>132</v>
      </c>
      <c r="BS136" s="14"/>
    </row>
    <row r="137" spans="1:71" ht="18" customHeight="1" x14ac:dyDescent="0.25">
      <c r="A137" s="7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5"/>
      <c r="BC137" s="5"/>
      <c r="BD137" s="2"/>
      <c r="BE137" s="2"/>
      <c r="BF137" s="2"/>
      <c r="BG137" s="2"/>
      <c r="BH137" s="2"/>
      <c r="BI137" s="2"/>
      <c r="BJ137" s="2"/>
      <c r="BK137" s="8"/>
      <c r="BL137" s="8"/>
      <c r="BN137" s="5">
        <f t="shared" si="84"/>
        <v>0</v>
      </c>
      <c r="BO137" s="2"/>
      <c r="BP137" s="41">
        <f t="shared" si="71"/>
        <v>133</v>
      </c>
      <c r="BS137" s="14"/>
    </row>
    <row r="138" spans="1:71" ht="18" customHeight="1" x14ac:dyDescent="0.25">
      <c r="A138" s="7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5"/>
      <c r="BC138" s="5"/>
      <c r="BD138" s="2"/>
      <c r="BE138" s="2"/>
      <c r="BF138" s="2"/>
      <c r="BG138" s="2"/>
      <c r="BH138" s="2"/>
      <c r="BI138" s="2"/>
      <c r="BJ138" s="2"/>
      <c r="BK138" s="8"/>
      <c r="BL138" s="8"/>
      <c r="BN138" s="5">
        <f t="shared" si="84"/>
        <v>0</v>
      </c>
      <c r="BO138" s="2"/>
      <c r="BP138" s="41">
        <f t="shared" si="71"/>
        <v>134</v>
      </c>
      <c r="BS138" s="14"/>
    </row>
    <row r="139" spans="1:71" ht="18" customHeight="1" x14ac:dyDescent="0.25">
      <c r="A139" s="7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5"/>
      <c r="BC139" s="5"/>
      <c r="BD139" s="2"/>
      <c r="BE139" s="2"/>
      <c r="BF139" s="2"/>
      <c r="BG139" s="2"/>
      <c r="BH139" s="2"/>
      <c r="BI139" s="2"/>
      <c r="BJ139" s="2"/>
      <c r="BK139" s="8"/>
      <c r="BL139" s="8"/>
      <c r="BN139" s="5">
        <f t="shared" si="84"/>
        <v>0</v>
      </c>
      <c r="BO139" s="2"/>
      <c r="BP139" s="41">
        <f t="shared" si="71"/>
        <v>135</v>
      </c>
      <c r="BS139" s="14"/>
    </row>
    <row r="140" spans="1:71" ht="18" customHeight="1" x14ac:dyDescent="0.25">
      <c r="A140" s="7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5"/>
      <c r="BC140" s="5"/>
      <c r="BD140" s="2"/>
      <c r="BE140" s="2"/>
      <c r="BF140" s="2"/>
      <c r="BG140" s="2"/>
      <c r="BH140" s="2"/>
      <c r="BI140" s="2"/>
      <c r="BJ140" s="2"/>
      <c r="BK140" s="8"/>
      <c r="BL140" s="8"/>
      <c r="BN140" s="5">
        <f t="shared" ref="BN140:BN162" si="85">((C140*C$3+D140*D$3+E140*E$3+F140*F$3+G140*G$3+H140*H$3+I140*I$3+J$3*J140+K140*K$3+L140*L$3+M140*M$3+N140*N$3+O140*O$3+P140*P$3+Q140*Q$3+R140*R$3+S140*S$3+T140*T$3+U140*U$3+V140*V$3+W140*W$3+X140*X$3+Y140*Y$3+Z140*Z$3+AA140*AA$3+AB140*AB$3+AC140*AC$3+AD140*AD$3+AE140*AE$3+AF140*AF$3+AG140*AG$3+AH140*AH$3+AI140*AI$3+AJ140*AJ$3+AK140*AK$3+AL140*AL$3+AM140*AM$3+AN140*AN$3+AO140*AO$3+AP140*AP$3+AQ140*AQ$3+AR140*AR$3+AS140*AS$3+AT140*AT$3+AU140*AU$3+AV140*AV$3+AW140*AW$3+AX140*AX$3+AY140*AY$3+AZ140*AZ$3+BA140*BA$3)/1000)</f>
        <v>0</v>
      </c>
      <c r="BO140" s="2"/>
      <c r="BP140" s="41">
        <f t="shared" si="71"/>
        <v>136</v>
      </c>
      <c r="BS140" s="14"/>
    </row>
    <row r="141" spans="1:71" ht="18" customHeight="1" x14ac:dyDescent="0.25">
      <c r="A141" s="7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5"/>
      <c r="BC141" s="5"/>
      <c r="BD141" s="2"/>
      <c r="BE141" s="2"/>
      <c r="BF141" s="2"/>
      <c r="BG141" s="2"/>
      <c r="BH141" s="2"/>
      <c r="BI141" s="2"/>
      <c r="BJ141" s="2"/>
      <c r="BK141" s="8"/>
      <c r="BL141" s="8"/>
      <c r="BN141" s="5">
        <f t="shared" si="85"/>
        <v>0</v>
      </c>
      <c r="BO141" s="2"/>
      <c r="BP141" s="41">
        <f t="shared" ref="BP141:BP163" si="86">BP140+1</f>
        <v>137</v>
      </c>
      <c r="BS141" s="14"/>
    </row>
    <row r="142" spans="1:71" ht="18" customHeight="1" x14ac:dyDescent="0.25">
      <c r="A142" s="7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5"/>
      <c r="BC142" s="5"/>
      <c r="BD142" s="2"/>
      <c r="BE142" s="2"/>
      <c r="BF142" s="2"/>
      <c r="BG142" s="2"/>
      <c r="BH142" s="2"/>
      <c r="BI142" s="2"/>
      <c r="BJ142" s="2"/>
      <c r="BK142" s="8"/>
      <c r="BL142" s="8"/>
      <c r="BN142" s="5">
        <f t="shared" si="85"/>
        <v>0</v>
      </c>
      <c r="BO142" s="2"/>
      <c r="BP142" s="41">
        <f t="shared" si="86"/>
        <v>138</v>
      </c>
      <c r="BS142" s="14"/>
    </row>
    <row r="143" spans="1:71" ht="18" customHeight="1" x14ac:dyDescent="0.25">
      <c r="A143" s="7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/>
      <c r="BC143" s="5"/>
      <c r="BD143" s="2"/>
      <c r="BE143" s="2"/>
      <c r="BF143" s="2"/>
      <c r="BG143" s="2"/>
      <c r="BH143" s="2"/>
      <c r="BI143" s="2"/>
      <c r="BJ143" s="2"/>
      <c r="BK143" s="8"/>
      <c r="BL143" s="8"/>
      <c r="BN143" s="5">
        <f t="shared" si="85"/>
        <v>0</v>
      </c>
      <c r="BO143" s="2"/>
      <c r="BP143" s="41">
        <f t="shared" si="86"/>
        <v>139</v>
      </c>
      <c r="BS143" s="14"/>
    </row>
    <row r="144" spans="1:71" ht="18" customHeight="1" x14ac:dyDescent="0.25">
      <c r="A144" s="7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5"/>
      <c r="BC144" s="5"/>
      <c r="BD144" s="2"/>
      <c r="BE144" s="2"/>
      <c r="BF144" s="2"/>
      <c r="BG144" s="2"/>
      <c r="BH144" s="2"/>
      <c r="BI144" s="2"/>
      <c r="BJ144" s="2"/>
      <c r="BK144" s="8"/>
      <c r="BL144" s="8"/>
      <c r="BN144" s="5">
        <f t="shared" si="85"/>
        <v>0</v>
      </c>
      <c r="BO144" s="2"/>
      <c r="BP144" s="41">
        <f t="shared" si="86"/>
        <v>140</v>
      </c>
      <c r="BS144" s="14"/>
    </row>
    <row r="145" spans="1:71" ht="18" customHeight="1" x14ac:dyDescent="0.25">
      <c r="A145" s="7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/>
      <c r="BC145" s="5"/>
      <c r="BD145" s="2"/>
      <c r="BE145" s="2"/>
      <c r="BF145" s="2"/>
      <c r="BG145" s="2"/>
      <c r="BH145" s="2"/>
      <c r="BI145" s="2"/>
      <c r="BJ145" s="2"/>
      <c r="BK145" s="8"/>
      <c r="BL145" s="8"/>
      <c r="BN145" s="5">
        <f t="shared" si="85"/>
        <v>0</v>
      </c>
      <c r="BO145" s="2"/>
      <c r="BP145" s="41">
        <f t="shared" si="86"/>
        <v>141</v>
      </c>
      <c r="BS145" s="14"/>
    </row>
    <row r="146" spans="1:71" ht="18" customHeight="1" x14ac:dyDescent="0.25">
      <c r="A146" s="7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5"/>
      <c r="BC146" s="5"/>
      <c r="BD146" s="2"/>
      <c r="BE146" s="2"/>
      <c r="BF146" s="2"/>
      <c r="BG146" s="2"/>
      <c r="BH146" s="2"/>
      <c r="BI146" s="2"/>
      <c r="BJ146" s="2"/>
      <c r="BK146" s="8"/>
      <c r="BL146" s="8"/>
      <c r="BN146" s="5">
        <f t="shared" si="85"/>
        <v>0</v>
      </c>
      <c r="BO146" s="2"/>
      <c r="BP146" s="41">
        <f t="shared" si="86"/>
        <v>142</v>
      </c>
      <c r="BS146" s="14"/>
    </row>
    <row r="147" spans="1:71" ht="18" customHeight="1" x14ac:dyDescent="0.25">
      <c r="A147" s="7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5"/>
      <c r="BC147" s="5"/>
      <c r="BD147" s="2"/>
      <c r="BE147" s="2"/>
      <c r="BF147" s="2"/>
      <c r="BG147" s="2"/>
      <c r="BH147" s="2"/>
      <c r="BI147" s="2"/>
      <c r="BJ147" s="2"/>
      <c r="BK147" s="8"/>
      <c r="BL147" s="8"/>
      <c r="BN147" s="5">
        <f t="shared" si="85"/>
        <v>0</v>
      </c>
      <c r="BO147" s="2"/>
      <c r="BP147" s="41">
        <f t="shared" si="86"/>
        <v>143</v>
      </c>
      <c r="BS147" s="14"/>
    </row>
    <row r="148" spans="1:71" ht="18" customHeight="1" x14ac:dyDescent="0.25">
      <c r="A148" s="7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/>
      <c r="BC148" s="5"/>
      <c r="BD148" s="2"/>
      <c r="BE148" s="2"/>
      <c r="BF148" s="2"/>
      <c r="BG148" s="2"/>
      <c r="BH148" s="2"/>
      <c r="BI148" s="2"/>
      <c r="BJ148" s="2"/>
      <c r="BK148" s="8"/>
      <c r="BL148" s="8"/>
      <c r="BN148" s="5">
        <f t="shared" si="85"/>
        <v>0</v>
      </c>
      <c r="BO148" s="2"/>
      <c r="BP148" s="41">
        <f t="shared" si="86"/>
        <v>144</v>
      </c>
      <c r="BS148" s="14"/>
    </row>
    <row r="149" spans="1:71" ht="18" customHeight="1" x14ac:dyDescent="0.25">
      <c r="A149" s="7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5"/>
      <c r="BC149" s="5"/>
      <c r="BD149" s="2"/>
      <c r="BE149" s="2"/>
      <c r="BF149" s="2"/>
      <c r="BG149" s="2"/>
      <c r="BH149" s="2"/>
      <c r="BI149" s="2"/>
      <c r="BJ149" s="2"/>
      <c r="BK149" s="8"/>
      <c r="BL149" s="8"/>
      <c r="BN149" s="5">
        <f t="shared" si="85"/>
        <v>0</v>
      </c>
      <c r="BO149" s="2"/>
      <c r="BP149" s="41">
        <f t="shared" si="86"/>
        <v>145</v>
      </c>
      <c r="BS149" s="14"/>
    </row>
    <row r="150" spans="1:71" ht="18" customHeight="1" x14ac:dyDescent="0.25">
      <c r="A150" s="7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5"/>
      <c r="BC150" s="5"/>
      <c r="BD150" s="2"/>
      <c r="BE150" s="2"/>
      <c r="BF150" s="2"/>
      <c r="BG150" s="2"/>
      <c r="BH150" s="2"/>
      <c r="BI150" s="2"/>
      <c r="BJ150" s="2"/>
      <c r="BK150" s="8"/>
      <c r="BL150" s="8"/>
      <c r="BN150" s="5">
        <f t="shared" si="85"/>
        <v>0</v>
      </c>
      <c r="BO150" s="2"/>
      <c r="BP150" s="41">
        <f t="shared" si="86"/>
        <v>146</v>
      </c>
      <c r="BS150" s="14"/>
    </row>
    <row r="151" spans="1:71" ht="18" customHeight="1" x14ac:dyDescent="0.25">
      <c r="A151" s="7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5"/>
      <c r="BC151" s="5"/>
      <c r="BD151" s="2"/>
      <c r="BE151" s="2"/>
      <c r="BF151" s="2"/>
      <c r="BG151" s="2"/>
      <c r="BH151" s="2"/>
      <c r="BI151" s="2"/>
      <c r="BJ151" s="2"/>
      <c r="BK151" s="8"/>
      <c r="BL151" s="8"/>
      <c r="BN151" s="5">
        <f t="shared" si="85"/>
        <v>0</v>
      </c>
      <c r="BO151" s="2"/>
      <c r="BP151" s="41">
        <f t="shared" si="86"/>
        <v>147</v>
      </c>
      <c r="BS151" s="14"/>
    </row>
    <row r="152" spans="1:71" ht="18" customHeight="1" x14ac:dyDescent="0.25">
      <c r="A152" s="7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5"/>
      <c r="BC152" s="5"/>
      <c r="BD152" s="2"/>
      <c r="BE152" s="2"/>
      <c r="BF152" s="2"/>
      <c r="BG152" s="2"/>
      <c r="BH152" s="2"/>
      <c r="BI152" s="2"/>
      <c r="BJ152" s="2"/>
      <c r="BK152" s="8"/>
      <c r="BL152" s="8"/>
      <c r="BN152" s="5">
        <f t="shared" si="85"/>
        <v>0</v>
      </c>
      <c r="BO152" s="2"/>
      <c r="BP152" s="41">
        <f t="shared" si="86"/>
        <v>148</v>
      </c>
      <c r="BS152" s="14"/>
    </row>
    <row r="153" spans="1:71" ht="18" customHeight="1" x14ac:dyDescent="0.25">
      <c r="A153" s="7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5"/>
      <c r="BC153" s="5"/>
      <c r="BD153" s="2"/>
      <c r="BE153" s="2"/>
      <c r="BF153" s="2"/>
      <c r="BG153" s="2"/>
      <c r="BH153" s="2"/>
      <c r="BI153" s="2"/>
      <c r="BJ153" s="2"/>
      <c r="BK153" s="8"/>
      <c r="BL153" s="8"/>
      <c r="BN153" s="5">
        <f t="shared" si="85"/>
        <v>0</v>
      </c>
      <c r="BO153" s="2"/>
      <c r="BP153" s="41">
        <f t="shared" si="86"/>
        <v>149</v>
      </c>
      <c r="BS153" s="14"/>
    </row>
    <row r="154" spans="1:71" ht="18" customHeight="1" x14ac:dyDescent="0.25">
      <c r="A154" s="7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5"/>
      <c r="BC154" s="5"/>
      <c r="BD154" s="2"/>
      <c r="BE154" s="2"/>
      <c r="BF154" s="2"/>
      <c r="BG154" s="2"/>
      <c r="BH154" s="2"/>
      <c r="BI154" s="2"/>
      <c r="BJ154" s="2"/>
      <c r="BK154" s="8"/>
      <c r="BL154" s="8"/>
      <c r="BN154" s="5">
        <f t="shared" si="85"/>
        <v>0</v>
      </c>
      <c r="BO154" s="2"/>
      <c r="BP154" s="41">
        <f t="shared" si="86"/>
        <v>150</v>
      </c>
      <c r="BS154" s="14"/>
    </row>
    <row r="155" spans="1:71" ht="18" customHeight="1" x14ac:dyDescent="0.25">
      <c r="A155" s="7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5"/>
      <c r="BC155" s="5"/>
      <c r="BD155" s="2"/>
      <c r="BE155" s="2"/>
      <c r="BF155" s="2"/>
      <c r="BG155" s="2"/>
      <c r="BH155" s="2"/>
      <c r="BI155" s="2"/>
      <c r="BJ155" s="2"/>
      <c r="BK155" s="8"/>
      <c r="BL155" s="8"/>
      <c r="BN155" s="5">
        <f t="shared" si="85"/>
        <v>0</v>
      </c>
      <c r="BO155" s="2"/>
      <c r="BP155" s="41">
        <f t="shared" si="86"/>
        <v>151</v>
      </c>
      <c r="BS155" s="14"/>
    </row>
    <row r="156" spans="1:71" ht="18" customHeight="1" x14ac:dyDescent="0.25">
      <c r="A156" s="7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5"/>
      <c r="BC156" s="5"/>
      <c r="BD156" s="2"/>
      <c r="BE156" s="2"/>
      <c r="BF156" s="2"/>
      <c r="BG156" s="2"/>
      <c r="BH156" s="2"/>
      <c r="BI156" s="2"/>
      <c r="BJ156" s="2"/>
      <c r="BK156" s="8"/>
      <c r="BL156" s="8"/>
      <c r="BN156" s="5">
        <f t="shared" si="85"/>
        <v>0</v>
      </c>
      <c r="BO156" s="2"/>
      <c r="BP156" s="41">
        <f t="shared" si="86"/>
        <v>152</v>
      </c>
      <c r="BS156" s="14"/>
    </row>
    <row r="157" spans="1:71" ht="18" customHeight="1" x14ac:dyDescent="0.25">
      <c r="A157" s="7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5"/>
      <c r="BC157" s="5"/>
      <c r="BD157" s="2"/>
      <c r="BE157" s="2"/>
      <c r="BF157" s="2"/>
      <c r="BG157" s="2"/>
      <c r="BH157" s="2"/>
      <c r="BI157" s="2"/>
      <c r="BJ157" s="2"/>
      <c r="BK157" s="8"/>
      <c r="BL157" s="8"/>
      <c r="BN157" s="5">
        <f t="shared" si="85"/>
        <v>0</v>
      </c>
      <c r="BO157" s="2"/>
      <c r="BP157" s="41">
        <f t="shared" si="86"/>
        <v>153</v>
      </c>
      <c r="BS157" s="14"/>
    </row>
    <row r="158" spans="1:71" ht="18" customHeight="1" x14ac:dyDescent="0.25">
      <c r="A158" s="7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5"/>
      <c r="BC158" s="5"/>
      <c r="BD158" s="2"/>
      <c r="BE158" s="2"/>
      <c r="BF158" s="2"/>
      <c r="BG158" s="2"/>
      <c r="BH158" s="2"/>
      <c r="BI158" s="2"/>
      <c r="BJ158" s="2"/>
      <c r="BK158" s="8"/>
      <c r="BL158" s="8"/>
      <c r="BN158" s="5">
        <f t="shared" si="85"/>
        <v>0</v>
      </c>
      <c r="BO158" s="2"/>
      <c r="BP158" s="41">
        <f t="shared" si="86"/>
        <v>154</v>
      </c>
      <c r="BS158" s="14"/>
    </row>
    <row r="159" spans="1:71" ht="18" customHeight="1" x14ac:dyDescent="0.25">
      <c r="A159" s="7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5"/>
      <c r="BC159" s="5"/>
      <c r="BD159" s="2"/>
      <c r="BE159" s="2"/>
      <c r="BF159" s="2"/>
      <c r="BG159" s="2"/>
      <c r="BH159" s="2"/>
      <c r="BI159" s="2"/>
      <c r="BJ159" s="2"/>
      <c r="BK159" s="8"/>
      <c r="BL159" s="8"/>
      <c r="BN159" s="5">
        <f t="shared" si="85"/>
        <v>0</v>
      </c>
      <c r="BO159" s="2"/>
      <c r="BP159" s="41">
        <f t="shared" si="86"/>
        <v>155</v>
      </c>
      <c r="BS159" s="14"/>
    </row>
    <row r="160" spans="1:71" ht="18" customHeight="1" x14ac:dyDescent="0.25">
      <c r="A160" s="7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5"/>
      <c r="BC160" s="5"/>
      <c r="BD160" s="2"/>
      <c r="BE160" s="2"/>
      <c r="BF160" s="2"/>
      <c r="BG160" s="2"/>
      <c r="BH160" s="2"/>
      <c r="BI160" s="2"/>
      <c r="BJ160" s="2"/>
      <c r="BK160" s="8"/>
      <c r="BL160" s="8"/>
      <c r="BN160" s="5">
        <f t="shared" si="85"/>
        <v>0</v>
      </c>
      <c r="BO160" s="2"/>
      <c r="BP160" s="41">
        <f t="shared" si="86"/>
        <v>156</v>
      </c>
      <c r="BS160" s="14"/>
    </row>
    <row r="161" spans="1:68" ht="18" customHeight="1" x14ac:dyDescent="0.25">
      <c r="A161" s="7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5"/>
      <c r="BC161" s="5"/>
      <c r="BD161" s="2"/>
      <c r="BE161" s="2"/>
      <c r="BF161" s="2"/>
      <c r="BG161" s="2"/>
      <c r="BH161" s="2"/>
      <c r="BI161" s="2"/>
      <c r="BJ161" s="2"/>
      <c r="BK161" s="8"/>
      <c r="BL161" s="8"/>
      <c r="BN161" s="5">
        <f t="shared" si="85"/>
        <v>0</v>
      </c>
      <c r="BO161" s="2"/>
      <c r="BP161" s="41">
        <f t="shared" si="86"/>
        <v>157</v>
      </c>
    </row>
    <row r="162" spans="1:68" ht="18" customHeight="1" x14ac:dyDescent="0.25">
      <c r="A162" s="7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5"/>
      <c r="BC162" s="5"/>
      <c r="BD162" s="2"/>
      <c r="BE162" s="2"/>
      <c r="BF162" s="2"/>
      <c r="BG162" s="2"/>
      <c r="BH162" s="2"/>
      <c r="BI162" s="2"/>
      <c r="BJ162" s="2"/>
      <c r="BK162" s="8"/>
      <c r="BL162" s="8"/>
      <c r="BN162" s="5">
        <f t="shared" si="85"/>
        <v>0</v>
      </c>
      <c r="BO162" s="2"/>
      <c r="BP162" s="41">
        <f t="shared" si="86"/>
        <v>158</v>
      </c>
    </row>
    <row r="163" spans="1:68" ht="18" customHeight="1" x14ac:dyDescent="0.25">
      <c r="A163" s="7" t="s">
        <v>192</v>
      </c>
      <c r="B163" s="7" t="s">
        <v>192</v>
      </c>
      <c r="C163" s="4" t="e">
        <f>#REF!</f>
        <v>#REF!</v>
      </c>
      <c r="D163" s="4" t="e">
        <f>#REF!</f>
        <v>#REF!</v>
      </c>
      <c r="E163" s="4" t="e">
        <f>#REF!</f>
        <v>#REF!</v>
      </c>
      <c r="F163" s="4" t="e">
        <f>#REF!</f>
        <v>#REF!</v>
      </c>
      <c r="G163" s="4" t="e">
        <f>#REF!</f>
        <v>#REF!</v>
      </c>
      <c r="H163" s="4" t="e">
        <f>#REF!</f>
        <v>#REF!</v>
      </c>
      <c r="I163" s="4" t="e">
        <f>#REF!</f>
        <v>#REF!</v>
      </c>
      <c r="J163" s="4"/>
      <c r="K163" s="4" t="e">
        <f>#REF!</f>
        <v>#REF!</v>
      </c>
      <c r="L163" s="4" t="e">
        <f>#REF!</f>
        <v>#REF!</v>
      </c>
      <c r="M163" s="4" t="e">
        <f>#REF!</f>
        <v>#REF!</v>
      </c>
      <c r="N163" s="4" t="e">
        <f>#REF!</f>
        <v>#REF!</v>
      </c>
      <c r="O163" s="4" t="e">
        <f>#REF!</f>
        <v>#REF!</v>
      </c>
      <c r="P163" s="4" t="e">
        <f>#REF!</f>
        <v>#REF!</v>
      </c>
      <c r="Q163" s="4" t="e">
        <f>#REF!</f>
        <v>#REF!</v>
      </c>
      <c r="R163" s="4" t="e">
        <f>#REF!</f>
        <v>#REF!</v>
      </c>
      <c r="S163" s="4" t="e">
        <f>#REF!</f>
        <v>#REF!</v>
      </c>
      <c r="T163" s="4" t="e">
        <f>#REF!</f>
        <v>#REF!</v>
      </c>
      <c r="U163" s="4" t="e">
        <f>#REF!</f>
        <v>#REF!</v>
      </c>
      <c r="V163" s="4" t="e">
        <f>#REF!</f>
        <v>#REF!</v>
      </c>
      <c r="W163" s="4" t="e">
        <f>#REF!</f>
        <v>#REF!</v>
      </c>
      <c r="X163" s="4" t="e">
        <f>#REF!</f>
        <v>#REF!</v>
      </c>
      <c r="Y163" s="4" t="e">
        <f>#REF!</f>
        <v>#REF!</v>
      </c>
      <c r="Z163" s="4" t="e">
        <f>#REF!</f>
        <v>#REF!</v>
      </c>
      <c r="AA163" s="4" t="e">
        <f>#REF!</f>
        <v>#REF!</v>
      </c>
      <c r="AB163" s="4" t="e">
        <f>#REF!</f>
        <v>#REF!</v>
      </c>
      <c r="AC163" s="4" t="e">
        <f>#REF!</f>
        <v>#REF!</v>
      </c>
      <c r="AD163" s="4" t="e">
        <f>#REF!</f>
        <v>#REF!</v>
      </c>
      <c r="AE163" s="4" t="e">
        <f>#REF!</f>
        <v>#REF!</v>
      </c>
      <c r="AF163" s="4" t="e">
        <f>#REF!</f>
        <v>#REF!</v>
      </c>
      <c r="AG163" s="4" t="e">
        <f>#REF!</f>
        <v>#REF!</v>
      </c>
      <c r="AH163" s="4" t="e">
        <f>#REF!</f>
        <v>#REF!</v>
      </c>
      <c r="AI163" s="4" t="e">
        <f>#REF!</f>
        <v>#REF!</v>
      </c>
      <c r="AJ163" s="4" t="e">
        <f>#REF!</f>
        <v>#REF!</v>
      </c>
      <c r="AK163" s="4" t="e">
        <f>#REF!</f>
        <v>#REF!</v>
      </c>
      <c r="AL163" s="4" t="e">
        <f>#REF!</f>
        <v>#REF!</v>
      </c>
      <c r="AM163" s="4" t="e">
        <f>#REF!</f>
        <v>#REF!</v>
      </c>
      <c r="AN163" s="4" t="e">
        <f>#REF!</f>
        <v>#REF!</v>
      </c>
      <c r="AO163" s="4" t="e">
        <f>#REF!</f>
        <v>#REF!</v>
      </c>
      <c r="AP163" s="4" t="e">
        <f>#REF!</f>
        <v>#REF!</v>
      </c>
      <c r="AQ163" s="4" t="e">
        <f>#REF!</f>
        <v>#REF!</v>
      </c>
      <c r="AR163" s="4" t="e">
        <f>#REF!</f>
        <v>#REF!</v>
      </c>
      <c r="AS163" s="4" t="e">
        <f>#REF!</f>
        <v>#REF!</v>
      </c>
      <c r="AT163" s="4" t="e">
        <f>#REF!</f>
        <v>#REF!</v>
      </c>
      <c r="AU163" s="4" t="e">
        <f>#REF!</f>
        <v>#REF!</v>
      </c>
      <c r="AV163" s="4" t="e">
        <f>#REF!</f>
        <v>#REF!</v>
      </c>
      <c r="AW163" s="4" t="e">
        <f>#REF!</f>
        <v>#REF!</v>
      </c>
      <c r="AX163" s="4" t="e">
        <f>#REF!</f>
        <v>#REF!</v>
      </c>
      <c r="AY163" s="4" t="e">
        <f>#REF!</f>
        <v>#REF!</v>
      </c>
      <c r="AZ163" s="4" t="e">
        <f>#REF!</f>
        <v>#REF!</v>
      </c>
      <c r="BA163" s="4" t="e">
        <f>#REF!</f>
        <v>#REF!</v>
      </c>
      <c r="BB163" s="5" t="e">
        <f>#REF!</f>
        <v>#REF!</v>
      </c>
      <c r="BC163" s="5" t="e">
        <f>#REF!</f>
        <v>#REF!</v>
      </c>
      <c r="BD163" s="21" t="e">
        <f>#REF!</f>
        <v>#REF!</v>
      </c>
      <c r="BE163" s="5" t="e">
        <f>1/(BC163-BB163)</f>
        <v>#REF!</v>
      </c>
      <c r="BF163" s="2"/>
      <c r="BG163" s="2"/>
      <c r="BH163" s="2">
        <v>0</v>
      </c>
      <c r="BI163" s="2" t="e">
        <f>#REF!</f>
        <v>#REF!</v>
      </c>
      <c r="BJ163" s="2"/>
      <c r="BK163" s="8"/>
      <c r="BL163" s="8"/>
      <c r="BN163" s="5" t="e">
        <f>((C163*C$3+D163*D$3+E163*E$3+#REF!*#REF!+F163*F$3+G163*G$3+H163*H$3+I163*I$3+#REF!*#REF!+K163*K$3+L163*L$3+M163*M$3+N163*N$3+#REF!*#REF!+O163*O$3+P163*P$3+Q163*Q$3+R163*R$3+S163*S$3+#REF!*#REF!+T163*T$3+U163*U$3+V163*V$3+W163*W$3+X163*X$3+Y163*Y$3+Z163*Z$3+AA163*AA$3+AB163*AB$3+AC163*AC$3+AD163*AD$3+AE163*AE$3+AF163*AF$3+AG163*AG$3+AH163*AH$3+AI163*AI$3+AJ163*AJ$3+AK163*AK$3+AL163*AL$3+AM163*AM$3+#REF!*#REF!+AN163*AN$3+AO163*AO$3+AP163*AP$3+AQ163*AQ$3+AR163*AR$3+AS163*AS$3+AT163*AT$3+AU163*AU$3+AV163*AV$3+AW163*AW$3+AX163*AX$3+AY163*AY$3+AZ163*AZ$3+BA163*BA$3)/1000)</f>
        <v>#REF!</v>
      </c>
      <c r="BO163" s="2" t="e">
        <f t="shared" ref="BO163" si="87">BD163/1000-1</f>
        <v>#REF!</v>
      </c>
      <c r="BP163" s="41">
        <f t="shared" si="86"/>
        <v>159</v>
      </c>
    </row>
  </sheetData>
  <sortState ref="A8:BT118">
    <sortCondition ref="A8:A118"/>
  </sortState>
  <conditionalFormatting sqref="BC9:BC15 BB6:BB15 BE85 A2:A4 BC6:BG8 A5:BI5 M4:BI4 A6:BA36 BB16:BC36 C4:K4 BQ4 BJ54:BJ61 BR123:XFD1048576 A87:BO92 BR87:XFD92 BH6:BI62 BJ4:BP6 A65:BI75 BK54:BO62 A37:BC62 BD9:BG62 BJ7:BO53 B94:BA94 BK65:BO77 A76:BG81 BH76:BI77 BR1:XFD85 A82:BC85 BD82:BG84 BH78:BO85 BR94:BS122 A164:BP1048576 A96:BO163 BP7:BP163 A95:BA95 BD94:BD95 BF94:BM95 A1:BP1 C2:BQ3">
    <cfRule type="cellIs" dxfId="17" priority="23" operator="equal">
      <formula>0</formula>
    </cfRule>
  </conditionalFormatting>
  <conditionalFormatting sqref="BJ65:BJ76">
    <cfRule type="cellIs" dxfId="16" priority="20" operator="equal">
      <formula>0</formula>
    </cfRule>
  </conditionalFormatting>
  <conditionalFormatting sqref="BJ77">
    <cfRule type="cellIs" dxfId="15" priority="18" operator="equal">
      <formula>0</formula>
    </cfRule>
  </conditionalFormatting>
  <conditionalFormatting sqref="BJ62">
    <cfRule type="cellIs" dxfId="14" priority="14" operator="equal">
      <formula>0</formula>
    </cfRule>
  </conditionalFormatting>
  <conditionalFormatting sqref="BD85 BF85:BG85">
    <cfRule type="cellIs" dxfId="13" priority="11" operator="equal">
      <formula>0</formula>
    </cfRule>
  </conditionalFormatting>
  <conditionalFormatting sqref="L4">
    <cfRule type="cellIs" dxfId="12" priority="9" operator="equal">
      <formula>0</formula>
    </cfRule>
  </conditionalFormatting>
  <conditionalFormatting sqref="BQ1">
    <cfRule type="cellIs" dxfId="11" priority="8" operator="equal">
      <formula>0</formula>
    </cfRule>
  </conditionalFormatting>
  <conditionalFormatting sqref="BR86:XFD86 A86:BO86">
    <cfRule type="cellIs" dxfId="10" priority="5" operator="equal">
      <formula>0</formula>
    </cfRule>
  </conditionalFormatting>
  <conditionalFormatting sqref="A93:BI93 BR93:XFD93 BK93:BO93 A94 BB94:BC95 BE94:BE95 BN94:BO95">
    <cfRule type="cellIs" dxfId="9" priority="3" operator="equal">
      <formula>0</formula>
    </cfRule>
  </conditionalFormatting>
  <conditionalFormatting sqref="BJ93">
    <cfRule type="cellIs" dxfId="8" priority="2" operator="equal">
      <formula>0</formula>
    </cfRule>
  </conditionalFormatting>
  <conditionalFormatting sqref="A63:BO64">
    <cfRule type="cellIs" dxfId="7" priority="1" operator="equal">
      <formula>0</formula>
    </cfRule>
  </conditionalFormatting>
  <pageMargins left="0.7" right="0.7" top="0.75" bottom="0.75" header="0.3" footer="0.3"/>
  <pageSetup paperSize="5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50"/>
  <sheetViews>
    <sheetView topLeftCell="A76" zoomScaleNormal="100" workbookViewId="0">
      <selection activeCell="A34" sqref="A34"/>
    </sheetView>
  </sheetViews>
  <sheetFormatPr defaultRowHeight="15" x14ac:dyDescent="0.25"/>
  <cols>
    <col min="1" max="1" width="26.42578125" bestFit="1" customWidth="1"/>
    <col min="2" max="2" width="26.42578125" customWidth="1"/>
    <col min="3" max="3" width="7.42578125" customWidth="1"/>
    <col min="4" max="4" width="6.42578125" customWidth="1"/>
    <col min="5" max="5" width="5.42578125" customWidth="1"/>
    <col min="6" max="6" width="7.7109375" customWidth="1"/>
    <col min="7" max="7" width="4.42578125" customWidth="1"/>
    <col min="8" max="8" width="11" customWidth="1"/>
    <col min="9" max="9" width="9.42578125" customWidth="1"/>
    <col min="10" max="10" width="10.42578125" customWidth="1"/>
    <col min="11" max="11" width="11.7109375" customWidth="1"/>
    <col min="12" max="12" width="14" style="1" customWidth="1"/>
    <col min="13" max="13" width="14.42578125" bestFit="1" customWidth="1"/>
  </cols>
  <sheetData>
    <row r="1" spans="1:13" x14ac:dyDescent="0.25">
      <c r="A1" t="s">
        <v>328</v>
      </c>
      <c r="B1" t="s">
        <v>329</v>
      </c>
      <c r="C1" t="s">
        <v>330</v>
      </c>
      <c r="D1" t="s">
        <v>122</v>
      </c>
      <c r="E1" t="s">
        <v>123</v>
      </c>
      <c r="F1" t="s">
        <v>124</v>
      </c>
      <c r="G1" t="s">
        <v>331</v>
      </c>
      <c r="H1" t="s">
        <v>126</v>
      </c>
      <c r="I1" t="s">
        <v>127</v>
      </c>
      <c r="J1" t="s">
        <v>332</v>
      </c>
      <c r="K1" t="s">
        <v>333</v>
      </c>
      <c r="L1" s="1" t="s">
        <v>338</v>
      </c>
      <c r="M1" s="1" t="s">
        <v>339</v>
      </c>
    </row>
    <row r="2" spans="1:13" x14ac:dyDescent="0.25">
      <c r="A2" t="str">
        <f>IF('Master Blend Sheet'!A5="","",'Master Blend Sheet'!A5)</f>
        <v>0:1:0 'A'</v>
      </c>
      <c r="B2" t="str">
        <f>IF('Master Blend Sheet'!B5="","",'Master Blend Sheet'!B5)</f>
        <v>0:1:0 'A'</v>
      </c>
      <c r="C2" s="1">
        <f>IF(A2="","",'Master Blend Sheet'!BH5)</f>
        <v>0</v>
      </c>
      <c r="D2" s="1">
        <f>IF($A2="","",'Master Blend Sheet'!BB5)</f>
        <v>0.45858329487771116</v>
      </c>
      <c r="E2" s="1">
        <f>IF($A2="","",'Master Blend Sheet'!BC5)</f>
        <v>0.77584217812644218</v>
      </c>
      <c r="F2" s="1">
        <f>IF($A2="","",'Master Blend Sheet'!BD5)</f>
        <v>1880</v>
      </c>
      <c r="G2" s="1">
        <f>IF($A2="","",'Master Blend Sheet'!BE5)</f>
        <v>3.1519999999999992</v>
      </c>
      <c r="H2" s="1" t="str">
        <f>IF($A2="","",'Master Blend Sheet'!BF5)</f>
        <v>N</v>
      </c>
      <c r="I2" s="1" t="str">
        <f>IF($A2="","",'Master Blend Sheet'!BG5)</f>
        <v>01</v>
      </c>
      <c r="J2" s="1">
        <f>IF($A2="","",'Master Blend Sheet'!BH5)</f>
        <v>0</v>
      </c>
      <c r="K2" s="1">
        <f>IF($A2="","",'Master Blend Sheet'!BI5)</f>
        <v>1000</v>
      </c>
      <c r="L2" s="1" t="s">
        <v>336</v>
      </c>
      <c r="M2" s="1" t="s">
        <v>336</v>
      </c>
    </row>
    <row r="3" spans="1:13" x14ac:dyDescent="0.25">
      <c r="A3" t="str">
        <f>IF('Master Blend Sheet'!A6="","",'Master Blend Sheet'!A6)</f>
        <v>0:1:0 'C'</v>
      </c>
      <c r="B3" t="str">
        <f>IF('Master Blend Sheet'!B6="","",'Master Blend Sheet'!B6)</f>
        <v>0:1:0 'C'</v>
      </c>
      <c r="C3" s="1">
        <f>IF(A3="","",'Master Blend Sheet'!BH6)</f>
        <v>0</v>
      </c>
      <c r="D3" s="1">
        <f>IF($A3="","",'Master Blend Sheet'!BB6)</f>
        <v>0.56712293554398818</v>
      </c>
      <c r="E3" s="1">
        <f>IF($A3="","",'Master Blend Sheet'!BC6)</f>
        <v>0.88040614356403823</v>
      </c>
      <c r="F3" s="1">
        <f>IF($A3="","",'Master Blend Sheet'!BD6)</f>
        <v>1780</v>
      </c>
      <c r="G3" s="1">
        <f>IF($A3="","",'Master Blend Sheet'!BE6)</f>
        <v>3.1920000000000006</v>
      </c>
      <c r="H3" s="1" t="str">
        <f>IF($A3="","",'Master Blend Sheet'!BF6)</f>
        <v>N</v>
      </c>
      <c r="I3" s="1" t="str">
        <f>IF($A3="","",'Master Blend Sheet'!BG6)</f>
        <v>03</v>
      </c>
      <c r="J3" s="1">
        <f>IF($A3="","",'Master Blend Sheet'!BH6)</f>
        <v>0</v>
      </c>
      <c r="K3" s="1">
        <f>IF($A3="","",'Master Blend Sheet'!BI6)</f>
        <v>1000</v>
      </c>
      <c r="L3" s="1" t="s">
        <v>336</v>
      </c>
      <c r="M3" s="1" t="s">
        <v>336</v>
      </c>
    </row>
    <row r="4" spans="1:13" x14ac:dyDescent="0.25">
      <c r="A4" t="str">
        <f>IF('Master Blend Sheet'!A7="","",'Master Blend Sheet'!A7)</f>
        <v>0:1:0 'G'</v>
      </c>
      <c r="B4" t="str">
        <f>IF('Master Blend Sheet'!B7="","",'Master Blend Sheet'!B7)</f>
        <v>0:1:0 'G'</v>
      </c>
      <c r="C4" s="1">
        <f>IF(A4="","",'Master Blend Sheet'!BH7)</f>
        <v>0</v>
      </c>
      <c r="D4" s="1">
        <f>IF($A4="","",'Master Blend Sheet'!BB7)</f>
        <v>0.4480592454779786</v>
      </c>
      <c r="E4" s="1">
        <f>IF($A4="","",'Master Blend Sheet'!BC7)</f>
        <v>0.76173553155075147</v>
      </c>
      <c r="F4" s="1">
        <f>IF($A4="","",'Master Blend Sheet'!BD7)</f>
        <v>1901</v>
      </c>
      <c r="G4" s="1">
        <f>IF($A4="","",'Master Blend Sheet'!BE7)</f>
        <v>3.1880000000000002</v>
      </c>
      <c r="H4" s="1" t="str">
        <f>IF($A4="","",'Master Blend Sheet'!BF7)</f>
        <v>N</v>
      </c>
      <c r="I4" s="1" t="str">
        <f>IF($A4="","",'Master Blend Sheet'!BG7)</f>
        <v>04</v>
      </c>
      <c r="J4" s="1">
        <f>IF($A4="","",'Master Blend Sheet'!BH7)</f>
        <v>0</v>
      </c>
      <c r="K4" s="1">
        <f>IF($A4="","",'Master Blend Sheet'!BI7)</f>
        <v>1000</v>
      </c>
      <c r="L4" s="1">
        <v>113000</v>
      </c>
      <c r="M4" s="1">
        <v>113000</v>
      </c>
    </row>
    <row r="5" spans="1:13" x14ac:dyDescent="0.25">
      <c r="A5" t="str">
        <f>IF('Master Blend Sheet'!A8="","",'Master Blend Sheet'!A8)</f>
        <v>0:1:12 'G'</v>
      </c>
      <c r="B5" t="str">
        <f>IF('Master Blend Sheet'!B8="","",'Master Blend Sheet'!B8)</f>
        <v>0:1:0 'G'</v>
      </c>
      <c r="C5" s="1">
        <f>IF(A5="","",'Master Blend Sheet'!BH8)</f>
        <v>12</v>
      </c>
      <c r="D5" s="1">
        <f>IF($A5="","",'Master Blend Sheet'!BB8)</f>
        <v>1.085053533569063</v>
      </c>
      <c r="E5" s="1">
        <f>IF($A5="","",'Master Blend Sheet'!BC8)</f>
        <v>1.4459367433239758</v>
      </c>
      <c r="F5" s="1">
        <f>IF($A5="","",'Master Blend Sheet'!BD8)</f>
        <v>1525</v>
      </c>
      <c r="G5" s="1">
        <f>IF($A5="","",'Master Blend Sheet'!BE8)</f>
        <v>2.7709795661569614</v>
      </c>
      <c r="H5" s="1" t="str">
        <f>IF($A5="","",'Master Blend Sheet'!BF8)</f>
        <v>Y</v>
      </c>
      <c r="I5" s="1" t="str">
        <f>IF($A5="","",'Master Blend Sheet'!BG8)</f>
        <v>04</v>
      </c>
      <c r="J5" s="1">
        <f>IF($A5="","",'Master Blend Sheet'!BH8)</f>
        <v>12</v>
      </c>
      <c r="K5" s="1">
        <f>IF($A5="","",'Master Blend Sheet'!BI8)</f>
        <v>1120</v>
      </c>
      <c r="L5" s="1" t="s">
        <v>336</v>
      </c>
      <c r="M5" s="1">
        <v>113000</v>
      </c>
    </row>
    <row r="6" spans="1:13" x14ac:dyDescent="0.25">
      <c r="A6" t="str">
        <f>IF('Master Blend Sheet'!A9="","",'Master Blend Sheet'!A9)</f>
        <v>0:1:2 'G'</v>
      </c>
      <c r="B6" t="str">
        <f>IF('Master Blend Sheet'!B9="","",'Master Blend Sheet'!B9)</f>
        <v>0:1:0 'G'</v>
      </c>
      <c r="C6" s="1">
        <f>IF(A6="","",'Master Blend Sheet'!BH9)</f>
        <v>2</v>
      </c>
      <c r="D6" s="1">
        <f>IF($A6="","",'Master Blend Sheet'!BB9)</f>
        <v>0.55591304571747824</v>
      </c>
      <c r="E6" s="1">
        <f>IF($A6="","",'Master Blend Sheet'!BC9)</f>
        <v>0.87745715240394118</v>
      </c>
      <c r="F6" s="1">
        <f>IF($A6="","",'Master Blend Sheet'!BD9)</f>
        <v>1796</v>
      </c>
      <c r="G6" s="1">
        <f>IF($A6="","",'Master Blend Sheet'!BE9)</f>
        <v>3.1099932457325306</v>
      </c>
      <c r="H6" s="1" t="str">
        <f>IF($A6="","",'Master Blend Sheet'!BF9)</f>
        <v>N</v>
      </c>
      <c r="I6" s="1" t="str">
        <f>IF($A6="","",'Master Blend Sheet'!BG9)</f>
        <v>04</v>
      </c>
      <c r="J6" s="1">
        <f>IF($A6="","",'Master Blend Sheet'!BH9)</f>
        <v>2</v>
      </c>
      <c r="K6" s="1">
        <f>IF($A6="","",'Master Blend Sheet'!BI9)</f>
        <v>1020</v>
      </c>
      <c r="L6" s="1" t="s">
        <v>336</v>
      </c>
      <c r="M6" s="1">
        <v>113000</v>
      </c>
    </row>
    <row r="7" spans="1:13" x14ac:dyDescent="0.25">
      <c r="A7" t="str">
        <f>IF('Master Blend Sheet'!A10="","",'Master Blend Sheet'!A10)</f>
        <v>0:1:4 'G'</v>
      </c>
      <c r="B7" t="str">
        <f>IF('Master Blend Sheet'!B10="","",'Master Blend Sheet'!B10)</f>
        <v>0:1:0 'G'</v>
      </c>
      <c r="C7" s="1">
        <f>IF(A7="","",'Master Blend Sheet'!BH10)</f>
        <v>4</v>
      </c>
      <c r="D7" s="1">
        <f>IF($A7="","",'Master Blend Sheet'!BB10)</f>
        <v>0.66026505417595727</v>
      </c>
      <c r="E7" s="1">
        <f>IF($A7="","",'Master Blend Sheet'!BC10)</f>
        <v>0.98967698147611016</v>
      </c>
      <c r="F7" s="1">
        <f>IF($A7="","",'Master Blend Sheet'!BD10)</f>
        <v>1718</v>
      </c>
      <c r="G7" s="1">
        <f>IF($A7="","",'Master Blend Sheet'!BE10)</f>
        <v>3.0357127873175704</v>
      </c>
      <c r="H7" s="1" t="str">
        <f>IF($A7="","",'Master Blend Sheet'!BF10)</f>
        <v>N</v>
      </c>
      <c r="I7" s="1" t="str">
        <f>IF($A7="","",'Master Blend Sheet'!BG10)</f>
        <v>04</v>
      </c>
      <c r="J7" s="1">
        <f>IF($A7="","",'Master Blend Sheet'!BH10)</f>
        <v>4</v>
      </c>
      <c r="K7" s="1">
        <f>IF($A7="","",'Master Blend Sheet'!BI10)</f>
        <v>1040</v>
      </c>
      <c r="L7" s="1" t="s">
        <v>336</v>
      </c>
      <c r="M7" s="1">
        <v>113000</v>
      </c>
    </row>
    <row r="8" spans="1:13" x14ac:dyDescent="0.25">
      <c r="A8" t="str">
        <f>IF('Master Blend Sheet'!A11="","",'Master Blend Sheet'!A11)</f>
        <v>0:1:6 'G'</v>
      </c>
      <c r="B8" t="str">
        <f>IF('Master Blend Sheet'!B11="","",'Master Blend Sheet'!B11)</f>
        <v>0:1:0 'G'</v>
      </c>
      <c r="C8" s="1">
        <f>IF(A8="","",'Master Blend Sheet'!BH11)</f>
        <v>6</v>
      </c>
      <c r="D8" s="1">
        <f>IF($A8="","",'Master Blend Sheet'!BB11)</f>
        <v>0.74788579575906566</v>
      </c>
      <c r="E8" s="1">
        <f>IF($A8="","",'Master Blend Sheet'!BC11)</f>
        <v>1.0851655436729086</v>
      </c>
      <c r="F8" s="1">
        <f>IF($A8="","",'Master Blend Sheet'!BD11)</f>
        <v>1666</v>
      </c>
      <c r="G8" s="1">
        <f>IF($A8="","",'Master Blend Sheet'!BE11)</f>
        <v>2.9648978516653979</v>
      </c>
      <c r="H8" s="1" t="str">
        <f>IF($A8="","",'Master Blend Sheet'!BF11)</f>
        <v>Y</v>
      </c>
      <c r="I8" s="1" t="str">
        <f>IF($A8="","",'Master Blend Sheet'!BG11)</f>
        <v>04</v>
      </c>
      <c r="J8" s="1">
        <f>IF($A8="","",'Master Blend Sheet'!BH11)</f>
        <v>6</v>
      </c>
      <c r="K8" s="1">
        <f>IF($A8="","",'Master Blend Sheet'!BI11)</f>
        <v>1060</v>
      </c>
      <c r="L8" s="1" t="s">
        <v>336</v>
      </c>
      <c r="M8" s="1">
        <v>113000</v>
      </c>
    </row>
    <row r="9" spans="1:13" x14ac:dyDescent="0.25">
      <c r="A9" t="str">
        <f>IF('Master Blend Sheet'!A12="","",'Master Blend Sheet'!A12)</f>
        <v>0:1:8 'G'</v>
      </c>
      <c r="B9" t="str">
        <f>IF('Master Blend Sheet'!B12="","",'Master Blend Sheet'!B12)</f>
        <v>0:1:0 'G'</v>
      </c>
      <c r="C9" s="1">
        <f>IF(A9="","",'Master Blend Sheet'!BH12)</f>
        <v>8</v>
      </c>
      <c r="D9" s="1">
        <f>IF($A9="","",'Master Blend Sheet'!BB12)</f>
        <v>0.87351318018302604</v>
      </c>
      <c r="E9" s="1">
        <f>IF($A9="","",'Master Blend Sheet'!BC12)</f>
        <v>1.218660748710559</v>
      </c>
      <c r="F9" s="1">
        <f>IF($A9="","",'Master Blend Sheet'!BD12)</f>
        <v>1603</v>
      </c>
      <c r="G9" s="1">
        <f>IF($A9="","",'Master Blend Sheet'!BE12)</f>
        <v>2.8973114435260134</v>
      </c>
      <c r="H9" s="1" t="str">
        <f>IF($A9="","",'Master Blend Sheet'!BF12)</f>
        <v>Y</v>
      </c>
      <c r="I9" s="1" t="str">
        <f>IF($A9="","",'Master Blend Sheet'!BG12)</f>
        <v>04</v>
      </c>
      <c r="J9" s="1">
        <f>IF($A9="","",'Master Blend Sheet'!BH12)</f>
        <v>8</v>
      </c>
      <c r="K9" s="1">
        <f>IF($A9="","",'Master Blend Sheet'!BI12)</f>
        <v>1080</v>
      </c>
      <c r="L9" s="1" t="s">
        <v>336</v>
      </c>
      <c r="M9" s="1">
        <v>113000</v>
      </c>
    </row>
    <row r="10" spans="1:13" x14ac:dyDescent="0.25">
      <c r="A10" t="str">
        <f>IF('Master Blend Sheet'!A13="","",'Master Blend Sheet'!A13)</f>
        <v>1:1:0 'G'</v>
      </c>
      <c r="B10" t="str">
        <f>IF('Master Blend Sheet'!B13="","",'Master Blend Sheet'!B13)</f>
        <v>1:1:0 'G'</v>
      </c>
      <c r="C10" s="1">
        <f>IF(A10="","",'Master Blend Sheet'!BH13)</f>
        <v>0</v>
      </c>
      <c r="D10" s="1">
        <f>IF($A10="","",'Master Blend Sheet'!BB13)</f>
        <v>0.49202432401930529</v>
      </c>
      <c r="E10" s="1">
        <f>IF($A10="","",'Master Blend Sheet'!BC13)</f>
        <v>0.86745600233680542</v>
      </c>
      <c r="F10" s="1">
        <f>IF($A10="","",'Master Blend Sheet'!BD13)</f>
        <v>1720</v>
      </c>
      <c r="G10" s="1">
        <f>IF($A10="","",'Master Blend Sheet'!BE13)</f>
        <v>2.6636004837990961</v>
      </c>
      <c r="H10" s="1" t="str">
        <f>IF($A10="","",'Master Blend Sheet'!BF13)</f>
        <v>N</v>
      </c>
      <c r="I10" s="1" t="str">
        <f>IF($A10="","",'Master Blend Sheet'!BG13)</f>
        <v>04</v>
      </c>
      <c r="J10" s="1">
        <f>IF($A10="","",'Master Blend Sheet'!BH13)</f>
        <v>0</v>
      </c>
      <c r="K10" s="1">
        <f>IF($A10="","",'Master Blend Sheet'!BI13)</f>
        <v>1000</v>
      </c>
      <c r="L10" s="1">
        <v>113002</v>
      </c>
      <c r="M10" s="1">
        <v>113002</v>
      </c>
    </row>
    <row r="11" spans="1:13" x14ac:dyDescent="0.25">
      <c r="A11" t="str">
        <f>IF('Master Blend Sheet'!A14="","",'Master Blend Sheet'!A14)</f>
        <v>1:1:0 'G' (Sask)</v>
      </c>
      <c r="B11" t="str">
        <f>IF('Master Blend Sheet'!B14="","",'Master Blend Sheet'!B14)</f>
        <v>1:1:0 'G'</v>
      </c>
      <c r="C11" s="1">
        <f>IF(A11="","",'Master Blend Sheet'!BH14)</f>
        <v>0</v>
      </c>
      <c r="D11" s="1">
        <f>IF($A11="","",'Master Blend Sheet'!BB14)</f>
        <v>0.53985477187906372</v>
      </c>
      <c r="E11" s="1">
        <f>IF($A11="","",'Master Blend Sheet'!BC14)</f>
        <v>0.8952644022552696</v>
      </c>
      <c r="F11" s="1">
        <f>IF($A11="","",'Master Blend Sheet'!BD14)</f>
        <v>1720</v>
      </c>
      <c r="G11" s="1">
        <f>IF($A11="","",'Master Blend Sheet'!BE14)</f>
        <v>2.8136547649018024</v>
      </c>
      <c r="H11" s="1" t="str">
        <f>IF($A11="","",'Master Blend Sheet'!BF14)</f>
        <v>N</v>
      </c>
      <c r="I11" s="1" t="str">
        <f>IF($A11="","",'Master Blend Sheet'!BG14)</f>
        <v>04</v>
      </c>
      <c r="J11" s="1">
        <f>IF($A11="","",'Master Blend Sheet'!BH14)</f>
        <v>0</v>
      </c>
      <c r="K11" s="1">
        <f>IF($A11="","",'Master Blend Sheet'!BI14)</f>
        <v>1000</v>
      </c>
      <c r="L11" s="1">
        <v>113002</v>
      </c>
      <c r="M11" s="1">
        <v>113002</v>
      </c>
    </row>
    <row r="12" spans="1:13" x14ac:dyDescent="0.25">
      <c r="A12" t="str">
        <f>IF('Master Blend Sheet'!A15="","",'Master Blend Sheet'!A15)</f>
        <v>1:1:12 'G'</v>
      </c>
      <c r="B12" t="str">
        <f>IF('Master Blend Sheet'!B15="","",'Master Blend Sheet'!B15)</f>
        <v>1:1:0 'G'</v>
      </c>
      <c r="C12" s="1">
        <f>IF(A12="","",'Master Blend Sheet'!BH15)</f>
        <v>12</v>
      </c>
      <c r="D12" s="1">
        <f>IF($A12="","",'Master Blend Sheet'!BB15)</f>
        <v>1.1409519764765035</v>
      </c>
      <c r="E12" s="1">
        <f>IF($A12="","",'Master Blend Sheet'!BC15)</f>
        <v>1.5635905784761435</v>
      </c>
      <c r="F12" s="1">
        <f>IF($A12="","",'Master Blend Sheet'!BD15)</f>
        <v>1446</v>
      </c>
      <c r="G12" s="1">
        <f>IF($A12="","",'Master Blend Sheet'!BE15)</f>
        <v>2.3660877053555365</v>
      </c>
      <c r="H12" s="1" t="str">
        <f>IF($A12="","",'Master Blend Sheet'!BF15)</f>
        <v>Y</v>
      </c>
      <c r="I12" s="1" t="str">
        <f>IF($A12="","",'Master Blend Sheet'!BG15)</f>
        <v>04</v>
      </c>
      <c r="J12" s="1">
        <f>IF($A12="","",'Master Blend Sheet'!BH15)</f>
        <v>12</v>
      </c>
      <c r="K12" s="1">
        <f>IF($A12="","",'Master Blend Sheet'!BI15)</f>
        <v>1120</v>
      </c>
      <c r="L12" s="1" t="s">
        <v>336</v>
      </c>
      <c r="M12" s="1">
        <v>113002</v>
      </c>
    </row>
    <row r="13" spans="1:13" x14ac:dyDescent="0.25">
      <c r="A13" t="str">
        <f>IF('Master Blend Sheet'!A16="","",'Master Blend Sheet'!A16)</f>
        <v>1:1:12 'G' (Sask)</v>
      </c>
      <c r="B13" t="str">
        <f>IF('Master Blend Sheet'!B16="","",'Master Blend Sheet'!B16)</f>
        <v>1:1:0 'G'</v>
      </c>
      <c r="C13" s="1">
        <f>IF(A13="","",'Master Blend Sheet'!BH16)</f>
        <v>12</v>
      </c>
      <c r="D13" s="1">
        <f>IF($A13="","",'Master Blend Sheet'!BB16)</f>
        <v>1.2058665085911029</v>
      </c>
      <c r="E13" s="1">
        <f>IF($A13="","",'Master Blend Sheet'!BC16)</f>
        <v>1.6084830626494488</v>
      </c>
      <c r="F13" s="1">
        <f>IF($A13="","",'Master Blend Sheet'!BD16)</f>
        <v>1446</v>
      </c>
      <c r="G13" s="1">
        <f>IF($A13="","",'Master Blend Sheet'!BE16)</f>
        <v>2.4837528162219655</v>
      </c>
      <c r="H13" s="1" t="str">
        <f>IF($A13="","",'Master Blend Sheet'!BF16)</f>
        <v>Y</v>
      </c>
      <c r="I13" s="1" t="str">
        <f>IF($A13="","",'Master Blend Sheet'!BG16)</f>
        <v>04</v>
      </c>
      <c r="J13" s="1">
        <f>IF($A13="","",'Master Blend Sheet'!BH16)</f>
        <v>12</v>
      </c>
      <c r="K13" s="1">
        <f>IF($A13="","",'Master Blend Sheet'!BI16)</f>
        <v>1120</v>
      </c>
      <c r="L13" s="1" t="s">
        <v>336</v>
      </c>
      <c r="M13" s="1">
        <v>113002</v>
      </c>
    </row>
    <row r="14" spans="1:13" x14ac:dyDescent="0.25">
      <c r="A14" t="str">
        <f>IF('Master Blend Sheet'!A17="","",'Master Blend Sheet'!A17)</f>
        <v>1:1:2 'G'</v>
      </c>
      <c r="B14" t="str">
        <f>IF('Master Blend Sheet'!B17="","",'Master Blend Sheet'!B17)</f>
        <v>1:1:0 'G'</v>
      </c>
      <c r="C14" s="1">
        <f>IF(A14="","",'Master Blend Sheet'!BH17)</f>
        <v>2</v>
      </c>
      <c r="D14" s="1">
        <f>IF($A14="","",'Master Blend Sheet'!BB17)</f>
        <v>0.60230499188740116</v>
      </c>
      <c r="E14" s="1">
        <f>IF($A14="","",'Master Blend Sheet'!BC17)</f>
        <v>0.98560449081859125</v>
      </c>
      <c r="F14" s="1">
        <f>IF($A14="","",'Master Blend Sheet'!BD17)</f>
        <v>1646</v>
      </c>
      <c r="G14" s="1">
        <f>IF($A14="","",'Master Blend Sheet'!BE17)</f>
        <v>2.6089259255189372</v>
      </c>
      <c r="H14" s="1" t="str">
        <f>IF($A14="","",'Master Blend Sheet'!BF17)</f>
        <v>N</v>
      </c>
      <c r="I14" s="1" t="str">
        <f>IF($A14="","",'Master Blend Sheet'!BG17)</f>
        <v>06</v>
      </c>
      <c r="J14" s="1">
        <f>IF($A14="","",'Master Blend Sheet'!BH17)</f>
        <v>2</v>
      </c>
      <c r="K14" s="1">
        <f>IF($A14="","",'Master Blend Sheet'!BI17)</f>
        <v>1020</v>
      </c>
      <c r="L14" s="1" t="s">
        <v>336</v>
      </c>
      <c r="M14" s="1">
        <v>113002</v>
      </c>
    </row>
    <row r="15" spans="1:13" x14ac:dyDescent="0.25">
      <c r="A15" t="str">
        <f>IF('Master Blend Sheet'!A18="","",'Master Blend Sheet'!A18)</f>
        <v>1:1:2 'G' (Sask)</v>
      </c>
      <c r="B15" t="str">
        <f>IF('Master Blend Sheet'!B18="","",'Master Blend Sheet'!B18)</f>
        <v>1:1:0 'G'</v>
      </c>
      <c r="C15" s="1">
        <f>IF(A15="","",'Master Blend Sheet'!BH18)</f>
        <v>2</v>
      </c>
      <c r="D15" s="1">
        <f>IF($A15="","",'Master Blend Sheet'!BB18)</f>
        <v>0.65332092209076065</v>
      </c>
      <c r="E15" s="1">
        <f>IF($A15="","",'Master Blend Sheet'!BC18)</f>
        <v>1.0165983730806565</v>
      </c>
      <c r="F15" s="1">
        <f>IF($A15="","",'Master Blend Sheet'!BD18)</f>
        <v>1646</v>
      </c>
      <c r="G15" s="1">
        <f>IF($A15="","",'Master Blend Sheet'!BE18)</f>
        <v>2.7527169585535711</v>
      </c>
      <c r="H15" s="1" t="str">
        <f>IF($A15="","",'Master Blend Sheet'!BF18)</f>
        <v>N</v>
      </c>
      <c r="I15" s="1" t="str">
        <f>IF($A15="","",'Master Blend Sheet'!BG18)</f>
        <v>06</v>
      </c>
      <c r="J15" s="1">
        <f>IF($A15="","",'Master Blend Sheet'!BH18)</f>
        <v>2</v>
      </c>
      <c r="K15" s="1">
        <f>IF($A15="","",'Master Blend Sheet'!BI18)</f>
        <v>1020</v>
      </c>
      <c r="L15" s="1" t="s">
        <v>336</v>
      </c>
      <c r="M15" s="1">
        <v>113002</v>
      </c>
    </row>
    <row r="16" spans="1:13" x14ac:dyDescent="0.25">
      <c r="A16" t="str">
        <f>IF('Master Blend Sheet'!A19="","",'Master Blend Sheet'!A19)</f>
        <v>1:1:4 'G'</v>
      </c>
      <c r="B16" t="str">
        <f>IF('Master Blend Sheet'!B19="","",'Master Blend Sheet'!B19)</f>
        <v>1:1:0 'G'</v>
      </c>
      <c r="C16" s="1">
        <f>IF(A16="","",'Master Blend Sheet'!BH19)</f>
        <v>4</v>
      </c>
      <c r="D16" s="1">
        <f>IF($A16="","",'Master Blend Sheet'!BB19)</f>
        <v>0.70854908800617045</v>
      </c>
      <c r="E16" s="1">
        <f>IF($A16="","",'Master Blend Sheet'!BC19)</f>
        <v>1.0997164075510506</v>
      </c>
      <c r="F16" s="1">
        <f>IF($A16="","",'Master Blend Sheet'!BD19)</f>
        <v>1590</v>
      </c>
      <c r="G16" s="1">
        <f>IF($A16="","",'Master Blend Sheet'!BE19)</f>
        <v>2.5564507821448159</v>
      </c>
      <c r="H16" s="1" t="str">
        <f>IF($A16="","",'Master Blend Sheet'!BF19)</f>
        <v>N</v>
      </c>
      <c r="I16" s="1" t="str">
        <f>IF($A16="","",'Master Blend Sheet'!BG19)</f>
        <v>07</v>
      </c>
      <c r="J16" s="1">
        <f>IF($A16="","",'Master Blend Sheet'!BH19)</f>
        <v>4</v>
      </c>
      <c r="K16" s="1">
        <f>IF($A16="","",'Master Blend Sheet'!BI19)</f>
        <v>1040</v>
      </c>
      <c r="L16" s="1" t="s">
        <v>336</v>
      </c>
      <c r="M16" s="1">
        <v>113002</v>
      </c>
    </row>
    <row r="17" spans="1:13" x14ac:dyDescent="0.25">
      <c r="A17" t="str">
        <f>IF('Master Blend Sheet'!A20="","",'Master Blend Sheet'!A20)</f>
        <v>1:1:4 'G' (Sask)</v>
      </c>
      <c r="B17" t="str">
        <f>IF('Master Blend Sheet'!B20="","",'Master Blend Sheet'!B20)</f>
        <v>1:1:0 'G'</v>
      </c>
      <c r="C17" s="1">
        <f>IF(A17="","",'Master Blend Sheet'!BH20)</f>
        <v>4</v>
      </c>
      <c r="D17" s="1">
        <f>IF($A17="","",'Master Blend Sheet'!BB20)</f>
        <v>0.7625068104242344</v>
      </c>
      <c r="E17" s="1">
        <f>IF($A17="","",'Master Blend Sheet'!BC20)</f>
        <v>1.1336520820278202</v>
      </c>
      <c r="F17" s="1">
        <f>IF($A17="","",'Master Blend Sheet'!BD20)</f>
        <v>1590</v>
      </c>
      <c r="G17" s="1">
        <f>IF($A17="","",'Master Blend Sheet'!BE20)</f>
        <v>2.6943627644220229</v>
      </c>
      <c r="H17" s="1" t="str">
        <f>IF($A17="","",'Master Blend Sheet'!BF20)</f>
        <v>N</v>
      </c>
      <c r="I17" s="1" t="str">
        <f>IF($A17="","",'Master Blend Sheet'!BG20)</f>
        <v>07</v>
      </c>
      <c r="J17" s="1">
        <f>IF($A17="","",'Master Blend Sheet'!BH20)</f>
        <v>4</v>
      </c>
      <c r="K17" s="1">
        <f>IF($A17="","",'Master Blend Sheet'!BI20)</f>
        <v>1040</v>
      </c>
      <c r="L17" s="1" t="s">
        <v>336</v>
      </c>
      <c r="M17" s="1">
        <v>113002</v>
      </c>
    </row>
    <row r="18" spans="1:13" x14ac:dyDescent="0.25">
      <c r="A18" t="str">
        <f>IF('Master Blend Sheet'!A21="","",'Master Blend Sheet'!A21)</f>
        <v>1:1:6 'G'</v>
      </c>
      <c r="B18" t="str">
        <f>IF('Master Blend Sheet'!B21="","",'Master Blend Sheet'!B21)</f>
        <v>1:1:0 'G'</v>
      </c>
      <c r="C18" s="1">
        <f>IF(A18="","",'Master Blend Sheet'!BH21)</f>
        <v>6</v>
      </c>
      <c r="D18" s="1">
        <f>IF($A18="","",'Master Blend Sheet'!BB21)</f>
        <v>0.7983649682498174</v>
      </c>
      <c r="E18" s="1">
        <f>IF($A18="","",'Master Blend Sheet'!BC21)</f>
        <v>1.1974001084083876</v>
      </c>
      <c r="F18" s="1">
        <f>IF($A18="","",'Master Blend Sheet'!BD21)</f>
        <v>1552</v>
      </c>
      <c r="G18" s="1">
        <f>IF($A18="","",'Master Blend Sheet'!BE21)</f>
        <v>2.5060449553455766</v>
      </c>
      <c r="H18" s="1" t="str">
        <f>IF($A18="","",'Master Blend Sheet'!BF21)</f>
        <v>N</v>
      </c>
      <c r="I18" s="1" t="str">
        <f>IF($A18="","",'Master Blend Sheet'!BG21)</f>
        <v>04</v>
      </c>
      <c r="J18" s="1">
        <f>IF($A18="","",'Master Blend Sheet'!BH21)</f>
        <v>6</v>
      </c>
      <c r="K18" s="1">
        <f>IF($A18="","",'Master Blend Sheet'!BI21)</f>
        <v>1060</v>
      </c>
      <c r="L18" s="1" t="s">
        <v>336</v>
      </c>
      <c r="M18" s="1">
        <v>113002</v>
      </c>
    </row>
    <row r="19" spans="1:13" x14ac:dyDescent="0.25">
      <c r="A19" t="str">
        <f>IF('Master Blend Sheet'!A22="","",'Master Blend Sheet'!A22)</f>
        <v>1:1:6 'G' (Sask)</v>
      </c>
      <c r="B19" t="str">
        <f>IF('Master Blend Sheet'!B22="","",'Master Blend Sheet'!B22)</f>
        <v>1:1:0 'G'</v>
      </c>
      <c r="C19" s="1">
        <f>IF(A19="","",'Master Blend Sheet'!BH22)</f>
        <v>6</v>
      </c>
      <c r="D19" s="1">
        <f>IF($A19="","",'Master Blend Sheet'!BB22)</f>
        <v>0.85465884217171695</v>
      </c>
      <c r="E19" s="1">
        <f>IF($A19="","",'Master Blend Sheet'!BC22)</f>
        <v>1.2336719343889928</v>
      </c>
      <c r="F19" s="1">
        <f>IF($A19="","",'Master Blend Sheet'!BD22)</f>
        <v>1552</v>
      </c>
      <c r="G19" s="1">
        <f>IF($A19="","",'Master Blend Sheet'!BE22)</f>
        <v>2.6384312851829734</v>
      </c>
      <c r="H19" s="1" t="str">
        <f>IF($A19="","",'Master Blend Sheet'!BF22)</f>
        <v>N</v>
      </c>
      <c r="I19" s="1" t="str">
        <f>IF($A19="","",'Master Blend Sheet'!BG22)</f>
        <v>04</v>
      </c>
      <c r="J19" s="1">
        <f>IF($A19="","",'Master Blend Sheet'!BH22)</f>
        <v>6</v>
      </c>
      <c r="K19" s="1">
        <f>IF($A19="","",'Master Blend Sheet'!BI22)</f>
        <v>1060</v>
      </c>
      <c r="L19" s="1" t="s">
        <v>336</v>
      </c>
      <c r="M19" s="1">
        <v>113002</v>
      </c>
    </row>
    <row r="20" spans="1:13" x14ac:dyDescent="0.25">
      <c r="A20" t="str">
        <f>IF('Master Blend Sheet'!A23="","",'Master Blend Sheet'!A23)</f>
        <v>1:1:8 'G'</v>
      </c>
      <c r="B20" t="str">
        <f>IF('Master Blend Sheet'!B23="","",'Master Blend Sheet'!B23)</f>
        <v>1:1:0 'G'</v>
      </c>
      <c r="C20" s="1">
        <f>IF(A20="","",'Master Blend Sheet'!BH23)</f>
        <v>8</v>
      </c>
      <c r="D20" s="1">
        <f>IF($A20="","",'Master Blend Sheet'!BB23)</f>
        <v>0.92596246344108624</v>
      </c>
      <c r="E20" s="1">
        <f>IF($A20="","",'Master Blend Sheet'!BC23)</f>
        <v>1.3328654242133464</v>
      </c>
      <c r="F20" s="1">
        <f>IF($A20="","",'Master Blend Sheet'!BD23)</f>
        <v>1505</v>
      </c>
      <c r="G20" s="1">
        <f>IF($A20="","",'Master Blend Sheet'!BE23)</f>
        <v>2.4575884090450026</v>
      </c>
      <c r="H20" s="1" t="str">
        <f>IF($A20="","",'Master Blend Sheet'!BF23)</f>
        <v>Y</v>
      </c>
      <c r="I20" s="1" t="str">
        <f>IF($A20="","",'Master Blend Sheet'!BG23)</f>
        <v>04</v>
      </c>
      <c r="J20" s="1">
        <f>IF($A20="","",'Master Blend Sheet'!BH23)</f>
        <v>8</v>
      </c>
      <c r="K20" s="1">
        <f>IF($A20="","",'Master Blend Sheet'!BI23)</f>
        <v>1080</v>
      </c>
      <c r="L20" s="1" t="s">
        <v>336</v>
      </c>
      <c r="M20" s="1">
        <v>113002</v>
      </c>
    </row>
    <row r="21" spans="1:13" x14ac:dyDescent="0.25">
      <c r="A21" t="str">
        <f>IF('Master Blend Sheet'!A24="","",'Master Blend Sheet'!A24)</f>
        <v>1:1:8 'G' (Sask)</v>
      </c>
      <c r="B21" t="str">
        <f>IF('Master Blend Sheet'!B24="","",'Master Blend Sheet'!B24)</f>
        <v>1:1:0 'G'</v>
      </c>
      <c r="C21" s="1">
        <f>IF(A21="","",'Master Blend Sheet'!BH24)</f>
        <v>8</v>
      </c>
      <c r="D21" s="1">
        <f>IF($A21="","",'Master Blend Sheet'!BB24)</f>
        <v>0.98563213106811165</v>
      </c>
      <c r="E21" s="1">
        <f>IF($A21="","",'Master Blend Sheet'!BC24)</f>
        <v>1.3725130438990776</v>
      </c>
      <c r="F21" s="1">
        <f>IF($A21="","",'Master Blend Sheet'!BD24)</f>
        <v>1505</v>
      </c>
      <c r="G21" s="1">
        <f>IF($A21="","",'Master Blend Sheet'!BE24)</f>
        <v>2.5847747118941351</v>
      </c>
      <c r="H21" s="1" t="str">
        <f>IF($A21="","",'Master Blend Sheet'!BF24)</f>
        <v>Y</v>
      </c>
      <c r="I21" s="1" t="str">
        <f>IF($A21="","",'Master Blend Sheet'!BG24)</f>
        <v>04</v>
      </c>
      <c r="J21" s="1">
        <f>IF($A21="","",'Master Blend Sheet'!BH24)</f>
        <v>8</v>
      </c>
      <c r="K21" s="1">
        <f>IF($A21="","",'Master Blend Sheet'!BI24)</f>
        <v>1080</v>
      </c>
      <c r="L21" s="1" t="s">
        <v>336</v>
      </c>
      <c r="M21" s="1">
        <v>113002</v>
      </c>
    </row>
    <row r="22" spans="1:13" x14ac:dyDescent="0.25">
      <c r="A22" t="str">
        <f>IF('Master Blend Sheet'!A25="","",'Master Blend Sheet'!A25)</f>
        <v>2:1:0 'G'</v>
      </c>
      <c r="B22" t="str">
        <f>IF('Master Blend Sheet'!B25="","",'Master Blend Sheet'!B25)</f>
        <v>2:1:0 'G'</v>
      </c>
      <c r="C22" s="1">
        <f>IF(A22="","",'Master Blend Sheet'!BH25)</f>
        <v>0</v>
      </c>
      <c r="D22" s="1">
        <f>IF($A22="","",'Master Blend Sheet'!BB25)</f>
        <v>0.5105327751096842</v>
      </c>
      <c r="E22" s="1">
        <f>IF($A22="","",'Master Blend Sheet'!BC25)</f>
        <v>0.91602957859895939</v>
      </c>
      <c r="F22" s="1">
        <f>IF($A22="","",'Master Blend Sheet'!BD25)</f>
        <v>1649</v>
      </c>
      <c r="G22" s="1">
        <f>IF($A22="","",'Master Blend Sheet'!BE25)</f>
        <v>2.4661106854482235</v>
      </c>
      <c r="H22" s="1" t="str">
        <f>IF($A22="","",'Master Blend Sheet'!BF25)</f>
        <v>N</v>
      </c>
      <c r="I22" s="1" t="str">
        <f>IF($A22="","",'Master Blend Sheet'!BG25)</f>
        <v>04</v>
      </c>
      <c r="J22" s="1">
        <f>IF($A22="","",'Master Blend Sheet'!BH25)</f>
        <v>0</v>
      </c>
      <c r="K22" s="1">
        <f>IF($A22="","",'Master Blend Sheet'!BI25)</f>
        <v>1000</v>
      </c>
      <c r="L22" s="1" t="s">
        <v>336</v>
      </c>
      <c r="M22" s="1" t="s">
        <v>336</v>
      </c>
    </row>
    <row r="23" spans="1:13" x14ac:dyDescent="0.25">
      <c r="A23" t="str">
        <f>IF('Master Blend Sheet'!A26="","",'Master Blend Sheet'!A26)</f>
        <v>2:1:0 'G' (Sask)</v>
      </c>
      <c r="B23" t="str">
        <f>IF('Master Blend Sheet'!B26="","",'Master Blend Sheet'!B26)</f>
        <v>2:1:0 'G'</v>
      </c>
      <c r="C23" s="1">
        <f>IF(A23="","",'Master Blend Sheet'!BH26)</f>
        <v>0</v>
      </c>
      <c r="D23" s="1">
        <f>IF($A23="","",'Master Blend Sheet'!BB26)</f>
        <v>0.59528317198233194</v>
      </c>
      <c r="E23" s="1">
        <f>IF($A23="","",'Master Blend Sheet'!BC26)</f>
        <v>0.96742460399171137</v>
      </c>
      <c r="F23" s="1">
        <f>IF($A23="","",'Master Blend Sheet'!BD26)</f>
        <v>1649</v>
      </c>
      <c r="G23" s="1">
        <f>IF($A23="","",'Master Blend Sheet'!BE26)</f>
        <v>2.6871504056952089</v>
      </c>
      <c r="H23" s="1" t="str">
        <f>IF($A23="","",'Master Blend Sheet'!BF26)</f>
        <v>N</v>
      </c>
      <c r="I23" s="1" t="str">
        <f>IF($A23="","",'Master Blend Sheet'!BG26)</f>
        <v>04</v>
      </c>
      <c r="J23" s="1">
        <f>IF($A23="","",'Master Blend Sheet'!BH26)</f>
        <v>0</v>
      </c>
      <c r="K23" s="1">
        <f>IF($A23="","",'Master Blend Sheet'!BI26)</f>
        <v>1000</v>
      </c>
      <c r="L23" s="1" t="s">
        <v>336</v>
      </c>
      <c r="M23" s="1" t="s">
        <v>336</v>
      </c>
    </row>
    <row r="24" spans="1:13" x14ac:dyDescent="0.25">
      <c r="A24" t="str">
        <f>IF('Master Blend Sheet'!A27="","",'Master Blend Sheet'!A27)</f>
        <v>2:1:12 'G'</v>
      </c>
      <c r="B24" t="str">
        <f>IF('Master Blend Sheet'!B27="","",'Master Blend Sheet'!B27)</f>
        <v>2:1:0 'G'</v>
      </c>
      <c r="C24" s="1">
        <f>IF(A24="","",'Master Blend Sheet'!BH27)</f>
        <v>12</v>
      </c>
      <c r="D24" s="1">
        <f>IF($A24="","",'Master Blend Sheet'!BB27)</f>
        <v>1.1630257469898064</v>
      </c>
      <c r="E24" s="1">
        <f>IF($A24="","",'Master Blend Sheet'!BC27)</f>
        <v>1.6157294741612218</v>
      </c>
      <c r="F24" s="1">
        <f>IF($A24="","",'Master Blend Sheet'!BD27)</f>
        <v>1413</v>
      </c>
      <c r="G24" s="1">
        <f>IF($A24="","",'Master Blend Sheet'!BE27)</f>
        <v>2.2089502250140565</v>
      </c>
      <c r="H24" s="1" t="str">
        <f>IF($A24="","",'Master Blend Sheet'!BF27)</f>
        <v>Y</v>
      </c>
      <c r="I24" s="1" t="str">
        <f>IF($A24="","",'Master Blend Sheet'!BG27)</f>
        <v>04</v>
      </c>
      <c r="J24" s="1">
        <f>IF($A24="","",'Master Blend Sheet'!BH27)</f>
        <v>12</v>
      </c>
      <c r="K24" s="1">
        <f>IF($A24="","",'Master Blend Sheet'!BI27)</f>
        <v>1120</v>
      </c>
      <c r="L24" s="1" t="s">
        <v>336</v>
      </c>
      <c r="M24" s="1" t="s">
        <v>336</v>
      </c>
    </row>
    <row r="25" spans="1:13" x14ac:dyDescent="0.25">
      <c r="A25" t="str">
        <f>IF('Master Blend Sheet'!A28="","",'Master Blend Sheet'!A28)</f>
        <v>2:1:12 'G' (Sask)</v>
      </c>
      <c r="B25" t="str">
        <f>IF('Master Blend Sheet'!B28="","",'Master Blend Sheet'!B28)</f>
        <v>2:1:0 'G'</v>
      </c>
      <c r="C25" s="1">
        <f>IF(A25="","",'Master Blend Sheet'!BH28)</f>
        <v>12</v>
      </c>
      <c r="D25" s="1">
        <f>IF($A25="","",'Master Blend Sheet'!BB28)</f>
        <v>1.2771447298011693</v>
      </c>
      <c r="E25" s="1">
        <f>IF($A25="","",'Master Blend Sheet'!BC28)</f>
        <v>1.6964930854926887</v>
      </c>
      <c r="F25" s="1">
        <f>IF($A25="","",'Master Blend Sheet'!BD28)</f>
        <v>1413</v>
      </c>
      <c r="G25" s="1">
        <f>IF($A25="","",'Master Blend Sheet'!BE28)</f>
        <v>2.3846522501583838</v>
      </c>
      <c r="H25" s="1" t="str">
        <f>IF($A25="","",'Master Blend Sheet'!BF28)</f>
        <v>Y</v>
      </c>
      <c r="I25" s="1" t="str">
        <f>IF($A25="","",'Master Blend Sheet'!BG28)</f>
        <v>04</v>
      </c>
      <c r="J25" s="1">
        <f>IF($A25="","",'Master Blend Sheet'!BH28)</f>
        <v>12</v>
      </c>
      <c r="K25" s="1">
        <f>IF($A25="","",'Master Blend Sheet'!BI28)</f>
        <v>1120</v>
      </c>
      <c r="L25" s="1" t="s">
        <v>336</v>
      </c>
      <c r="M25" s="1" t="s">
        <v>336</v>
      </c>
    </row>
    <row r="26" spans="1:13" x14ac:dyDescent="0.25">
      <c r="A26" t="str">
        <f>IF('Master Blend Sheet'!A29="","",'Master Blend Sheet'!A29)</f>
        <v>2:1:2 'G'</v>
      </c>
      <c r="B26" t="str">
        <f>IF('Master Blend Sheet'!B29="","",'Master Blend Sheet'!B29)</f>
        <v>2:1:0 'G'</v>
      </c>
      <c r="C26" s="1">
        <f>IF(A26="","",'Master Blend Sheet'!BH29)</f>
        <v>2</v>
      </c>
      <c r="D26" s="1">
        <f>IF($A26="","",'Master Blend Sheet'!BB29)</f>
        <v>0.621849327939756</v>
      </c>
      <c r="E26" s="1">
        <f>IF($A26="","",'Master Blend Sheet'!BC29)</f>
        <v>1.0352139520427213</v>
      </c>
      <c r="F26" s="1">
        <f>IF($A26="","",'Master Blend Sheet'!BD29)</f>
        <v>1586</v>
      </c>
      <c r="G26" s="1">
        <f>IF($A26="","",'Master Blend Sheet'!BE29)</f>
        <v>2.4191716990056444</v>
      </c>
      <c r="H26" s="1" t="str">
        <f>IF($A26="","",'Master Blend Sheet'!BF29)</f>
        <v>N</v>
      </c>
      <c r="I26" s="1" t="str">
        <f>IF($A26="","",'Master Blend Sheet'!BG29)</f>
        <v>04</v>
      </c>
      <c r="J26" s="1">
        <f>IF($A26="","",'Master Blend Sheet'!BH29)</f>
        <v>2</v>
      </c>
      <c r="K26" s="1">
        <f>IF($A26="","",'Master Blend Sheet'!BI29)</f>
        <v>1020</v>
      </c>
      <c r="L26" s="1" t="s">
        <v>336</v>
      </c>
      <c r="M26" s="1" t="s">
        <v>336</v>
      </c>
    </row>
    <row r="27" spans="1:13" x14ac:dyDescent="0.25">
      <c r="A27" t="str">
        <f>IF('Master Blend Sheet'!A30="","",'Master Blend Sheet'!A30)</f>
        <v>2:1:2 'G' (Sask)</v>
      </c>
      <c r="B27" t="str">
        <f>IF('Master Blend Sheet'!B30="","",'Master Blend Sheet'!B30)</f>
        <v>2:1:0 'G'</v>
      </c>
      <c r="C27" s="1">
        <f>IF(A27="","",'Master Blend Sheet'!BH30)</f>
        <v>2</v>
      </c>
      <c r="D27" s="1">
        <f>IF($A27="","",'Master Blend Sheet'!BB30)</f>
        <v>0.71212512856623189</v>
      </c>
      <c r="E27" s="1">
        <f>IF($A27="","",'Master Blend Sheet'!BC30)</f>
        <v>1.0921343811893012</v>
      </c>
      <c r="F27" s="1">
        <f>IF($A27="","",'Master Blend Sheet'!BD30)</f>
        <v>1586</v>
      </c>
      <c r="G27" s="1">
        <f>IF($A27="","",'Master Blend Sheet'!BE30)</f>
        <v>2.6315148725915334</v>
      </c>
      <c r="H27" s="1" t="str">
        <f>IF($A27="","",'Master Blend Sheet'!BF30)</f>
        <v>N</v>
      </c>
      <c r="I27" s="1" t="str">
        <f>IF($A27="","",'Master Blend Sheet'!BG30)</f>
        <v>04</v>
      </c>
      <c r="J27" s="1">
        <f>IF($A27="","",'Master Blend Sheet'!BH30)</f>
        <v>2</v>
      </c>
      <c r="K27" s="1">
        <f>IF($A27="","",'Master Blend Sheet'!BI30)</f>
        <v>1020</v>
      </c>
      <c r="L27" s="1" t="s">
        <v>336</v>
      </c>
      <c r="M27" s="1" t="s">
        <v>336</v>
      </c>
    </row>
    <row r="28" spans="1:13" x14ac:dyDescent="0.25">
      <c r="A28" t="str">
        <f>IF('Master Blend Sheet'!A31="","",'Master Blend Sheet'!A31)</f>
        <v>2:1:4 'G'</v>
      </c>
      <c r="B28" t="str">
        <f>IF('Master Blend Sheet'!B31="","",'Master Blend Sheet'!B31)</f>
        <v>2:1:0 'G'</v>
      </c>
      <c r="C28" s="1">
        <f>IF(A28="","",'Master Blend Sheet'!BH31)</f>
        <v>4</v>
      </c>
      <c r="D28" s="1">
        <f>IF($A28="","",'Master Blend Sheet'!BB31)</f>
        <v>0.72889312272450579</v>
      </c>
      <c r="E28" s="1">
        <f>IF($A28="","",'Master Blend Sheet'!BC31)</f>
        <v>1.150125567441161</v>
      </c>
      <c r="F28" s="1">
        <f>IF($A28="","",'Master Blend Sheet'!BD31)</f>
        <v>1538</v>
      </c>
      <c r="G28" s="1">
        <f>IF($A28="","",'Master Blend Sheet'!BE31)</f>
        <v>2.3739861744805926</v>
      </c>
      <c r="H28" s="1" t="str">
        <f>IF($A28="","",'Master Blend Sheet'!BF31)</f>
        <v>Y</v>
      </c>
      <c r="I28" s="1" t="str">
        <f>IF($A28="","",'Master Blend Sheet'!BG31)</f>
        <v>04</v>
      </c>
      <c r="J28" s="1">
        <f>IF($A28="","",'Master Blend Sheet'!BH31)</f>
        <v>4</v>
      </c>
      <c r="K28" s="1">
        <f>IF($A28="","",'Master Blend Sheet'!BI31)</f>
        <v>1040</v>
      </c>
      <c r="L28" s="1" t="s">
        <v>336</v>
      </c>
      <c r="M28" s="1" t="s">
        <v>336</v>
      </c>
    </row>
    <row r="29" spans="1:13" x14ac:dyDescent="0.25">
      <c r="A29" t="str">
        <f>IF('Master Blend Sheet'!A32="","",'Master Blend Sheet'!A32)</f>
        <v>2:1:4 'G' (Sask)</v>
      </c>
      <c r="B29" t="str">
        <f>IF('Master Blend Sheet'!B32="","",'Master Blend Sheet'!B32)</f>
        <v>2:1:0 'G'</v>
      </c>
      <c r="C29" s="1">
        <f>IF(A29="","",'Master Blend Sheet'!BH32)</f>
        <v>4</v>
      </c>
      <c r="D29" s="1">
        <f>IF($A29="","",'Master Blend Sheet'!BB32)</f>
        <v>0.82424732595142014</v>
      </c>
      <c r="E29" s="1">
        <f>IF($A29="","",'Master Blend Sheet'!BC32)</f>
        <v>1.2121243991881796</v>
      </c>
      <c r="F29" s="1">
        <f>IF($A29="","",'Master Blend Sheet'!BD32)</f>
        <v>1538</v>
      </c>
      <c r="G29" s="1">
        <f>IF($A29="","",'Master Blend Sheet'!BE32)</f>
        <v>2.5781363968104447</v>
      </c>
      <c r="H29" s="1" t="str">
        <f>IF($A29="","",'Master Blend Sheet'!BF32)</f>
        <v>Y</v>
      </c>
      <c r="I29" s="1" t="str">
        <f>IF($A29="","",'Master Blend Sheet'!BG32)</f>
        <v>04</v>
      </c>
      <c r="J29" s="1">
        <f>IF($A29="","",'Master Blend Sheet'!BH32)</f>
        <v>4</v>
      </c>
      <c r="K29" s="1">
        <f>IF($A29="","",'Master Blend Sheet'!BI32)</f>
        <v>1040</v>
      </c>
      <c r="L29" s="1" t="s">
        <v>336</v>
      </c>
      <c r="M29" s="1" t="s">
        <v>336</v>
      </c>
    </row>
    <row r="30" spans="1:13" x14ac:dyDescent="0.25">
      <c r="A30" t="str">
        <f>IF('Master Blend Sheet'!A33="","",'Master Blend Sheet'!A33)</f>
        <v>2:1:6 'G'</v>
      </c>
      <c r="B30" t="str">
        <f>IF('Master Blend Sheet'!B33="","",'Master Blend Sheet'!B33)</f>
        <v>2:1:0 'G'</v>
      </c>
      <c r="C30" s="1">
        <f>IF(A30="","",'Master Blend Sheet'!BH33)</f>
        <v>6</v>
      </c>
      <c r="D30" s="1">
        <f>IF($A30="","",'Master Blend Sheet'!BB33)</f>
        <v>0.84802470363656712</v>
      </c>
      <c r="E30" s="1">
        <f>IF($A30="","",'Master Blend Sheet'!BC33)</f>
        <v>1.2771249689669124</v>
      </c>
      <c r="F30" s="1">
        <f>IF($A30="","",'Master Blend Sheet'!BD33)</f>
        <v>1494</v>
      </c>
      <c r="G30" s="1">
        <f>IF($A30="","",'Master Blend Sheet'!BE33)</f>
        <v>2.3304576594240611</v>
      </c>
      <c r="H30" s="1" t="str">
        <f>IF($A30="","",'Master Blend Sheet'!BF33)</f>
        <v>Y</v>
      </c>
      <c r="I30" s="1" t="str">
        <f>IF($A30="","",'Master Blend Sheet'!BG33)</f>
        <v>04</v>
      </c>
      <c r="J30" s="1">
        <f>IF($A30="","",'Master Blend Sheet'!BH33)</f>
        <v>6</v>
      </c>
      <c r="K30" s="1">
        <f>IF($A30="","",'Master Blend Sheet'!BI33)</f>
        <v>1060</v>
      </c>
      <c r="L30" s="1" t="s">
        <v>336</v>
      </c>
      <c r="M30" s="1" t="s">
        <v>336</v>
      </c>
    </row>
    <row r="31" spans="1:13" x14ac:dyDescent="0.25">
      <c r="A31" t="str">
        <f>IF('Master Blend Sheet'!A34="","",'Master Blend Sheet'!A34)</f>
        <v>2:1:6 'G' (Sask)</v>
      </c>
      <c r="B31" t="str">
        <f>IF('Master Blend Sheet'!B34="","",'Master Blend Sheet'!B34)</f>
        <v>2:1:0 'G'</v>
      </c>
      <c r="C31" s="1">
        <f>IF(A31="","",'Master Blend Sheet'!BH34)</f>
        <v>6</v>
      </c>
      <c r="D31" s="1">
        <f>IF($A31="","",'Master Blend Sheet'!BB34)</f>
        <v>0.94890107001503765</v>
      </c>
      <c r="E31" s="1">
        <f>IF($A31="","",'Master Blend Sheet'!BC34)</f>
        <v>1.3446459638654871</v>
      </c>
      <c r="F31" s="1">
        <f>IF($A31="","",'Master Blend Sheet'!BD34)</f>
        <v>1494</v>
      </c>
      <c r="G31" s="1">
        <f>IF($A31="","",'Master Blend Sheet'!BE34)</f>
        <v>2.5268803604018109</v>
      </c>
      <c r="H31" s="1" t="str">
        <f>IF($A31="","",'Master Blend Sheet'!BF34)</f>
        <v>Y</v>
      </c>
      <c r="I31" s="1" t="str">
        <f>IF($A31="","",'Master Blend Sheet'!BG34)</f>
        <v>04</v>
      </c>
      <c r="J31" s="1">
        <f>IF($A31="","",'Master Blend Sheet'!BH34)</f>
        <v>6</v>
      </c>
      <c r="K31" s="1">
        <f>IF($A31="","",'Master Blend Sheet'!BI34)</f>
        <v>1060</v>
      </c>
      <c r="L31" s="1" t="s">
        <v>336</v>
      </c>
      <c r="M31" s="1" t="s">
        <v>336</v>
      </c>
    </row>
    <row r="32" spans="1:13" x14ac:dyDescent="0.25">
      <c r="A32" t="str">
        <f>IF('Master Blend Sheet'!A35="","",'Master Blend Sheet'!A35)</f>
        <v>2:1:8 'G'</v>
      </c>
      <c r="B32" t="str">
        <f>IF('Master Blend Sheet'!B35="","",'Master Blend Sheet'!B35)</f>
        <v>2:1:0 'G'</v>
      </c>
      <c r="C32" s="1">
        <f>IF(A32="","",'Master Blend Sheet'!BH35)</f>
        <v>8</v>
      </c>
      <c r="D32" s="1">
        <f>IF($A32="","",'Master Blend Sheet'!BB35)</f>
        <v>0.94887655641795765</v>
      </c>
      <c r="E32" s="1">
        <f>IF($A32="","",'Master Blend Sheet'!BC35)</f>
        <v>1.385844642361993</v>
      </c>
      <c r="F32" s="1">
        <f>IF($A32="","",'Master Blend Sheet'!BD35)</f>
        <v>1464</v>
      </c>
      <c r="G32" s="1">
        <f>IF($A32="","",'Master Blend Sheet'!BE35)</f>
        <v>2.288496648078036</v>
      </c>
      <c r="H32" s="1" t="str">
        <f>IF($A32="","",'Master Blend Sheet'!BF35)</f>
        <v>Y</v>
      </c>
      <c r="I32" s="1" t="str">
        <f>IF($A32="","",'Master Blend Sheet'!BG35)</f>
        <v>04</v>
      </c>
      <c r="J32" s="1">
        <f>IF($A32="","",'Master Blend Sheet'!BH35)</f>
        <v>8</v>
      </c>
      <c r="K32" s="1">
        <f>IF($A32="","",'Master Blend Sheet'!BI35)</f>
        <v>1080</v>
      </c>
      <c r="L32" s="1" t="s">
        <v>336</v>
      </c>
      <c r="M32" s="1" t="s">
        <v>336</v>
      </c>
    </row>
    <row r="33" spans="1:13" x14ac:dyDescent="0.25">
      <c r="A33" t="str">
        <f>IF('Master Blend Sheet'!A36="","",'Master Blend Sheet'!A36)</f>
        <v>2:1:8 'G' (Sask)</v>
      </c>
      <c r="B33" t="str">
        <f>IF('Master Blend Sheet'!B36="","",'Master Blend Sheet'!B36)</f>
        <v>2:1:0 'G'</v>
      </c>
      <c r="C33" s="1">
        <f>IF(A33="","",'Master Blend Sheet'!BH36)</f>
        <v>8</v>
      </c>
      <c r="D33" s="1">
        <f>IF($A33="","",'Master Blend Sheet'!BB36)</f>
        <v>1.0541185043631462</v>
      </c>
      <c r="E33" s="1">
        <f>IF($A33="","",'Master Blend Sheet'!BC36)</f>
        <v>1.4577312188272857</v>
      </c>
      <c r="F33" s="1">
        <f>IF($A33="","",'Master Blend Sheet'!BD36)</f>
        <v>1464</v>
      </c>
      <c r="G33" s="1">
        <f>IF($A33="","",'Master Blend Sheet'!BE36)</f>
        <v>2.4776226421104206</v>
      </c>
      <c r="H33" s="1" t="str">
        <f>IF($A33="","",'Master Blend Sheet'!BF36)</f>
        <v>Y</v>
      </c>
      <c r="I33" s="1" t="str">
        <f>IF($A33="","",'Master Blend Sheet'!BG36)</f>
        <v>04</v>
      </c>
      <c r="J33" s="1">
        <f>IF($A33="","",'Master Blend Sheet'!BH36)</f>
        <v>8</v>
      </c>
      <c r="K33" s="1">
        <f>IF($A33="","",'Master Blend Sheet'!BI36)</f>
        <v>1080</v>
      </c>
      <c r="L33" s="1" t="s">
        <v>336</v>
      </c>
      <c r="M33" s="1" t="s">
        <v>336</v>
      </c>
    </row>
    <row r="34" spans="1:13" x14ac:dyDescent="0.25">
      <c r="A34" t="e">
        <f>IF('Master Blend Sheet'!#REF!="","",'Master Blend Sheet'!#REF!)</f>
        <v>#REF!</v>
      </c>
      <c r="B34" t="e">
        <f>IF('Master Blend Sheet'!#REF!="","",'Master Blend Sheet'!#REF!)</f>
        <v>#REF!</v>
      </c>
      <c r="C34" s="1" t="e">
        <f>IF(A34="","",'Master Blend Sheet'!#REF!)</f>
        <v>#REF!</v>
      </c>
      <c r="D34" s="1" t="e">
        <f>IF($A34="","",'Master Blend Sheet'!#REF!)</f>
        <v>#REF!</v>
      </c>
      <c r="E34" s="1" t="e">
        <f>IF($A34="","",'Master Blend Sheet'!#REF!)</f>
        <v>#REF!</v>
      </c>
      <c r="F34" s="1" t="e">
        <f>IF($A34="","",'Master Blend Sheet'!#REF!)</f>
        <v>#REF!</v>
      </c>
      <c r="G34" s="1" t="e">
        <f>IF($A34="","",'Master Blend Sheet'!#REF!)</f>
        <v>#REF!</v>
      </c>
      <c r="H34" s="1" t="e">
        <f>IF($A34="","",'Master Blend Sheet'!#REF!)</f>
        <v>#REF!</v>
      </c>
      <c r="I34" s="1" t="e">
        <f>IF($A34="","",'Master Blend Sheet'!#REF!)</f>
        <v>#REF!</v>
      </c>
      <c r="J34" s="1" t="e">
        <f>IF($A34="","",'Master Blend Sheet'!#REF!)</f>
        <v>#REF!</v>
      </c>
      <c r="K34" s="1" t="e">
        <f>IF($A34="","",'Master Blend Sheet'!#REF!)</f>
        <v>#REF!</v>
      </c>
      <c r="L34" s="1">
        <v>113312</v>
      </c>
      <c r="M34" s="1">
        <v>113313</v>
      </c>
    </row>
    <row r="35" spans="1:13" x14ac:dyDescent="0.25">
      <c r="A35" t="str">
        <f>IF('Master Blend Sheet'!A37="","",'Master Blend Sheet'!A37)</f>
        <v>ASC (IV)</v>
      </c>
      <c r="B35" t="str">
        <f>IF('Master Blend Sheet'!B37="","",'Master Blend Sheet'!B37)</f>
        <v>ASC (IV)</v>
      </c>
      <c r="C35" s="1">
        <f>IF(A35="","",'Master Blend Sheet'!BH37)</f>
        <v>0</v>
      </c>
      <c r="D35" s="1">
        <f>IF($A35="","",'Master Blend Sheet'!BB37)</f>
        <v>0.54584815800439679</v>
      </c>
      <c r="E35" s="1">
        <f>IF($A35="","",'Master Blend Sheet'!BC37)</f>
        <v>0.88334180457394107</v>
      </c>
      <c r="F35" s="1">
        <f>IF($A35="","",'Master Blend Sheet'!BD37)</f>
        <v>1750</v>
      </c>
      <c r="G35" s="1">
        <f>IF($A35="","",'Master Blend Sheet'!BE37)</f>
        <v>2.963018741728932</v>
      </c>
      <c r="H35" s="1" t="str">
        <f>IF($A35="","",'Master Blend Sheet'!BF37)</f>
        <v>N</v>
      </c>
      <c r="I35" s="1" t="str">
        <f>IF($A35="","",'Master Blend Sheet'!BG37)</f>
        <v>04</v>
      </c>
      <c r="J35" s="1">
        <f>IF($A35="","",'Master Blend Sheet'!BH37)</f>
        <v>0</v>
      </c>
      <c r="K35" s="1">
        <f>IF($A35="","",'Master Blend Sheet'!BI37)</f>
        <v>1000</v>
      </c>
      <c r="L35" s="1" t="s">
        <v>336</v>
      </c>
      <c r="M35" s="1" t="s">
        <v>336</v>
      </c>
    </row>
    <row r="36" spans="1:13" x14ac:dyDescent="0.25">
      <c r="A36" t="e">
        <f>IF('Master Blend Sheet'!#REF!="","",'Master Blend Sheet'!#REF!)</f>
        <v>#REF!</v>
      </c>
      <c r="B36" t="e">
        <f>IF('Master Blend Sheet'!#REF!="","",'Master Blend Sheet'!#REF!)</f>
        <v>#REF!</v>
      </c>
      <c r="C36" s="1" t="e">
        <f>IF(A36="","",'Master Blend Sheet'!#REF!)</f>
        <v>#REF!</v>
      </c>
      <c r="D36" s="1" t="e">
        <f>IF($A36="","",'Master Blend Sheet'!#REF!)</f>
        <v>#REF!</v>
      </c>
      <c r="E36" s="1" t="e">
        <f>IF($A36="","",'Master Blend Sheet'!#REF!)</f>
        <v>#REF!</v>
      </c>
      <c r="F36" s="1" t="e">
        <f>IF($A36="","",'Master Blend Sheet'!#REF!)</f>
        <v>#REF!</v>
      </c>
      <c r="G36" s="1" t="e">
        <f>IF($A36="","",'Master Blend Sheet'!#REF!)</f>
        <v>#REF!</v>
      </c>
      <c r="H36" s="1" t="e">
        <f>IF($A36="","",'Master Blend Sheet'!#REF!)</f>
        <v>#REF!</v>
      </c>
      <c r="I36" s="1" t="e">
        <f>IF($A36="","",'Master Blend Sheet'!#REF!)</f>
        <v>#REF!</v>
      </c>
      <c r="J36" s="1" t="e">
        <f>IF($A36="","",'Master Blend Sheet'!#REF!)</f>
        <v>#REF!</v>
      </c>
      <c r="K36" s="1" t="e">
        <f>IF($A36="","",'Master Blend Sheet'!#REF!)</f>
        <v>#REF!</v>
      </c>
      <c r="L36" s="1" t="s">
        <v>336</v>
      </c>
      <c r="M36" s="1" t="s">
        <v>336</v>
      </c>
    </row>
    <row r="37" spans="1:13" x14ac:dyDescent="0.25">
      <c r="A37" t="str">
        <f>IF('Master Blend Sheet'!A38="","",'Master Blend Sheet'!A38)</f>
        <v>Expandomix</v>
      </c>
      <c r="B37" t="str">
        <f>IF('Master Blend Sheet'!B38="","",'Master Blend Sheet'!B38)</f>
        <v>Expandomix</v>
      </c>
      <c r="C37" s="1">
        <f>IF(A37="","",'Master Blend Sheet'!BH38)</f>
        <v>0</v>
      </c>
      <c r="D37" s="1">
        <f>IF($A37="","",'Master Blend Sheet'!BB38)</f>
        <v>0.56833153877655973</v>
      </c>
      <c r="E37" s="1">
        <f>IF($A37="","",'Master Blend Sheet'!BC38)</f>
        <v>0.88606301625794337</v>
      </c>
      <c r="F37" s="1">
        <f>IF($A37="","",'Master Blend Sheet'!BD38)</f>
        <v>1770</v>
      </c>
      <c r="G37" s="1">
        <f>IF($A37="","",'Master Blend Sheet'!BE38)</f>
        <v>3.1473117109040336</v>
      </c>
      <c r="H37" s="1" t="str">
        <f>IF($A37="","",'Master Blend Sheet'!BF38)</f>
        <v>N</v>
      </c>
      <c r="I37" s="1">
        <f>IF($A37="","",'Master Blend Sheet'!BG38)</f>
        <v>31</v>
      </c>
      <c r="J37" s="1">
        <f>IF($A37="","",'Master Blend Sheet'!BH38)</f>
        <v>0</v>
      </c>
      <c r="K37" s="1">
        <f>IF($A37="","",'Master Blend Sheet'!BI38)</f>
        <v>1000</v>
      </c>
      <c r="L37" s="1">
        <v>113040</v>
      </c>
      <c r="M37" s="1">
        <v>113040</v>
      </c>
    </row>
    <row r="38" spans="1:13" x14ac:dyDescent="0.25">
      <c r="A38" t="str">
        <f>IF('Master Blend Sheet'!A43="","",'Master Blend Sheet'!A43)</f>
        <v>Expandomix HT</v>
      </c>
      <c r="B38" t="str">
        <f>IF('Master Blend Sheet'!B43="","",'Master Blend Sheet'!B43)</f>
        <v>Expandomix HT</v>
      </c>
      <c r="C38" s="1">
        <f>IF(A38="","",'Master Blend Sheet'!BH43)</f>
        <v>0</v>
      </c>
      <c r="D38" s="1">
        <f>IF($A38="","",'Master Blend Sheet'!BB43)</f>
        <v>0.43335827626028761</v>
      </c>
      <c r="E38" s="1">
        <f>IF($A38="","",'Master Blend Sheet'!BC43)</f>
        <v>0.80525745857319531</v>
      </c>
      <c r="F38" s="1">
        <f>IF($A38="","",'Master Blend Sheet'!BD43)</f>
        <v>1780</v>
      </c>
      <c r="G38" s="1">
        <f>IF($A38="","",'Master Blend Sheet'!BE43)</f>
        <v>2.68890077622871</v>
      </c>
      <c r="H38" s="1" t="str">
        <f>IF($A38="","",'Master Blend Sheet'!BF43)</f>
        <v>N</v>
      </c>
      <c r="I38" s="1">
        <f>IF($A38="","",'Master Blend Sheet'!BG43)</f>
        <v>4</v>
      </c>
      <c r="J38" s="1">
        <f>IF($A38="","",'Master Blend Sheet'!BH43)</f>
        <v>0</v>
      </c>
      <c r="K38" s="1">
        <f>IF($A38="","",'Master Blend Sheet'!BI43)</f>
        <v>1000</v>
      </c>
      <c r="L38" s="1">
        <v>113044</v>
      </c>
      <c r="M38" s="1">
        <v>113044</v>
      </c>
    </row>
    <row r="39" spans="1:13" x14ac:dyDescent="0.25">
      <c r="A39" t="str">
        <f>IF('Master Blend Sheet'!A44="","",'Master Blend Sheet'!A44)</f>
        <v>Expandomix HT (SK)</v>
      </c>
      <c r="B39" t="str">
        <f>IF('Master Blend Sheet'!B44="","",'Master Blend Sheet'!B44)</f>
        <v>Expandomix HT (SK)</v>
      </c>
      <c r="C39" s="1">
        <f>IF(A39="","",'Master Blend Sheet'!BH44)</f>
        <v>0</v>
      </c>
      <c r="D39" s="1">
        <f>IF($A39="","",'Master Blend Sheet'!BB44)</f>
        <v>0.48287397913664609</v>
      </c>
      <c r="E39" s="1">
        <f>IF($A39="","",'Master Blend Sheet'!BC44)</f>
        <v>0.8330752691778911</v>
      </c>
      <c r="F39" s="1">
        <f>IF($A39="","",'Master Blend Sheet'!BD44)</f>
        <v>1780</v>
      </c>
      <c r="G39" s="1">
        <f>IF($A39="","",'Master Blend Sheet'!BE44)</f>
        <v>2.8555006176083042</v>
      </c>
      <c r="H39" s="1" t="str">
        <f>IF($A39="","",'Master Blend Sheet'!BF44)</f>
        <v>Y</v>
      </c>
      <c r="I39" s="1">
        <f>IF($A39="","",'Master Blend Sheet'!BG44)</f>
        <v>4</v>
      </c>
      <c r="J39" s="1">
        <f>IF($A39="","",'Master Blend Sheet'!BH44)</f>
        <v>0</v>
      </c>
      <c r="K39" s="1">
        <f>IF($A39="","",'Master Blend Sheet'!BI44)</f>
        <v>1000</v>
      </c>
      <c r="L39" s="1">
        <v>113044</v>
      </c>
      <c r="M39" s="1">
        <v>113044</v>
      </c>
    </row>
    <row r="40" spans="1:13" x14ac:dyDescent="0.25">
      <c r="A40" t="str">
        <f>IF('Master Blend Sheet'!A45="","",'Master Blend Sheet'!A45)</f>
        <v>Expandomix LWL</v>
      </c>
      <c r="B40" t="str">
        <f>IF('Master Blend Sheet'!B45="","",'Master Blend Sheet'!B45)</f>
        <v>Expandomix LWL</v>
      </c>
      <c r="C40" s="1">
        <f>IF(A40="","",'Master Blend Sheet'!BH45)</f>
        <v>0</v>
      </c>
      <c r="D40" s="1">
        <f>IF($A40="","",'Master Blend Sheet'!BB45)</f>
        <v>0.56566892725401863</v>
      </c>
      <c r="E40" s="1">
        <f>IF($A40="","",'Master Blend Sheet'!BC45)</f>
        <v>0.8845587159627224</v>
      </c>
      <c r="F40" s="1">
        <f>IF($A40="","",'Master Blend Sheet'!BD45)</f>
        <v>1770</v>
      </c>
      <c r="G40" s="1">
        <f>IF($A40="","",'Master Blend Sheet'!BE45)</f>
        <v>3.1358796531220068</v>
      </c>
      <c r="H40" s="1" t="str">
        <f>IF($A40="","",'Master Blend Sheet'!BF45)</f>
        <v>N</v>
      </c>
      <c r="I40" s="1">
        <f>IF($A40="","",'Master Blend Sheet'!BG45)</f>
        <v>31</v>
      </c>
      <c r="J40" s="1">
        <f>IF($A40="","",'Master Blend Sheet'!BH45)</f>
        <v>0</v>
      </c>
      <c r="K40" s="1">
        <f>IF($A40="","",'Master Blend Sheet'!BI45)</f>
        <v>1000</v>
      </c>
      <c r="L40" s="1">
        <v>113042</v>
      </c>
      <c r="M40" s="1">
        <v>113042</v>
      </c>
    </row>
    <row r="41" spans="1:13" x14ac:dyDescent="0.25">
      <c r="A41" t="str">
        <f>IF('Master Blend Sheet'!A46="","",'Master Blend Sheet'!A46)</f>
        <v>Glacial Mix</v>
      </c>
      <c r="B41" t="str">
        <f>IF('Master Blend Sheet'!B46="","",'Master Blend Sheet'!B46)</f>
        <v>Glacial Mix</v>
      </c>
      <c r="C41" s="1">
        <f>IF(A41="","",'Master Blend Sheet'!BH46)</f>
        <v>0</v>
      </c>
      <c r="D41" s="1">
        <f>IF($A41="","",'Master Blend Sheet'!BB46)</f>
        <v>0.41725982300328601</v>
      </c>
      <c r="E41" s="1">
        <f>IF($A41="","",'Master Blend Sheet'!BC46)</f>
        <v>0.766086390812587</v>
      </c>
      <c r="F41" s="1">
        <f>IF($A41="","",'Master Blend Sheet'!BD46)</f>
        <v>1850</v>
      </c>
      <c r="G41" s="1">
        <f>IF($A41="","",'Master Blend Sheet'!BE46)</f>
        <v>2.8667541187593462</v>
      </c>
      <c r="H41" s="1" t="str">
        <f>IF($A41="","",'Master Blend Sheet'!BF46)</f>
        <v>N</v>
      </c>
      <c r="I41" s="1">
        <f>IF($A41="","",'Master Blend Sheet'!BG46)</f>
        <v>4</v>
      </c>
      <c r="J41" s="1">
        <f>IF($A41="","",'Master Blend Sheet'!BH46)</f>
        <v>0</v>
      </c>
      <c r="K41" s="1">
        <f>IF($A41="","",'Master Blend Sheet'!BI46)</f>
        <v>1000</v>
      </c>
      <c r="L41" s="1">
        <v>113411</v>
      </c>
      <c r="M41" s="1">
        <v>113411</v>
      </c>
    </row>
    <row r="42" spans="1:13" x14ac:dyDescent="0.25">
      <c r="A42" t="str">
        <f>IF('Master Blend Sheet'!A47="","",'Master Blend Sheet'!A47)</f>
        <v>iBond</v>
      </c>
      <c r="B42" t="str">
        <f>IF('Master Blend Sheet'!B47="","",'Master Blend Sheet'!B47)</f>
        <v xml:space="preserve">iBond </v>
      </c>
      <c r="C42" s="1">
        <f>IF(A42="","",'Master Blend Sheet'!BH47)</f>
        <v>0</v>
      </c>
      <c r="D42" s="1">
        <f>IF($A42="","",'Master Blend Sheet'!BB47)</f>
        <v>0.49489683798806178</v>
      </c>
      <c r="E42" s="1">
        <f>IF($A42="","",'Master Blend Sheet'!BC47)</f>
        <v>0.83982968426295601</v>
      </c>
      <c r="F42" s="1">
        <f>IF($A42="","",'Master Blend Sheet'!BD47)</f>
        <v>1780</v>
      </c>
      <c r="G42" s="1">
        <f>IF($A42="","",'Master Blend Sheet'!BE47)</f>
        <v>2.8991150329680404</v>
      </c>
      <c r="H42" s="1" t="str">
        <f>IF($A42="","",'Master Blend Sheet'!BF47)</f>
        <v>Y</v>
      </c>
      <c r="I42" s="1">
        <f>IF($A42="","",'Master Blend Sheet'!BG47)</f>
        <v>31</v>
      </c>
      <c r="J42" s="1">
        <f>IF($A42="","",'Master Blend Sheet'!BH47)</f>
        <v>0</v>
      </c>
      <c r="K42" s="1">
        <f>IF($A42="","",'Master Blend Sheet'!BI47)</f>
        <v>1000</v>
      </c>
      <c r="L42" s="1">
        <v>113056</v>
      </c>
      <c r="M42" s="1">
        <v>113056</v>
      </c>
    </row>
    <row r="43" spans="1:13" x14ac:dyDescent="0.25">
      <c r="A43" t="str">
        <f>IF('Master Blend Sheet'!A48="","",'Master Blend Sheet'!A48)</f>
        <v>iGain (SK) NOT SUPPORTED</v>
      </c>
      <c r="B43" t="str">
        <f>IF('Master Blend Sheet'!B48="","",'Master Blend Sheet'!B48)</f>
        <v>iGain (SK)</v>
      </c>
      <c r="C43" s="1">
        <f>IF(A43="","",'Master Blend Sheet'!BH48)</f>
        <v>0</v>
      </c>
      <c r="D43" s="1">
        <f>IF($A43="","",'Master Blend Sheet'!BB48)</f>
        <v>0.91838026491703206</v>
      </c>
      <c r="E43" s="1">
        <f>IF($A43="","",'Master Blend Sheet'!BC48)</f>
        <v>1.2789201766113547</v>
      </c>
      <c r="F43" s="1">
        <f>IF($A43="","",'Master Blend Sheet'!BD48)</f>
        <v>1500</v>
      </c>
      <c r="G43" s="1">
        <f>IF($A43="","",'Master Blend Sheet'!BE48)</f>
        <v>2.7736180310817633</v>
      </c>
      <c r="H43" s="1" t="str">
        <f>IF($A43="","",'Master Blend Sheet'!BF48)</f>
        <v>N</v>
      </c>
      <c r="I43" s="1">
        <f>IF($A43="","",'Master Blend Sheet'!BG48)</f>
        <v>42</v>
      </c>
      <c r="J43" s="1">
        <f>IF($A43="","",'Master Blend Sheet'!BH48)</f>
        <v>0</v>
      </c>
      <c r="K43" s="1">
        <f>IF($A43="","",'Master Blend Sheet'!BI48)</f>
        <v>1000</v>
      </c>
      <c r="L43" s="1">
        <v>113052</v>
      </c>
      <c r="M43" s="1">
        <v>113052</v>
      </c>
    </row>
    <row r="44" spans="1:13" x14ac:dyDescent="0.25">
      <c r="A44" t="str">
        <f>IF('Master Blend Sheet'!A49="","",'Master Blend Sheet'!A49)</f>
        <v>iGain(AB) NOT SUPPORTED</v>
      </c>
      <c r="B44" t="str">
        <f>IF('Master Blend Sheet'!B49="","",'Master Blend Sheet'!B49)</f>
        <v>iGain(AB)</v>
      </c>
      <c r="C44" s="1">
        <f>IF(A44="","",'Master Blend Sheet'!BH49)</f>
        <v>0</v>
      </c>
      <c r="D44" s="1">
        <f>IF($A44="","",'Master Blend Sheet'!BB49)</f>
        <v>0.86876857091137505</v>
      </c>
      <c r="E44" s="1">
        <f>IF($A44="","",'Master Blend Sheet'!BC49)</f>
        <v>1.2458457139409167</v>
      </c>
      <c r="F44" s="1">
        <f>IF($A44="","",'Master Blend Sheet'!BD49)</f>
        <v>1500</v>
      </c>
      <c r="G44" s="1">
        <f>IF($A44="","",'Master Blend Sheet'!BE49)</f>
        <v>2.6519772372457382</v>
      </c>
      <c r="H44" s="1" t="str">
        <f>IF($A44="","",'Master Blend Sheet'!BF49)</f>
        <v>N</v>
      </c>
      <c r="I44" s="1">
        <f>IF($A44="","",'Master Blend Sheet'!BG49)</f>
        <v>42</v>
      </c>
      <c r="J44" s="1">
        <f>IF($A44="","",'Master Blend Sheet'!BH49)</f>
        <v>0</v>
      </c>
      <c r="K44" s="1">
        <f>IF($A44="","",'Master Blend Sheet'!BI49)</f>
        <v>1000</v>
      </c>
      <c r="L44" s="1">
        <v>113052</v>
      </c>
      <c r="M44" s="1">
        <v>113052</v>
      </c>
    </row>
    <row r="45" spans="1:13" x14ac:dyDescent="0.25">
      <c r="A45" t="str">
        <f>IF('Master Blend Sheet'!A50="","",'Master Blend Sheet'!A50)</f>
        <v>iPrime (AB)</v>
      </c>
      <c r="B45" t="str">
        <f>IF('Master Blend Sheet'!B50="","",'Master Blend Sheet'!B50)</f>
        <v>iPrime (AB)</v>
      </c>
      <c r="C45" s="1">
        <f>IF(A45="","",'Master Blend Sheet'!BH50)</f>
        <v>0</v>
      </c>
      <c r="D45" s="1">
        <f>IF($A45="","",'Master Blend Sheet'!BB50)</f>
        <v>0.87362675728889072</v>
      </c>
      <c r="E45" s="1">
        <f>IF($A45="","",'Master Blend Sheet'!BC50)</f>
        <v>1.2490845048592605</v>
      </c>
      <c r="F45" s="1">
        <f>IF($A45="","",'Master Blend Sheet'!BD50)</f>
        <v>1500</v>
      </c>
      <c r="G45" s="1">
        <f>IF($A45="","",'Master Blend Sheet'!BE50)</f>
        <v>2.6634155413521627</v>
      </c>
      <c r="H45" s="1" t="str">
        <f>IF($A45="","",'Master Blend Sheet'!BF50)</f>
        <v>Y</v>
      </c>
      <c r="I45" s="1">
        <f>IF($A45="","",'Master Blend Sheet'!BG50)</f>
        <v>42</v>
      </c>
      <c r="J45" s="1">
        <f>IF($A45="","",'Master Blend Sheet'!BH50)</f>
        <v>0</v>
      </c>
      <c r="K45" s="1">
        <f>IF($A45="","",'Master Blend Sheet'!BI50)</f>
        <v>1000</v>
      </c>
      <c r="L45" s="1">
        <v>113014</v>
      </c>
      <c r="M45" s="1">
        <v>113014</v>
      </c>
    </row>
    <row r="46" spans="1:13" x14ac:dyDescent="0.25">
      <c r="A46" t="str">
        <f>IF('Master Blend Sheet'!A51="","",'Master Blend Sheet'!A51)</f>
        <v>iPrime (SK)</v>
      </c>
      <c r="B46" t="str">
        <f>IF('Master Blend Sheet'!B51="","",'Master Blend Sheet'!B51)</f>
        <v>iPrime (SK)</v>
      </c>
      <c r="C46" s="1">
        <f>IF(A46="","",'Master Blend Sheet'!BH51)</f>
        <v>0</v>
      </c>
      <c r="D46" s="1">
        <f>IF($A46="","",'Master Blend Sheet'!BB51)</f>
        <v>0.91841598445516726</v>
      </c>
      <c r="E46" s="1">
        <f>IF($A46="","",'Master Blend Sheet'!BC51)</f>
        <v>1.2789439896367782</v>
      </c>
      <c r="F46" s="1">
        <f>IF($A46="","",'Master Blend Sheet'!BD51)</f>
        <v>1500</v>
      </c>
      <c r="G46" s="1">
        <f>IF($A46="","",'Master Blend Sheet'!BE51)</f>
        <v>2.7737096303968505</v>
      </c>
      <c r="H46" s="1" t="str">
        <f>IF($A46="","",'Master Blend Sheet'!BF51)</f>
        <v>Y</v>
      </c>
      <c r="I46" s="1">
        <f>IF($A46="","",'Master Blend Sheet'!BG51)</f>
        <v>42</v>
      </c>
      <c r="J46" s="1">
        <f>IF($A46="","",'Master Blend Sheet'!BH51)</f>
        <v>0</v>
      </c>
      <c r="K46" s="1">
        <f>IF($A46="","",'Master Blend Sheet'!BI51)</f>
        <v>1000</v>
      </c>
      <c r="L46" s="1">
        <v>113014</v>
      </c>
      <c r="M46" s="1">
        <v>113014</v>
      </c>
    </row>
    <row r="47" spans="1:13" x14ac:dyDescent="0.25">
      <c r="A47" t="e">
        <f>IF('Master Blend Sheet'!#REF!="","",'Master Blend Sheet'!#REF!)</f>
        <v>#REF!</v>
      </c>
      <c r="B47" t="e">
        <f>IF('Master Blend Sheet'!#REF!="","",'Master Blend Sheet'!#REF!)</f>
        <v>#REF!</v>
      </c>
      <c r="C47" s="1" t="e">
        <f>IF(A47="","",'Master Blend Sheet'!#REF!)</f>
        <v>#REF!</v>
      </c>
      <c r="D47" s="1" t="e">
        <f>IF($A47="","",'Master Blend Sheet'!#REF!)</f>
        <v>#REF!</v>
      </c>
      <c r="E47" s="1" t="e">
        <f>IF($A47="","",'Master Blend Sheet'!#REF!)</f>
        <v>#REF!</v>
      </c>
      <c r="F47" s="1" t="e">
        <f>IF($A47="","",'Master Blend Sheet'!#REF!)</f>
        <v>#REF!</v>
      </c>
      <c r="G47" s="1" t="e">
        <f>IF($A47="","",'Master Blend Sheet'!#REF!)</f>
        <v>#REF!</v>
      </c>
      <c r="H47" s="1" t="e">
        <f>IF($A47="","",'Master Blend Sheet'!#REF!)</f>
        <v>#REF!</v>
      </c>
      <c r="I47" s="1" t="e">
        <f>IF($A47="","",'Master Blend Sheet'!#REF!)</f>
        <v>#REF!</v>
      </c>
      <c r="J47" s="1" t="e">
        <f>IF($A47="","",'Master Blend Sheet'!#REF!)</f>
        <v>#REF!</v>
      </c>
      <c r="K47" s="1" t="e">
        <f>IF($A47="","",'Master Blend Sheet'!#REF!)</f>
        <v>#REF!</v>
      </c>
      <c r="L47" s="1">
        <v>113016</v>
      </c>
      <c r="M47" s="1">
        <v>113016</v>
      </c>
    </row>
    <row r="48" spans="1:13" x14ac:dyDescent="0.25">
      <c r="A48" t="e">
        <f>IF('Master Blend Sheet'!#REF!="","",'Master Blend Sheet'!#REF!)</f>
        <v>#REF!</v>
      </c>
      <c r="B48" t="e">
        <f>IF('Master Blend Sheet'!#REF!="","",'Master Blend Sheet'!#REF!)</f>
        <v>#REF!</v>
      </c>
      <c r="C48" s="1" t="e">
        <f>IF(A48="","",'Master Blend Sheet'!#REF!)</f>
        <v>#REF!</v>
      </c>
      <c r="D48" s="1" t="e">
        <f>IF($A48="","",'Master Blend Sheet'!#REF!)</f>
        <v>#REF!</v>
      </c>
      <c r="E48" s="1" t="e">
        <f>IF($A48="","",'Master Blend Sheet'!#REF!)</f>
        <v>#REF!</v>
      </c>
      <c r="F48" s="1" t="e">
        <f>IF($A48="","",'Master Blend Sheet'!#REF!)</f>
        <v>#REF!</v>
      </c>
      <c r="G48" s="1" t="e">
        <f>IF($A48="","",'Master Blend Sheet'!#REF!)</f>
        <v>#REF!</v>
      </c>
      <c r="H48" s="1" t="e">
        <f>IF($A48="","",'Master Blend Sheet'!#REF!)</f>
        <v>#REF!</v>
      </c>
      <c r="I48" s="1" t="e">
        <f>IF($A48="","",'Master Blend Sheet'!#REF!)</f>
        <v>#REF!</v>
      </c>
      <c r="J48" s="1" t="e">
        <f>IF($A48="","",'Master Blend Sheet'!#REF!)</f>
        <v>#REF!</v>
      </c>
      <c r="K48" s="1" t="e">
        <f>IF($A48="","",'Master Blend Sheet'!#REF!)</f>
        <v>#REF!</v>
      </c>
      <c r="L48" s="1">
        <v>113018</v>
      </c>
      <c r="M48" s="1">
        <v>113018</v>
      </c>
    </row>
    <row r="49" spans="1:13" x14ac:dyDescent="0.25">
      <c r="A49" t="str">
        <f>IF('Master Blend Sheet'!A52="","",'Master Blend Sheet'!A52)</f>
        <v>LCS 1600</v>
      </c>
      <c r="B49" t="str">
        <f>IF('Master Blend Sheet'!B52="","",'Master Blend Sheet'!B52)</f>
        <v>LCS 1600</v>
      </c>
      <c r="C49" s="1">
        <f>IF(A49="","",'Master Blend Sheet'!BH52)</f>
        <v>0</v>
      </c>
      <c r="D49" s="1">
        <f>IF($A49="","",'Master Blend Sheet'!BB52)</f>
        <v>0.59920766152830318</v>
      </c>
      <c r="E49" s="1">
        <f>IF($A49="","",'Master Blend Sheet'!BC52)</f>
        <v>0.99950478845518942</v>
      </c>
      <c r="F49" s="1">
        <f>IF($A49="","",'Master Blend Sheet'!BD52)</f>
        <v>1600</v>
      </c>
      <c r="G49" s="1">
        <f>IF($A49="","",'Master Blend Sheet'!BE52)</f>
        <v>2.4981443351269634</v>
      </c>
      <c r="H49" s="1" t="str">
        <f>IF($A49="","",'Master Blend Sheet'!BF52)</f>
        <v>Y</v>
      </c>
      <c r="I49" s="1">
        <f>IF($A49="","",'Master Blend Sheet'!BG52)</f>
        <v>31</v>
      </c>
      <c r="J49" s="1">
        <f>IF($A49="","",'Master Blend Sheet'!BH52)</f>
        <v>0</v>
      </c>
      <c r="K49" s="1">
        <f>IF($A49="","",'Master Blend Sheet'!BI52)</f>
        <v>1000</v>
      </c>
      <c r="L49" s="1">
        <v>113070</v>
      </c>
      <c r="M49" s="1">
        <v>113070</v>
      </c>
    </row>
    <row r="50" spans="1:13" x14ac:dyDescent="0.25">
      <c r="A50" t="str">
        <f>IF('Master Blend Sheet'!A53="","",'Master Blend Sheet'!A53)</f>
        <v>LCS 1820</v>
      </c>
      <c r="B50" t="str">
        <f>IF('Master Blend Sheet'!B53="","",'Master Blend Sheet'!B53)</f>
        <v>LCS 1820</v>
      </c>
      <c r="C50" s="1">
        <f>IF(A50="","",'Master Blend Sheet'!BH53)</f>
        <v>0</v>
      </c>
      <c r="D50" s="1">
        <f>IF($A50="","",'Master Blend Sheet'!BB53)</f>
        <v>0.50277429012639729</v>
      </c>
      <c r="E50" s="1">
        <f>IF($A50="","",'Master Blend Sheet'!BC53)</f>
        <v>0.82570015941010833</v>
      </c>
      <c r="F50" s="1">
        <f>IF($A50="","",'Master Blend Sheet'!BD53)</f>
        <v>1820</v>
      </c>
      <c r="G50" s="1">
        <f>IF($A50="","",'Master Blend Sheet'!BE53)</f>
        <v>3.0966859428701765</v>
      </c>
      <c r="H50" s="1" t="str">
        <f>IF($A50="","",'Master Blend Sheet'!BF53)</f>
        <v>Y</v>
      </c>
      <c r="I50" s="1">
        <f>IF($A50="","",'Master Blend Sheet'!BG53)</f>
        <v>31</v>
      </c>
      <c r="J50" s="1">
        <f>IF($A50="","",'Master Blend Sheet'!BH53)</f>
        <v>0</v>
      </c>
      <c r="K50" s="1">
        <f>IF($A50="","",'Master Blend Sheet'!BI53)</f>
        <v>1000</v>
      </c>
      <c r="L50" s="1">
        <v>113072</v>
      </c>
      <c r="M50" s="1">
        <v>113072</v>
      </c>
    </row>
    <row r="51" spans="1:13" x14ac:dyDescent="0.25">
      <c r="A51" t="e">
        <f>IF('Master Blend Sheet'!#REF!="","",'Master Blend Sheet'!#REF!)</f>
        <v>#REF!</v>
      </c>
      <c r="B51" t="e">
        <f>IF('Master Blend Sheet'!#REF!="","",'Master Blend Sheet'!#REF!)</f>
        <v>#REF!</v>
      </c>
      <c r="C51" s="1" t="e">
        <f>IF(A51="","",'Master Blend Sheet'!#REF!)</f>
        <v>#REF!</v>
      </c>
      <c r="D51" s="1" t="e">
        <f>IF($A51="","",'Master Blend Sheet'!#REF!)</f>
        <v>#REF!</v>
      </c>
      <c r="E51" s="1" t="e">
        <f>IF($A51="","",'Master Blend Sheet'!#REF!)</f>
        <v>#REF!</v>
      </c>
      <c r="F51" s="1" t="e">
        <f>IF($A51="","",'Master Blend Sheet'!#REF!)</f>
        <v>#REF!</v>
      </c>
      <c r="G51" s="1" t="e">
        <f>IF($A51="","",'Master Blend Sheet'!#REF!)</f>
        <v>#REF!</v>
      </c>
      <c r="H51" s="1" t="e">
        <f>IF($A51="","",'Master Blend Sheet'!#REF!)</f>
        <v>#REF!</v>
      </c>
      <c r="I51" s="1" t="e">
        <f>IF($A51="","",'Master Blend Sheet'!#REF!)</f>
        <v>#REF!</v>
      </c>
      <c r="J51" s="1" t="e">
        <f>IF($A51="","",'Master Blend Sheet'!#REF!)</f>
        <v>#REF!</v>
      </c>
      <c r="K51" s="1" t="e">
        <f>IF($A51="","",'Master Blend Sheet'!#REF!)</f>
        <v>#REF!</v>
      </c>
      <c r="L51" s="1">
        <v>116417</v>
      </c>
      <c r="M51" s="1">
        <v>116417</v>
      </c>
    </row>
    <row r="52" spans="1:13" x14ac:dyDescent="0.25">
      <c r="A52" t="e">
        <f>IF('Master Blend Sheet'!#REF!="","",'Master Blend Sheet'!#REF!)</f>
        <v>#REF!</v>
      </c>
      <c r="B52" t="e">
        <f>IF('Master Blend Sheet'!#REF!="","",'Master Blend Sheet'!#REF!)</f>
        <v>#REF!</v>
      </c>
      <c r="C52" s="1" t="e">
        <f>IF(A52="","",'Master Blend Sheet'!#REF!)</f>
        <v>#REF!</v>
      </c>
      <c r="D52" s="1" t="e">
        <f>IF($A52="","",'Master Blend Sheet'!#REF!)</f>
        <v>#REF!</v>
      </c>
      <c r="E52" s="1" t="e">
        <f>IF($A52="","",'Master Blend Sheet'!#REF!)</f>
        <v>#REF!</v>
      </c>
      <c r="F52" s="1" t="e">
        <f>IF($A52="","",'Master Blend Sheet'!#REF!)</f>
        <v>#REF!</v>
      </c>
      <c r="G52" s="1" t="e">
        <f>IF($A52="","",'Master Blend Sheet'!#REF!)</f>
        <v>#REF!</v>
      </c>
      <c r="H52" s="1" t="e">
        <f>IF($A52="","",'Master Blend Sheet'!#REF!)</f>
        <v>#REF!</v>
      </c>
      <c r="I52" s="1" t="e">
        <f>IF($A52="","",'Master Blend Sheet'!#REF!)</f>
        <v>#REF!</v>
      </c>
      <c r="J52" s="1" t="e">
        <f>IF($A52="","",'Master Blend Sheet'!#REF!)</f>
        <v>#REF!</v>
      </c>
      <c r="K52" s="1" t="e">
        <f>IF($A52="","",'Master Blend Sheet'!#REF!)</f>
        <v>#REF!</v>
      </c>
      <c r="L52" s="1">
        <v>113096</v>
      </c>
      <c r="M52" s="1">
        <v>113096</v>
      </c>
    </row>
    <row r="53" spans="1:13" x14ac:dyDescent="0.25">
      <c r="A53" t="e">
        <f>IF('Master Blend Sheet'!#REF!="","",'Master Blend Sheet'!#REF!)</f>
        <v>#REF!</v>
      </c>
      <c r="B53" t="e">
        <f>IF('Master Blend Sheet'!#REF!="","",'Master Blend Sheet'!#REF!)</f>
        <v>#REF!</v>
      </c>
      <c r="C53" s="1" t="e">
        <f>IF(A53="","",'Master Blend Sheet'!#REF!)</f>
        <v>#REF!</v>
      </c>
      <c r="D53" s="1" t="e">
        <f>IF($A53="","",'Master Blend Sheet'!#REF!)</f>
        <v>#REF!</v>
      </c>
      <c r="E53" s="1" t="e">
        <f>IF($A53="","",'Master Blend Sheet'!#REF!)</f>
        <v>#REF!</v>
      </c>
      <c r="F53" s="1" t="e">
        <f>IF($A53="","",'Master Blend Sheet'!#REF!)</f>
        <v>#REF!</v>
      </c>
      <c r="G53" s="1" t="e">
        <f>IF($A53="","",'Master Blend Sheet'!#REF!)</f>
        <v>#REF!</v>
      </c>
      <c r="H53" s="1" t="e">
        <f>IF($A53="","",'Master Blend Sheet'!#REF!)</f>
        <v>#REF!</v>
      </c>
      <c r="I53" s="1" t="e">
        <f>IF($A53="","",'Master Blend Sheet'!#REF!)</f>
        <v>#REF!</v>
      </c>
      <c r="J53" s="1" t="e">
        <f>IF($A53="","",'Master Blend Sheet'!#REF!)</f>
        <v>#REF!</v>
      </c>
      <c r="K53" s="1" t="e">
        <f>IF($A53="","",'Master Blend Sheet'!#REF!)</f>
        <v>#REF!</v>
      </c>
      <c r="L53" s="1">
        <v>113096</v>
      </c>
      <c r="M53" s="1">
        <v>113096</v>
      </c>
    </row>
    <row r="54" spans="1:13" x14ac:dyDescent="0.25">
      <c r="A54" t="e">
        <f>IF('Master Blend Sheet'!#REF!="","",'Master Blend Sheet'!#REF!)</f>
        <v>#REF!</v>
      </c>
      <c r="B54" t="e">
        <f>IF('Master Blend Sheet'!#REF!="","",'Master Blend Sheet'!#REF!)</f>
        <v>#REF!</v>
      </c>
      <c r="C54" s="1" t="e">
        <f>IF(A54="","",'Master Blend Sheet'!#REF!)</f>
        <v>#REF!</v>
      </c>
      <c r="D54" s="1" t="e">
        <f>IF($A54="","",'Master Blend Sheet'!#REF!)</f>
        <v>#REF!</v>
      </c>
      <c r="E54" s="1" t="e">
        <f>IF($A54="","",'Master Blend Sheet'!#REF!)</f>
        <v>#REF!</v>
      </c>
      <c r="F54" s="1" t="e">
        <f>IF($A54="","",'Master Blend Sheet'!#REF!)</f>
        <v>#REF!</v>
      </c>
      <c r="G54" s="1" t="e">
        <f>IF($A54="","",'Master Blend Sheet'!#REF!)</f>
        <v>#REF!</v>
      </c>
      <c r="H54" s="1" t="e">
        <f>IF($A54="","",'Master Blend Sheet'!#REF!)</f>
        <v>#REF!</v>
      </c>
      <c r="I54" s="1" t="e">
        <f>IF($A54="","",'Master Blend Sheet'!#REF!)</f>
        <v>#REF!</v>
      </c>
      <c r="J54" s="1" t="e">
        <f>IF($A54="","",'Master Blend Sheet'!#REF!)</f>
        <v>#REF!</v>
      </c>
      <c r="K54" s="1" t="e">
        <f>IF($A54="","",'Master Blend Sheet'!#REF!)</f>
        <v>#REF!</v>
      </c>
      <c r="L54" s="1">
        <v>113096</v>
      </c>
      <c r="M54" s="1">
        <v>113096</v>
      </c>
    </row>
    <row r="55" spans="1:13" x14ac:dyDescent="0.25">
      <c r="A55" t="e">
        <f>IF('Master Blend Sheet'!#REF!="","",'Master Blend Sheet'!#REF!)</f>
        <v>#REF!</v>
      </c>
      <c r="B55" t="e">
        <f>IF('Master Blend Sheet'!#REF!="","",'Master Blend Sheet'!#REF!)</f>
        <v>#REF!</v>
      </c>
      <c r="C55" s="1" t="e">
        <f>IF(A55="","",'Master Blend Sheet'!#REF!)</f>
        <v>#REF!</v>
      </c>
      <c r="D55" s="1" t="e">
        <f>IF($A55="","",'Master Blend Sheet'!#REF!)</f>
        <v>#REF!</v>
      </c>
      <c r="E55" s="1" t="e">
        <f>IF($A55="","",'Master Blend Sheet'!#REF!)</f>
        <v>#REF!</v>
      </c>
      <c r="F55" s="1" t="e">
        <f>IF($A55="","",'Master Blend Sheet'!#REF!)</f>
        <v>#REF!</v>
      </c>
      <c r="G55" s="1" t="e">
        <f>IF($A55="","",'Master Blend Sheet'!#REF!)</f>
        <v>#REF!</v>
      </c>
      <c r="H55" s="1" t="e">
        <f>IF($A55="","",'Master Blend Sheet'!#REF!)</f>
        <v>#REF!</v>
      </c>
      <c r="I55" s="1" t="e">
        <f>IF($A55="","",'Master Blend Sheet'!#REF!)</f>
        <v>#REF!</v>
      </c>
      <c r="J55" s="1" t="e">
        <f>IF($A55="","",'Master Blend Sheet'!#REF!)</f>
        <v>#REF!</v>
      </c>
      <c r="K55" s="1" t="e">
        <f>IF($A55="","",'Master Blend Sheet'!#REF!)</f>
        <v>#REF!</v>
      </c>
      <c r="L55" s="1">
        <v>113096</v>
      </c>
      <c r="M55" s="1">
        <v>113096</v>
      </c>
    </row>
    <row r="56" spans="1:13" x14ac:dyDescent="0.25">
      <c r="A56" t="e">
        <f>IF('Master Blend Sheet'!#REF!="","",'Master Blend Sheet'!#REF!)</f>
        <v>#REF!</v>
      </c>
      <c r="B56" t="e">
        <f>IF('Master Blend Sheet'!#REF!="","",'Master Blend Sheet'!#REF!)</f>
        <v>#REF!</v>
      </c>
      <c r="C56" s="1" t="e">
        <f>IF(A56="","",'Master Blend Sheet'!#REF!)</f>
        <v>#REF!</v>
      </c>
      <c r="D56" s="1" t="e">
        <f>IF($A56="","",'Master Blend Sheet'!#REF!)</f>
        <v>#REF!</v>
      </c>
      <c r="E56" s="1" t="e">
        <f>IF($A56="","",'Master Blend Sheet'!#REF!)</f>
        <v>#REF!</v>
      </c>
      <c r="F56" s="1" t="e">
        <f>IF($A56="","",'Master Blend Sheet'!#REF!)</f>
        <v>#REF!</v>
      </c>
      <c r="G56" s="1" t="e">
        <f>IF($A56="","",'Master Blend Sheet'!#REF!)</f>
        <v>#REF!</v>
      </c>
      <c r="H56" s="1" t="e">
        <f>IF($A56="","",'Master Blend Sheet'!#REF!)</f>
        <v>#REF!</v>
      </c>
      <c r="I56" s="1" t="e">
        <f>IF($A56="","",'Master Blend Sheet'!#REF!)</f>
        <v>#REF!</v>
      </c>
      <c r="J56" s="1" t="e">
        <f>IF($A56="","",'Master Blend Sheet'!#REF!)</f>
        <v>#REF!</v>
      </c>
      <c r="K56" s="1" t="e">
        <f>IF($A56="","",'Master Blend Sheet'!#REF!)</f>
        <v>#REF!</v>
      </c>
      <c r="L56" s="1">
        <v>113096</v>
      </c>
      <c r="M56" s="1">
        <v>113096</v>
      </c>
    </row>
    <row r="57" spans="1:13" x14ac:dyDescent="0.25">
      <c r="A57" t="e">
        <f>IF('Master Blend Sheet'!#REF!="","",'Master Blend Sheet'!#REF!)</f>
        <v>#REF!</v>
      </c>
      <c r="B57" t="e">
        <f>IF('Master Blend Sheet'!#REF!="","",'Master Blend Sheet'!#REF!)</f>
        <v>#REF!</v>
      </c>
      <c r="C57" s="1" t="e">
        <f>IF(A57="","",'Master Blend Sheet'!#REF!)</f>
        <v>#REF!</v>
      </c>
      <c r="D57" s="1" t="e">
        <f>IF($A57="","",'Master Blend Sheet'!#REF!)</f>
        <v>#REF!</v>
      </c>
      <c r="E57" s="1" t="e">
        <f>IF($A57="","",'Master Blend Sheet'!#REF!)</f>
        <v>#REF!</v>
      </c>
      <c r="F57" s="1" t="e">
        <f>IF($A57="","",'Master Blend Sheet'!#REF!)</f>
        <v>#REF!</v>
      </c>
      <c r="G57" s="1" t="e">
        <f>IF($A57="","",'Master Blend Sheet'!#REF!)</f>
        <v>#REF!</v>
      </c>
      <c r="H57" s="1" t="e">
        <f>IF($A57="","",'Master Blend Sheet'!#REF!)</f>
        <v>#REF!</v>
      </c>
      <c r="I57" s="1" t="e">
        <f>IF($A57="","",'Master Blend Sheet'!#REF!)</f>
        <v>#REF!</v>
      </c>
      <c r="J57" s="1" t="e">
        <f>IF($A57="","",'Master Blend Sheet'!#REF!)</f>
        <v>#REF!</v>
      </c>
      <c r="K57" s="1" t="e">
        <f>IF($A57="","",'Master Blend Sheet'!#REF!)</f>
        <v>#REF!</v>
      </c>
      <c r="L57" s="1">
        <v>113096</v>
      </c>
      <c r="M57" s="1">
        <v>113096</v>
      </c>
    </row>
    <row r="58" spans="1:13" x14ac:dyDescent="0.25">
      <c r="A58" t="e">
        <f>IF('Master Blend Sheet'!#REF!="","",'Master Blend Sheet'!#REF!)</f>
        <v>#REF!</v>
      </c>
      <c r="B58" t="e">
        <f>IF('Master Blend Sheet'!#REF!="","",'Master Blend Sheet'!#REF!)</f>
        <v>#REF!</v>
      </c>
      <c r="C58" s="1" t="e">
        <f>IF(A58="","",'Master Blend Sheet'!#REF!)</f>
        <v>#REF!</v>
      </c>
      <c r="D58" s="1" t="e">
        <f>IF($A58="","",'Master Blend Sheet'!#REF!)</f>
        <v>#REF!</v>
      </c>
      <c r="E58" s="1" t="e">
        <f>IF($A58="","",'Master Blend Sheet'!#REF!)</f>
        <v>#REF!</v>
      </c>
      <c r="F58" s="1" t="e">
        <f>IF($A58="","",'Master Blend Sheet'!#REF!)</f>
        <v>#REF!</v>
      </c>
      <c r="G58" s="1" t="e">
        <f>IF($A58="","",'Master Blend Sheet'!#REF!)</f>
        <v>#REF!</v>
      </c>
      <c r="H58" s="1" t="e">
        <f>IF($A58="","",'Master Blend Sheet'!#REF!)</f>
        <v>#REF!</v>
      </c>
      <c r="I58" s="1" t="e">
        <f>IF($A58="","",'Master Blend Sheet'!#REF!)</f>
        <v>#REF!</v>
      </c>
      <c r="J58" s="1" t="e">
        <f>IF($A58="","",'Master Blend Sheet'!#REF!)</f>
        <v>#REF!</v>
      </c>
      <c r="K58" s="1" t="e">
        <f>IF($A58="","",'Master Blend Sheet'!#REF!)</f>
        <v>#REF!</v>
      </c>
      <c r="L58" s="1">
        <v>113096</v>
      </c>
      <c r="M58" s="1">
        <v>113096</v>
      </c>
    </row>
    <row r="59" spans="1:13" x14ac:dyDescent="0.25">
      <c r="A59" t="e">
        <f>IF('Master Blend Sheet'!#REF!="","",'Master Blend Sheet'!#REF!)</f>
        <v>#REF!</v>
      </c>
      <c r="B59" t="e">
        <f>IF('Master Blend Sheet'!#REF!="","",'Master Blend Sheet'!#REF!)</f>
        <v>#REF!</v>
      </c>
      <c r="C59" s="1" t="e">
        <f>IF(A59="","",'Master Blend Sheet'!#REF!)</f>
        <v>#REF!</v>
      </c>
      <c r="D59" s="1" t="e">
        <f>IF($A59="","",'Master Blend Sheet'!#REF!)</f>
        <v>#REF!</v>
      </c>
      <c r="E59" s="1" t="e">
        <f>IF($A59="","",'Master Blend Sheet'!#REF!)</f>
        <v>#REF!</v>
      </c>
      <c r="F59" s="1" t="e">
        <f>IF($A59="","",'Master Blend Sheet'!#REF!)</f>
        <v>#REF!</v>
      </c>
      <c r="G59" s="1" t="e">
        <f>IF($A59="","",'Master Blend Sheet'!#REF!)</f>
        <v>#REF!</v>
      </c>
      <c r="H59" s="1" t="e">
        <f>IF($A59="","",'Master Blend Sheet'!#REF!)</f>
        <v>#REF!</v>
      </c>
      <c r="I59" s="1" t="e">
        <f>IF($A59="","",'Master Blend Sheet'!#REF!)</f>
        <v>#REF!</v>
      </c>
      <c r="J59" s="1" t="e">
        <f>IF($A59="","",'Master Blend Sheet'!#REF!)</f>
        <v>#REF!</v>
      </c>
      <c r="K59" s="1" t="e">
        <f>IF($A59="","",'Master Blend Sheet'!#REF!)</f>
        <v>#REF!</v>
      </c>
      <c r="L59" s="1">
        <v>113096</v>
      </c>
      <c r="M59" s="1">
        <v>113096</v>
      </c>
    </row>
    <row r="60" spans="1:13" x14ac:dyDescent="0.25">
      <c r="A60" t="e">
        <f>IF('Master Blend Sheet'!#REF!="","",'Master Blend Sheet'!#REF!)</f>
        <v>#REF!</v>
      </c>
      <c r="B60" t="e">
        <f>IF('Master Blend Sheet'!#REF!="","",'Master Blend Sheet'!#REF!)</f>
        <v>#REF!</v>
      </c>
      <c r="C60" s="1" t="e">
        <f>IF(A60="","",'Master Blend Sheet'!#REF!)</f>
        <v>#REF!</v>
      </c>
      <c r="D60" s="1" t="e">
        <f>IF($A60="","",'Master Blend Sheet'!#REF!)</f>
        <v>#REF!</v>
      </c>
      <c r="E60" s="1" t="e">
        <f>IF($A60="","",'Master Blend Sheet'!#REF!)</f>
        <v>#REF!</v>
      </c>
      <c r="F60" s="1" t="e">
        <f>IF($A60="","",'Master Blend Sheet'!#REF!)</f>
        <v>#REF!</v>
      </c>
      <c r="G60" s="1" t="e">
        <f>IF($A60="","",'Master Blend Sheet'!#REF!)</f>
        <v>#REF!</v>
      </c>
      <c r="H60" s="1" t="e">
        <f>IF($A60="","",'Master Blend Sheet'!#REF!)</f>
        <v>#REF!</v>
      </c>
      <c r="I60" s="1" t="e">
        <f>IF($A60="","",'Master Blend Sheet'!#REF!)</f>
        <v>#REF!</v>
      </c>
      <c r="J60" s="1" t="e">
        <f>IF($A60="","",'Master Blend Sheet'!#REF!)</f>
        <v>#REF!</v>
      </c>
      <c r="K60" s="1" t="e">
        <f>IF($A60="","",'Master Blend Sheet'!#REF!)</f>
        <v>#REF!</v>
      </c>
      <c r="L60" s="1">
        <v>113096</v>
      </c>
      <c r="M60" s="1">
        <v>113096</v>
      </c>
    </row>
    <row r="61" spans="1:13" x14ac:dyDescent="0.25">
      <c r="A61" t="e">
        <f>IF('Master Blend Sheet'!#REF!="","",'Master Blend Sheet'!#REF!)</f>
        <v>#REF!</v>
      </c>
      <c r="B61" t="e">
        <f>IF('Master Blend Sheet'!#REF!="","",'Master Blend Sheet'!#REF!)</f>
        <v>#REF!</v>
      </c>
      <c r="C61" s="1" t="e">
        <f>IF(A61="","",'Master Blend Sheet'!#REF!)</f>
        <v>#REF!</v>
      </c>
      <c r="D61" s="1" t="e">
        <f>IF($A61="","",'Master Blend Sheet'!#REF!)</f>
        <v>#REF!</v>
      </c>
      <c r="E61" s="1" t="e">
        <f>IF($A61="","",'Master Blend Sheet'!#REF!)</f>
        <v>#REF!</v>
      </c>
      <c r="F61" s="1" t="e">
        <f>IF($A61="","",'Master Blend Sheet'!#REF!)</f>
        <v>#REF!</v>
      </c>
      <c r="G61" s="1" t="e">
        <f>IF($A61="","",'Master Blend Sheet'!#REF!)</f>
        <v>#REF!</v>
      </c>
      <c r="H61" s="1" t="e">
        <f>IF($A61="","",'Master Blend Sheet'!#REF!)</f>
        <v>#REF!</v>
      </c>
      <c r="I61" s="1" t="e">
        <f>IF($A61="","",'Master Blend Sheet'!#REF!)</f>
        <v>#REF!</v>
      </c>
      <c r="J61" s="1" t="e">
        <f>IF($A61="","",'Master Blend Sheet'!#REF!)</f>
        <v>#REF!</v>
      </c>
      <c r="K61" s="1" t="e">
        <f>IF($A61="","",'Master Blend Sheet'!#REF!)</f>
        <v>#REF!</v>
      </c>
      <c r="L61" s="1">
        <v>113096</v>
      </c>
      <c r="M61" s="1">
        <v>113096</v>
      </c>
    </row>
    <row r="62" spans="1:13" x14ac:dyDescent="0.25">
      <c r="A62" t="e">
        <f>IF('Master Blend Sheet'!#REF!="","",'Master Blend Sheet'!#REF!)</f>
        <v>#REF!</v>
      </c>
      <c r="B62" t="e">
        <f>IF('Master Blend Sheet'!#REF!="","",'Master Blend Sheet'!#REF!)</f>
        <v>#REF!</v>
      </c>
      <c r="C62" s="1" t="e">
        <f>IF(A62="","",'Master Blend Sheet'!#REF!)</f>
        <v>#REF!</v>
      </c>
      <c r="D62" s="1" t="e">
        <f>IF($A62="","",'Master Blend Sheet'!#REF!)</f>
        <v>#REF!</v>
      </c>
      <c r="E62" s="1" t="e">
        <f>IF($A62="","",'Master Blend Sheet'!#REF!)</f>
        <v>#REF!</v>
      </c>
      <c r="F62" s="1" t="e">
        <f>IF($A62="","",'Master Blend Sheet'!#REF!)</f>
        <v>#REF!</v>
      </c>
      <c r="G62" s="1" t="e">
        <f>IF($A62="","",'Master Blend Sheet'!#REF!)</f>
        <v>#REF!</v>
      </c>
      <c r="H62" s="1" t="e">
        <f>IF($A62="","",'Master Blend Sheet'!#REF!)</f>
        <v>#REF!</v>
      </c>
      <c r="I62" s="1" t="e">
        <f>IF($A62="","",'Master Blend Sheet'!#REF!)</f>
        <v>#REF!</v>
      </c>
      <c r="J62" s="1" t="e">
        <f>IF($A62="","",'Master Blend Sheet'!#REF!)</f>
        <v>#REF!</v>
      </c>
      <c r="K62" s="1" t="e">
        <f>IF($A62="","",'Master Blend Sheet'!#REF!)</f>
        <v>#REF!</v>
      </c>
      <c r="L62" s="1">
        <v>113096</v>
      </c>
      <c r="M62" s="1">
        <v>113096</v>
      </c>
    </row>
    <row r="63" spans="1:13" x14ac:dyDescent="0.25">
      <c r="A63" t="e">
        <f>IF('Master Blend Sheet'!#REF!="","",'Master Blend Sheet'!#REF!)</f>
        <v>#REF!</v>
      </c>
      <c r="B63" t="e">
        <f>IF('Master Blend Sheet'!#REF!="","",'Master Blend Sheet'!#REF!)</f>
        <v>#REF!</v>
      </c>
      <c r="C63" s="1" t="e">
        <f>IF(A63="","",'Master Blend Sheet'!#REF!)</f>
        <v>#REF!</v>
      </c>
      <c r="D63" s="1" t="e">
        <f>IF($A63="","",'Master Blend Sheet'!#REF!)</f>
        <v>#REF!</v>
      </c>
      <c r="E63" s="1" t="e">
        <f>IF($A63="","",'Master Blend Sheet'!#REF!)</f>
        <v>#REF!</v>
      </c>
      <c r="F63" s="1" t="e">
        <f>IF($A63="","",'Master Blend Sheet'!#REF!)</f>
        <v>#REF!</v>
      </c>
      <c r="G63" s="1" t="e">
        <f>IF($A63="","",'Master Blend Sheet'!#REF!)</f>
        <v>#REF!</v>
      </c>
      <c r="H63" s="1" t="e">
        <f>IF($A63="","",'Master Blend Sheet'!#REF!)</f>
        <v>#REF!</v>
      </c>
      <c r="I63" s="1" t="e">
        <f>IF($A63="","",'Master Blend Sheet'!#REF!)</f>
        <v>#REF!</v>
      </c>
      <c r="J63" s="1" t="e">
        <f>IF($A63="","",'Master Blend Sheet'!#REF!)</f>
        <v>#REF!</v>
      </c>
      <c r="K63" s="1" t="e">
        <f>IF($A63="","",'Master Blend Sheet'!#REF!)</f>
        <v>#REF!</v>
      </c>
      <c r="L63" s="1">
        <v>113096</v>
      </c>
      <c r="M63" s="1">
        <v>113096</v>
      </c>
    </row>
    <row r="64" spans="1:13" x14ac:dyDescent="0.25">
      <c r="A64" t="str">
        <f>IF('Master Blend Sheet'!A54="","",'Master Blend Sheet'!A54)</f>
        <v>LITEmix 1325 (AB)</v>
      </c>
      <c r="B64" t="str">
        <f>IF('Master Blend Sheet'!B54="","",'Master Blend Sheet'!B54)</f>
        <v>LITEmix 1325 (AB)</v>
      </c>
      <c r="C64" s="1">
        <f>IF(A64="","",'Master Blend Sheet'!BH54)</f>
        <v>0</v>
      </c>
      <c r="D64" s="1">
        <f>IF($A64="","",'Master Blend Sheet'!BB54)</f>
        <v>1.4948013836652572</v>
      </c>
      <c r="E64" s="1">
        <f>IF($A64="","",'Master Blend Sheet'!BC54)</f>
        <v>1.8828689688039677</v>
      </c>
      <c r="F64" s="1">
        <f>IF($A64="","",'Master Blend Sheet'!BD54)</f>
        <v>1325</v>
      </c>
      <c r="G64" s="1">
        <f>IF($A64="","",'Master Blend Sheet'!BE54)</f>
        <v>2.5768707263776256</v>
      </c>
      <c r="H64" s="1" t="str">
        <f>IF($A64="","",'Master Blend Sheet'!BF54)</f>
        <v>N</v>
      </c>
      <c r="I64" s="1">
        <f>IF($A64="","",'Master Blend Sheet'!BG54)</f>
        <v>42</v>
      </c>
      <c r="J64" s="1">
        <f>IF($A64="","",'Master Blend Sheet'!BH54)</f>
        <v>0</v>
      </c>
      <c r="K64" s="1">
        <f>IF($A64="","",'Master Blend Sheet'!BI54)</f>
        <v>1000</v>
      </c>
      <c r="L64" s="1">
        <v>113096</v>
      </c>
      <c r="M64" s="1">
        <v>113096</v>
      </c>
    </row>
    <row r="65" spans="1:14" x14ac:dyDescent="0.25">
      <c r="A65" t="str">
        <f>IF('Master Blend Sheet'!A55="","",'Master Blend Sheet'!A55)</f>
        <v>LITEmix 1325 (SK)</v>
      </c>
      <c r="B65" t="str">
        <f>IF('Master Blend Sheet'!B55="","",'Master Blend Sheet'!B55)</f>
        <v>LITEmix 1325 (SK)</v>
      </c>
      <c r="C65" s="1">
        <f>IF(A65="","",'Master Blend Sheet'!BH55)</f>
        <v>0</v>
      </c>
      <c r="D65" s="1">
        <f>IF($A65="","",'Master Blend Sheet'!BB55)</f>
        <v>1.5694654081653474</v>
      </c>
      <c r="E65" s="1">
        <f>IF($A65="","",'Master Blend Sheet'!BC55)</f>
        <v>1.9392191759738471</v>
      </c>
      <c r="F65" s="1">
        <f>IF($A65="","",'Master Blend Sheet'!BD55)</f>
        <v>1325</v>
      </c>
      <c r="G65" s="1">
        <f>IF($A65="","",'Master Blend Sheet'!BE55)</f>
        <v>2.7045025286068567</v>
      </c>
      <c r="H65" s="1" t="str">
        <f>IF($A65="","",'Master Blend Sheet'!BF55)</f>
        <v>N</v>
      </c>
      <c r="I65" s="1">
        <f>IF($A65="","",'Master Blend Sheet'!BG55)</f>
        <v>42</v>
      </c>
      <c r="J65" s="1">
        <f>IF($A65="","",'Master Blend Sheet'!BH55)</f>
        <v>0</v>
      </c>
      <c r="K65" s="1">
        <f>IF($A65="","",'Master Blend Sheet'!BI55)</f>
        <v>1000</v>
      </c>
      <c r="L65" s="1">
        <v>113096</v>
      </c>
      <c r="M65" s="1">
        <v>113096</v>
      </c>
    </row>
    <row r="66" spans="1:14" x14ac:dyDescent="0.25">
      <c r="A66" t="str">
        <f>IF('Master Blend Sheet'!A56="","",'Master Blend Sheet'!A56)</f>
        <v>LITEmix 1400 (AB)</v>
      </c>
      <c r="B66" t="str">
        <f>IF('Master Blend Sheet'!B56="","",'Master Blend Sheet'!B56)</f>
        <v>LITEmix 1400 (AB)</v>
      </c>
      <c r="C66" s="1">
        <f>IF(A66="","",'Master Blend Sheet'!BH56)</f>
        <v>0</v>
      </c>
      <c r="D66" s="1">
        <f>IF($A66="","",'Master Blend Sheet'!BB56)</f>
        <v>1.143406215785254</v>
      </c>
      <c r="E66" s="1">
        <f>IF($A66="","",'Master Blend Sheet'!BC56)</f>
        <v>1.5310044398466101</v>
      </c>
      <c r="F66" s="1">
        <f>IF($A66="","",'Master Blend Sheet'!BD56)</f>
        <v>1400</v>
      </c>
      <c r="G66" s="1">
        <f>IF($A66="","",'Master Blend Sheet'!BE56)</f>
        <v>2.5799911813881327</v>
      </c>
      <c r="H66" s="1" t="str">
        <f>IF($A66="","",'Master Blend Sheet'!BF56)</f>
        <v>N</v>
      </c>
      <c r="I66" s="1">
        <f>IF($A66="","",'Master Blend Sheet'!BG56)</f>
        <v>42</v>
      </c>
      <c r="J66" s="1">
        <f>IF($A66="","",'Master Blend Sheet'!BH56)</f>
        <v>0</v>
      </c>
      <c r="K66" s="1">
        <f>IF($A66="","",'Master Blend Sheet'!BI56)</f>
        <v>1000</v>
      </c>
      <c r="L66" s="1">
        <v>113096</v>
      </c>
      <c r="M66" s="1">
        <v>113096</v>
      </c>
    </row>
    <row r="67" spans="1:14" x14ac:dyDescent="0.25">
      <c r="A67" t="str">
        <f>IF('Master Blend Sheet'!A57="","",'Master Blend Sheet'!A57)</f>
        <v>LITEmix 1400 (SK)</v>
      </c>
      <c r="B67" t="str">
        <f>IF('Master Blend Sheet'!B57="","",'Master Blend Sheet'!B57)</f>
        <v>LITEmix 1400 (SK)</v>
      </c>
      <c r="C67" s="1">
        <f>IF(A67="","",'Master Blend Sheet'!BH57)</f>
        <v>0</v>
      </c>
      <c r="D67" s="1">
        <f>IF($A67="","",'Master Blend Sheet'!BB57)</f>
        <v>1.212613866058478</v>
      </c>
      <c r="E67" s="1">
        <f>IF($A67="","",'Master Blend Sheet'!BC57)</f>
        <v>1.5804384757560559</v>
      </c>
      <c r="F67" s="1">
        <f>IF($A67="","",'Master Blend Sheet'!BD57)</f>
        <v>1400</v>
      </c>
      <c r="G67" s="1">
        <f>IF($A67="","",'Master Blend Sheet'!BE57)</f>
        <v>2.7186870416913949</v>
      </c>
      <c r="H67" s="1" t="str">
        <f>IF($A67="","",'Master Blend Sheet'!BF57)</f>
        <v>N</v>
      </c>
      <c r="I67" s="1">
        <f>IF($A67="","",'Master Blend Sheet'!BG57)</f>
        <v>42</v>
      </c>
      <c r="J67" s="1">
        <f>IF($A67="","",'Master Blend Sheet'!BH57)</f>
        <v>0</v>
      </c>
      <c r="K67" s="1">
        <f>IF($A67="","",'Master Blend Sheet'!BI57)</f>
        <v>1000</v>
      </c>
      <c r="L67" s="1">
        <v>113096</v>
      </c>
      <c r="M67" s="1">
        <v>113096</v>
      </c>
    </row>
    <row r="68" spans="1:14" x14ac:dyDescent="0.25">
      <c r="A68" t="str">
        <f>IF('Master Blend Sheet'!A59="","",'Master Blend Sheet'!A59)</f>
        <v>PRODUCTIONmix 1500 PRO NOT SUPPORTED</v>
      </c>
      <c r="B68" t="str">
        <f>IF('Master Blend Sheet'!B59="","",'Master Blend Sheet'!B59)</f>
        <v xml:space="preserve">PRODUCTIONmix 1500 PRO </v>
      </c>
      <c r="C68" s="1">
        <f>IF(A68="","",'Master Blend Sheet'!BH59)</f>
        <v>0</v>
      </c>
      <c r="D68" s="1">
        <f>IF($A68="","",'Master Blend Sheet'!BB59)</f>
        <v>0.88744141005571009</v>
      </c>
      <c r="E68" s="1">
        <f>IF($A68="","",'Master Blend Sheet'!BC59)</f>
        <v>1.2582942733704734</v>
      </c>
      <c r="F68" s="1">
        <f>IF($A68="","",'Master Blend Sheet'!BD59)</f>
        <v>1500</v>
      </c>
      <c r="G68" s="1">
        <f>IF($A68="","",'Master Blend Sheet'!BE59)</f>
        <v>2.696487202665184</v>
      </c>
      <c r="H68" s="1" t="str">
        <f>IF($A68="","",'Master Blend Sheet'!BF59)</f>
        <v>N</v>
      </c>
      <c r="I68" s="1">
        <f>IF($A68="","",'Master Blend Sheet'!BG59)</f>
        <v>42</v>
      </c>
      <c r="J68" s="1">
        <f>IF($A68="","",'Master Blend Sheet'!BH59)</f>
        <v>0</v>
      </c>
      <c r="K68" s="1">
        <f>IF($A68="","",'Master Blend Sheet'!BI59)</f>
        <v>1000</v>
      </c>
      <c r="L68" s="1">
        <v>113409</v>
      </c>
      <c r="M68" s="1">
        <v>113409</v>
      </c>
    </row>
    <row r="69" spans="1:14" x14ac:dyDescent="0.25">
      <c r="A69" t="str">
        <f>IF('Master Blend Sheet'!A60="","",'Master Blend Sheet'!A60)</f>
        <v>PRODUCTIONmix 1600</v>
      </c>
      <c r="B69" t="str">
        <f>IF('Master Blend Sheet'!B60="","",'Master Blend Sheet'!B60)</f>
        <v>PRODUCTIONmix 1600</v>
      </c>
      <c r="C69" s="1">
        <f>IF(A69="","",'Master Blend Sheet'!BH60)</f>
        <v>0</v>
      </c>
      <c r="D69" s="1">
        <f>IF($A69="","",'Master Blend Sheet'!BB60)</f>
        <v>0.66152977431961357</v>
      </c>
      <c r="E69" s="1">
        <f>IF($A69="","",'Master Blend Sheet'!BC60)</f>
        <v>1.0384561089497586</v>
      </c>
      <c r="F69" s="1">
        <f>IF($A69="","",'Master Blend Sheet'!BD60)</f>
        <v>1600</v>
      </c>
      <c r="G69" s="1">
        <f>IF($A69="","",'Master Blend Sheet'!BE60)</f>
        <v>2.653038294554928</v>
      </c>
      <c r="H69" s="1" t="str">
        <f>IF($A69="","",'Master Blend Sheet'!BF60)</f>
        <v>N</v>
      </c>
      <c r="I69" s="1" t="str">
        <f>IF($A69="","",'Master Blend Sheet'!BG60)</f>
        <v>31</v>
      </c>
      <c r="J69" s="1">
        <f>IF($A69="","",'Master Blend Sheet'!BH60)</f>
        <v>0</v>
      </c>
      <c r="K69" s="1">
        <f>IF($A69="","",'Master Blend Sheet'!BI60)</f>
        <v>1000</v>
      </c>
      <c r="L69" s="1">
        <v>116020</v>
      </c>
      <c r="M69" s="1">
        <v>116020</v>
      </c>
    </row>
    <row r="70" spans="1:14" x14ac:dyDescent="0.25">
      <c r="A70" t="str">
        <f>IF('Master Blend Sheet'!A61="","",'Master Blend Sheet'!A61)</f>
        <v>PRODUCTIONmix 1600 (SK)</v>
      </c>
      <c r="B70" t="str">
        <f>IF('Master Blend Sheet'!B61="","",'Master Blend Sheet'!B61)</f>
        <v>PRODUCTIONmix 1600 (SK)</v>
      </c>
      <c r="C70" s="1">
        <f>IF(A70="","",'Master Blend Sheet'!BH61)</f>
        <v>0</v>
      </c>
      <c r="D70" s="1">
        <f>IF($A70="","",'Master Blend Sheet'!BB61)</f>
        <v>0.69921907954990226</v>
      </c>
      <c r="E70" s="1">
        <f>IF($A70="","",'Master Blend Sheet'!BC61)</f>
        <v>1.0620119247186888</v>
      </c>
      <c r="F70" s="1">
        <f>IF($A70="","",'Master Blend Sheet'!BD61)</f>
        <v>1600</v>
      </c>
      <c r="G70" s="1">
        <f>IF($A70="","",'Master Blend Sheet'!BE61)</f>
        <v>2.7563939402794944</v>
      </c>
      <c r="H70" s="1" t="str">
        <f>IF($A70="","",'Master Blend Sheet'!BF61)</f>
        <v>N</v>
      </c>
      <c r="I70" s="1">
        <f>IF($A70="","",'Master Blend Sheet'!BG61)</f>
        <v>31</v>
      </c>
      <c r="J70" s="1">
        <f>IF($A70="","",'Master Blend Sheet'!BH61)</f>
        <v>0</v>
      </c>
      <c r="K70" s="1">
        <f>IF($A70="","",'Master Blend Sheet'!BI61)</f>
        <v>1000</v>
      </c>
      <c r="L70" s="1">
        <v>116020</v>
      </c>
      <c r="M70" s="1">
        <v>116020</v>
      </c>
    </row>
    <row r="71" spans="1:14" x14ac:dyDescent="0.25">
      <c r="A71" t="str">
        <f>IF('Master Blend Sheet'!A62="","",'Master Blend Sheet'!A62)</f>
        <v>PRODUCTIONmix 1725</v>
      </c>
      <c r="B71" t="str">
        <f>IF('Master Blend Sheet'!B62="","",'Master Blend Sheet'!B62)</f>
        <v>PRODUCTIONmix 1725</v>
      </c>
      <c r="C71" s="1">
        <f>IF(A71="","",'Master Blend Sheet'!BH62)</f>
        <v>0</v>
      </c>
      <c r="D71" s="1">
        <f>IF($A71="","",'Master Blend Sheet'!BB62)</f>
        <v>0.62199236952142845</v>
      </c>
      <c r="E71" s="1">
        <f>IF($A71="","",'Master Blend Sheet'!BC62)</f>
        <v>0.94028543160662514</v>
      </c>
      <c r="F71" s="1">
        <f>IF($A71="","",'Master Blend Sheet'!BD62)</f>
        <v>1725</v>
      </c>
      <c r="G71" s="1">
        <f>IF($A71="","",'Master Blend Sheet'!BE62)</f>
        <v>3.1417587095641202</v>
      </c>
      <c r="H71" s="1" t="str">
        <f>IF($A71="","",'Master Blend Sheet'!BF62)</f>
        <v>N</v>
      </c>
      <c r="I71" s="1">
        <f>IF($A71="","",'Master Blend Sheet'!BG62)</f>
        <v>31</v>
      </c>
      <c r="J71" s="1">
        <f>IF($A71="","",'Master Blend Sheet'!BH62)</f>
        <v>0</v>
      </c>
      <c r="K71" s="1">
        <f>IF($A71="","",'Master Blend Sheet'!BI62)</f>
        <v>1000</v>
      </c>
      <c r="L71" s="1">
        <v>116421</v>
      </c>
      <c r="M71" s="1">
        <v>116421</v>
      </c>
    </row>
    <row r="72" spans="1:14" x14ac:dyDescent="0.25">
      <c r="A72" t="str">
        <f>IF('Master Blend Sheet'!A65="","",'Master Blend Sheet'!A65)</f>
        <v>PRODUCTIONmix LW</v>
      </c>
      <c r="B72" t="str">
        <f>IF('Master Blend Sheet'!B65="","",'Master Blend Sheet'!B65)</f>
        <v>PRODUCTIONmix LW</v>
      </c>
      <c r="C72" s="1">
        <f>IF(A72="","",'Master Blend Sheet'!BH65)</f>
        <v>0</v>
      </c>
      <c r="D72" s="1">
        <f>IF($A72="","",'Master Blend Sheet'!BB65)</f>
        <v>0.8911353906854852</v>
      </c>
      <c r="E72" s="1">
        <f>IF($A72="","",'Master Blend Sheet'!BC65)</f>
        <v>1.2607569271236567</v>
      </c>
      <c r="F72" s="1">
        <f>IF($A72="","",'Master Blend Sheet'!BD65)</f>
        <v>1500</v>
      </c>
      <c r="G72" s="1">
        <f>IF($A72="","",'Master Blend Sheet'!BE65)</f>
        <v>2.7054700590133907</v>
      </c>
      <c r="H72" s="1" t="str">
        <f>IF($A72="","",'Master Blend Sheet'!BF65)</f>
        <v>T</v>
      </c>
      <c r="I72" s="1">
        <f>IF($A72="","",'Master Blend Sheet'!BG65)</f>
        <v>31</v>
      </c>
      <c r="J72" s="1">
        <f>IF($A72="","",'Master Blend Sheet'!BH65)</f>
        <v>0</v>
      </c>
      <c r="K72" s="1">
        <f>IF($A72="","",'Master Blend Sheet'!BI65)</f>
        <v>1000</v>
      </c>
      <c r="L72" s="1">
        <v>116423</v>
      </c>
      <c r="M72" s="1">
        <v>116423</v>
      </c>
    </row>
    <row r="73" spans="1:14" x14ac:dyDescent="0.25">
      <c r="A73" t="str">
        <f>IF('Master Blend Sheet'!A67="","",'Master Blend Sheet'!A67)</f>
        <v>PRODUCTIONmix THX NOT SUPPORTED</v>
      </c>
      <c r="B73" t="str">
        <f>IF('Master Blend Sheet'!B67="","",'Master Blend Sheet'!B67)</f>
        <v>PRODUCTIONmix THX</v>
      </c>
      <c r="C73" s="1">
        <f>IF(A73="","",'Master Blend Sheet'!BH67)</f>
        <v>0</v>
      </c>
      <c r="D73" s="1">
        <f>IF($A73="","",'Master Blend Sheet'!BB67)</f>
        <v>0.7646649265259744</v>
      </c>
      <c r="E73" s="1">
        <f>IF($A73="","",'Master Blend Sheet'!BC67)</f>
        <v>1.1384935009844996</v>
      </c>
      <c r="F73" s="1">
        <f>IF($A73="","",'Master Blend Sheet'!BD67)</f>
        <v>1550</v>
      </c>
      <c r="G73" s="1">
        <f>IF($A73="","",'Master Blend Sheet'!BE67)</f>
        <v>2.675022907086376</v>
      </c>
      <c r="H73" s="1" t="str">
        <f>IF($A73="","",'Master Blend Sheet'!BF67)</f>
        <v>Y</v>
      </c>
      <c r="I73" s="1">
        <f>IF($A73="","",'Master Blend Sheet'!BG67)</f>
        <v>4</v>
      </c>
      <c r="J73" s="1">
        <f>IF($A73="","",'Master Blend Sheet'!BH67)</f>
        <v>0</v>
      </c>
      <c r="K73" s="1">
        <f>IF($A73="","",'Master Blend Sheet'!BI67)</f>
        <v>1000</v>
      </c>
      <c r="L73" s="1">
        <v>116419</v>
      </c>
      <c r="M73" s="1">
        <v>116419</v>
      </c>
    </row>
    <row r="74" spans="1:14" x14ac:dyDescent="0.25">
      <c r="A74" t="e">
        <f>IF('Master Blend Sheet'!#REF!="","",'Master Blend Sheet'!#REF!)</f>
        <v>#REF!</v>
      </c>
      <c r="B74" t="e">
        <f>IF('Master Blend Sheet'!#REF!="","",'Master Blend Sheet'!#REF!)</f>
        <v>#REF!</v>
      </c>
      <c r="C74" s="1" t="e">
        <f>IF(A74="","",'Master Blend Sheet'!#REF!)</f>
        <v>#REF!</v>
      </c>
      <c r="D74" s="1" t="e">
        <f>IF($A74="","",'Master Blend Sheet'!#REF!)</f>
        <v>#REF!</v>
      </c>
      <c r="E74" s="1" t="e">
        <f>IF($A74="","",'Master Blend Sheet'!#REF!)</f>
        <v>#REF!</v>
      </c>
      <c r="F74" s="1" t="e">
        <f>IF($A74="","",'Master Blend Sheet'!#REF!)</f>
        <v>#REF!</v>
      </c>
      <c r="G74" s="1" t="e">
        <f>IF($A74="","",'Master Blend Sheet'!#REF!)</f>
        <v>#REF!</v>
      </c>
      <c r="H74" s="1" t="e">
        <f>IF($A74="","",'Master Blend Sheet'!#REF!)</f>
        <v>#REF!</v>
      </c>
      <c r="I74" s="1" t="e">
        <f>IF($A74="","",'Master Blend Sheet'!#REF!)</f>
        <v>#REF!</v>
      </c>
      <c r="J74" s="1" t="e">
        <f>IF($A74="","",'Master Blend Sheet'!#REF!)</f>
        <v>#REF!</v>
      </c>
      <c r="K74" s="1" t="e">
        <f>IF($A74="","",'Master Blend Sheet'!#REF!)</f>
        <v>#REF!</v>
      </c>
      <c r="L74" s="1">
        <v>113157</v>
      </c>
      <c r="M74" s="1">
        <v>113157</v>
      </c>
      <c r="N74" t="s">
        <v>337</v>
      </c>
    </row>
    <row r="75" spans="1:14" x14ac:dyDescent="0.25">
      <c r="A75" t="str">
        <f>IF('Master Blend Sheet'!A68="","",'Master Blend Sheet'!A68)</f>
        <v>Proteus Core</v>
      </c>
      <c r="B75" t="str">
        <f>IF('Master Blend Sheet'!B68="","",'Master Blend Sheet'!B68)</f>
        <v>Proteus Core</v>
      </c>
      <c r="C75" s="1">
        <f>IF(A75="","",'Master Blend Sheet'!BH68)</f>
        <v>0</v>
      </c>
      <c r="D75" s="1">
        <f>IF($A75="","",'Master Blend Sheet'!BB68)</f>
        <v>0.57480684962025619</v>
      </c>
      <c r="E75" s="1">
        <f>IF($A75="","",'Master Blend Sheet'!BC68)</f>
        <v>0.92635697036485665</v>
      </c>
      <c r="F75" s="1">
        <f>IF($A75="","",'Master Blend Sheet'!BD68)</f>
        <v>1700</v>
      </c>
      <c r="G75" s="1">
        <f>IF($A75="","",'Master Blend Sheet'!BE68)</f>
        <v>2.8445446068456777</v>
      </c>
      <c r="H75" s="1" t="str">
        <f>IF($A75="","",'Master Blend Sheet'!BF68)</f>
        <v>Y</v>
      </c>
      <c r="I75" s="1">
        <f>IF($A75="","",'Master Blend Sheet'!BG68)</f>
        <v>30</v>
      </c>
      <c r="J75" s="1">
        <f>IF($A75="","",'Master Blend Sheet'!BH68)</f>
        <v>0</v>
      </c>
      <c r="K75" s="1">
        <f>IF($A75="","",'Master Blend Sheet'!BI68)</f>
        <v>1000</v>
      </c>
      <c r="L75" s="1">
        <v>113030</v>
      </c>
      <c r="M75" s="1">
        <v>113030</v>
      </c>
    </row>
    <row r="76" spans="1:14" x14ac:dyDescent="0.25">
      <c r="A76" t="e">
        <f>IF('Master Blend Sheet'!#REF!="","",'Master Blend Sheet'!#REF!)</f>
        <v>#REF!</v>
      </c>
      <c r="B76" t="e">
        <f>IF('Master Blend Sheet'!#REF!="","",'Master Blend Sheet'!#REF!)</f>
        <v>#REF!</v>
      </c>
      <c r="C76" s="1" t="e">
        <f>IF(A76="","",'Master Blend Sheet'!#REF!)</f>
        <v>#REF!</v>
      </c>
      <c r="D76" s="1" t="e">
        <f>IF($A76="","",'Master Blend Sheet'!#REF!)</f>
        <v>#REF!</v>
      </c>
      <c r="E76" s="1" t="e">
        <f>IF($A76="","",'Master Blend Sheet'!#REF!)</f>
        <v>#REF!</v>
      </c>
      <c r="F76" s="1" t="e">
        <f>IF($A76="","",'Master Blend Sheet'!#REF!)</f>
        <v>#REF!</v>
      </c>
      <c r="G76" s="1" t="e">
        <f>IF($A76="","",'Master Blend Sheet'!#REF!)</f>
        <v>#REF!</v>
      </c>
      <c r="H76" s="1" t="e">
        <f>IF($A76="","",'Master Blend Sheet'!#REF!)</f>
        <v>#REF!</v>
      </c>
      <c r="I76" s="1" t="e">
        <f>IF($A76="","",'Master Blend Sheet'!#REF!)</f>
        <v>#REF!</v>
      </c>
      <c r="J76" s="1" t="e">
        <f>IF($A76="","",'Master Blend Sheet'!#REF!)</f>
        <v>#REF!</v>
      </c>
      <c r="K76" s="1" t="e">
        <f>IF($A76="","",'Master Blend Sheet'!#REF!)</f>
        <v>#REF!</v>
      </c>
      <c r="L76" s="1">
        <v>113038</v>
      </c>
      <c r="M76" s="1">
        <v>113038</v>
      </c>
    </row>
    <row r="77" spans="1:14" x14ac:dyDescent="0.25">
      <c r="A77" t="e">
        <f>IF('Master Blend Sheet'!#REF!="","",'Master Blend Sheet'!#REF!)</f>
        <v>#REF!</v>
      </c>
      <c r="B77" t="e">
        <f>IF('Master Blend Sheet'!#REF!="","",'Master Blend Sheet'!#REF!)</f>
        <v>#REF!</v>
      </c>
      <c r="C77" s="1" t="e">
        <f>IF(A77="","",'Master Blend Sheet'!#REF!)</f>
        <v>#REF!</v>
      </c>
      <c r="D77" s="1" t="e">
        <f>IF($A77="","",'Master Blend Sheet'!#REF!)</f>
        <v>#REF!</v>
      </c>
      <c r="E77" s="1" t="e">
        <f>IF($A77="","",'Master Blend Sheet'!#REF!)</f>
        <v>#REF!</v>
      </c>
      <c r="F77" s="1" t="e">
        <f>IF($A77="","",'Master Blend Sheet'!#REF!)</f>
        <v>#REF!</v>
      </c>
      <c r="G77" s="1" t="e">
        <f>IF($A77="","",'Master Blend Sheet'!#REF!)</f>
        <v>#REF!</v>
      </c>
      <c r="H77" s="1" t="e">
        <f>IF($A77="","",'Master Blend Sheet'!#REF!)</f>
        <v>#REF!</v>
      </c>
      <c r="I77" s="1" t="e">
        <f>IF($A77="","",'Master Blend Sheet'!#REF!)</f>
        <v>#REF!</v>
      </c>
      <c r="J77" s="1" t="e">
        <f>IF($A77="","",'Master Blend Sheet'!#REF!)</f>
        <v>#REF!</v>
      </c>
      <c r="K77" s="1" t="e">
        <f>IF($A77="","",'Master Blend Sheet'!#REF!)</f>
        <v>#REF!</v>
      </c>
      <c r="L77" s="1">
        <v>113038</v>
      </c>
      <c r="M77" s="1">
        <v>113038</v>
      </c>
    </row>
    <row r="78" spans="1:14" x14ac:dyDescent="0.25">
      <c r="A78" t="e">
        <f>IF('Master Blend Sheet'!#REF!="","",'Master Blend Sheet'!#REF!)</f>
        <v>#REF!</v>
      </c>
      <c r="B78" t="e">
        <f>IF('Master Blend Sheet'!#REF!="","",'Master Blend Sheet'!#REF!)</f>
        <v>#REF!</v>
      </c>
      <c r="C78" s="1" t="e">
        <f>IF(A78="","",'Master Blend Sheet'!#REF!)</f>
        <v>#REF!</v>
      </c>
      <c r="D78" s="1" t="e">
        <f>IF($A78="","",'Master Blend Sheet'!#REF!)</f>
        <v>#REF!</v>
      </c>
      <c r="E78" s="1" t="e">
        <f>IF($A78="","",'Master Blend Sheet'!#REF!)</f>
        <v>#REF!</v>
      </c>
      <c r="F78" s="1" t="e">
        <f>IF($A78="","",'Master Blend Sheet'!#REF!)</f>
        <v>#REF!</v>
      </c>
      <c r="G78" s="1" t="e">
        <f>IF($A78="","",'Master Blend Sheet'!#REF!)</f>
        <v>#REF!</v>
      </c>
      <c r="H78" s="1" t="e">
        <f>IF($A78="","",'Master Blend Sheet'!#REF!)</f>
        <v>#REF!</v>
      </c>
      <c r="I78" s="1" t="e">
        <f>IF($A78="","",'Master Blend Sheet'!#REF!)</f>
        <v>#REF!</v>
      </c>
      <c r="J78" s="1" t="e">
        <f>IF($A78="","",'Master Blend Sheet'!#REF!)</f>
        <v>#REF!</v>
      </c>
      <c r="K78" s="1" t="e">
        <f>IF($A78="","",'Master Blend Sheet'!#REF!)</f>
        <v>#REF!</v>
      </c>
      <c r="L78" s="1">
        <v>113038</v>
      </c>
      <c r="M78" s="1">
        <v>113038</v>
      </c>
    </row>
    <row r="79" spans="1:14" x14ac:dyDescent="0.25">
      <c r="A79" t="e">
        <f>IF('Master Blend Sheet'!#REF!="","",'Master Blend Sheet'!#REF!)</f>
        <v>#REF!</v>
      </c>
      <c r="B79" t="e">
        <f>IF('Master Blend Sheet'!#REF!="","",'Master Blend Sheet'!#REF!)</f>
        <v>#REF!</v>
      </c>
      <c r="C79" s="1" t="e">
        <f>IF(A79="","",'Master Blend Sheet'!#REF!)</f>
        <v>#REF!</v>
      </c>
      <c r="D79" s="1" t="e">
        <f>IF($A79="","",'Master Blend Sheet'!#REF!)</f>
        <v>#REF!</v>
      </c>
      <c r="E79" s="1" t="e">
        <f>IF($A79="","",'Master Blend Sheet'!#REF!)</f>
        <v>#REF!</v>
      </c>
      <c r="F79" s="1" t="e">
        <f>IF($A79="","",'Master Blend Sheet'!#REF!)</f>
        <v>#REF!</v>
      </c>
      <c r="G79" s="1" t="e">
        <f>IF($A79="","",'Master Blend Sheet'!#REF!)</f>
        <v>#REF!</v>
      </c>
      <c r="H79" s="1" t="e">
        <f>IF($A79="","",'Master Blend Sheet'!#REF!)</f>
        <v>#REF!</v>
      </c>
      <c r="I79" s="1" t="e">
        <f>IF($A79="","",'Master Blend Sheet'!#REF!)</f>
        <v>#REF!</v>
      </c>
      <c r="J79" s="1" t="e">
        <f>IF($A79="","",'Master Blend Sheet'!#REF!)</f>
        <v>#REF!</v>
      </c>
      <c r="K79" s="1" t="e">
        <f>IF($A79="","",'Master Blend Sheet'!#REF!)</f>
        <v>#REF!</v>
      </c>
      <c r="L79" s="1">
        <v>113038</v>
      </c>
      <c r="M79" s="1">
        <v>113038</v>
      </c>
    </row>
    <row r="80" spans="1:14" x14ac:dyDescent="0.25">
      <c r="A80" t="str">
        <f>IF('Master Blend Sheet'!A69="","",'Master Blend Sheet'!A69)</f>
        <v>Proteus LCS</v>
      </c>
      <c r="B80" t="str">
        <f>IF('Master Blend Sheet'!B69="","",'Master Blend Sheet'!B69)</f>
        <v>Proteus LCS</v>
      </c>
      <c r="C80" s="1">
        <f>IF(A80="","",'Master Blend Sheet'!BH69)</f>
        <v>0</v>
      </c>
      <c r="D80" s="1">
        <f>IF($A80="","",'Master Blend Sheet'!BB69)</f>
        <v>0.51269090869873335</v>
      </c>
      <c r="E80" s="1">
        <f>IF($A80="","",'Master Blend Sheet'!BC69)</f>
        <v>0.86439480497070487</v>
      </c>
      <c r="F80" s="1">
        <f>IF($A80="","",'Master Blend Sheet'!BD69)</f>
        <v>1750</v>
      </c>
      <c r="G80" s="1">
        <f>IF($A80="","",'Master Blend Sheet'!BE69)</f>
        <v>2.8433008863419107</v>
      </c>
      <c r="H80" s="1" t="str">
        <f>IF($A80="","",'Master Blend Sheet'!BF69)</f>
        <v>N</v>
      </c>
      <c r="I80" s="1">
        <f>IF($A80="","",'Master Blend Sheet'!BG69)</f>
        <v>30</v>
      </c>
      <c r="J80" s="1">
        <f>IF($A80="","",'Master Blend Sheet'!BH69)</f>
        <v>0</v>
      </c>
      <c r="K80" s="1">
        <f>IF($A80="","",'Master Blend Sheet'!BI69)</f>
        <v>1000</v>
      </c>
      <c r="L80" s="1">
        <v>113034</v>
      </c>
      <c r="M80" s="1">
        <v>113034</v>
      </c>
    </row>
    <row r="81" spans="1:13" x14ac:dyDescent="0.25">
      <c r="A81" t="str">
        <f>IF('Master Blend Sheet'!A70="","",'Master Blend Sheet'!A70)</f>
        <v>Proteus Pro</v>
      </c>
      <c r="B81" t="str">
        <f>IF('Master Blend Sheet'!B70="","",'Master Blend Sheet'!B70)</f>
        <v>Proteus Pro</v>
      </c>
      <c r="C81" s="1">
        <f>IF(A81="","",'Master Blend Sheet'!BH70)</f>
        <v>0</v>
      </c>
      <c r="D81" s="1">
        <f>IF($A81="","",'Master Blend Sheet'!BB70)</f>
        <v>0.54289834179823482</v>
      </c>
      <c r="E81" s="1">
        <f>IF($A81="","",'Master Blend Sheet'!BC70)</f>
        <v>0.89443382133230998</v>
      </c>
      <c r="F81" s="1">
        <f>IF($A81="","",'Master Blend Sheet'!BD70)</f>
        <v>1725</v>
      </c>
      <c r="G81" s="1">
        <f>IF($A81="","",'Master Blend Sheet'!BE70)</f>
        <v>2.8446630801687478</v>
      </c>
      <c r="H81" s="1" t="str">
        <f>IF($A81="","",'Master Blend Sheet'!BF70)</f>
        <v>N</v>
      </c>
      <c r="I81" s="1">
        <f>IF($A81="","",'Master Blend Sheet'!BG70)</f>
        <v>30</v>
      </c>
      <c r="J81" s="1">
        <f>IF($A81="","",'Master Blend Sheet'!BH70)</f>
        <v>0</v>
      </c>
      <c r="K81" s="1">
        <f>IF($A81="","",'Master Blend Sheet'!BI70)</f>
        <v>1000</v>
      </c>
      <c r="L81" s="1">
        <v>113032</v>
      </c>
      <c r="M81" s="1">
        <v>113032</v>
      </c>
    </row>
    <row r="82" spans="1:13" x14ac:dyDescent="0.25">
      <c r="A82" t="str">
        <f>IF('Master Blend Sheet'!A71="","",'Master Blend Sheet'!A71)</f>
        <v>RAS II</v>
      </c>
      <c r="B82" t="str">
        <f>IF('Master Blend Sheet'!B71="","",'Master Blend Sheet'!B71)</f>
        <v>RAS II</v>
      </c>
      <c r="C82" s="1">
        <f>IF(A82="","",'Master Blend Sheet'!BH71)</f>
        <v>0</v>
      </c>
      <c r="D82" s="1">
        <f>IF($A82="","",'Master Blend Sheet'!BB71)</f>
        <v>0.52840565629772906</v>
      </c>
      <c r="E82" s="1">
        <f>IF($A82="","",'Master Blend Sheet'!BC71)</f>
        <v>0.87839405534352244</v>
      </c>
      <c r="F82" s="1">
        <f>IF($A82="","",'Master Blend Sheet'!BD71)</f>
        <v>1740</v>
      </c>
      <c r="G82" s="1">
        <f>IF($A82="","",'Master Blend Sheet'!BE71)</f>
        <v>2.8572375619488959</v>
      </c>
      <c r="H82" s="1" t="str">
        <f>IF($A82="","",'Master Blend Sheet'!BF71)</f>
        <v>N</v>
      </c>
      <c r="I82" s="1">
        <f>IF($A82="","",'Master Blend Sheet'!BG71)</f>
        <v>40</v>
      </c>
      <c r="J82" s="1">
        <f>IF($A82="","",'Master Blend Sheet'!BH71)</f>
        <v>0</v>
      </c>
      <c r="K82" s="1">
        <f>IF($A82="","",'Master Blend Sheet'!BI71)</f>
        <v>1000</v>
      </c>
      <c r="L82" s="1">
        <v>113074</v>
      </c>
      <c r="M82" s="1">
        <v>113074</v>
      </c>
    </row>
    <row r="83" spans="1:13" x14ac:dyDescent="0.25">
      <c r="A83" t="str">
        <f>IF('Master Blend Sheet'!A72="","",'Master Blend Sheet'!A72)</f>
        <v>SanSeal</v>
      </c>
      <c r="B83" t="str">
        <f>IF('Master Blend Sheet'!B72="","",'Master Blend Sheet'!B72)</f>
        <v>SanSeal</v>
      </c>
      <c r="C83" s="1">
        <f>IF(A83="","",'Master Blend Sheet'!BH72)</f>
        <v>0</v>
      </c>
      <c r="D83" s="1">
        <f>IF($A83="","",'Master Blend Sheet'!BB72)</f>
        <v>0.70289157846761541</v>
      </c>
      <c r="E83" s="1">
        <f>IF($A83="","",'Master Blend Sheet'!BC72)</f>
        <v>1.0320555021015851</v>
      </c>
      <c r="F83" s="1">
        <f>IF($A83="","",'Master Blend Sheet'!BD72)</f>
        <v>1650</v>
      </c>
      <c r="G83" s="1">
        <f>IF($A83="","",'Master Blend Sheet'!BE72)</f>
        <v>3.0379999999999998</v>
      </c>
      <c r="H83" s="1" t="str">
        <f>IF($A83="","",'Master Blend Sheet'!BF72)</f>
        <v>Y</v>
      </c>
      <c r="I83" s="1">
        <f>IF($A83="","",'Master Blend Sheet'!BG72)</f>
        <v>4</v>
      </c>
      <c r="J83" s="1">
        <f>IF($A83="","",'Master Blend Sheet'!BH72)</f>
        <v>0</v>
      </c>
      <c r="K83" s="1">
        <f>IF($A83="","",'Master Blend Sheet'!BI72)</f>
        <v>1000</v>
      </c>
      <c r="L83" s="1">
        <v>113117</v>
      </c>
      <c r="M83" s="1">
        <v>113117</v>
      </c>
    </row>
    <row r="84" spans="1:13" x14ac:dyDescent="0.25">
      <c r="A84" t="str">
        <f>IF('Master Blend Sheet'!A73="","",'Master Blend Sheet'!A73)</f>
        <v>SanSeal HT</v>
      </c>
      <c r="B84" t="str">
        <f>IF('Master Blend Sheet'!B73="","",'Master Blend Sheet'!B73)</f>
        <v>SanSeal HT</v>
      </c>
      <c r="C84" s="1">
        <f>IF(A84="","",'Master Blend Sheet'!BH73)</f>
        <v>0</v>
      </c>
      <c r="D84" s="1">
        <f>IF($A84="","",'Master Blend Sheet'!BB73)</f>
        <v>0.95292716691983692</v>
      </c>
      <c r="E84" s="1">
        <f>IF($A84="","",'Master Blend Sheet'!BC73)</f>
        <v>1.3019514446132245</v>
      </c>
      <c r="F84" s="1">
        <f>IF($A84="","",'Master Blend Sheet'!BD73)</f>
        <v>1500</v>
      </c>
      <c r="G84" s="1">
        <f>IF($A84="","",'Master Blend Sheet'!BE73)</f>
        <v>2.8651302041472437</v>
      </c>
      <c r="H84" s="1" t="str">
        <f>IF($A84="","",'Master Blend Sheet'!BF73)</f>
        <v>Y</v>
      </c>
      <c r="I84" s="1">
        <f>IF($A84="","",'Master Blend Sheet'!BG73)</f>
        <v>4</v>
      </c>
      <c r="J84" s="1">
        <f>IF($A84="","",'Master Blend Sheet'!BH73)</f>
        <v>0</v>
      </c>
      <c r="K84" s="1">
        <f>IF($A84="","",'Master Blend Sheet'!BI73)</f>
        <v>1000</v>
      </c>
      <c r="L84" s="1">
        <v>113119</v>
      </c>
      <c r="M84" s="1">
        <v>113119</v>
      </c>
    </row>
    <row r="85" spans="1:13" x14ac:dyDescent="0.25">
      <c r="A85" t="e">
        <f>IF('Master Blend Sheet'!#REF!="","",'Master Blend Sheet'!#REF!)</f>
        <v>#REF!</v>
      </c>
      <c r="B85" t="e">
        <f>IF('Master Blend Sheet'!#REF!="","",'Master Blend Sheet'!#REF!)</f>
        <v>#REF!</v>
      </c>
      <c r="C85" s="1" t="e">
        <f>IF(A85="","",'Master Blend Sheet'!#REF!)</f>
        <v>#REF!</v>
      </c>
      <c r="D85" s="1" t="e">
        <f>IF($A85="","",'Master Blend Sheet'!#REF!)</f>
        <v>#REF!</v>
      </c>
      <c r="E85" s="1" t="e">
        <f>IF($A85="","",'Master Blend Sheet'!#REF!)</f>
        <v>#REF!</v>
      </c>
      <c r="F85" s="1" t="e">
        <f>IF($A85="","",'Master Blend Sheet'!#REF!)</f>
        <v>#REF!</v>
      </c>
      <c r="G85" s="1" t="e">
        <f>IF($A85="","",'Master Blend Sheet'!#REF!)</f>
        <v>#REF!</v>
      </c>
      <c r="H85" s="1" t="e">
        <f>IF($A85="","",'Master Blend Sheet'!#REF!)</f>
        <v>#REF!</v>
      </c>
      <c r="I85" s="1" t="e">
        <f>IF($A85="","",'Master Blend Sheet'!#REF!)</f>
        <v>#REF!</v>
      </c>
      <c r="J85" s="1" t="e">
        <f>IF($A85="","",'Master Blend Sheet'!#REF!)</f>
        <v>#REF!</v>
      </c>
      <c r="K85" s="1" t="e">
        <f>IF($A85="","",'Master Blend Sheet'!#REF!)</f>
        <v>#REF!</v>
      </c>
      <c r="L85" s="1" t="s">
        <v>336</v>
      </c>
      <c r="M85" s="1" t="s">
        <v>336</v>
      </c>
    </row>
    <row r="86" spans="1:13" x14ac:dyDescent="0.25">
      <c r="A86" t="str">
        <f>IF('Master Blend Sheet'!A74="","",'Master Blend Sheet'!A74)</f>
        <v>SSi</v>
      </c>
      <c r="B86" t="str">
        <f>IF('Master Blend Sheet'!B74="","",'Master Blend Sheet'!B74)</f>
        <v>SSi</v>
      </c>
      <c r="C86" s="1">
        <f>IF(A86="","",'Master Blend Sheet'!BH74)</f>
        <v>0</v>
      </c>
      <c r="D86" s="1">
        <f>IF($A86="","",'Master Blend Sheet'!BB74)</f>
        <v>0.53315043438500231</v>
      </c>
      <c r="E86" s="1">
        <f>IF($A86="","",'Master Blend Sheet'!BC74)</f>
        <v>0.87608596250571558</v>
      </c>
      <c r="F86" s="1">
        <f>IF($A86="","",'Master Blend Sheet'!BD74)</f>
        <v>1750</v>
      </c>
      <c r="G86" s="1">
        <f>IF($A86="","",'Master Blend Sheet'!BE74)</f>
        <v>2.9160000000000004</v>
      </c>
      <c r="H86" s="1" t="str">
        <f>IF($A86="","",'Master Blend Sheet'!BF74)</f>
        <v>Y</v>
      </c>
      <c r="I86" s="1">
        <f>IF($A86="","",'Master Blend Sheet'!BG74)</f>
        <v>1</v>
      </c>
      <c r="J86" s="1">
        <f>IF($A86="","",'Master Blend Sheet'!BH74)</f>
        <v>0</v>
      </c>
      <c r="K86" s="1">
        <f>IF($A86="","",'Master Blend Sheet'!BI74)</f>
        <v>1000</v>
      </c>
      <c r="L86" s="1">
        <v>113009</v>
      </c>
      <c r="M86" s="1">
        <v>113009</v>
      </c>
    </row>
    <row r="87" spans="1:13" x14ac:dyDescent="0.25">
      <c r="A87" t="str">
        <f>IF('Master Blend Sheet'!A75="","",'Master Blend Sheet'!A75)</f>
        <v>Superlite 13</v>
      </c>
      <c r="B87" t="str">
        <f>IF('Master Blend Sheet'!B75="","",'Master Blend Sheet'!B75)</f>
        <v>Superlite 13</v>
      </c>
      <c r="C87" s="1">
        <f>IF(A87="","",'Master Blend Sheet'!BH75)</f>
        <v>0</v>
      </c>
      <c r="D87" s="1">
        <f>IF($A87="","",'Master Blend Sheet'!BB75)</f>
        <v>0.91897480281699118</v>
      </c>
      <c r="E87" s="1">
        <f>IF($A87="","",'Master Blend Sheet'!BC75)</f>
        <v>1.4761344637053777</v>
      </c>
      <c r="F87" s="1">
        <f>IF($A87="","",'Master Blend Sheet'!BD75)</f>
        <v>1300</v>
      </c>
      <c r="G87" s="1">
        <f>IF($A87="","",'Master Blend Sheet'!BE75)</f>
        <v>1.7948176621500347</v>
      </c>
      <c r="H87" s="1" t="str">
        <f>IF($A87="","",'Master Blend Sheet'!BF75)</f>
        <v>Y</v>
      </c>
      <c r="I87" s="1">
        <f>IF($A87="","",'Master Blend Sheet'!BG75)</f>
        <v>42</v>
      </c>
      <c r="J87" s="1">
        <f>IF($A87="","",'Master Blend Sheet'!BH75)</f>
        <v>0</v>
      </c>
      <c r="K87" s="1">
        <f>IF($A87="","",'Master Blend Sheet'!BI75)</f>
        <v>1000</v>
      </c>
      <c r="L87" s="1">
        <v>113083</v>
      </c>
      <c r="M87" s="1">
        <v>113083</v>
      </c>
    </row>
    <row r="88" spans="1:13" x14ac:dyDescent="0.25">
      <c r="A88" t="e">
        <f>IF('Master Blend Sheet'!#REF!="","",'Master Blend Sheet'!#REF!)</f>
        <v>#REF!</v>
      </c>
      <c r="B88" t="e">
        <f>IF('Master Blend Sheet'!#REF!="","",'Master Blend Sheet'!#REF!)</f>
        <v>#REF!</v>
      </c>
      <c r="C88" s="1" t="e">
        <f>IF(A88="","",'Master Blend Sheet'!#REF!)</f>
        <v>#REF!</v>
      </c>
      <c r="D88" s="1" t="e">
        <f>IF($A88="","",'Master Blend Sheet'!#REF!)</f>
        <v>#REF!</v>
      </c>
      <c r="E88" s="1" t="e">
        <f>IF($A88="","",'Master Blend Sheet'!#REF!)</f>
        <v>#REF!</v>
      </c>
      <c r="F88" s="1" t="e">
        <f>IF($A88="","",'Master Blend Sheet'!#REF!)</f>
        <v>#REF!</v>
      </c>
      <c r="G88" s="1" t="e">
        <f>IF($A88="","",'Master Blend Sheet'!#REF!)</f>
        <v>#REF!</v>
      </c>
      <c r="H88" s="1" t="e">
        <f>IF($A88="","",'Master Blend Sheet'!#REF!)</f>
        <v>#REF!</v>
      </c>
      <c r="I88" s="1" t="e">
        <f>IF($A88="","",'Master Blend Sheet'!#REF!)</f>
        <v>#REF!</v>
      </c>
      <c r="J88" s="1" t="e">
        <f>IF($A88="","",'Master Blend Sheet'!#REF!)</f>
        <v>#REF!</v>
      </c>
      <c r="K88" s="1" t="e">
        <f>IF($A88="","",'Master Blend Sheet'!#REF!)</f>
        <v>#REF!</v>
      </c>
      <c r="L88" s="1">
        <v>113083</v>
      </c>
      <c r="M88" s="1">
        <v>113083</v>
      </c>
    </row>
    <row r="89" spans="1:13" x14ac:dyDescent="0.25">
      <c r="A89" t="e">
        <f>IF('Master Blend Sheet'!#REF!="","",'Master Blend Sheet'!#REF!)</f>
        <v>#REF!</v>
      </c>
      <c r="B89" t="e">
        <f>IF('Master Blend Sheet'!#REF!="","",'Master Blend Sheet'!#REF!)</f>
        <v>#REF!</v>
      </c>
      <c r="C89" s="1" t="e">
        <f>IF(A89="","",'Master Blend Sheet'!#REF!)</f>
        <v>#REF!</v>
      </c>
      <c r="D89" s="1" t="e">
        <f>IF($A89="","",'Master Blend Sheet'!#REF!)</f>
        <v>#REF!</v>
      </c>
      <c r="E89" s="1" t="e">
        <f>IF($A89="","",'Master Blend Sheet'!#REF!)</f>
        <v>#REF!</v>
      </c>
      <c r="F89" s="1" t="e">
        <f>IF($A89="","",'Master Blend Sheet'!#REF!)</f>
        <v>#REF!</v>
      </c>
      <c r="G89" s="1" t="e">
        <f>IF($A89="","",'Master Blend Sheet'!#REF!)</f>
        <v>#REF!</v>
      </c>
      <c r="H89" s="1" t="e">
        <f>IF($A89="","",'Master Blend Sheet'!#REF!)</f>
        <v>#REF!</v>
      </c>
      <c r="I89" s="1" t="e">
        <f>IF($A89="","",'Master Blend Sheet'!#REF!)</f>
        <v>#REF!</v>
      </c>
      <c r="J89" s="1" t="e">
        <f>IF($A89="","",'Master Blend Sheet'!#REF!)</f>
        <v>#REF!</v>
      </c>
      <c r="K89" s="1" t="e">
        <f>IF($A89="","",'Master Blend Sheet'!#REF!)</f>
        <v>#REF!</v>
      </c>
      <c r="L89" s="1">
        <v>114711</v>
      </c>
      <c r="M89" s="1">
        <v>114711</v>
      </c>
    </row>
    <row r="90" spans="1:13" x14ac:dyDescent="0.25">
      <c r="A90" t="e">
        <f>IF('Master Blend Sheet'!#REF!="","",'Master Blend Sheet'!#REF!)</f>
        <v>#REF!</v>
      </c>
      <c r="B90" t="e">
        <f>IF('Master Blend Sheet'!#REF!="","",'Master Blend Sheet'!#REF!)</f>
        <v>#REF!</v>
      </c>
      <c r="C90" s="1" t="e">
        <f>IF(A90="","",'Master Blend Sheet'!#REF!)</f>
        <v>#REF!</v>
      </c>
      <c r="D90" s="1" t="e">
        <f>IF($A90="","",'Master Blend Sheet'!#REF!)</f>
        <v>#REF!</v>
      </c>
      <c r="E90" s="1" t="e">
        <f>IF($A90="","",'Master Blend Sheet'!#REF!)</f>
        <v>#REF!</v>
      </c>
      <c r="F90" s="1" t="e">
        <f>IF($A90="","",'Master Blend Sheet'!#REF!)</f>
        <v>#REF!</v>
      </c>
      <c r="G90" s="1" t="e">
        <f>IF($A90="","",'Master Blend Sheet'!#REF!)</f>
        <v>#REF!</v>
      </c>
      <c r="H90" s="1" t="e">
        <f>IF($A90="","",'Master Blend Sheet'!#REF!)</f>
        <v>#REF!</v>
      </c>
      <c r="I90" s="1" t="e">
        <f>IF($A90="","",'Master Blend Sheet'!#REF!)</f>
        <v>#REF!</v>
      </c>
      <c r="J90" s="1" t="e">
        <f>IF($A90="","",'Master Blend Sheet'!#REF!)</f>
        <v>#REF!</v>
      </c>
      <c r="K90" s="1" t="e">
        <f>IF($A90="","",'Master Blend Sheet'!#REF!)</f>
        <v>#REF!</v>
      </c>
      <c r="L90" s="1">
        <v>114711</v>
      </c>
      <c r="M90" s="1">
        <v>114711</v>
      </c>
    </row>
    <row r="91" spans="1:13" x14ac:dyDescent="0.25">
      <c r="A91" t="str">
        <f>IF('Master Blend Sheet'!A76="","",'Master Blend Sheet'!A76)</f>
        <v xml:space="preserve">SUPERLITEmix PRO HT </v>
      </c>
      <c r="B91" t="str">
        <f>IF('Master Blend Sheet'!B76="","",'Master Blend Sheet'!B76)</f>
        <v>SUPERLITEmix PRO HT</v>
      </c>
      <c r="C91" s="1">
        <f>IF(A91="","",'Master Blend Sheet'!BH76)</f>
        <v>0</v>
      </c>
      <c r="D91" s="1">
        <f>IF($A91="","",'Master Blend Sheet'!BB76)</f>
        <v>0.94687742880042403</v>
      </c>
      <c r="E91" s="1">
        <f>IF($A91="","",'Master Blend Sheet'!BC76)</f>
        <v>1.6223978573336866</v>
      </c>
      <c r="F91" s="1">
        <f>IF($A91="","",'Master Blend Sheet'!BD76)</f>
        <v>1200</v>
      </c>
      <c r="G91" s="1">
        <f>IF($A91="","",'Master Blend Sheet'!BE76)</f>
        <v>1.480340131491316</v>
      </c>
      <c r="H91" s="1" t="str">
        <f>IF($A91="","",'Master Blend Sheet'!BF76)</f>
        <v>N</v>
      </c>
      <c r="I91" s="1">
        <f>IF($A91="","",'Master Blend Sheet'!BG76)</f>
        <v>42</v>
      </c>
      <c r="J91" s="1">
        <f>IF($A91="","",'Master Blend Sheet'!BH76)</f>
        <v>0</v>
      </c>
      <c r="K91" s="1">
        <f>IF($A91="","",'Master Blend Sheet'!BI76)</f>
        <v>1000</v>
      </c>
      <c r="L91" s="1" t="s">
        <v>336</v>
      </c>
      <c r="M91" s="1" t="s">
        <v>336</v>
      </c>
    </row>
    <row r="92" spans="1:13" x14ac:dyDescent="0.25">
      <c r="A92" t="str">
        <f>IF('Master Blend Sheet'!A77="","",'Master Blend Sheet'!A77)</f>
        <v xml:space="preserve">SUPERLITEmix PRO </v>
      </c>
      <c r="B92" t="str">
        <f>IF('Master Blend Sheet'!B77="","",'Master Blend Sheet'!B77)</f>
        <v xml:space="preserve">SUPERLITEmix PRO </v>
      </c>
      <c r="C92" s="1">
        <f>IF(A92="","",'Master Blend Sheet'!BH77)</f>
        <v>0</v>
      </c>
      <c r="D92" s="1">
        <f>IF($A92="","",'Master Blend Sheet'!BB77)</f>
        <v>0.99973903011497023</v>
      </c>
      <c r="E92" s="1">
        <f>IF($A92="","",'Master Blend Sheet'!BC77)</f>
        <v>1.7019055575446553</v>
      </c>
      <c r="F92" s="1">
        <f>IF($A92="","",'Master Blend Sheet'!BD77)</f>
        <v>1175</v>
      </c>
      <c r="G92" s="1">
        <f>IF($A92="","",'Master Blend Sheet'!BE77)</f>
        <v>1.4241635864650923</v>
      </c>
      <c r="H92" s="1" t="str">
        <f>IF($A92="","",'Master Blend Sheet'!BF77)</f>
        <v>N</v>
      </c>
      <c r="I92" s="1">
        <f>IF($A92="","",'Master Blend Sheet'!BG77)</f>
        <v>42</v>
      </c>
      <c r="J92" s="1">
        <f>IF($A92="","",'Master Blend Sheet'!BH77)</f>
        <v>0</v>
      </c>
      <c r="K92" s="1">
        <f>IF($A92="","",'Master Blend Sheet'!BI77)</f>
        <v>1000</v>
      </c>
      <c r="L92" s="1">
        <v>113087</v>
      </c>
      <c r="M92" s="1">
        <v>113087</v>
      </c>
    </row>
    <row r="93" spans="1:13" x14ac:dyDescent="0.25">
      <c r="A93" t="e">
        <f>IF('Master Blend Sheet'!#REF!="","",'Master Blend Sheet'!#REF!)</f>
        <v>#REF!</v>
      </c>
      <c r="B93" t="e">
        <f>IF('Master Blend Sheet'!#REF!="","",'Master Blend Sheet'!#REF!)</f>
        <v>#REF!</v>
      </c>
      <c r="C93" s="1" t="e">
        <f>IF(A93="","",'Master Blend Sheet'!#REF!)</f>
        <v>#REF!</v>
      </c>
      <c r="D93" s="1" t="e">
        <f>IF($A93="","",'Master Blend Sheet'!#REF!)</f>
        <v>#REF!</v>
      </c>
      <c r="E93" s="1" t="e">
        <f>IF($A93="","",'Master Blend Sheet'!#REF!)</f>
        <v>#REF!</v>
      </c>
      <c r="F93" s="1" t="e">
        <f>IF($A93="","",'Master Blend Sheet'!#REF!)</f>
        <v>#REF!</v>
      </c>
      <c r="G93" s="1" t="e">
        <f>IF($A93="","",'Master Blend Sheet'!#REF!)</f>
        <v>#REF!</v>
      </c>
      <c r="H93" s="1" t="e">
        <f>IF($A93="","",'Master Blend Sheet'!#REF!)</f>
        <v>#REF!</v>
      </c>
      <c r="I93" s="1" t="e">
        <f>IF($A93="","",'Master Blend Sheet'!#REF!)</f>
        <v>#REF!</v>
      </c>
      <c r="J93" s="1" t="e">
        <f>IF($A93="","",'Master Blend Sheet'!#REF!)</f>
        <v>#REF!</v>
      </c>
      <c r="K93" s="1" t="e">
        <f>IF($A93="","",'Master Blend Sheet'!#REF!)</f>
        <v>#REF!</v>
      </c>
      <c r="L93" s="1">
        <v>113404</v>
      </c>
      <c r="M93" s="1">
        <v>113404</v>
      </c>
    </row>
    <row r="94" spans="1:13" x14ac:dyDescent="0.25">
      <c r="A94" t="str">
        <f>IF('Master Blend Sheet'!A78="","",'Master Blend Sheet'!A78)</f>
        <v>SURFACEmix LW (SK) NOT SUPPORTED</v>
      </c>
      <c r="B94" t="str">
        <f>IF('Master Blend Sheet'!B78="","",'Master Blend Sheet'!B78)</f>
        <v>SURFACEmix LW (SK)</v>
      </c>
      <c r="C94" s="1">
        <f>IF(A94="","",'Master Blend Sheet'!BH78)</f>
        <v>0</v>
      </c>
      <c r="D94" s="1">
        <f>IF($A94="","",'Master Blend Sheet'!BB78)</f>
        <v>0.70218670310481357</v>
      </c>
      <c r="E94" s="1">
        <f>IF($A94="","",'Master Blend Sheet'!BC78)</f>
        <v>1.0638666894405084</v>
      </c>
      <c r="F94" s="1">
        <f>IF($A94="","",'Master Blend Sheet'!BD78)</f>
        <v>1600</v>
      </c>
      <c r="G94" s="1">
        <f>IF($A94="","",'Master Blend Sheet'!BE78)</f>
        <v>2.7648751321059981</v>
      </c>
      <c r="H94" s="1" t="str">
        <f>IF($A94="","",'Master Blend Sheet'!BF78)</f>
        <v>N</v>
      </c>
      <c r="I94" s="1">
        <f>IF($A94="","",'Master Blend Sheet'!BG78)</f>
        <v>1</v>
      </c>
      <c r="J94" s="1">
        <f>IF($A94="","",'Master Blend Sheet'!BH78)</f>
        <v>0</v>
      </c>
      <c r="K94" s="1">
        <f>IF($A94="","",'Master Blend Sheet'!BI78)</f>
        <v>1000</v>
      </c>
      <c r="L94" s="1">
        <v>113404</v>
      </c>
      <c r="M94" s="1">
        <v>113404</v>
      </c>
    </row>
    <row r="95" spans="1:13" x14ac:dyDescent="0.25">
      <c r="A95" t="str">
        <f>IF('Master Blend Sheet'!A79="","",'Master Blend Sheet'!A79)</f>
        <v xml:space="preserve">SURFACEmix LW PRO </v>
      </c>
      <c r="B95" t="str">
        <f>IF('Master Blend Sheet'!B79="","",'Master Blend Sheet'!B79)</f>
        <v xml:space="preserve">SURFACEmix LW PRO </v>
      </c>
      <c r="C95" s="1">
        <f>IF(A95="","",'Master Blend Sheet'!BH79)</f>
        <v>0</v>
      </c>
      <c r="D95" s="1">
        <f>IF($A95="","",'Master Blend Sheet'!BB79)</f>
        <v>0.77652112458333455</v>
      </c>
      <c r="E95" s="1">
        <f>IF($A95="","",'Master Blend Sheet'!BC79)</f>
        <v>1.1461426610215062</v>
      </c>
      <c r="F95" s="1">
        <f>IF($A95="","",'Master Blend Sheet'!BD79)</f>
        <v>1550</v>
      </c>
      <c r="G95" s="1">
        <f>IF($A95="","",'Master Blend Sheet'!BE79)</f>
        <v>2.7054700590133898</v>
      </c>
      <c r="H95" s="1" t="str">
        <f>IF($A95="","",'Master Blend Sheet'!BF79)</f>
        <v>Y</v>
      </c>
      <c r="I95" s="1">
        <f>IF($A95="","",'Master Blend Sheet'!BG79)</f>
        <v>3</v>
      </c>
      <c r="J95" s="1">
        <f>IF($A95="","",'Master Blend Sheet'!BH79)</f>
        <v>0</v>
      </c>
      <c r="K95" s="1">
        <f>IF($A95="","",'Master Blend Sheet'!BI79)</f>
        <v>1000</v>
      </c>
      <c r="L95" s="1">
        <v>116016</v>
      </c>
      <c r="M95" s="1">
        <v>116016</v>
      </c>
    </row>
    <row r="96" spans="1:13" x14ac:dyDescent="0.25">
      <c r="A96" t="str">
        <f>IF('Master Blend Sheet'!A80="","",'Master Blend Sheet'!A80)</f>
        <v xml:space="preserve">SURFACEmix LW PRO (SK) </v>
      </c>
      <c r="B96" t="str">
        <f>IF('Master Blend Sheet'!B80="","",'Master Blend Sheet'!B80)</f>
        <v xml:space="preserve">SURFACEmix LW PRO (SK) </v>
      </c>
      <c r="C96" s="1">
        <f>IF(A96="","",'Master Blend Sheet'!BH80)</f>
        <v>0</v>
      </c>
      <c r="D96" s="1">
        <f>IF($A96="","",'Master Blend Sheet'!BB80)</f>
        <v>0.83636073852130899</v>
      </c>
      <c r="E96" s="1">
        <f>IF($A96="","",'Master Blend Sheet'!BC80)</f>
        <v>1.1847488635621348</v>
      </c>
      <c r="F96" s="1">
        <f>IF($A96="","",'Master Blend Sheet'!BD80)</f>
        <v>1550</v>
      </c>
      <c r="G96" s="1">
        <f>IF($A96="","",'Master Blend Sheet'!BE80)</f>
        <v>2.8703618984797918</v>
      </c>
      <c r="H96" s="1" t="str">
        <f>IF($A96="","",'Master Blend Sheet'!BF80)</f>
        <v>Y</v>
      </c>
      <c r="I96" s="1">
        <f>IF($A96="","",'Master Blend Sheet'!BG80)</f>
        <v>3</v>
      </c>
      <c r="J96" s="1">
        <f>IF($A96="","",'Master Blend Sheet'!BH80)</f>
        <v>0</v>
      </c>
      <c r="K96" s="1">
        <f>IF($A96="","",'Master Blend Sheet'!BI80)</f>
        <v>1000</v>
      </c>
      <c r="L96" s="1">
        <v>116016</v>
      </c>
      <c r="M96" s="1">
        <v>116016</v>
      </c>
    </row>
    <row r="97" spans="1:13" x14ac:dyDescent="0.25">
      <c r="A97" t="str">
        <f>IF('Master Blend Sheet'!A81="","",'Master Blend Sheet'!A81)</f>
        <v>SURFACEmix PRO</v>
      </c>
      <c r="B97" t="str">
        <f>IF('Master Blend Sheet'!B81="","",'Master Blend Sheet'!B81)</f>
        <v>SURFACEmix PRO</v>
      </c>
      <c r="C97" s="1">
        <f>IF(A97="","",'Master Blend Sheet'!BH81)</f>
        <v>0</v>
      </c>
      <c r="D97" s="1">
        <f>IF($A97="","",'Master Blend Sheet'!BB81)</f>
        <v>0.66739698671320469</v>
      </c>
      <c r="E97" s="1">
        <f>IF($A97="","",'Master Blend Sheet'!BC81)</f>
        <v>0.98082175689012041</v>
      </c>
      <c r="F97" s="1">
        <f>IF($A97="","",'Master Blend Sheet'!BD81)</f>
        <v>1700</v>
      </c>
      <c r="G97" s="1">
        <f>IF($A97="","",'Master Blend Sheet'!BE81)</f>
        <v>3.1905582938947044</v>
      </c>
      <c r="H97" s="1" t="str">
        <f>IF($A97="","",'Master Blend Sheet'!BF81)</f>
        <v>Y</v>
      </c>
      <c r="I97" s="1">
        <f>IF($A97="","",'Master Blend Sheet'!BG81)</f>
        <v>3</v>
      </c>
      <c r="J97" s="1">
        <f>IF($A97="","",'Master Blend Sheet'!BH81)</f>
        <v>0</v>
      </c>
      <c r="K97" s="1">
        <f>IF($A97="","",'Master Blend Sheet'!BI81)</f>
        <v>1000</v>
      </c>
      <c r="L97" s="1">
        <v>113403</v>
      </c>
      <c r="M97" s="1">
        <v>113403</v>
      </c>
    </row>
    <row r="98" spans="1:13" x14ac:dyDescent="0.25">
      <c r="A98" t="e">
        <f>IF('Master Blend Sheet'!#REF!="","",'Master Blend Sheet'!#REF!)</f>
        <v>#REF!</v>
      </c>
      <c r="B98" t="e">
        <f>IF('Master Blend Sheet'!#REF!="","",'Master Blend Sheet'!#REF!)</f>
        <v>#REF!</v>
      </c>
      <c r="C98" s="1" t="e">
        <f>IF(A98="","",'Master Blend Sheet'!#REF!)</f>
        <v>#REF!</v>
      </c>
      <c r="D98" s="1" t="e">
        <f>IF($A98="","",'Master Blend Sheet'!#REF!)</f>
        <v>#REF!</v>
      </c>
      <c r="E98" s="1" t="e">
        <f>IF($A98="","",'Master Blend Sheet'!#REF!)</f>
        <v>#REF!</v>
      </c>
      <c r="F98" s="1" t="e">
        <f>IF($A98="","",'Master Blend Sheet'!#REF!)</f>
        <v>#REF!</v>
      </c>
      <c r="G98" s="1" t="e">
        <f>IF($A98="","",'Master Blend Sheet'!#REF!)</f>
        <v>#REF!</v>
      </c>
      <c r="H98" s="1" t="e">
        <f>IF($A98="","",'Master Blend Sheet'!#REF!)</f>
        <v>#REF!</v>
      </c>
      <c r="I98" s="1" t="e">
        <f>IF($A98="","",'Master Blend Sheet'!#REF!)</f>
        <v>#REF!</v>
      </c>
      <c r="J98" s="1" t="e">
        <f>IF($A98="","",'Master Blend Sheet'!#REF!)</f>
        <v>#REF!</v>
      </c>
      <c r="K98" s="1" t="e">
        <f>IF($A98="","",'Master Blend Sheet'!#REF!)</f>
        <v>#REF!</v>
      </c>
      <c r="L98" s="1">
        <v>113380</v>
      </c>
      <c r="M98" s="1">
        <v>113380</v>
      </c>
    </row>
    <row r="99" spans="1:13" x14ac:dyDescent="0.25">
      <c r="A99" t="str">
        <f>IF('Master Blend Sheet'!A82="","",'Master Blend Sheet'!A82)</f>
        <v>SURFACEmix SLW</v>
      </c>
      <c r="B99" t="str">
        <f>IF('Master Blend Sheet'!B82="","",'Master Blend Sheet'!B82)</f>
        <v>SURFACEmix SLW</v>
      </c>
      <c r="C99" s="1">
        <f>IF(A99="","",'Master Blend Sheet'!BH82)</f>
        <v>0</v>
      </c>
      <c r="D99" s="1">
        <f>IF($A99="","",'Master Blend Sheet'!BB82)</f>
        <v>0.72471804511278215</v>
      </c>
      <c r="E99" s="1">
        <f>IF($A99="","",'Master Blend Sheet'!BC82)</f>
        <v>1.4372650375939853</v>
      </c>
      <c r="F99" s="1">
        <f>IF($A99="","",'Master Blend Sheet'!BD82)</f>
        <v>1200</v>
      </c>
      <c r="G99" s="1">
        <f>IF($A99="","",'Master Blend Sheet'!BE82)</f>
        <v>1.4034162105124313</v>
      </c>
      <c r="H99" s="1" t="str">
        <f>IF($A99="","",'Master Blend Sheet'!BF82)</f>
        <v>Y</v>
      </c>
      <c r="I99" s="1">
        <f>IF($A99="","",'Master Blend Sheet'!BG82)</f>
        <v>42</v>
      </c>
      <c r="J99" s="1">
        <f>IF($A99="","",'Master Blend Sheet'!BH82)</f>
        <v>0</v>
      </c>
      <c r="K99" s="1">
        <f>IF($A99="","",'Master Blend Sheet'!BI82)</f>
        <v>1000</v>
      </c>
      <c r="L99" s="1">
        <v>113406</v>
      </c>
      <c r="M99" s="1">
        <v>113406</v>
      </c>
    </row>
    <row r="100" spans="1:13" x14ac:dyDescent="0.25">
      <c r="A100" t="e">
        <f>IF('Master Blend Sheet'!#REF!="","",'Master Blend Sheet'!#REF!)</f>
        <v>#REF!</v>
      </c>
      <c r="B100" t="e">
        <f>IF('Master Blend Sheet'!#REF!="","",'Master Blend Sheet'!#REF!)</f>
        <v>#REF!</v>
      </c>
      <c r="C100" s="1" t="e">
        <f>IF(A100="","",'Master Blend Sheet'!#REF!)</f>
        <v>#REF!</v>
      </c>
      <c r="D100" s="1" t="e">
        <f>IF($A100="","",'Master Blend Sheet'!#REF!)</f>
        <v>#REF!</v>
      </c>
      <c r="E100" s="1" t="e">
        <f>IF($A100="","",'Master Blend Sheet'!#REF!)</f>
        <v>#REF!</v>
      </c>
      <c r="F100" s="1" t="e">
        <f>IF($A100="","",'Master Blend Sheet'!#REF!)</f>
        <v>#REF!</v>
      </c>
      <c r="G100" s="1" t="e">
        <f>IF($A100="","",'Master Blend Sheet'!#REF!)</f>
        <v>#REF!</v>
      </c>
      <c r="H100" s="1" t="e">
        <f>IF($A100="","",'Master Blend Sheet'!#REF!)</f>
        <v>#REF!</v>
      </c>
      <c r="I100" s="1" t="e">
        <f>IF($A100="","",'Master Blend Sheet'!#REF!)</f>
        <v>#REF!</v>
      </c>
      <c r="J100" s="1" t="e">
        <f>IF($A100="","",'Master Blend Sheet'!#REF!)</f>
        <v>#REF!</v>
      </c>
      <c r="K100" s="1" t="e">
        <f>IF($A100="","",'Master Blend Sheet'!#REF!)</f>
        <v>#REF!</v>
      </c>
      <c r="L100" s="1">
        <v>113004</v>
      </c>
      <c r="M100" s="1">
        <v>113004</v>
      </c>
    </row>
    <row r="101" spans="1:13" x14ac:dyDescent="0.25">
      <c r="A101" t="str">
        <f>IF('Master Blend Sheet'!A83="","",'Master Blend Sheet'!A83)</f>
        <v>SurfLite (SK) NOT SUPPORTED</v>
      </c>
      <c r="B101" t="str">
        <f>IF('Master Blend Sheet'!B83="","",'Master Blend Sheet'!B83)</f>
        <v>SurfLite (SK)</v>
      </c>
      <c r="C101" s="1">
        <f>IF(A101="","",'Master Blend Sheet'!BH83)</f>
        <v>0</v>
      </c>
      <c r="D101" s="1">
        <f>IF($A101="","",'Master Blend Sheet'!BB83)</f>
        <v>0.54963361714761516</v>
      </c>
      <c r="E101" s="1">
        <f>IF($A101="","",'Master Blend Sheet'!BC83)</f>
        <v>0.89574197522983534</v>
      </c>
      <c r="F101" s="1">
        <f>IF($A101="","",'Master Blend Sheet'!BD83)</f>
        <v>1730</v>
      </c>
      <c r="G101" s="1">
        <f>IF($A101="","",'Master Blend Sheet'!BE83)</f>
        <v>2.889268567627147</v>
      </c>
      <c r="H101" s="1" t="str">
        <f>IF($A101="","",'Master Blend Sheet'!BF83)</f>
        <v>N</v>
      </c>
      <c r="I101" s="1">
        <f>IF($A101="","",'Master Blend Sheet'!BG83)</f>
        <v>4</v>
      </c>
      <c r="J101" s="1">
        <f>IF($A101="","",'Master Blend Sheet'!BH83)</f>
        <v>0</v>
      </c>
      <c r="K101" s="1">
        <f>IF($A101="","",'Master Blend Sheet'!BI83)</f>
        <v>1000</v>
      </c>
      <c r="L101" s="1">
        <v>113004</v>
      </c>
      <c r="M101" s="1">
        <v>113004</v>
      </c>
    </row>
    <row r="102" spans="1:13" x14ac:dyDescent="0.25">
      <c r="A102" t="str">
        <f>IF('Master Blend Sheet'!A84="","",'Master Blend Sheet'!A84)</f>
        <v>Thermal 40</v>
      </c>
      <c r="B102" t="str">
        <f>IF('Master Blend Sheet'!B84="","",'Master Blend Sheet'!B84)</f>
        <v>Thermal 40</v>
      </c>
      <c r="C102" s="1">
        <f>IF(A102="","",'Master Blend Sheet'!BH84)</f>
        <v>0</v>
      </c>
      <c r="D102" s="1">
        <f>IF($A102="","",'Master Blend Sheet'!BB84)</f>
        <v>0.42128975419546999</v>
      </c>
      <c r="E102" s="1">
        <f>IF($A102="","",'Master Blend Sheet'!BC84)</f>
        <v>0.75399986959971876</v>
      </c>
      <c r="F102" s="1">
        <f>IF($A102="","",'Master Blend Sheet'!BD84)</f>
        <v>1885</v>
      </c>
      <c r="G102" s="1">
        <f>IF($A102="","",'Master Blend Sheet'!BE84)</f>
        <v>3.005619467821055</v>
      </c>
      <c r="H102" s="1" t="str">
        <f>IF($A102="","",'Master Blend Sheet'!BF84)</f>
        <v>Y</v>
      </c>
      <c r="I102" s="1">
        <f>IF($A102="","",'Master Blend Sheet'!BG84)</f>
        <v>30</v>
      </c>
      <c r="J102" s="1">
        <f>IF($A102="","",'Master Blend Sheet'!BH84)</f>
        <v>0</v>
      </c>
      <c r="K102" s="1">
        <f>IF($A102="","",'Master Blend Sheet'!BI84)</f>
        <v>1000</v>
      </c>
      <c r="L102" s="1">
        <v>113060</v>
      </c>
      <c r="M102" s="1">
        <v>113060</v>
      </c>
    </row>
    <row r="103" spans="1:13" x14ac:dyDescent="0.25">
      <c r="A103" t="str">
        <f>IF('Master Blend Sheet'!A85="","",'Master Blend Sheet'!A85)</f>
        <v>Thermal 40 EXP</v>
      </c>
      <c r="B103" t="str">
        <f>IF('Master Blend Sheet'!B85="","",'Master Blend Sheet'!B85)</f>
        <v>Thermal 40 EXP</v>
      </c>
      <c r="C103" s="1">
        <f>IF(A103="","",'Master Blend Sheet'!BH85)</f>
        <v>0</v>
      </c>
      <c r="D103" s="1">
        <f>IF($A103="","",'Master Blend Sheet'!BB85)</f>
        <v>0.47887510291884949</v>
      </c>
      <c r="E103" s="1">
        <f>IF($A103="","",'Master Blend Sheet'!BC85)</f>
        <v>0.81256873786749972</v>
      </c>
      <c r="F103" s="1">
        <f>IF($A103="","",'Master Blend Sheet'!BD85)</f>
        <v>1820</v>
      </c>
      <c r="G103" s="1">
        <f>IF($A103="","",'Master Blend Sheet'!BE85)</f>
        <v>2.996760786743454</v>
      </c>
      <c r="H103" s="1" t="str">
        <f>IF($A103="","",'Master Blend Sheet'!BF85)</f>
        <v>Y</v>
      </c>
      <c r="I103" s="1">
        <f>IF($A103="","",'Master Blend Sheet'!BG85)</f>
        <v>30</v>
      </c>
      <c r="J103" s="1">
        <f>IF($A103="","",'Master Blend Sheet'!BH85)</f>
        <v>0</v>
      </c>
      <c r="K103" s="1">
        <f>IF($A103="","",'Master Blend Sheet'!BI85)</f>
        <v>1000</v>
      </c>
      <c r="L103" s="1">
        <v>113062</v>
      </c>
      <c r="M103" s="1">
        <v>113062</v>
      </c>
    </row>
    <row r="104" spans="1:13" x14ac:dyDescent="0.25">
      <c r="A104" t="e">
        <f>IF('Master Blend Sheet'!#REF!="","",'Master Blend Sheet'!#REF!)</f>
        <v>#REF!</v>
      </c>
      <c r="B104" t="e">
        <f>IF('Master Blend Sheet'!#REF!="","",'Master Blend Sheet'!#REF!)</f>
        <v>#REF!</v>
      </c>
      <c r="C104" s="1" t="e">
        <f>IF(A104="","",'Master Blend Sheet'!#REF!)</f>
        <v>#REF!</v>
      </c>
      <c r="D104" s="1" t="e">
        <f>IF($A104="","",'Master Blend Sheet'!#REF!)</f>
        <v>#REF!</v>
      </c>
      <c r="E104" s="1" t="e">
        <f>IF($A104="","",'Master Blend Sheet'!#REF!)</f>
        <v>#REF!</v>
      </c>
      <c r="F104" s="1" t="e">
        <f>IF($A104="","",'Master Blend Sheet'!#REF!)</f>
        <v>#REF!</v>
      </c>
      <c r="G104" s="1" t="e">
        <f>IF($A104="","",'Master Blend Sheet'!#REF!)</f>
        <v>#REF!</v>
      </c>
      <c r="H104" s="1" t="e">
        <f>IF($A104="","",'Master Blend Sheet'!#REF!)</f>
        <v>#REF!</v>
      </c>
      <c r="I104" s="1" t="e">
        <f>IF($A104="","",'Master Blend Sheet'!#REF!)</f>
        <v>#REF!</v>
      </c>
      <c r="J104" s="1" t="e">
        <f>IF($A104="","",'Master Blend Sheet'!#REF!)</f>
        <v>#REF!</v>
      </c>
      <c r="K104" s="1" t="e">
        <f>IF($A104="","",'Master Blend Sheet'!#REF!)</f>
        <v>#REF!</v>
      </c>
      <c r="L104" s="1">
        <v>113066</v>
      </c>
      <c r="M104" s="1">
        <v>113066</v>
      </c>
    </row>
    <row r="105" spans="1:13" x14ac:dyDescent="0.25">
      <c r="A105" t="e">
        <f>IF('Master Blend Sheet'!#REF!="","",'Master Blend Sheet'!#REF!)</f>
        <v>#REF!</v>
      </c>
      <c r="B105" t="e">
        <f>IF('Master Blend Sheet'!#REF!="","",'Master Blend Sheet'!#REF!)</f>
        <v>#REF!</v>
      </c>
      <c r="C105" s="1" t="e">
        <f>IF(A105="","",'Master Blend Sheet'!#REF!)</f>
        <v>#REF!</v>
      </c>
      <c r="D105" s="1" t="e">
        <f>IF($A105="","",'Master Blend Sheet'!#REF!)</f>
        <v>#REF!</v>
      </c>
      <c r="E105" s="1" t="e">
        <f>IF($A105="","",'Master Blend Sheet'!#REF!)</f>
        <v>#REF!</v>
      </c>
      <c r="F105" s="1" t="e">
        <f>IF($A105="","",'Master Blend Sheet'!#REF!)</f>
        <v>#REF!</v>
      </c>
      <c r="G105" s="1" t="e">
        <f>IF($A105="","",'Master Blend Sheet'!#REF!)</f>
        <v>#REF!</v>
      </c>
      <c r="H105" s="1" t="e">
        <f>IF($A105="","",'Master Blend Sheet'!#REF!)</f>
        <v>#REF!</v>
      </c>
      <c r="I105" s="1" t="e">
        <f>IF($A105="","",'Master Blend Sheet'!#REF!)</f>
        <v>#REF!</v>
      </c>
      <c r="J105" s="1" t="e">
        <f>IF($A105="","",'Master Blend Sheet'!#REF!)</f>
        <v>#REF!</v>
      </c>
      <c r="K105" s="1" t="e">
        <f>IF($A105="","",'Master Blend Sheet'!#REF!)</f>
        <v>#REF!</v>
      </c>
      <c r="L105" s="1">
        <v>114717</v>
      </c>
      <c r="M105" s="1">
        <v>114717</v>
      </c>
    </row>
    <row r="106" spans="1:13" x14ac:dyDescent="0.25">
      <c r="A106" t="str">
        <f>IF('Master Blend Sheet'!A86="","",'Master Blend Sheet'!A86)</f>
        <v>THERMAmix EC</v>
      </c>
      <c r="B106" t="str">
        <f>IF('Master Blend Sheet'!B86="","",'Master Blend Sheet'!B86)</f>
        <v>THERMAmix EC</v>
      </c>
      <c r="C106" s="1">
        <f>IF(A106="","",'Master Blend Sheet'!BH86)</f>
        <v>0</v>
      </c>
      <c r="D106" s="1">
        <f>IF($A106="","",'Master Blend Sheet'!BB86)</f>
        <v>0.45426109952880978</v>
      </c>
      <c r="E106" s="1">
        <f>IF($A106="","",'Master Blend Sheet'!BC86)</f>
        <v>0.8310063425878913</v>
      </c>
      <c r="F106" s="1">
        <f>IF($A106="","",'Master Blend Sheet'!BD86)</f>
        <v>1750</v>
      </c>
      <c r="G106" s="1">
        <f>IF($A106="","",'Master Blend Sheet'!BE86)</f>
        <v>2.6543135405778147</v>
      </c>
      <c r="H106" s="1" t="str">
        <f>IF($A106="","",'Master Blend Sheet'!BF86)</f>
        <v>Y</v>
      </c>
      <c r="I106" s="1">
        <f>IF($A106="","",'Master Blend Sheet'!BG86)</f>
        <v>30</v>
      </c>
      <c r="J106" s="1">
        <f>IF($A106="","",'Master Blend Sheet'!BH86)</f>
        <v>0</v>
      </c>
      <c r="K106" s="1">
        <f>IF($A106="","",'Master Blend Sheet'!BI86)</f>
        <v>1000</v>
      </c>
      <c r="L106" s="1">
        <v>114719</v>
      </c>
      <c r="M106" s="1">
        <v>114719</v>
      </c>
    </row>
    <row r="107" spans="1:13" ht="91.5" x14ac:dyDescent="0.25">
      <c r="A107" t="str">
        <f>IF('Master Blend Sheet'!A87="","",'Master Blend Sheet'!A87)</f>
        <v>THERMAmix LT</v>
      </c>
      <c r="B107" t="str">
        <f>IF('Master Blend Sheet'!B87="","",'Master Blend Sheet'!B87)</f>
        <v>THERMAmix LT</v>
      </c>
      <c r="C107" s="1">
        <f>IF(A107="","",'Master Blend Sheet'!BH87)</f>
        <v>0</v>
      </c>
      <c r="D107" s="1">
        <f>IF($A107="","",'Master Blend Sheet'!BB87)</f>
        <v>0.43020790350441274</v>
      </c>
      <c r="E107" s="1">
        <f>IF($A107="","",'Master Blend Sheet'!BC87)</f>
        <v>0.77728690407848511</v>
      </c>
      <c r="F107" s="1">
        <f>IF($A107="","",'Master Blend Sheet'!BD87)</f>
        <v>1840</v>
      </c>
      <c r="G107" s="1">
        <f>IF($A107="","",'Master Blend Sheet'!BE87)</f>
        <v>2.8811884278391644</v>
      </c>
      <c r="H107" s="1" t="str">
        <f>IF($A107="","",'Master Blend Sheet'!BF87)</f>
        <v>Y</v>
      </c>
      <c r="I107" s="1">
        <f>IF($A107="","",'Master Blend Sheet'!BG87)</f>
        <v>30</v>
      </c>
      <c r="J107" s="1">
        <f>IF($A107="","",'Master Blend Sheet'!BH87)</f>
        <v>0</v>
      </c>
      <c r="K107" s="1">
        <f>IF($A107="","",'Master Blend Sheet'!BI87)</f>
        <v>1000</v>
      </c>
      <c r="L107" s="1">
        <v>116414</v>
      </c>
      <c r="M107" s="1">
        <v>116414</v>
      </c>
    </row>
    <row r="108" spans="1:13" x14ac:dyDescent="0.25">
      <c r="A108" t="str">
        <f>IF('Master Blend Sheet'!A88="","",'Master Blend Sheet'!A88)</f>
        <v>THERMAmix SLW</v>
      </c>
      <c r="B108" t="str">
        <f>IF('Master Blend Sheet'!B88="","",'Master Blend Sheet'!B88)</f>
        <v>THERMAmix SLW</v>
      </c>
      <c r="C108" s="1">
        <f>IF(A108="","",'Master Blend Sheet'!BH88)</f>
        <v>0</v>
      </c>
      <c r="D108" s="1">
        <f>IF($A108="","",'Master Blend Sheet'!BB88)</f>
        <v>0.46807749426869882</v>
      </c>
      <c r="E108" s="1">
        <f>IF($A108="","",'Master Blend Sheet'!BC88)</f>
        <v>0.90343230416535314</v>
      </c>
      <c r="F108" s="1">
        <f>IF($A108="","",'Master Blend Sheet'!BD88)</f>
        <v>1625</v>
      </c>
      <c r="G108" s="1">
        <f>IF($A108="","",'Master Blend Sheet'!BE88)</f>
        <v>2.2969770340596045</v>
      </c>
      <c r="H108" s="1" t="str">
        <f>IF($A108="","",'Master Blend Sheet'!BF88)</f>
        <v>N</v>
      </c>
      <c r="I108" s="1">
        <f>IF($A108="","",'Master Blend Sheet'!BG88)</f>
        <v>30</v>
      </c>
      <c r="J108" s="1">
        <f>IF($A108="","",'Master Blend Sheet'!BH88)</f>
        <v>0</v>
      </c>
      <c r="K108" s="1">
        <f>IF($A108="","",'Master Blend Sheet'!BI88)</f>
        <v>1000</v>
      </c>
      <c r="L108" s="1">
        <v>114207</v>
      </c>
      <c r="M108" s="1">
        <v>114207</v>
      </c>
    </row>
    <row r="109" spans="1:13" x14ac:dyDescent="0.25">
      <c r="A109" t="str">
        <f>IF('Master Blend Sheet'!A89="","",'Master Blend Sheet'!A89)</f>
        <v>ThixLite HT (AB) NOT SUPPORTED</v>
      </c>
      <c r="B109" t="str">
        <f>IF('Master Blend Sheet'!B89="","",'Master Blend Sheet'!B89)</f>
        <v>ThixLite HT (AB)</v>
      </c>
      <c r="C109" s="1">
        <f>IF(A109="","",'Master Blend Sheet'!BH89)</f>
        <v>0</v>
      </c>
      <c r="D109" s="1">
        <f>IF($A109="","",'Master Blend Sheet'!BB89)</f>
        <v>0.87294055420101635</v>
      </c>
      <c r="E109" s="1">
        <f>IF($A109="","",'Master Blend Sheet'!BC89)</f>
        <v>1.2486270361340108</v>
      </c>
      <c r="F109" s="1">
        <f>IF($A109="","",'Master Blend Sheet'!BD89)</f>
        <v>1500</v>
      </c>
      <c r="G109" s="1">
        <f>IF($A109="","",'Master Blend Sheet'!BE89)</f>
        <v>2.6617939374735204</v>
      </c>
      <c r="H109" s="1" t="str">
        <f>IF($A109="","",'Master Blend Sheet'!BF89)</f>
        <v>N</v>
      </c>
      <c r="I109" s="1">
        <f>IF($A109="","",'Master Blend Sheet'!BG89)</f>
        <v>4</v>
      </c>
      <c r="J109" s="1">
        <f>IF($A109="","",'Master Blend Sheet'!BH89)</f>
        <v>0</v>
      </c>
      <c r="K109" s="1">
        <f>IF($A109="","",'Master Blend Sheet'!BI89)</f>
        <v>1000</v>
      </c>
      <c r="L109" s="1">
        <v>113026</v>
      </c>
      <c r="M109" s="1">
        <v>113026</v>
      </c>
    </row>
    <row r="110" spans="1:13" x14ac:dyDescent="0.25">
      <c r="A110" t="str">
        <f>IF('Master Blend Sheet'!A90="","",'Master Blend Sheet'!A90)</f>
        <v>ThixLite HT (SK) NOT SUPPORTED</v>
      </c>
      <c r="B110" t="str">
        <f>IF('Master Blend Sheet'!B90="","",'Master Blend Sheet'!B90)</f>
        <v>ThixLite HT (SK)</v>
      </c>
      <c r="C110" s="1">
        <f>IF(A110="","",'Master Blend Sheet'!BH90)</f>
        <v>0</v>
      </c>
      <c r="D110" s="1">
        <f>IF($A110="","",'Master Blend Sheet'!BB90)</f>
        <v>0.93146514436495065</v>
      </c>
      <c r="E110" s="1">
        <f>IF($A110="","",'Master Blend Sheet'!BC90)</f>
        <v>1.2876434295766337</v>
      </c>
      <c r="F110" s="1">
        <f>IF($A110="","",'Master Blend Sheet'!BD90)</f>
        <v>1500</v>
      </c>
      <c r="G110" s="1">
        <f>IF($A110="","",'Master Blend Sheet'!BE90)</f>
        <v>2.8075827233703547</v>
      </c>
      <c r="H110" s="1" t="str">
        <f>IF($A110="","",'Master Blend Sheet'!BF90)</f>
        <v>N</v>
      </c>
      <c r="I110" s="1">
        <f>IF($A110="","",'Master Blend Sheet'!BG90)</f>
        <v>4</v>
      </c>
      <c r="J110" s="1">
        <f>IF($A110="","",'Master Blend Sheet'!BH90)</f>
        <v>0</v>
      </c>
      <c r="K110" s="1">
        <f>IF($A110="","",'Master Blend Sheet'!BI90)</f>
        <v>1000</v>
      </c>
      <c r="L110" s="1">
        <v>113026</v>
      </c>
      <c r="M110" s="1">
        <v>113026</v>
      </c>
    </row>
    <row r="111" spans="1:13" x14ac:dyDescent="0.25">
      <c r="A111" t="str">
        <f>IF('Master Blend Sheet'!A91="","",'Master Blend Sheet'!A91)</f>
        <v>SURFACEmix LW PRO SL</v>
      </c>
      <c r="B111" t="str">
        <f>IF('Master Blend Sheet'!B91="","",'Master Blend Sheet'!B91)</f>
        <v>SURFACEmix LW PRO SL</v>
      </c>
      <c r="C111" s="1">
        <f>IF(A111="","",'Master Blend Sheet'!BH91)</f>
        <v>0</v>
      </c>
      <c r="D111" s="1">
        <f>IF($A111="","",'Master Blend Sheet'!BB91)</f>
        <v>0.65900000000000003</v>
      </c>
      <c r="E111" s="1">
        <f>IF($A111="","",'Master Blend Sheet'!BC91)</f>
        <v>1.07</v>
      </c>
      <c r="F111" s="1">
        <f>IF($A111="","",'Master Blend Sheet'!BD91)</f>
        <v>1550</v>
      </c>
      <c r="G111" s="1">
        <f>IF($A111="","",'Master Blend Sheet'!BE91)</f>
        <v>2.4350000000000001</v>
      </c>
      <c r="H111" s="1" t="str">
        <f>IF($A111="","",'Master Blend Sheet'!BF91)</f>
        <v>Y</v>
      </c>
      <c r="I111" s="1">
        <f>IF($A111="","",'Master Blend Sheet'!BG91)</f>
        <v>3</v>
      </c>
      <c r="J111" s="1">
        <f>IF($A111="","",'Master Blend Sheet'!BH91)</f>
        <v>0</v>
      </c>
      <c r="K111" s="1">
        <f>IF($A111="","",'Master Blend Sheet'!BI91)</f>
        <v>1000</v>
      </c>
      <c r="L111" s="1">
        <v>113380</v>
      </c>
      <c r="M111" s="1">
        <v>113380</v>
      </c>
    </row>
    <row r="112" spans="1:13" x14ac:dyDescent="0.25">
      <c r="A112" t="e">
        <f>IF('Master Blend Sheet'!#REF!="","",'Master Blend Sheet'!#REF!)</f>
        <v>#REF!</v>
      </c>
      <c r="B112" t="e">
        <f>IF('Master Blend Sheet'!#REF!="","",'Master Blend Sheet'!#REF!)</f>
        <v>#REF!</v>
      </c>
      <c r="C112" s="1" t="e">
        <f>IF(A112="","",'Master Blend Sheet'!#REF!)</f>
        <v>#REF!</v>
      </c>
      <c r="D112" s="1" t="e">
        <f>IF($A112="","",'Master Blend Sheet'!#REF!)</f>
        <v>#REF!</v>
      </c>
      <c r="E112" s="1" t="e">
        <f>IF($A112="","",'Master Blend Sheet'!#REF!)</f>
        <v>#REF!</v>
      </c>
      <c r="F112" s="1" t="e">
        <f>IF($A112="","",'Master Blend Sheet'!#REF!)</f>
        <v>#REF!</v>
      </c>
      <c r="G112" s="1" t="e">
        <f>IF($A112="","",'Master Blend Sheet'!#REF!)</f>
        <v>#REF!</v>
      </c>
      <c r="H112" s="1" t="e">
        <f>IF($A112="","",'Master Blend Sheet'!#REF!)</f>
        <v>#REF!</v>
      </c>
      <c r="I112" s="1" t="e">
        <f>IF($A112="","",'Master Blend Sheet'!#REF!)</f>
        <v>#REF!</v>
      </c>
      <c r="J112" s="1" t="e">
        <f>IF($A112="","",'Master Blend Sheet'!#REF!)</f>
        <v>#REF!</v>
      </c>
      <c r="K112" s="1" t="e">
        <f>IF($A112="","",'Master Blend Sheet'!#REF!)</f>
        <v>#REF!</v>
      </c>
    </row>
    <row r="113" spans="1:11" x14ac:dyDescent="0.25">
      <c r="A113" t="str">
        <f>IF('Master Blend Sheet'!A123="","",'Master Blend Sheet'!A123)</f>
        <v/>
      </c>
      <c r="B113" t="str">
        <f>IF('Master Blend Sheet'!B123="","",'Master Blend Sheet'!B123)</f>
        <v/>
      </c>
      <c r="C113" s="1" t="str">
        <f>IF(A113="","",'Master Blend Sheet'!BH123)</f>
        <v/>
      </c>
      <c r="D113" s="1" t="str">
        <f>IF($A113="","",'Master Blend Sheet'!BB123)</f>
        <v/>
      </c>
      <c r="E113" s="1" t="str">
        <f>IF($A113="","",'Master Blend Sheet'!BC123)</f>
        <v/>
      </c>
      <c r="F113" s="1" t="str">
        <f>IF($A113="","",'Master Blend Sheet'!BD123)</f>
        <v/>
      </c>
      <c r="G113" s="1" t="str">
        <f>IF($A113="","",'Master Blend Sheet'!BE123)</f>
        <v/>
      </c>
      <c r="H113" s="1" t="str">
        <f>IF($A113="","",'Master Blend Sheet'!BF123)</f>
        <v/>
      </c>
      <c r="I113" s="1" t="str">
        <f>IF($A113="","",'Master Blend Sheet'!BG123)</f>
        <v/>
      </c>
      <c r="J113" s="1" t="str">
        <f>IF($A113="","",'Master Blend Sheet'!BH123)</f>
        <v/>
      </c>
      <c r="K113" s="1" t="str">
        <f>IF($A113="","",'Master Blend Sheet'!BI123)</f>
        <v/>
      </c>
    </row>
    <row r="114" spans="1:11" x14ac:dyDescent="0.25">
      <c r="A114" t="str">
        <f>IF('Master Blend Sheet'!A124="","",'Master Blend Sheet'!A124)</f>
        <v>Project Blend</v>
      </c>
      <c r="B114" t="str">
        <f>IF('Master Blend Sheet'!B124="","",'Master Blend Sheet'!B124)</f>
        <v>Project Blend</v>
      </c>
      <c r="C114" s="1">
        <f>IF(A114="","",'Master Blend Sheet'!BH124)</f>
        <v>0</v>
      </c>
      <c r="D114" s="1">
        <f>IF($A114="","",'Master Blend Sheet'!BB124)</f>
        <v>0</v>
      </c>
      <c r="E114" s="1">
        <f>IF($A114="","",'Master Blend Sheet'!BC124)</f>
        <v>0</v>
      </c>
      <c r="F114" s="1">
        <f>IF($A114="","",'Master Blend Sheet'!BD124)</f>
        <v>0</v>
      </c>
      <c r="G114" s="1">
        <f>IF($A114="","",'Master Blend Sheet'!BE124)</f>
        <v>0</v>
      </c>
      <c r="H114" s="1">
        <f>IF($A114="","",'Master Blend Sheet'!BF124)</f>
        <v>0</v>
      </c>
      <c r="I114" s="1">
        <f>IF($A114="","",'Master Blend Sheet'!BG124)</f>
        <v>0</v>
      </c>
      <c r="J114" s="1">
        <f>IF($A114="","",'Master Blend Sheet'!BH124)</f>
        <v>0</v>
      </c>
      <c r="K114" s="1">
        <f>IF($A114="","",'Master Blend Sheet'!BI124)</f>
        <v>0</v>
      </c>
    </row>
    <row r="115" spans="1:11" x14ac:dyDescent="0.25">
      <c r="A115" t="str">
        <f>IF('Master Blend Sheet'!A125="","",'Master Blend Sheet'!A125)</f>
        <v/>
      </c>
      <c r="B115" t="str">
        <f>IF('Master Blend Sheet'!B125="","",'Master Blend Sheet'!B125)</f>
        <v/>
      </c>
      <c r="C115" s="1" t="str">
        <f>IF(A115="","",'Master Blend Sheet'!BH125)</f>
        <v/>
      </c>
      <c r="D115" s="1" t="str">
        <f>IF($A115="","",'Master Blend Sheet'!BB125)</f>
        <v/>
      </c>
      <c r="E115" s="1" t="str">
        <f>IF($A115="","",'Master Blend Sheet'!BC125)</f>
        <v/>
      </c>
      <c r="F115" s="1" t="str">
        <f>IF($A115="","",'Master Blend Sheet'!BD125)</f>
        <v/>
      </c>
      <c r="G115" s="1" t="str">
        <f>IF($A115="","",'Master Blend Sheet'!BE125)</f>
        <v/>
      </c>
      <c r="H115" s="1" t="str">
        <f>IF($A115="","",'Master Blend Sheet'!BF125)</f>
        <v/>
      </c>
      <c r="I115" s="1" t="str">
        <f>IF($A115="","",'Master Blend Sheet'!BG125)</f>
        <v/>
      </c>
      <c r="J115" s="1" t="str">
        <f>IF($A115="","",'Master Blend Sheet'!BH125)</f>
        <v/>
      </c>
      <c r="K115" s="1" t="str">
        <f>IF($A115="","",'Master Blend Sheet'!BI125)</f>
        <v/>
      </c>
    </row>
    <row r="116" spans="1:11" x14ac:dyDescent="0.25">
      <c r="A116" t="str">
        <f>IF('Master Blend Sheet'!A126="","",'Master Blend Sheet'!A126)</f>
        <v/>
      </c>
      <c r="B116" t="str">
        <f>IF('Master Blend Sheet'!B126="","",'Master Blend Sheet'!B126)</f>
        <v/>
      </c>
      <c r="C116" s="1" t="str">
        <f>IF(A116="","",'Master Blend Sheet'!BH126)</f>
        <v/>
      </c>
      <c r="D116" s="1" t="str">
        <f>IF($A116="","",'Master Blend Sheet'!BB126)</f>
        <v/>
      </c>
      <c r="E116" s="1" t="str">
        <f>IF($A116="","",'Master Blend Sheet'!BC126)</f>
        <v/>
      </c>
      <c r="F116" s="1" t="str">
        <f>IF($A116="","",'Master Blend Sheet'!BD126)</f>
        <v/>
      </c>
      <c r="G116" s="1" t="str">
        <f>IF($A116="","",'Master Blend Sheet'!BE126)</f>
        <v/>
      </c>
      <c r="H116" s="1" t="str">
        <f>IF($A116="","",'Master Blend Sheet'!BF126)</f>
        <v/>
      </c>
      <c r="I116" s="1" t="str">
        <f>IF($A116="","",'Master Blend Sheet'!BG126)</f>
        <v/>
      </c>
      <c r="J116" s="1" t="str">
        <f>IF($A116="","",'Master Blend Sheet'!BH126)</f>
        <v/>
      </c>
      <c r="K116" s="1" t="str">
        <f>IF($A116="","",'Master Blend Sheet'!BI126)</f>
        <v/>
      </c>
    </row>
    <row r="117" spans="1:11" x14ac:dyDescent="0.25">
      <c r="A117" t="str">
        <f>IF('Master Blend Sheet'!A127="","",'Master Blend Sheet'!A127)</f>
        <v/>
      </c>
      <c r="B117" t="str">
        <f>IF('Master Blend Sheet'!B127="","",'Master Blend Sheet'!B127)</f>
        <v/>
      </c>
      <c r="C117" s="1" t="str">
        <f>IF(A117="","",'Master Blend Sheet'!BH127)</f>
        <v/>
      </c>
      <c r="D117" s="1" t="str">
        <f>IF($A117="","",'Master Blend Sheet'!BB127)</f>
        <v/>
      </c>
      <c r="E117" s="1" t="str">
        <f>IF($A117="","",'Master Blend Sheet'!BC127)</f>
        <v/>
      </c>
      <c r="F117" s="1" t="str">
        <f>IF($A117="","",'Master Blend Sheet'!BD127)</f>
        <v/>
      </c>
      <c r="G117" s="1" t="str">
        <f>IF($A117="","",'Master Blend Sheet'!BE127)</f>
        <v/>
      </c>
      <c r="H117" s="1" t="str">
        <f>IF($A117="","",'Master Blend Sheet'!BF127)</f>
        <v/>
      </c>
      <c r="I117" s="1" t="str">
        <f>IF($A117="","",'Master Blend Sheet'!BG127)</f>
        <v/>
      </c>
      <c r="J117" s="1" t="str">
        <f>IF($A117="","",'Master Blend Sheet'!BH127)</f>
        <v/>
      </c>
      <c r="K117" s="1" t="str">
        <f>IF($A117="","",'Master Blend Sheet'!BI127)</f>
        <v/>
      </c>
    </row>
    <row r="118" spans="1:11" x14ac:dyDescent="0.25">
      <c r="A118" t="str">
        <f>IF('Master Blend Sheet'!A128="","",'Master Blend Sheet'!A128)</f>
        <v/>
      </c>
      <c r="B118" t="str">
        <f>IF('Master Blend Sheet'!B128="","",'Master Blend Sheet'!B128)</f>
        <v/>
      </c>
      <c r="C118" s="1" t="str">
        <f>IF(A118="","",'Master Blend Sheet'!BH128)</f>
        <v/>
      </c>
      <c r="D118" s="1" t="str">
        <f>IF($A118="","",'Master Blend Sheet'!BB128)</f>
        <v/>
      </c>
      <c r="E118" s="1" t="str">
        <f>IF($A118="","",'Master Blend Sheet'!BC128)</f>
        <v/>
      </c>
      <c r="F118" s="1" t="str">
        <f>IF($A118="","",'Master Blend Sheet'!BD128)</f>
        <v/>
      </c>
      <c r="G118" s="1" t="str">
        <f>IF($A118="","",'Master Blend Sheet'!BE128)</f>
        <v/>
      </c>
      <c r="H118" s="1" t="str">
        <f>IF($A118="","",'Master Blend Sheet'!BF128)</f>
        <v/>
      </c>
      <c r="I118" s="1" t="str">
        <f>IF($A118="","",'Master Blend Sheet'!BG128)</f>
        <v/>
      </c>
      <c r="J118" s="1" t="str">
        <f>IF($A118="","",'Master Blend Sheet'!BH128)</f>
        <v/>
      </c>
      <c r="K118" s="1" t="str">
        <f>IF($A118="","",'Master Blend Sheet'!BI128)</f>
        <v/>
      </c>
    </row>
    <row r="119" spans="1:11" x14ac:dyDescent="0.25">
      <c r="A119" t="str">
        <f>IF('Master Blend Sheet'!A129="","",'Master Blend Sheet'!A129)</f>
        <v/>
      </c>
      <c r="B119" t="str">
        <f>IF('Master Blend Sheet'!B129="","",'Master Blend Sheet'!B129)</f>
        <v/>
      </c>
      <c r="C119" s="1" t="str">
        <f>IF(A119="","",'Master Blend Sheet'!BH129)</f>
        <v/>
      </c>
      <c r="D119" s="1" t="str">
        <f>IF($A119="","",'Master Blend Sheet'!BB129)</f>
        <v/>
      </c>
      <c r="E119" s="1" t="str">
        <f>IF($A119="","",'Master Blend Sheet'!BC129)</f>
        <v/>
      </c>
      <c r="F119" s="1" t="str">
        <f>IF($A119="","",'Master Blend Sheet'!BD129)</f>
        <v/>
      </c>
      <c r="G119" s="1" t="str">
        <f>IF($A119="","",'Master Blend Sheet'!BE129)</f>
        <v/>
      </c>
      <c r="H119" s="1" t="str">
        <f>IF($A119="","",'Master Blend Sheet'!BF129)</f>
        <v/>
      </c>
      <c r="I119" s="1" t="str">
        <f>IF($A119="","",'Master Blend Sheet'!BG129)</f>
        <v/>
      </c>
      <c r="J119" s="1" t="str">
        <f>IF($A119="","",'Master Blend Sheet'!BH129)</f>
        <v/>
      </c>
      <c r="K119" s="1" t="str">
        <f>IF($A119="","",'Master Blend Sheet'!BI129)</f>
        <v/>
      </c>
    </row>
    <row r="120" spans="1:11" x14ac:dyDescent="0.25">
      <c r="A120" t="str">
        <f>IF('Master Blend Sheet'!A130="","",'Master Blend Sheet'!A130)</f>
        <v/>
      </c>
      <c r="B120" t="str">
        <f>IF('Master Blend Sheet'!B130="","",'Master Blend Sheet'!B130)</f>
        <v/>
      </c>
      <c r="C120" s="1" t="str">
        <f>IF(A120="","",'Master Blend Sheet'!BH130)</f>
        <v/>
      </c>
      <c r="D120" s="1" t="str">
        <f>IF($A120="","",'Master Blend Sheet'!BB130)</f>
        <v/>
      </c>
      <c r="E120" s="1" t="str">
        <f>IF($A120="","",'Master Blend Sheet'!BC130)</f>
        <v/>
      </c>
      <c r="F120" s="1" t="str">
        <f>IF($A120="","",'Master Blend Sheet'!BD130)</f>
        <v/>
      </c>
      <c r="G120" s="1" t="str">
        <f>IF($A120="","",'Master Blend Sheet'!BE130)</f>
        <v/>
      </c>
      <c r="H120" s="1" t="str">
        <f>IF($A120="","",'Master Blend Sheet'!BF130)</f>
        <v/>
      </c>
      <c r="I120" s="1" t="str">
        <f>IF($A120="","",'Master Blend Sheet'!BG130)</f>
        <v/>
      </c>
      <c r="J120" s="1" t="str">
        <f>IF($A120="","",'Master Blend Sheet'!BH130)</f>
        <v/>
      </c>
      <c r="K120" s="1" t="str">
        <f>IF($A120="","",'Master Blend Sheet'!BI130)</f>
        <v/>
      </c>
    </row>
    <row r="121" spans="1:11" x14ac:dyDescent="0.25">
      <c r="A121" t="str">
        <f>IF('Master Blend Sheet'!A131="","",'Master Blend Sheet'!A131)</f>
        <v/>
      </c>
      <c r="B121" t="str">
        <f>IF('Master Blend Sheet'!B131="","",'Master Blend Sheet'!B131)</f>
        <v/>
      </c>
      <c r="C121" s="1" t="str">
        <f>IF(A121="","",'Master Blend Sheet'!BH131)</f>
        <v/>
      </c>
      <c r="D121" s="1" t="str">
        <f>IF($A121="","",'Master Blend Sheet'!BB131)</f>
        <v/>
      </c>
      <c r="E121" s="1" t="str">
        <f>IF($A121="","",'Master Blend Sheet'!BC131)</f>
        <v/>
      </c>
      <c r="F121" s="1" t="str">
        <f>IF($A121="","",'Master Blend Sheet'!BD131)</f>
        <v/>
      </c>
      <c r="G121" s="1" t="str">
        <f>IF($A121="","",'Master Blend Sheet'!BE131)</f>
        <v/>
      </c>
      <c r="H121" s="1" t="str">
        <f>IF($A121="","",'Master Blend Sheet'!BF131)</f>
        <v/>
      </c>
      <c r="I121" s="1" t="str">
        <f>IF($A121="","",'Master Blend Sheet'!BG131)</f>
        <v/>
      </c>
      <c r="J121" s="1" t="str">
        <f>IF($A121="","",'Master Blend Sheet'!BH131)</f>
        <v/>
      </c>
      <c r="K121" s="1" t="str">
        <f>IF($A121="","",'Master Blend Sheet'!BI131)</f>
        <v/>
      </c>
    </row>
    <row r="122" spans="1:11" x14ac:dyDescent="0.25">
      <c r="A122" t="str">
        <f>IF('Master Blend Sheet'!A132="","",'Master Blend Sheet'!A132)</f>
        <v/>
      </c>
      <c r="B122" t="str">
        <f>IF('Master Blend Sheet'!B132="","",'Master Blend Sheet'!B132)</f>
        <v/>
      </c>
      <c r="C122" s="1" t="str">
        <f>IF(A122="","",'Master Blend Sheet'!BH132)</f>
        <v/>
      </c>
      <c r="D122" s="1" t="str">
        <f>IF($A122="","",'Master Blend Sheet'!BB132)</f>
        <v/>
      </c>
      <c r="E122" s="1" t="str">
        <f>IF($A122="","",'Master Blend Sheet'!BC132)</f>
        <v/>
      </c>
      <c r="F122" s="1" t="str">
        <f>IF($A122="","",'Master Blend Sheet'!BD132)</f>
        <v/>
      </c>
      <c r="G122" s="1" t="str">
        <f>IF($A122="","",'Master Blend Sheet'!BE132)</f>
        <v/>
      </c>
      <c r="H122" s="1" t="str">
        <f>IF($A122="","",'Master Blend Sheet'!BF132)</f>
        <v/>
      </c>
      <c r="I122" s="1" t="str">
        <f>IF($A122="","",'Master Blend Sheet'!BG132)</f>
        <v/>
      </c>
      <c r="J122" s="1" t="str">
        <f>IF($A122="","",'Master Blend Sheet'!BH132)</f>
        <v/>
      </c>
      <c r="K122" s="1" t="str">
        <f>IF($A122="","",'Master Blend Sheet'!BI132)</f>
        <v/>
      </c>
    </row>
    <row r="123" spans="1:11" x14ac:dyDescent="0.25">
      <c r="A123" t="str">
        <f>IF('Master Blend Sheet'!A133="","",'Master Blend Sheet'!A133)</f>
        <v/>
      </c>
      <c r="B123" t="str">
        <f>IF('Master Blend Sheet'!B133="","",'Master Blend Sheet'!B133)</f>
        <v/>
      </c>
      <c r="C123" s="1" t="str">
        <f>IF(A123="","",'Master Blend Sheet'!BH133)</f>
        <v/>
      </c>
      <c r="D123" s="1" t="str">
        <f>IF($A123="","",'Master Blend Sheet'!BB133)</f>
        <v/>
      </c>
      <c r="E123" s="1" t="str">
        <f>IF($A123="","",'Master Blend Sheet'!BC133)</f>
        <v/>
      </c>
      <c r="F123" s="1" t="str">
        <f>IF($A123="","",'Master Blend Sheet'!BD133)</f>
        <v/>
      </c>
      <c r="G123" s="1" t="str">
        <f>IF($A123="","",'Master Blend Sheet'!BE133)</f>
        <v/>
      </c>
      <c r="H123" s="1" t="str">
        <f>IF($A123="","",'Master Blend Sheet'!BF133)</f>
        <v/>
      </c>
      <c r="I123" s="1" t="str">
        <f>IF($A123="","",'Master Blend Sheet'!BG133)</f>
        <v/>
      </c>
      <c r="J123" s="1" t="str">
        <f>IF($A123="","",'Master Blend Sheet'!BH133)</f>
        <v/>
      </c>
      <c r="K123" s="1" t="str">
        <f>IF($A123="","",'Master Blend Sheet'!BI133)</f>
        <v/>
      </c>
    </row>
    <row r="124" spans="1:11" x14ac:dyDescent="0.25">
      <c r="A124" t="str">
        <f>IF('Master Blend Sheet'!A134="","",'Master Blend Sheet'!A134)</f>
        <v/>
      </c>
      <c r="B124" t="str">
        <f>IF('Master Blend Sheet'!B134="","",'Master Blend Sheet'!B134)</f>
        <v/>
      </c>
      <c r="C124" s="1" t="str">
        <f>IF(A124="","",'Master Blend Sheet'!BH134)</f>
        <v/>
      </c>
      <c r="D124" s="1" t="str">
        <f>IF($A124="","",'Master Blend Sheet'!BB134)</f>
        <v/>
      </c>
      <c r="E124" s="1" t="str">
        <f>IF($A124="","",'Master Blend Sheet'!BC134)</f>
        <v/>
      </c>
      <c r="F124" s="1" t="str">
        <f>IF($A124="","",'Master Blend Sheet'!BD134)</f>
        <v/>
      </c>
      <c r="G124" s="1" t="str">
        <f>IF($A124="","",'Master Blend Sheet'!BE134)</f>
        <v/>
      </c>
      <c r="H124" s="1" t="str">
        <f>IF($A124="","",'Master Blend Sheet'!BF134)</f>
        <v/>
      </c>
      <c r="I124" s="1" t="str">
        <f>IF($A124="","",'Master Blend Sheet'!BG134)</f>
        <v/>
      </c>
      <c r="J124" s="1" t="str">
        <f>IF($A124="","",'Master Blend Sheet'!BH134)</f>
        <v/>
      </c>
      <c r="K124" s="1" t="str">
        <f>IF($A124="","",'Master Blend Sheet'!BI134)</f>
        <v/>
      </c>
    </row>
    <row r="125" spans="1:11" x14ac:dyDescent="0.25">
      <c r="A125" t="str">
        <f>IF('Master Blend Sheet'!A135="","",'Master Blend Sheet'!A135)</f>
        <v/>
      </c>
      <c r="B125" t="str">
        <f>IF('Master Blend Sheet'!B135="","",'Master Blend Sheet'!B135)</f>
        <v/>
      </c>
      <c r="C125" s="1" t="str">
        <f>IF(A125="","",'Master Blend Sheet'!BH135)</f>
        <v/>
      </c>
      <c r="D125" s="1" t="str">
        <f>IF($A125="","",'Master Blend Sheet'!BB135)</f>
        <v/>
      </c>
      <c r="E125" s="1" t="str">
        <f>IF($A125="","",'Master Blend Sheet'!BC135)</f>
        <v/>
      </c>
      <c r="F125" s="1" t="str">
        <f>IF($A125="","",'Master Blend Sheet'!BD135)</f>
        <v/>
      </c>
      <c r="G125" s="1" t="str">
        <f>IF($A125="","",'Master Blend Sheet'!BE135)</f>
        <v/>
      </c>
      <c r="H125" s="1" t="str">
        <f>IF($A125="","",'Master Blend Sheet'!BF135)</f>
        <v/>
      </c>
      <c r="I125" s="1" t="str">
        <f>IF($A125="","",'Master Blend Sheet'!BG135)</f>
        <v/>
      </c>
      <c r="J125" s="1" t="str">
        <f>IF($A125="","",'Master Blend Sheet'!BH135)</f>
        <v/>
      </c>
      <c r="K125" s="1" t="str">
        <f>IF($A125="","",'Master Blend Sheet'!BI135)</f>
        <v/>
      </c>
    </row>
    <row r="126" spans="1:11" x14ac:dyDescent="0.25">
      <c r="A126" t="str">
        <f>IF('Master Blend Sheet'!A136="","",'Master Blend Sheet'!A136)</f>
        <v/>
      </c>
      <c r="B126" t="str">
        <f>IF('Master Blend Sheet'!B136="","",'Master Blend Sheet'!B136)</f>
        <v/>
      </c>
      <c r="C126" s="1" t="str">
        <f>IF(A126="","",'Master Blend Sheet'!BH136)</f>
        <v/>
      </c>
      <c r="D126" s="1" t="str">
        <f>IF($A126="","",'Master Blend Sheet'!BB136)</f>
        <v/>
      </c>
      <c r="E126" s="1" t="str">
        <f>IF($A126="","",'Master Blend Sheet'!BC136)</f>
        <v/>
      </c>
      <c r="F126" s="1" t="str">
        <f>IF($A126="","",'Master Blend Sheet'!BD136)</f>
        <v/>
      </c>
      <c r="G126" s="1" t="str">
        <f>IF($A126="","",'Master Blend Sheet'!BE136)</f>
        <v/>
      </c>
      <c r="H126" s="1" t="str">
        <f>IF($A126="","",'Master Blend Sheet'!BF136)</f>
        <v/>
      </c>
      <c r="I126" s="1" t="str">
        <f>IF($A126="","",'Master Blend Sheet'!BG136)</f>
        <v/>
      </c>
      <c r="J126" s="1" t="str">
        <f>IF($A126="","",'Master Blend Sheet'!BH136)</f>
        <v/>
      </c>
      <c r="K126" s="1" t="str">
        <f>IF($A126="","",'Master Blend Sheet'!BI136)</f>
        <v/>
      </c>
    </row>
    <row r="127" spans="1:11" x14ac:dyDescent="0.25">
      <c r="A127" t="str">
        <f>IF('Master Blend Sheet'!A137="","",'Master Blend Sheet'!A137)</f>
        <v/>
      </c>
      <c r="B127" t="str">
        <f>IF('Master Blend Sheet'!B137="","",'Master Blend Sheet'!B137)</f>
        <v/>
      </c>
      <c r="C127" s="1" t="str">
        <f>IF(A127="","",'Master Blend Sheet'!BH137)</f>
        <v/>
      </c>
      <c r="D127" s="1" t="str">
        <f>IF($A127="","",'Master Blend Sheet'!BB137)</f>
        <v/>
      </c>
      <c r="E127" s="1" t="str">
        <f>IF($A127="","",'Master Blend Sheet'!BC137)</f>
        <v/>
      </c>
      <c r="F127" s="1" t="str">
        <f>IF($A127="","",'Master Blend Sheet'!BD137)</f>
        <v/>
      </c>
      <c r="G127" s="1" t="str">
        <f>IF($A127="","",'Master Blend Sheet'!BE137)</f>
        <v/>
      </c>
      <c r="H127" s="1" t="str">
        <f>IF($A127="","",'Master Blend Sheet'!BF137)</f>
        <v/>
      </c>
      <c r="I127" s="1" t="str">
        <f>IF($A127="","",'Master Blend Sheet'!BG137)</f>
        <v/>
      </c>
      <c r="J127" s="1" t="str">
        <f>IF($A127="","",'Master Blend Sheet'!BH137)</f>
        <v/>
      </c>
      <c r="K127" s="1" t="str">
        <f>IF($A127="","",'Master Blend Sheet'!BI137)</f>
        <v/>
      </c>
    </row>
    <row r="128" spans="1:11" x14ac:dyDescent="0.25">
      <c r="A128" t="str">
        <f>IF('Master Blend Sheet'!A138="","",'Master Blend Sheet'!A138)</f>
        <v/>
      </c>
      <c r="B128" t="str">
        <f>IF('Master Blend Sheet'!B138="","",'Master Blend Sheet'!B138)</f>
        <v/>
      </c>
      <c r="C128" s="1" t="str">
        <f>IF(A128="","",'Master Blend Sheet'!BH138)</f>
        <v/>
      </c>
      <c r="D128" s="1" t="str">
        <f>IF($A128="","",'Master Blend Sheet'!BB138)</f>
        <v/>
      </c>
      <c r="E128" s="1" t="str">
        <f>IF($A128="","",'Master Blend Sheet'!BC138)</f>
        <v/>
      </c>
      <c r="F128" s="1" t="str">
        <f>IF($A128="","",'Master Blend Sheet'!BD138)</f>
        <v/>
      </c>
      <c r="G128" s="1" t="str">
        <f>IF($A128="","",'Master Blend Sheet'!BE138)</f>
        <v/>
      </c>
      <c r="H128" s="1" t="str">
        <f>IF($A128="","",'Master Blend Sheet'!BF138)</f>
        <v/>
      </c>
      <c r="I128" s="1" t="str">
        <f>IF($A128="","",'Master Blend Sheet'!BG138)</f>
        <v/>
      </c>
      <c r="J128" s="1" t="str">
        <f>IF($A128="","",'Master Blend Sheet'!BH138)</f>
        <v/>
      </c>
      <c r="K128" s="1" t="str">
        <f>IF($A128="","",'Master Blend Sheet'!BI138)</f>
        <v/>
      </c>
    </row>
    <row r="129" spans="1:11" x14ac:dyDescent="0.25">
      <c r="A129" t="str">
        <f>IF('Master Blend Sheet'!A139="","",'Master Blend Sheet'!A139)</f>
        <v/>
      </c>
      <c r="B129" t="str">
        <f>IF('Master Blend Sheet'!B139="","",'Master Blend Sheet'!B139)</f>
        <v/>
      </c>
      <c r="C129" s="1" t="str">
        <f>IF(A129="","",'Master Blend Sheet'!BH139)</f>
        <v/>
      </c>
      <c r="D129" s="1" t="str">
        <f>IF($A129="","",'Master Blend Sheet'!BB139)</f>
        <v/>
      </c>
      <c r="E129" s="1" t="str">
        <f>IF($A129="","",'Master Blend Sheet'!BC139)</f>
        <v/>
      </c>
      <c r="F129" s="1" t="str">
        <f>IF($A129="","",'Master Blend Sheet'!BD139)</f>
        <v/>
      </c>
      <c r="G129" s="1" t="str">
        <f>IF($A129="","",'Master Blend Sheet'!BE139)</f>
        <v/>
      </c>
      <c r="H129" s="1" t="str">
        <f>IF($A129="","",'Master Blend Sheet'!BF139)</f>
        <v/>
      </c>
      <c r="I129" s="1" t="str">
        <f>IF($A129="","",'Master Blend Sheet'!BG139)</f>
        <v/>
      </c>
      <c r="J129" s="1" t="str">
        <f>IF($A129="","",'Master Blend Sheet'!BH139)</f>
        <v/>
      </c>
      <c r="K129" s="1" t="str">
        <f>IF($A129="","",'Master Blend Sheet'!BI139)</f>
        <v/>
      </c>
    </row>
    <row r="130" spans="1:11" x14ac:dyDescent="0.25">
      <c r="A130" t="str">
        <f>IF('Master Blend Sheet'!A140="","",'Master Blend Sheet'!A140)</f>
        <v/>
      </c>
      <c r="B130" t="str">
        <f>IF('Master Blend Sheet'!B140="","",'Master Blend Sheet'!B140)</f>
        <v/>
      </c>
      <c r="C130" s="1" t="str">
        <f>IF(A130="","",'Master Blend Sheet'!BH140)</f>
        <v/>
      </c>
      <c r="D130" s="1" t="str">
        <f>IF($A130="","",'Master Blend Sheet'!BB140)</f>
        <v/>
      </c>
      <c r="E130" s="1" t="str">
        <f>IF($A130="","",'Master Blend Sheet'!BC140)</f>
        <v/>
      </c>
      <c r="F130" s="1" t="str">
        <f>IF($A130="","",'Master Blend Sheet'!BD140)</f>
        <v/>
      </c>
      <c r="G130" s="1" t="str">
        <f>IF($A130="","",'Master Blend Sheet'!BE140)</f>
        <v/>
      </c>
      <c r="H130" s="1" t="str">
        <f>IF($A130="","",'Master Blend Sheet'!BF140)</f>
        <v/>
      </c>
      <c r="I130" s="1" t="str">
        <f>IF($A130="","",'Master Blend Sheet'!BG140)</f>
        <v/>
      </c>
      <c r="J130" s="1" t="str">
        <f>IF($A130="","",'Master Blend Sheet'!BH140)</f>
        <v/>
      </c>
      <c r="K130" s="1" t="str">
        <f>IF($A130="","",'Master Blend Sheet'!BI140)</f>
        <v/>
      </c>
    </row>
    <row r="131" spans="1:11" x14ac:dyDescent="0.25">
      <c r="A131" t="str">
        <f>IF('Master Blend Sheet'!A141="","",'Master Blend Sheet'!A141)</f>
        <v/>
      </c>
      <c r="B131" t="str">
        <f>IF('Master Blend Sheet'!B141="","",'Master Blend Sheet'!B141)</f>
        <v/>
      </c>
      <c r="C131" s="1" t="str">
        <f>IF(A131="","",'Master Blend Sheet'!BH141)</f>
        <v/>
      </c>
      <c r="D131" s="1" t="str">
        <f>IF($A131="","",'Master Blend Sheet'!BB141)</f>
        <v/>
      </c>
      <c r="E131" s="1" t="str">
        <f>IF($A131="","",'Master Blend Sheet'!BC141)</f>
        <v/>
      </c>
      <c r="F131" s="1" t="str">
        <f>IF($A131="","",'Master Blend Sheet'!BD141)</f>
        <v/>
      </c>
      <c r="G131" s="1" t="str">
        <f>IF($A131="","",'Master Blend Sheet'!BE141)</f>
        <v/>
      </c>
      <c r="H131" s="1" t="str">
        <f>IF($A131="","",'Master Blend Sheet'!BF141)</f>
        <v/>
      </c>
      <c r="I131" s="1" t="str">
        <f>IF($A131="","",'Master Blend Sheet'!BG141)</f>
        <v/>
      </c>
      <c r="J131" s="1" t="str">
        <f>IF($A131="","",'Master Blend Sheet'!BH141)</f>
        <v/>
      </c>
      <c r="K131" s="1" t="str">
        <f>IF($A131="","",'Master Blend Sheet'!BI141)</f>
        <v/>
      </c>
    </row>
    <row r="132" spans="1:11" x14ac:dyDescent="0.25">
      <c r="A132" t="str">
        <f>IF('Master Blend Sheet'!A142="","",'Master Blend Sheet'!A142)</f>
        <v/>
      </c>
      <c r="B132" t="str">
        <f>IF('Master Blend Sheet'!B142="","",'Master Blend Sheet'!B142)</f>
        <v/>
      </c>
      <c r="C132" s="1" t="str">
        <f>IF(A132="","",'Master Blend Sheet'!BH142)</f>
        <v/>
      </c>
      <c r="D132" s="1" t="str">
        <f>IF($A132="","",'Master Blend Sheet'!BB142)</f>
        <v/>
      </c>
      <c r="E132" s="1" t="str">
        <f>IF($A132="","",'Master Blend Sheet'!BC142)</f>
        <v/>
      </c>
      <c r="F132" s="1" t="str">
        <f>IF($A132="","",'Master Blend Sheet'!BD142)</f>
        <v/>
      </c>
      <c r="G132" s="1" t="str">
        <f>IF($A132="","",'Master Blend Sheet'!BE142)</f>
        <v/>
      </c>
      <c r="H132" s="1" t="str">
        <f>IF($A132="","",'Master Blend Sheet'!BF142)</f>
        <v/>
      </c>
      <c r="I132" s="1" t="str">
        <f>IF($A132="","",'Master Blend Sheet'!BG142)</f>
        <v/>
      </c>
      <c r="J132" s="1" t="str">
        <f>IF($A132="","",'Master Blend Sheet'!BH142)</f>
        <v/>
      </c>
      <c r="K132" s="1" t="str">
        <f>IF($A132="","",'Master Blend Sheet'!BI142)</f>
        <v/>
      </c>
    </row>
    <row r="133" spans="1:11" x14ac:dyDescent="0.25">
      <c r="A133" t="str">
        <f>IF('Master Blend Sheet'!A143="","",'Master Blend Sheet'!A143)</f>
        <v/>
      </c>
      <c r="B133" t="str">
        <f>IF('Master Blend Sheet'!B143="","",'Master Blend Sheet'!B143)</f>
        <v/>
      </c>
      <c r="C133" s="1" t="str">
        <f>IF(A133="","",'Master Blend Sheet'!BH143)</f>
        <v/>
      </c>
      <c r="D133" s="1" t="str">
        <f>IF($A133="","",'Master Blend Sheet'!BB143)</f>
        <v/>
      </c>
      <c r="E133" s="1" t="str">
        <f>IF($A133="","",'Master Blend Sheet'!BC143)</f>
        <v/>
      </c>
      <c r="F133" s="1" t="str">
        <f>IF($A133="","",'Master Blend Sheet'!BD143)</f>
        <v/>
      </c>
      <c r="G133" s="1" t="str">
        <f>IF($A133="","",'Master Blend Sheet'!BE143)</f>
        <v/>
      </c>
      <c r="H133" s="1" t="str">
        <f>IF($A133="","",'Master Blend Sheet'!BF143)</f>
        <v/>
      </c>
      <c r="I133" s="1" t="str">
        <f>IF($A133="","",'Master Blend Sheet'!BG143)</f>
        <v/>
      </c>
      <c r="J133" s="1" t="str">
        <f>IF($A133="","",'Master Blend Sheet'!BH143)</f>
        <v/>
      </c>
      <c r="K133" s="1" t="str">
        <f>IF($A133="","",'Master Blend Sheet'!BI143)</f>
        <v/>
      </c>
    </row>
    <row r="134" spans="1:11" x14ac:dyDescent="0.25">
      <c r="A134" t="str">
        <f>IF('Master Blend Sheet'!A144="","",'Master Blend Sheet'!A144)</f>
        <v/>
      </c>
      <c r="B134" t="str">
        <f>IF('Master Blend Sheet'!B144="","",'Master Blend Sheet'!B144)</f>
        <v/>
      </c>
      <c r="C134" s="1" t="str">
        <f>IF(A134="","",'Master Blend Sheet'!BH144)</f>
        <v/>
      </c>
      <c r="D134" s="1" t="str">
        <f>IF($A134="","",'Master Blend Sheet'!BB144)</f>
        <v/>
      </c>
      <c r="E134" s="1" t="str">
        <f>IF($A134="","",'Master Blend Sheet'!BC144)</f>
        <v/>
      </c>
      <c r="F134" s="1" t="str">
        <f>IF($A134="","",'Master Blend Sheet'!BD144)</f>
        <v/>
      </c>
      <c r="G134" s="1" t="str">
        <f>IF($A134="","",'Master Blend Sheet'!BE144)</f>
        <v/>
      </c>
      <c r="H134" s="1" t="str">
        <f>IF($A134="","",'Master Blend Sheet'!BF144)</f>
        <v/>
      </c>
      <c r="I134" s="1" t="str">
        <f>IF($A134="","",'Master Blend Sheet'!BG144)</f>
        <v/>
      </c>
      <c r="J134" s="1" t="str">
        <f>IF($A134="","",'Master Blend Sheet'!BH144)</f>
        <v/>
      </c>
      <c r="K134" s="1" t="str">
        <f>IF($A134="","",'Master Blend Sheet'!BI144)</f>
        <v/>
      </c>
    </row>
    <row r="135" spans="1:11" x14ac:dyDescent="0.25">
      <c r="A135" t="str">
        <f>IF('Master Blend Sheet'!A145="","",'Master Blend Sheet'!A145)</f>
        <v/>
      </c>
      <c r="B135" t="str">
        <f>IF('Master Blend Sheet'!B145="","",'Master Blend Sheet'!B145)</f>
        <v/>
      </c>
      <c r="C135" s="1" t="str">
        <f>IF(A135="","",'Master Blend Sheet'!BH145)</f>
        <v/>
      </c>
      <c r="D135" s="1" t="str">
        <f>IF($A135="","",'Master Blend Sheet'!BB145)</f>
        <v/>
      </c>
      <c r="E135" s="1" t="str">
        <f>IF($A135="","",'Master Blend Sheet'!BC145)</f>
        <v/>
      </c>
      <c r="F135" s="1" t="str">
        <f>IF($A135="","",'Master Blend Sheet'!BD145)</f>
        <v/>
      </c>
      <c r="G135" s="1" t="str">
        <f>IF($A135="","",'Master Blend Sheet'!BE145)</f>
        <v/>
      </c>
      <c r="H135" s="1" t="str">
        <f>IF($A135="","",'Master Blend Sheet'!BF145)</f>
        <v/>
      </c>
      <c r="I135" s="1" t="str">
        <f>IF($A135="","",'Master Blend Sheet'!BG145)</f>
        <v/>
      </c>
      <c r="J135" s="1" t="str">
        <f>IF($A135="","",'Master Blend Sheet'!BH145)</f>
        <v/>
      </c>
      <c r="K135" s="1" t="str">
        <f>IF($A135="","",'Master Blend Sheet'!BI145)</f>
        <v/>
      </c>
    </row>
    <row r="136" spans="1:11" x14ac:dyDescent="0.25">
      <c r="A136" t="str">
        <f>IF('Master Blend Sheet'!A146="","",'Master Blend Sheet'!A146)</f>
        <v/>
      </c>
      <c r="B136" t="str">
        <f>IF('Master Blend Sheet'!B146="","",'Master Blend Sheet'!B146)</f>
        <v/>
      </c>
      <c r="C136" s="1" t="str">
        <f>IF(A136="","",'Master Blend Sheet'!BH146)</f>
        <v/>
      </c>
      <c r="D136" s="1" t="str">
        <f>IF($A136="","",'Master Blend Sheet'!BB146)</f>
        <v/>
      </c>
      <c r="E136" s="1" t="str">
        <f>IF($A136="","",'Master Blend Sheet'!BC146)</f>
        <v/>
      </c>
      <c r="F136" s="1" t="str">
        <f>IF($A136="","",'Master Blend Sheet'!BD146)</f>
        <v/>
      </c>
      <c r="G136" s="1" t="str">
        <f>IF($A136="","",'Master Blend Sheet'!BE146)</f>
        <v/>
      </c>
      <c r="H136" s="1" t="str">
        <f>IF($A136="","",'Master Blend Sheet'!BF146)</f>
        <v/>
      </c>
      <c r="I136" s="1" t="str">
        <f>IF($A136="","",'Master Blend Sheet'!BG146)</f>
        <v/>
      </c>
      <c r="J136" s="1" t="str">
        <f>IF($A136="","",'Master Blend Sheet'!BH146)</f>
        <v/>
      </c>
      <c r="K136" s="1" t="str">
        <f>IF($A136="","",'Master Blend Sheet'!BI146)</f>
        <v/>
      </c>
    </row>
    <row r="137" spans="1:11" x14ac:dyDescent="0.25">
      <c r="A137" t="str">
        <f>IF('Master Blend Sheet'!A147="","",'Master Blend Sheet'!A147)</f>
        <v/>
      </c>
      <c r="B137" t="str">
        <f>IF('Master Blend Sheet'!B147="","",'Master Blend Sheet'!B147)</f>
        <v/>
      </c>
      <c r="C137" s="1" t="str">
        <f>IF(A137="","",'Master Blend Sheet'!BH147)</f>
        <v/>
      </c>
      <c r="D137" s="1" t="str">
        <f>IF($A137="","",'Master Blend Sheet'!BB147)</f>
        <v/>
      </c>
      <c r="E137" s="1" t="str">
        <f>IF($A137="","",'Master Blend Sheet'!BC147)</f>
        <v/>
      </c>
      <c r="F137" s="1" t="str">
        <f>IF($A137="","",'Master Blend Sheet'!BD147)</f>
        <v/>
      </c>
      <c r="G137" s="1" t="str">
        <f>IF($A137="","",'Master Blend Sheet'!BE147)</f>
        <v/>
      </c>
      <c r="H137" s="1" t="str">
        <f>IF($A137="","",'Master Blend Sheet'!BF147)</f>
        <v/>
      </c>
      <c r="I137" s="1" t="str">
        <f>IF($A137="","",'Master Blend Sheet'!BG147)</f>
        <v/>
      </c>
      <c r="J137" s="1" t="str">
        <f>IF($A137="","",'Master Blend Sheet'!BH147)</f>
        <v/>
      </c>
      <c r="K137" s="1" t="str">
        <f>IF($A137="","",'Master Blend Sheet'!BI147)</f>
        <v/>
      </c>
    </row>
    <row r="138" spans="1:11" x14ac:dyDescent="0.25">
      <c r="A138" t="str">
        <f>IF('Master Blend Sheet'!A148="","",'Master Blend Sheet'!A148)</f>
        <v/>
      </c>
      <c r="B138" t="str">
        <f>IF('Master Blend Sheet'!B148="","",'Master Blend Sheet'!B148)</f>
        <v/>
      </c>
      <c r="C138" s="1" t="str">
        <f>IF(A138="","",'Master Blend Sheet'!BH148)</f>
        <v/>
      </c>
      <c r="D138" s="1" t="str">
        <f>IF($A138="","",'Master Blend Sheet'!BB148)</f>
        <v/>
      </c>
      <c r="E138" s="1" t="str">
        <f>IF($A138="","",'Master Blend Sheet'!BC148)</f>
        <v/>
      </c>
      <c r="F138" s="1" t="str">
        <f>IF($A138="","",'Master Blend Sheet'!BD148)</f>
        <v/>
      </c>
      <c r="G138" s="1" t="str">
        <f>IF($A138="","",'Master Blend Sheet'!BE148)</f>
        <v/>
      </c>
      <c r="H138" s="1" t="str">
        <f>IF($A138="","",'Master Blend Sheet'!BF148)</f>
        <v/>
      </c>
      <c r="I138" s="1" t="str">
        <f>IF($A138="","",'Master Blend Sheet'!BG148)</f>
        <v/>
      </c>
      <c r="J138" s="1" t="str">
        <f>IF($A138="","",'Master Blend Sheet'!BH148)</f>
        <v/>
      </c>
      <c r="K138" s="1" t="str">
        <f>IF($A138="","",'Master Blend Sheet'!BI148)</f>
        <v/>
      </c>
    </row>
    <row r="139" spans="1:11" x14ac:dyDescent="0.25">
      <c r="A139" t="str">
        <f>IF('Master Blend Sheet'!A149="","",'Master Blend Sheet'!A149)</f>
        <v/>
      </c>
      <c r="B139" t="str">
        <f>IF('Master Blend Sheet'!B149="","",'Master Blend Sheet'!B149)</f>
        <v/>
      </c>
      <c r="C139" s="1" t="str">
        <f>IF(A139="","",'Master Blend Sheet'!BH149)</f>
        <v/>
      </c>
      <c r="D139" s="1" t="str">
        <f>IF($A139="","",'Master Blend Sheet'!BB149)</f>
        <v/>
      </c>
      <c r="E139" s="1" t="str">
        <f>IF($A139="","",'Master Blend Sheet'!BC149)</f>
        <v/>
      </c>
      <c r="F139" s="1" t="str">
        <f>IF($A139="","",'Master Blend Sheet'!BD149)</f>
        <v/>
      </c>
      <c r="G139" s="1" t="str">
        <f>IF($A139="","",'Master Blend Sheet'!BE149)</f>
        <v/>
      </c>
      <c r="H139" s="1" t="str">
        <f>IF($A139="","",'Master Blend Sheet'!BF149)</f>
        <v/>
      </c>
      <c r="I139" s="1" t="str">
        <f>IF($A139="","",'Master Blend Sheet'!BG149)</f>
        <v/>
      </c>
      <c r="J139" s="1" t="str">
        <f>IF($A139="","",'Master Blend Sheet'!BH149)</f>
        <v/>
      </c>
      <c r="K139" s="1" t="str">
        <f>IF($A139="","",'Master Blend Sheet'!BI149)</f>
        <v/>
      </c>
    </row>
    <row r="140" spans="1:11" x14ac:dyDescent="0.25">
      <c r="A140" t="str">
        <f>IF('Master Blend Sheet'!A150="","",'Master Blend Sheet'!A150)</f>
        <v/>
      </c>
      <c r="B140" t="str">
        <f>IF('Master Blend Sheet'!B150="","",'Master Blend Sheet'!B150)</f>
        <v/>
      </c>
      <c r="C140" s="1" t="str">
        <f>IF(A140="","",'Master Blend Sheet'!BH150)</f>
        <v/>
      </c>
      <c r="D140" s="1" t="str">
        <f>IF($A140="","",'Master Blend Sheet'!BB150)</f>
        <v/>
      </c>
      <c r="E140" s="1" t="str">
        <f>IF($A140="","",'Master Blend Sheet'!BC150)</f>
        <v/>
      </c>
      <c r="F140" s="1" t="str">
        <f>IF($A140="","",'Master Blend Sheet'!BD150)</f>
        <v/>
      </c>
      <c r="G140" s="1" t="str">
        <f>IF($A140="","",'Master Blend Sheet'!BE150)</f>
        <v/>
      </c>
      <c r="H140" s="1" t="str">
        <f>IF($A140="","",'Master Blend Sheet'!BF150)</f>
        <v/>
      </c>
      <c r="I140" s="1" t="str">
        <f>IF($A140="","",'Master Blend Sheet'!BG150)</f>
        <v/>
      </c>
      <c r="J140" s="1" t="str">
        <f>IF($A140="","",'Master Blend Sheet'!BH150)</f>
        <v/>
      </c>
      <c r="K140" s="1" t="str">
        <f>IF($A140="","",'Master Blend Sheet'!BI150)</f>
        <v/>
      </c>
    </row>
    <row r="141" spans="1:11" x14ac:dyDescent="0.25">
      <c r="A141" t="str">
        <f>IF('Master Blend Sheet'!A151="","",'Master Blend Sheet'!A151)</f>
        <v/>
      </c>
      <c r="B141" t="str">
        <f>IF('Master Blend Sheet'!B151="","",'Master Blend Sheet'!B151)</f>
        <v/>
      </c>
      <c r="C141" s="1" t="str">
        <f>IF(A141="","",'Master Blend Sheet'!BH151)</f>
        <v/>
      </c>
      <c r="D141" s="1" t="str">
        <f>IF($A141="","",'Master Blend Sheet'!BB151)</f>
        <v/>
      </c>
      <c r="E141" s="1" t="str">
        <f>IF($A141="","",'Master Blend Sheet'!BC151)</f>
        <v/>
      </c>
      <c r="F141" s="1" t="str">
        <f>IF($A141="","",'Master Blend Sheet'!BD151)</f>
        <v/>
      </c>
      <c r="G141" s="1" t="str">
        <f>IF($A141="","",'Master Blend Sheet'!BE151)</f>
        <v/>
      </c>
      <c r="H141" s="1" t="str">
        <f>IF($A141="","",'Master Blend Sheet'!BF151)</f>
        <v/>
      </c>
      <c r="I141" s="1" t="str">
        <f>IF($A141="","",'Master Blend Sheet'!BG151)</f>
        <v/>
      </c>
      <c r="J141" s="1" t="str">
        <f>IF($A141="","",'Master Blend Sheet'!BH151)</f>
        <v/>
      </c>
      <c r="K141" s="1" t="str">
        <f>IF($A141="","",'Master Blend Sheet'!BI151)</f>
        <v/>
      </c>
    </row>
    <row r="142" spans="1:11" x14ac:dyDescent="0.25">
      <c r="A142" t="str">
        <f>IF('Master Blend Sheet'!A152="","",'Master Blend Sheet'!A152)</f>
        <v/>
      </c>
      <c r="B142" t="str">
        <f>IF('Master Blend Sheet'!B152="","",'Master Blend Sheet'!B152)</f>
        <v/>
      </c>
      <c r="C142" s="1" t="str">
        <f>IF(A142="","",'Master Blend Sheet'!BH152)</f>
        <v/>
      </c>
      <c r="D142" s="1" t="str">
        <f>IF($A142="","",'Master Blend Sheet'!BB152)</f>
        <v/>
      </c>
      <c r="E142" s="1" t="str">
        <f>IF($A142="","",'Master Blend Sheet'!BC152)</f>
        <v/>
      </c>
      <c r="F142" s="1" t="str">
        <f>IF($A142="","",'Master Blend Sheet'!BD152)</f>
        <v/>
      </c>
      <c r="G142" s="1" t="str">
        <f>IF($A142="","",'Master Blend Sheet'!BE152)</f>
        <v/>
      </c>
      <c r="H142" s="1" t="str">
        <f>IF($A142="","",'Master Blend Sheet'!BF152)</f>
        <v/>
      </c>
      <c r="I142" s="1" t="str">
        <f>IF($A142="","",'Master Blend Sheet'!BG152)</f>
        <v/>
      </c>
      <c r="J142" s="1" t="str">
        <f>IF($A142="","",'Master Blend Sheet'!BH152)</f>
        <v/>
      </c>
      <c r="K142" s="1" t="str">
        <f>IF($A142="","",'Master Blend Sheet'!BI152)</f>
        <v/>
      </c>
    </row>
    <row r="143" spans="1:11" x14ac:dyDescent="0.25">
      <c r="A143" t="str">
        <f>IF('Master Blend Sheet'!A153="","",'Master Blend Sheet'!A153)</f>
        <v/>
      </c>
      <c r="B143" t="str">
        <f>IF('Master Blend Sheet'!B153="","",'Master Blend Sheet'!B153)</f>
        <v/>
      </c>
      <c r="C143" s="1" t="str">
        <f>IF(A143="","",'Master Blend Sheet'!BH153)</f>
        <v/>
      </c>
      <c r="D143" s="1" t="str">
        <f>IF($A143="","",'Master Blend Sheet'!BB153)</f>
        <v/>
      </c>
      <c r="E143" s="1" t="str">
        <f>IF($A143="","",'Master Blend Sheet'!BC153)</f>
        <v/>
      </c>
      <c r="F143" s="1" t="str">
        <f>IF($A143="","",'Master Blend Sheet'!BD153)</f>
        <v/>
      </c>
      <c r="G143" s="1" t="str">
        <f>IF($A143="","",'Master Blend Sheet'!BE153)</f>
        <v/>
      </c>
      <c r="H143" s="1" t="str">
        <f>IF($A143="","",'Master Blend Sheet'!BF153)</f>
        <v/>
      </c>
      <c r="I143" s="1" t="str">
        <f>IF($A143="","",'Master Blend Sheet'!BG153)</f>
        <v/>
      </c>
      <c r="J143" s="1" t="str">
        <f>IF($A143="","",'Master Blend Sheet'!BH153)</f>
        <v/>
      </c>
      <c r="K143" s="1" t="str">
        <f>IF($A143="","",'Master Blend Sheet'!BI153)</f>
        <v/>
      </c>
    </row>
    <row r="144" spans="1:11" x14ac:dyDescent="0.25">
      <c r="A144" t="str">
        <f>IF('Master Blend Sheet'!A154="","",'Master Blend Sheet'!A154)</f>
        <v/>
      </c>
      <c r="B144" t="str">
        <f>IF('Master Blend Sheet'!B154="","",'Master Blend Sheet'!B154)</f>
        <v/>
      </c>
      <c r="C144" s="1" t="str">
        <f>IF(A144="","",'Master Blend Sheet'!BH154)</f>
        <v/>
      </c>
      <c r="D144" s="1" t="str">
        <f>IF($A144="","",'Master Blend Sheet'!BB154)</f>
        <v/>
      </c>
      <c r="E144" s="1" t="str">
        <f>IF($A144="","",'Master Blend Sheet'!BC154)</f>
        <v/>
      </c>
      <c r="F144" s="1" t="str">
        <f>IF($A144="","",'Master Blend Sheet'!BD154)</f>
        <v/>
      </c>
      <c r="G144" s="1" t="str">
        <f>IF($A144="","",'Master Blend Sheet'!BE154)</f>
        <v/>
      </c>
      <c r="H144" s="1" t="str">
        <f>IF($A144="","",'Master Blend Sheet'!BF154)</f>
        <v/>
      </c>
      <c r="I144" s="1" t="str">
        <f>IF($A144="","",'Master Blend Sheet'!BG154)</f>
        <v/>
      </c>
      <c r="J144" s="1" t="str">
        <f>IF($A144="","",'Master Blend Sheet'!BH154)</f>
        <v/>
      </c>
      <c r="K144" s="1" t="str">
        <f>IF($A144="","",'Master Blend Sheet'!BI154)</f>
        <v/>
      </c>
    </row>
    <row r="145" spans="1:11" x14ac:dyDescent="0.25">
      <c r="A145" t="str">
        <f>IF('Master Blend Sheet'!A155="","",'Master Blend Sheet'!A155)</f>
        <v/>
      </c>
      <c r="B145" t="str">
        <f>IF('Master Blend Sheet'!B155="","",'Master Blend Sheet'!B155)</f>
        <v/>
      </c>
      <c r="C145" s="1" t="str">
        <f>IF(A145="","",'Master Blend Sheet'!BH155)</f>
        <v/>
      </c>
      <c r="D145" s="1" t="str">
        <f>IF($A145="","",'Master Blend Sheet'!BB155)</f>
        <v/>
      </c>
      <c r="E145" s="1" t="str">
        <f>IF($A145="","",'Master Blend Sheet'!BC155)</f>
        <v/>
      </c>
      <c r="F145" s="1" t="str">
        <f>IF($A145="","",'Master Blend Sheet'!BD155)</f>
        <v/>
      </c>
      <c r="G145" s="1" t="str">
        <f>IF($A145="","",'Master Blend Sheet'!BE155)</f>
        <v/>
      </c>
      <c r="H145" s="1" t="str">
        <f>IF($A145="","",'Master Blend Sheet'!BF155)</f>
        <v/>
      </c>
      <c r="I145" s="1" t="str">
        <f>IF($A145="","",'Master Blend Sheet'!BG155)</f>
        <v/>
      </c>
      <c r="J145" s="1" t="str">
        <f>IF($A145="","",'Master Blend Sheet'!BH155)</f>
        <v/>
      </c>
      <c r="K145" s="1" t="str">
        <f>IF($A145="","",'Master Blend Sheet'!BI155)</f>
        <v/>
      </c>
    </row>
    <row r="146" spans="1:11" x14ac:dyDescent="0.25">
      <c r="A146" t="str">
        <f>IF('Master Blend Sheet'!A156="","",'Master Blend Sheet'!A156)</f>
        <v/>
      </c>
      <c r="B146" t="str">
        <f>IF('Master Blend Sheet'!B156="","",'Master Blend Sheet'!B156)</f>
        <v/>
      </c>
      <c r="C146" s="1" t="str">
        <f>IF(A146="","",'Master Blend Sheet'!BH156)</f>
        <v/>
      </c>
      <c r="D146" s="1" t="str">
        <f>IF($A146="","",'Master Blend Sheet'!BB156)</f>
        <v/>
      </c>
      <c r="E146" s="1" t="str">
        <f>IF($A146="","",'Master Blend Sheet'!BC156)</f>
        <v/>
      </c>
      <c r="F146" s="1" t="str">
        <f>IF($A146="","",'Master Blend Sheet'!BD156)</f>
        <v/>
      </c>
      <c r="G146" s="1" t="str">
        <f>IF($A146="","",'Master Blend Sheet'!BE156)</f>
        <v/>
      </c>
      <c r="H146" s="1" t="str">
        <f>IF($A146="","",'Master Blend Sheet'!BF156)</f>
        <v/>
      </c>
      <c r="I146" s="1" t="str">
        <f>IF($A146="","",'Master Blend Sheet'!BG156)</f>
        <v/>
      </c>
      <c r="J146" s="1" t="str">
        <f>IF($A146="","",'Master Blend Sheet'!BH156)</f>
        <v/>
      </c>
      <c r="K146" s="1" t="str">
        <f>IF($A146="","",'Master Blend Sheet'!BI156)</f>
        <v/>
      </c>
    </row>
    <row r="147" spans="1:11" x14ac:dyDescent="0.25">
      <c r="A147" t="str">
        <f>IF('Master Blend Sheet'!A157="","",'Master Blend Sheet'!A157)</f>
        <v/>
      </c>
      <c r="B147" t="str">
        <f>IF('Master Blend Sheet'!B157="","",'Master Blend Sheet'!B157)</f>
        <v/>
      </c>
      <c r="C147" s="1" t="str">
        <f>IF(A147="","",'Master Blend Sheet'!BH157)</f>
        <v/>
      </c>
      <c r="D147" s="1" t="str">
        <f>IF($A147="","",'Master Blend Sheet'!BB157)</f>
        <v/>
      </c>
      <c r="E147" s="1" t="str">
        <f>IF($A147="","",'Master Blend Sheet'!BC157)</f>
        <v/>
      </c>
      <c r="F147" s="1" t="str">
        <f>IF($A147="","",'Master Blend Sheet'!BD157)</f>
        <v/>
      </c>
      <c r="G147" s="1" t="str">
        <f>IF($A147="","",'Master Blend Sheet'!BE157)</f>
        <v/>
      </c>
      <c r="H147" s="1" t="str">
        <f>IF($A147="","",'Master Blend Sheet'!BF157)</f>
        <v/>
      </c>
      <c r="I147" s="1" t="str">
        <f>IF($A147="","",'Master Blend Sheet'!BG157)</f>
        <v/>
      </c>
      <c r="J147" s="1" t="str">
        <f>IF($A147="","",'Master Blend Sheet'!BH157)</f>
        <v/>
      </c>
      <c r="K147" s="1" t="str">
        <f>IF($A147="","",'Master Blend Sheet'!BI157)</f>
        <v/>
      </c>
    </row>
    <row r="148" spans="1:11" x14ac:dyDescent="0.25">
      <c r="A148" t="str">
        <f>IF('Master Blend Sheet'!A158="","",'Master Blend Sheet'!A158)</f>
        <v/>
      </c>
      <c r="B148" t="str">
        <f>IF('Master Blend Sheet'!B158="","",'Master Blend Sheet'!B158)</f>
        <v/>
      </c>
      <c r="C148" s="1" t="str">
        <f>IF(A148="","",'Master Blend Sheet'!BH158)</f>
        <v/>
      </c>
      <c r="D148" s="1" t="str">
        <f>IF($A148="","",'Master Blend Sheet'!BB158)</f>
        <v/>
      </c>
      <c r="E148" s="1" t="str">
        <f>IF($A148="","",'Master Blend Sheet'!BC158)</f>
        <v/>
      </c>
      <c r="F148" s="1" t="str">
        <f>IF($A148="","",'Master Blend Sheet'!BD158)</f>
        <v/>
      </c>
      <c r="G148" s="1" t="str">
        <f>IF($A148="","",'Master Blend Sheet'!BE158)</f>
        <v/>
      </c>
      <c r="H148" s="1" t="str">
        <f>IF($A148="","",'Master Blend Sheet'!BF158)</f>
        <v/>
      </c>
      <c r="I148" s="1" t="str">
        <f>IF($A148="","",'Master Blend Sheet'!BG158)</f>
        <v/>
      </c>
      <c r="J148" s="1" t="str">
        <f>IF($A148="","",'Master Blend Sheet'!BH158)</f>
        <v/>
      </c>
      <c r="K148" s="1" t="str">
        <f>IF($A148="","",'Master Blend Sheet'!BI158)</f>
        <v/>
      </c>
    </row>
    <row r="149" spans="1:11" x14ac:dyDescent="0.25">
      <c r="A149" t="str">
        <f>IF('Master Blend Sheet'!A159="","",'Master Blend Sheet'!A159)</f>
        <v/>
      </c>
      <c r="B149" t="str">
        <f>IF('Master Blend Sheet'!B159="","",'Master Blend Sheet'!B159)</f>
        <v/>
      </c>
      <c r="C149" s="1" t="str">
        <f>IF(A149="","",'Master Blend Sheet'!BH159)</f>
        <v/>
      </c>
      <c r="D149" s="1" t="str">
        <f>IF($A149="","",'Master Blend Sheet'!BB159)</f>
        <v/>
      </c>
      <c r="E149" s="1" t="str">
        <f>IF($A149="","",'Master Blend Sheet'!BC159)</f>
        <v/>
      </c>
      <c r="F149" s="1" t="str">
        <f>IF($A149="","",'Master Blend Sheet'!BD159)</f>
        <v/>
      </c>
      <c r="G149" s="1" t="str">
        <f>IF($A149="","",'Master Blend Sheet'!BE159)</f>
        <v/>
      </c>
      <c r="H149" s="1" t="str">
        <f>IF($A149="","",'Master Blend Sheet'!BF159)</f>
        <v/>
      </c>
      <c r="I149" s="1" t="str">
        <f>IF($A149="","",'Master Blend Sheet'!BG159)</f>
        <v/>
      </c>
      <c r="J149" s="1" t="str">
        <f>IF($A149="","",'Master Blend Sheet'!BH159)</f>
        <v/>
      </c>
      <c r="K149" s="1" t="str">
        <f>IF($A149="","",'Master Blend Sheet'!BI159)</f>
        <v/>
      </c>
    </row>
    <row r="150" spans="1:11" x14ac:dyDescent="0.25">
      <c r="A150" t="str">
        <f>IF('Master Blend Sheet'!A160="","",'Master Blend Sheet'!A160)</f>
        <v/>
      </c>
      <c r="B150" t="str">
        <f>IF('Master Blend Sheet'!B160="","",'Master Blend Sheet'!B160)</f>
        <v/>
      </c>
      <c r="C150" s="1" t="str">
        <f>IF(A150="","",'Master Blend Sheet'!BH160)</f>
        <v/>
      </c>
      <c r="D150" s="1" t="str">
        <f>IF($A150="","",'Master Blend Sheet'!BB160)</f>
        <v/>
      </c>
      <c r="E150" s="1" t="str">
        <f>IF($A150="","",'Master Blend Sheet'!BC160)</f>
        <v/>
      </c>
      <c r="F150" s="1" t="str">
        <f>IF($A150="","",'Master Blend Sheet'!BD160)</f>
        <v/>
      </c>
      <c r="G150" s="1" t="str">
        <f>IF($A150="","",'Master Blend Sheet'!BE160)</f>
        <v/>
      </c>
      <c r="H150" s="1" t="str">
        <f>IF($A150="","",'Master Blend Sheet'!BF160)</f>
        <v/>
      </c>
      <c r="I150" s="1" t="str">
        <f>IF($A150="","",'Master Blend Sheet'!BG160)</f>
        <v/>
      </c>
      <c r="J150" s="1" t="str">
        <f>IF($A150="","",'Master Blend Sheet'!BH160)</f>
        <v/>
      </c>
      <c r="K150" s="1" t="str">
        <f>IF($A150="","",'Master Blend Sheet'!BI160)</f>
        <v/>
      </c>
    </row>
  </sheetData>
  <autoFilter ref="A1:N1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9"/>
  <sheetViews>
    <sheetView workbookViewId="0">
      <pane ySplit="1" topLeftCell="A47" activePane="bottomLeft" state="frozen"/>
      <selection pane="bottomLeft" activeCell="C67" sqref="C67"/>
    </sheetView>
  </sheetViews>
  <sheetFormatPr defaultRowHeight="15" x14ac:dyDescent="0.25"/>
  <cols>
    <col min="1" max="1" width="17.42578125" customWidth="1"/>
    <col min="2" max="2" width="22" bestFit="1" customWidth="1"/>
    <col min="3" max="3" width="26.85546875" bestFit="1" customWidth="1"/>
    <col min="4" max="4" width="14.42578125" customWidth="1"/>
    <col min="5" max="5" width="10.7109375" bestFit="1" customWidth="1"/>
    <col min="6" max="6" width="14.28515625" customWidth="1"/>
    <col min="9" max="9" width="9.140625" style="64"/>
  </cols>
  <sheetData>
    <row r="1" spans="1:9" x14ac:dyDescent="0.25">
      <c r="A1" s="3" t="s">
        <v>201</v>
      </c>
      <c r="B1" s="3" t="s">
        <v>309</v>
      </c>
      <c r="C1" s="3" t="s">
        <v>198</v>
      </c>
      <c r="D1" s="3" t="s">
        <v>199</v>
      </c>
      <c r="E1" s="3" t="s">
        <v>200</v>
      </c>
      <c r="F1" s="3" t="s">
        <v>201</v>
      </c>
      <c r="G1" s="7" t="s">
        <v>334</v>
      </c>
    </row>
    <row r="2" spans="1:9" s="94" customFormat="1" x14ac:dyDescent="0.25">
      <c r="A2" s="92" t="s">
        <v>34</v>
      </c>
      <c r="B2" s="93">
        <v>23131</v>
      </c>
      <c r="C2" s="92" t="s">
        <v>66</v>
      </c>
      <c r="D2" s="92">
        <v>2.5190000000000001</v>
      </c>
      <c r="E2" s="92" t="s">
        <v>202</v>
      </c>
      <c r="F2" s="92" t="str">
        <f t="shared" ref="F2:F33" si="0">A2</f>
        <v>IIN023131</v>
      </c>
      <c r="G2" s="56">
        <v>113414</v>
      </c>
      <c r="I2" s="95"/>
    </row>
    <row r="3" spans="1:9" s="94" customFormat="1" x14ac:dyDescent="0.25">
      <c r="A3" s="92" t="s">
        <v>204</v>
      </c>
      <c r="B3" s="93">
        <v>23234</v>
      </c>
      <c r="C3" s="92" t="s">
        <v>203</v>
      </c>
      <c r="D3" s="92">
        <v>1.321</v>
      </c>
      <c r="E3" s="92" t="s">
        <v>202</v>
      </c>
      <c r="F3" s="92" t="str">
        <f t="shared" si="0"/>
        <v>IIN023234</v>
      </c>
      <c r="G3" s="56">
        <v>113417</v>
      </c>
      <c r="I3" s="95"/>
    </row>
    <row r="4" spans="1:9" s="94" customFormat="1" x14ac:dyDescent="0.25">
      <c r="A4" s="92" t="s">
        <v>206</v>
      </c>
      <c r="B4" s="93">
        <v>23019</v>
      </c>
      <c r="C4" s="92" t="s">
        <v>205</v>
      </c>
      <c r="D4" s="92">
        <v>4.2300000000000004</v>
      </c>
      <c r="E4" s="92" t="s">
        <v>202</v>
      </c>
      <c r="F4" s="92" t="str">
        <f t="shared" si="0"/>
        <v>IIN023019</v>
      </c>
      <c r="G4" s="56">
        <v>113230</v>
      </c>
      <c r="I4" s="95"/>
    </row>
    <row r="5" spans="1:9" s="94" customFormat="1" x14ac:dyDescent="0.25">
      <c r="A5" s="92" t="s">
        <v>22</v>
      </c>
      <c r="B5" s="93">
        <v>23054</v>
      </c>
      <c r="C5" s="92" t="s">
        <v>57</v>
      </c>
      <c r="D5" s="92">
        <v>2.1909999999999998</v>
      </c>
      <c r="E5" s="92" t="s">
        <v>202</v>
      </c>
      <c r="F5" s="92" t="str">
        <f t="shared" si="0"/>
        <v>IIN023054</v>
      </c>
      <c r="G5" s="56">
        <v>113101</v>
      </c>
      <c r="I5" s="95"/>
    </row>
    <row r="6" spans="1:9" s="94" customFormat="1" x14ac:dyDescent="0.25">
      <c r="A6" s="92" t="s">
        <v>208</v>
      </c>
      <c r="B6" s="93">
        <v>23056</v>
      </c>
      <c r="C6" s="92" t="s">
        <v>207</v>
      </c>
      <c r="D6" s="92">
        <v>1.6120000000000001</v>
      </c>
      <c r="E6" s="92" t="s">
        <v>202</v>
      </c>
      <c r="F6" s="92" t="str">
        <f t="shared" si="0"/>
        <v>IIN023056</v>
      </c>
      <c r="G6" s="56" t="s">
        <v>335</v>
      </c>
      <c r="I6" s="95"/>
    </row>
    <row r="7" spans="1:9" s="94" customFormat="1" x14ac:dyDescent="0.25">
      <c r="A7" s="92" t="s">
        <v>210</v>
      </c>
      <c r="B7" s="93">
        <v>52225</v>
      </c>
      <c r="C7" s="92" t="s">
        <v>209</v>
      </c>
      <c r="D7" s="92">
        <v>1.6951000000000001</v>
      </c>
      <c r="E7" s="92" t="s">
        <v>202</v>
      </c>
      <c r="F7" s="92" t="str">
        <f t="shared" si="0"/>
        <v>IIN052225</v>
      </c>
      <c r="G7" s="56">
        <v>113267</v>
      </c>
      <c r="I7" s="95"/>
    </row>
    <row r="8" spans="1:9" s="131" customFormat="1" x14ac:dyDescent="0.25">
      <c r="A8" s="128" t="s">
        <v>310</v>
      </c>
      <c r="B8" s="129" t="s">
        <v>316</v>
      </c>
      <c r="C8" s="128" t="s">
        <v>49</v>
      </c>
      <c r="D8" s="128">
        <v>0.58209999999999995</v>
      </c>
      <c r="E8" s="128" t="s">
        <v>202</v>
      </c>
      <c r="F8" s="128" t="str">
        <f t="shared" si="0"/>
        <v>IINCCCCCC</v>
      </c>
      <c r="G8" s="130">
        <v>113421</v>
      </c>
      <c r="I8" s="132"/>
    </row>
    <row r="9" spans="1:9" s="94" customFormat="1" x14ac:dyDescent="0.25">
      <c r="A9" s="92" t="s">
        <v>12</v>
      </c>
      <c r="B9" s="93">
        <v>23036</v>
      </c>
      <c r="C9" s="92" t="s">
        <v>46</v>
      </c>
      <c r="D9" s="92">
        <v>0.32</v>
      </c>
      <c r="E9" s="92" t="s">
        <v>202</v>
      </c>
      <c r="F9" s="92" t="str">
        <f t="shared" si="0"/>
        <v>IIN023036</v>
      </c>
      <c r="G9" s="56">
        <v>113418</v>
      </c>
      <c r="I9" s="95"/>
    </row>
    <row r="10" spans="1:9" s="94" customFormat="1" x14ac:dyDescent="0.25">
      <c r="A10" s="92" t="s">
        <v>355</v>
      </c>
      <c r="B10" s="56">
        <v>54779</v>
      </c>
      <c r="C10" s="92" t="s">
        <v>354</v>
      </c>
      <c r="D10" s="92">
        <v>0.27610000000000001</v>
      </c>
      <c r="E10" s="92" t="s">
        <v>202</v>
      </c>
      <c r="F10" s="92" t="str">
        <f t="shared" si="0"/>
        <v>IIN054779</v>
      </c>
      <c r="G10" s="56"/>
      <c r="I10" s="96"/>
    </row>
    <row r="11" spans="1:9" s="94" customFormat="1" x14ac:dyDescent="0.25">
      <c r="A11" s="92" t="s">
        <v>13</v>
      </c>
      <c r="B11" s="93">
        <v>23037</v>
      </c>
      <c r="C11" s="92" t="s">
        <v>47</v>
      </c>
      <c r="D11" s="92">
        <v>0.38</v>
      </c>
      <c r="E11" s="92" t="s">
        <v>202</v>
      </c>
      <c r="F11" s="92" t="str">
        <f t="shared" si="0"/>
        <v>IIN023037</v>
      </c>
      <c r="G11" s="56">
        <v>113419</v>
      </c>
      <c r="I11" s="95"/>
    </row>
    <row r="12" spans="1:9" s="94" customFormat="1" x14ac:dyDescent="0.25">
      <c r="A12" s="92" t="s">
        <v>11</v>
      </c>
      <c r="B12" s="93">
        <v>23167</v>
      </c>
      <c r="C12" s="92" t="s">
        <v>45</v>
      </c>
      <c r="D12" s="92">
        <v>0.54</v>
      </c>
      <c r="E12" s="92" t="s">
        <v>202</v>
      </c>
      <c r="F12" s="92" t="str">
        <f t="shared" si="0"/>
        <v>IIN023167</v>
      </c>
      <c r="G12" s="56">
        <v>113420</v>
      </c>
      <c r="I12" s="95"/>
    </row>
    <row r="13" spans="1:9" s="94" customFormat="1" x14ac:dyDescent="0.25">
      <c r="A13" s="92" t="s">
        <v>10</v>
      </c>
      <c r="B13" s="93">
        <v>54152</v>
      </c>
      <c r="C13" s="92" t="s">
        <v>275</v>
      </c>
      <c r="D13" s="92">
        <v>0.54</v>
      </c>
      <c r="E13" s="92" t="s">
        <v>202</v>
      </c>
      <c r="F13" s="92" t="str">
        <f t="shared" si="0"/>
        <v>IIN054152</v>
      </c>
      <c r="G13" s="56" t="e">
        <v>#N/A</v>
      </c>
      <c r="I13" s="95"/>
    </row>
    <row r="14" spans="1:9" s="131" customFormat="1" x14ac:dyDescent="0.25">
      <c r="A14" s="128" t="s">
        <v>311</v>
      </c>
      <c r="B14" s="129" t="s">
        <v>317</v>
      </c>
      <c r="C14" s="128" t="s">
        <v>211</v>
      </c>
      <c r="D14" s="128">
        <v>0.41</v>
      </c>
      <c r="E14" s="128" t="s">
        <v>202</v>
      </c>
      <c r="F14" s="128" t="str">
        <f t="shared" si="0"/>
        <v>IINBBBBBB</v>
      </c>
      <c r="G14" s="130" t="e">
        <v>#N/A</v>
      </c>
      <c r="I14" s="132"/>
    </row>
    <row r="15" spans="1:9" s="94" customFormat="1" x14ac:dyDescent="0.25">
      <c r="A15" s="92" t="s">
        <v>14</v>
      </c>
      <c r="B15" s="93">
        <v>23058</v>
      </c>
      <c r="C15" s="92" t="s">
        <v>48</v>
      </c>
      <c r="D15" s="92">
        <v>1.2</v>
      </c>
      <c r="E15" s="92" t="s">
        <v>202</v>
      </c>
      <c r="F15" s="92" t="str">
        <f t="shared" si="0"/>
        <v>IIN023058</v>
      </c>
      <c r="G15" s="56">
        <v>113422</v>
      </c>
      <c r="I15" s="95"/>
    </row>
    <row r="16" spans="1:9" s="94" customFormat="1" x14ac:dyDescent="0.25">
      <c r="A16" s="92" t="s">
        <v>347</v>
      </c>
      <c r="B16" s="93">
        <v>37276</v>
      </c>
      <c r="C16" s="92" t="s">
        <v>272</v>
      </c>
      <c r="D16" s="92">
        <v>1.504</v>
      </c>
      <c r="E16" s="92" t="s">
        <v>202</v>
      </c>
      <c r="F16" s="92" t="str">
        <f t="shared" si="0"/>
        <v>IIN037276</v>
      </c>
      <c r="G16" s="56" t="e">
        <v>#N/A</v>
      </c>
      <c r="I16" s="95"/>
    </row>
    <row r="17" spans="1:9" s="94" customFormat="1" x14ac:dyDescent="0.25">
      <c r="A17" s="92" t="s">
        <v>18</v>
      </c>
      <c r="B17" s="93">
        <v>23060</v>
      </c>
      <c r="C17" s="92" t="s">
        <v>53</v>
      </c>
      <c r="D17" s="92">
        <v>1.2869999999999999</v>
      </c>
      <c r="E17" s="92" t="s">
        <v>202</v>
      </c>
      <c r="F17" s="92" t="str">
        <f t="shared" si="0"/>
        <v>IIN023060</v>
      </c>
      <c r="G17" s="56">
        <v>113132</v>
      </c>
      <c r="I17" s="95"/>
    </row>
    <row r="18" spans="1:9" s="94" customFormat="1" x14ac:dyDescent="0.25">
      <c r="A18" s="92" t="s">
        <v>213</v>
      </c>
      <c r="B18" s="93">
        <v>23061</v>
      </c>
      <c r="C18" s="92" t="s">
        <v>212</v>
      </c>
      <c r="D18" s="92">
        <v>0.97699999999999998</v>
      </c>
      <c r="E18" s="92" t="s">
        <v>202</v>
      </c>
      <c r="F18" s="92" t="str">
        <f t="shared" si="0"/>
        <v>IIN023061</v>
      </c>
      <c r="G18" s="56">
        <v>113133</v>
      </c>
      <c r="I18" s="95"/>
    </row>
    <row r="19" spans="1:9" s="94" customFormat="1" x14ac:dyDescent="0.25">
      <c r="A19" s="92" t="s">
        <v>19</v>
      </c>
      <c r="B19" s="93">
        <v>23062</v>
      </c>
      <c r="C19" s="92" t="s">
        <v>54</v>
      </c>
      <c r="D19" s="92">
        <v>1.4</v>
      </c>
      <c r="E19" s="92" t="s">
        <v>202</v>
      </c>
      <c r="F19" s="92" t="str">
        <f t="shared" si="0"/>
        <v>IIN023062</v>
      </c>
      <c r="G19" s="56">
        <v>113134</v>
      </c>
      <c r="I19" s="95"/>
    </row>
    <row r="20" spans="1:9" s="94" customFormat="1" x14ac:dyDescent="0.25">
      <c r="A20" s="92" t="s">
        <v>20</v>
      </c>
      <c r="B20" s="93">
        <v>23063</v>
      </c>
      <c r="C20" s="92" t="s">
        <v>55</v>
      </c>
      <c r="D20" s="92">
        <v>1.288</v>
      </c>
      <c r="E20" s="92" t="s">
        <v>202</v>
      </c>
      <c r="F20" s="92" t="str">
        <f t="shared" si="0"/>
        <v>IIN023063</v>
      </c>
      <c r="G20" s="56">
        <v>113135</v>
      </c>
      <c r="I20" s="95"/>
    </row>
    <row r="21" spans="1:9" s="94" customFormat="1" x14ac:dyDescent="0.25">
      <c r="A21" s="92" t="s">
        <v>21</v>
      </c>
      <c r="B21" s="93">
        <v>23064</v>
      </c>
      <c r="C21" s="92" t="s">
        <v>56</v>
      </c>
      <c r="D21" s="92">
        <v>1.5820000000000001</v>
      </c>
      <c r="E21" s="92" t="s">
        <v>202</v>
      </c>
      <c r="F21" s="92" t="str">
        <f t="shared" si="0"/>
        <v>IIN023064</v>
      </c>
      <c r="G21" s="56">
        <v>113136</v>
      </c>
      <c r="I21" s="95"/>
    </row>
    <row r="22" spans="1:9" s="94" customFormat="1" x14ac:dyDescent="0.25">
      <c r="A22" s="92" t="s">
        <v>215</v>
      </c>
      <c r="B22" s="93">
        <v>23065</v>
      </c>
      <c r="C22" s="92" t="s">
        <v>214</v>
      </c>
      <c r="D22" s="92">
        <v>1.504</v>
      </c>
      <c r="E22" s="92" t="s">
        <v>202</v>
      </c>
      <c r="F22" s="92" t="str">
        <f t="shared" si="0"/>
        <v>IIN023065</v>
      </c>
      <c r="G22" s="56">
        <v>113137</v>
      </c>
      <c r="I22" s="95"/>
    </row>
    <row r="23" spans="1:9" s="94" customFormat="1" x14ac:dyDescent="0.25">
      <c r="A23" s="92" t="s">
        <v>15</v>
      </c>
      <c r="B23" s="93">
        <v>23067</v>
      </c>
      <c r="C23" s="92" t="s">
        <v>50</v>
      </c>
      <c r="D23" s="92">
        <v>1.377</v>
      </c>
      <c r="E23" s="92" t="s">
        <v>202</v>
      </c>
      <c r="F23" s="92" t="str">
        <f t="shared" si="0"/>
        <v>IIN023067</v>
      </c>
      <c r="G23" s="56">
        <v>113160</v>
      </c>
      <c r="I23" s="95"/>
    </row>
    <row r="24" spans="1:9" s="94" customFormat="1" x14ac:dyDescent="0.25">
      <c r="A24" s="92" t="s">
        <v>16</v>
      </c>
      <c r="B24" s="93">
        <v>23068</v>
      </c>
      <c r="C24" s="92" t="s">
        <v>51</v>
      </c>
      <c r="D24" s="92">
        <v>1.38</v>
      </c>
      <c r="E24" s="92" t="s">
        <v>202</v>
      </c>
      <c r="F24" s="92" t="str">
        <f t="shared" si="0"/>
        <v>IIN023068</v>
      </c>
      <c r="G24" s="56">
        <v>113161</v>
      </c>
      <c r="I24" s="95"/>
    </row>
    <row r="25" spans="1:9" s="94" customFormat="1" x14ac:dyDescent="0.25">
      <c r="A25" s="92" t="s">
        <v>17</v>
      </c>
      <c r="B25" s="93">
        <v>32465</v>
      </c>
      <c r="C25" s="92" t="s">
        <v>52</v>
      </c>
      <c r="D25" s="92">
        <v>1.0149999999999999</v>
      </c>
      <c r="E25" s="92" t="s">
        <v>202</v>
      </c>
      <c r="F25" s="92" t="str">
        <f t="shared" si="0"/>
        <v>IIN032465</v>
      </c>
      <c r="G25" s="56">
        <v>113163</v>
      </c>
      <c r="I25" s="95"/>
    </row>
    <row r="26" spans="1:9" s="94" customFormat="1" x14ac:dyDescent="0.25">
      <c r="A26" s="92" t="s">
        <v>217</v>
      </c>
      <c r="B26" s="93">
        <v>23092</v>
      </c>
      <c r="C26" s="92" t="s">
        <v>216</v>
      </c>
      <c r="D26" s="92">
        <v>3.22</v>
      </c>
      <c r="E26" s="92" t="s">
        <v>202</v>
      </c>
      <c r="F26" s="92" t="str">
        <f t="shared" si="0"/>
        <v>IIN023092</v>
      </c>
      <c r="G26" s="56">
        <v>113426</v>
      </c>
      <c r="I26" s="95"/>
    </row>
    <row r="27" spans="1:9" s="89" customFormat="1" x14ac:dyDescent="0.25">
      <c r="A27" s="86" t="s">
        <v>0</v>
      </c>
      <c r="B27" s="87">
        <v>23072</v>
      </c>
      <c r="C27" s="86" t="s">
        <v>35</v>
      </c>
      <c r="D27" s="86">
        <v>3.1520000000000001</v>
      </c>
      <c r="E27" s="86" t="s">
        <v>202</v>
      </c>
      <c r="F27" s="86" t="str">
        <f t="shared" si="0"/>
        <v>IIN023072</v>
      </c>
      <c r="G27" s="88" t="e">
        <v>#N/A</v>
      </c>
      <c r="I27" s="90"/>
    </row>
    <row r="28" spans="1:9" s="89" customFormat="1" x14ac:dyDescent="0.25">
      <c r="A28" s="86" t="s">
        <v>1</v>
      </c>
      <c r="B28" s="87">
        <v>23073</v>
      </c>
      <c r="C28" s="86" t="s">
        <v>36</v>
      </c>
      <c r="D28" s="86">
        <v>3.1920000000000002</v>
      </c>
      <c r="E28" s="86" t="s">
        <v>202</v>
      </c>
      <c r="F28" s="86" t="str">
        <f t="shared" si="0"/>
        <v>IIN023073</v>
      </c>
      <c r="G28" s="88" t="e">
        <v>#N/A</v>
      </c>
      <c r="I28" s="90"/>
    </row>
    <row r="29" spans="1:9" s="89" customFormat="1" x14ac:dyDescent="0.25">
      <c r="A29" s="86" t="s">
        <v>2</v>
      </c>
      <c r="B29" s="87">
        <v>23074</v>
      </c>
      <c r="C29" s="86" t="s">
        <v>37</v>
      </c>
      <c r="D29" s="86">
        <v>3.1880000000000002</v>
      </c>
      <c r="E29" s="86" t="s">
        <v>202</v>
      </c>
      <c r="F29" s="86" t="str">
        <f t="shared" si="0"/>
        <v>IIN023074</v>
      </c>
      <c r="G29" s="88">
        <v>113000</v>
      </c>
      <c r="I29" s="90"/>
    </row>
    <row r="30" spans="1:9" s="94" customFormat="1" x14ac:dyDescent="0.25">
      <c r="A30" s="92" t="s">
        <v>271</v>
      </c>
      <c r="B30" s="93">
        <v>54770</v>
      </c>
      <c r="C30" s="92" t="s">
        <v>119</v>
      </c>
      <c r="D30" s="92">
        <v>2.5</v>
      </c>
      <c r="E30" s="92" t="s">
        <v>202</v>
      </c>
      <c r="F30" s="92" t="str">
        <f t="shared" si="0"/>
        <v>IIN054770</v>
      </c>
      <c r="G30" s="56" t="e">
        <v>#N/A</v>
      </c>
      <c r="I30" s="95"/>
    </row>
    <row r="31" spans="1:9" s="94" customFormat="1" x14ac:dyDescent="0.25">
      <c r="A31" s="92" t="s">
        <v>29</v>
      </c>
      <c r="B31" s="93">
        <v>23221</v>
      </c>
      <c r="C31" s="92" t="s">
        <v>363</v>
      </c>
      <c r="D31" s="92">
        <v>3.75</v>
      </c>
      <c r="E31" s="92" t="s">
        <v>202</v>
      </c>
      <c r="F31" s="92" t="str">
        <f t="shared" si="0"/>
        <v>IIN023221</v>
      </c>
      <c r="G31" s="56">
        <v>113224</v>
      </c>
      <c r="I31" s="96"/>
    </row>
    <row r="32" spans="1:9" s="94" customFormat="1" x14ac:dyDescent="0.25">
      <c r="A32" s="92" t="s">
        <v>30</v>
      </c>
      <c r="B32" s="93">
        <v>23222</v>
      </c>
      <c r="C32" s="92" t="s">
        <v>364</v>
      </c>
      <c r="D32" s="92">
        <v>3.0539999999999998</v>
      </c>
      <c r="E32" s="92" t="s">
        <v>202</v>
      </c>
      <c r="F32" s="92" t="str">
        <f t="shared" si="0"/>
        <v>IIN023222</v>
      </c>
      <c r="G32" s="56">
        <v>113225</v>
      </c>
      <c r="I32" s="96"/>
    </row>
    <row r="33" spans="1:9" s="94" customFormat="1" x14ac:dyDescent="0.25">
      <c r="A33" s="92" t="s">
        <v>220</v>
      </c>
      <c r="B33" s="93">
        <v>23087</v>
      </c>
      <c r="C33" s="92" t="s">
        <v>218</v>
      </c>
      <c r="D33" s="92">
        <v>1.06</v>
      </c>
      <c r="E33" s="92" t="s">
        <v>219</v>
      </c>
      <c r="F33" s="92" t="str">
        <f t="shared" si="0"/>
        <v>IIN023087</v>
      </c>
      <c r="G33" s="56">
        <v>113271</v>
      </c>
      <c r="I33" s="95"/>
    </row>
    <row r="34" spans="1:9" s="94" customFormat="1" x14ac:dyDescent="0.25">
      <c r="A34" s="92" t="s">
        <v>222</v>
      </c>
      <c r="B34" s="93">
        <v>38098</v>
      </c>
      <c r="C34" s="92" t="s">
        <v>221</v>
      </c>
      <c r="D34" s="92">
        <v>1.06</v>
      </c>
      <c r="E34" s="92" t="s">
        <v>219</v>
      </c>
      <c r="F34" s="92" t="str">
        <f t="shared" ref="F34:F65" si="1">A34</f>
        <v>IIN038098</v>
      </c>
      <c r="G34" s="56">
        <v>113273</v>
      </c>
      <c r="I34" s="95"/>
    </row>
    <row r="35" spans="1:9" s="94" customFormat="1" x14ac:dyDescent="0.25">
      <c r="A35" s="92" t="s">
        <v>5</v>
      </c>
      <c r="B35" s="93">
        <v>23091</v>
      </c>
      <c r="C35" s="92" t="s">
        <v>39</v>
      </c>
      <c r="D35" s="92">
        <v>2.1</v>
      </c>
      <c r="E35" s="92" t="s">
        <v>202</v>
      </c>
      <c r="F35" s="92" t="str">
        <f t="shared" si="1"/>
        <v>IIN023091</v>
      </c>
      <c r="G35" s="56" t="e">
        <v>#N/A</v>
      </c>
      <c r="I35" s="95"/>
    </row>
    <row r="36" spans="1:9" s="94" customFormat="1" x14ac:dyDescent="0.25">
      <c r="A36" s="92" t="s">
        <v>299</v>
      </c>
      <c r="B36" s="93">
        <v>54775</v>
      </c>
      <c r="C36" s="92" t="s">
        <v>40</v>
      </c>
      <c r="D36" s="92">
        <v>2.44</v>
      </c>
      <c r="E36" s="92" t="s">
        <v>202</v>
      </c>
      <c r="F36" s="92" t="str">
        <f t="shared" si="1"/>
        <v>IIN054775</v>
      </c>
      <c r="G36" s="56" t="e">
        <v>#N/A</v>
      </c>
      <c r="I36" s="95"/>
    </row>
    <row r="37" spans="1:9" s="94" customFormat="1" x14ac:dyDescent="0.25">
      <c r="A37" s="92" t="s">
        <v>224</v>
      </c>
      <c r="B37" s="93">
        <v>51265</v>
      </c>
      <c r="C37" s="92" t="s">
        <v>223</v>
      </c>
      <c r="D37" s="92">
        <v>1.073</v>
      </c>
      <c r="E37" s="92" t="s">
        <v>219</v>
      </c>
      <c r="F37" s="92" t="str">
        <f t="shared" si="1"/>
        <v>IIN051265</v>
      </c>
      <c r="G37" s="56">
        <v>113500</v>
      </c>
      <c r="I37" s="95"/>
    </row>
    <row r="38" spans="1:9" s="94" customFormat="1" x14ac:dyDescent="0.25">
      <c r="A38" s="92" t="s">
        <v>26</v>
      </c>
      <c r="B38" s="93">
        <v>23099</v>
      </c>
      <c r="C38" s="92" t="s">
        <v>61</v>
      </c>
      <c r="D38" s="92">
        <v>2.3530000000000002</v>
      </c>
      <c r="E38" s="92" t="s">
        <v>202</v>
      </c>
      <c r="F38" s="92" t="str">
        <f t="shared" si="1"/>
        <v>IIN023099</v>
      </c>
      <c r="G38" s="56">
        <v>113140</v>
      </c>
      <c r="I38" s="95"/>
    </row>
    <row r="39" spans="1:9" s="94" customFormat="1" x14ac:dyDescent="0.25">
      <c r="A39" s="92" t="s">
        <v>226</v>
      </c>
      <c r="B39" s="93">
        <v>23100</v>
      </c>
      <c r="C39" s="92" t="s">
        <v>225</v>
      </c>
      <c r="D39" s="92">
        <v>2.1509999999999998</v>
      </c>
      <c r="E39" s="92" t="s">
        <v>202</v>
      </c>
      <c r="F39" s="92" t="str">
        <f t="shared" si="1"/>
        <v>IIN023100</v>
      </c>
      <c r="G39" s="56">
        <v>113228</v>
      </c>
      <c r="I39" s="95"/>
    </row>
    <row r="40" spans="1:9" s="94" customFormat="1" x14ac:dyDescent="0.25">
      <c r="A40" s="92" t="s">
        <v>228</v>
      </c>
      <c r="B40" s="93">
        <v>23101</v>
      </c>
      <c r="C40" s="92" t="s">
        <v>227</v>
      </c>
      <c r="D40" s="92">
        <v>2.5270999999999999</v>
      </c>
      <c r="E40" s="92" t="s">
        <v>202</v>
      </c>
      <c r="F40" s="92" t="str">
        <f t="shared" si="1"/>
        <v>IIN023101</v>
      </c>
      <c r="G40" s="56">
        <v>113423</v>
      </c>
      <c r="I40" s="95"/>
    </row>
    <row r="41" spans="1:9" s="94" customFormat="1" x14ac:dyDescent="0.25">
      <c r="A41" s="92" t="s">
        <v>7</v>
      </c>
      <c r="B41" s="93">
        <v>23022</v>
      </c>
      <c r="C41" s="92" t="s">
        <v>365</v>
      </c>
      <c r="D41" s="92">
        <v>2.5419999999999998</v>
      </c>
      <c r="E41" s="92" t="s">
        <v>202</v>
      </c>
      <c r="F41" s="92" t="str">
        <f t="shared" si="1"/>
        <v>IIN023022</v>
      </c>
      <c r="G41" s="56">
        <v>113139</v>
      </c>
      <c r="I41" s="95"/>
    </row>
    <row r="42" spans="1:9" s="94" customFormat="1" x14ac:dyDescent="0.25">
      <c r="A42" s="92" t="s">
        <v>9</v>
      </c>
      <c r="B42" s="93">
        <v>23105</v>
      </c>
      <c r="C42" s="92" t="s">
        <v>44</v>
      </c>
      <c r="D42" s="92">
        <v>5.0199999999999996</v>
      </c>
      <c r="E42" s="92" t="s">
        <v>202</v>
      </c>
      <c r="F42" s="92" t="str">
        <f t="shared" si="1"/>
        <v>IIN023105</v>
      </c>
      <c r="G42" s="56">
        <v>113232</v>
      </c>
      <c r="I42" s="95"/>
    </row>
    <row r="43" spans="1:9" s="94" customFormat="1" x14ac:dyDescent="0.25">
      <c r="A43" s="92" t="s">
        <v>230</v>
      </c>
      <c r="B43" s="93">
        <v>23109</v>
      </c>
      <c r="C43" s="92" t="s">
        <v>229</v>
      </c>
      <c r="D43" s="92">
        <v>1.26</v>
      </c>
      <c r="E43" s="92" t="s">
        <v>202</v>
      </c>
      <c r="F43" s="92" t="str">
        <f t="shared" si="1"/>
        <v>IIN023109</v>
      </c>
      <c r="G43" s="56">
        <v>113115</v>
      </c>
      <c r="I43" s="95"/>
    </row>
    <row r="44" spans="1:9" s="94" customFormat="1" x14ac:dyDescent="0.25">
      <c r="A44" s="92" t="s">
        <v>232</v>
      </c>
      <c r="B44" s="93">
        <v>41176</v>
      </c>
      <c r="C44" s="92" t="s">
        <v>231</v>
      </c>
      <c r="D44" s="92">
        <v>2.2968000000000002</v>
      </c>
      <c r="E44" s="92" t="s">
        <v>202</v>
      </c>
      <c r="F44" s="92" t="str">
        <f t="shared" si="1"/>
        <v>IIN041176</v>
      </c>
      <c r="G44" s="56">
        <v>113129</v>
      </c>
      <c r="I44" s="95"/>
    </row>
    <row r="45" spans="1:9" s="94" customFormat="1" x14ac:dyDescent="0.25">
      <c r="A45" s="92" t="s">
        <v>234</v>
      </c>
      <c r="B45" s="93">
        <v>23129</v>
      </c>
      <c r="C45" s="92" t="s">
        <v>233</v>
      </c>
      <c r="D45" s="92">
        <v>1.42</v>
      </c>
      <c r="E45" s="92" t="s">
        <v>202</v>
      </c>
      <c r="F45" s="92" t="str">
        <f t="shared" si="1"/>
        <v>IIN023129</v>
      </c>
      <c r="G45" s="56">
        <v>113142</v>
      </c>
      <c r="I45" s="96"/>
    </row>
    <row r="46" spans="1:9" s="94" customFormat="1" x14ac:dyDescent="0.25">
      <c r="A46" s="92" t="s">
        <v>236</v>
      </c>
      <c r="B46" s="93">
        <v>23130</v>
      </c>
      <c r="C46" s="92" t="s">
        <v>235</v>
      </c>
      <c r="D46" s="92">
        <v>1.7673000000000001</v>
      </c>
      <c r="E46" s="92" t="s">
        <v>202</v>
      </c>
      <c r="F46" s="92" t="str">
        <f t="shared" si="1"/>
        <v>IIN023130</v>
      </c>
      <c r="G46" s="56">
        <v>113143</v>
      </c>
      <c r="I46" s="96"/>
    </row>
    <row r="47" spans="1:9" s="89" customFormat="1" x14ac:dyDescent="0.25">
      <c r="A47" s="86" t="s">
        <v>3</v>
      </c>
      <c r="B47" s="87">
        <v>23116</v>
      </c>
      <c r="C47" s="86" t="s">
        <v>38</v>
      </c>
      <c r="D47" s="86">
        <v>2.9159999999999999</v>
      </c>
      <c r="E47" s="86" t="s">
        <v>202</v>
      </c>
      <c r="F47" s="86" t="str">
        <f t="shared" si="1"/>
        <v>IIN023116</v>
      </c>
      <c r="G47" s="88" t="e">
        <v>#N/A</v>
      </c>
      <c r="I47" s="91"/>
    </row>
    <row r="48" spans="1:9" s="94" customFormat="1" x14ac:dyDescent="0.25">
      <c r="A48" s="92" t="s">
        <v>28</v>
      </c>
      <c r="B48" s="93">
        <v>23119</v>
      </c>
      <c r="C48" s="92" t="s">
        <v>62</v>
      </c>
      <c r="D48" s="97">
        <v>2.770083102493075</v>
      </c>
      <c r="E48" s="92" t="s">
        <v>237</v>
      </c>
      <c r="F48" s="92" t="str">
        <f t="shared" si="1"/>
        <v>IIN023119</v>
      </c>
      <c r="G48" s="56">
        <v>113105</v>
      </c>
      <c r="I48" s="96"/>
    </row>
    <row r="49" spans="1:9" s="94" customFormat="1" x14ac:dyDescent="0.25">
      <c r="A49" s="92" t="s">
        <v>239</v>
      </c>
      <c r="B49" s="93">
        <v>23122</v>
      </c>
      <c r="C49" s="92" t="s">
        <v>238</v>
      </c>
      <c r="D49" s="92">
        <v>1.9015</v>
      </c>
      <c r="E49" s="92" t="s">
        <v>202</v>
      </c>
      <c r="F49" s="92" t="str">
        <f t="shared" si="1"/>
        <v>IIN023122</v>
      </c>
      <c r="G49" s="56">
        <v>113248</v>
      </c>
      <c r="I49" s="96"/>
    </row>
    <row r="50" spans="1:9" x14ac:dyDescent="0.25">
      <c r="A50" s="3" t="s">
        <v>312</v>
      </c>
      <c r="B50" s="53" t="s">
        <v>318</v>
      </c>
      <c r="C50" s="3" t="s">
        <v>240</v>
      </c>
      <c r="D50" s="40">
        <v>2.4900000000000002</v>
      </c>
      <c r="E50" s="3" t="s">
        <v>202</v>
      </c>
      <c r="F50" s="3" t="str">
        <f t="shared" si="1"/>
        <v>IINAAAAAA</v>
      </c>
      <c r="G50" s="2">
        <v>113251</v>
      </c>
      <c r="I50" s="65"/>
    </row>
    <row r="51" spans="1:9" s="94" customFormat="1" x14ac:dyDescent="0.25">
      <c r="A51" s="92" t="s">
        <v>242</v>
      </c>
      <c r="B51" s="93">
        <v>49713</v>
      </c>
      <c r="C51" s="92" t="s">
        <v>241</v>
      </c>
      <c r="D51" s="92">
        <v>1.0672999999999999</v>
      </c>
      <c r="E51" s="92" t="s">
        <v>202</v>
      </c>
      <c r="F51" s="92" t="str">
        <f t="shared" si="1"/>
        <v>IIN049713</v>
      </c>
      <c r="G51" s="56">
        <v>113250</v>
      </c>
      <c r="I51" s="98"/>
    </row>
    <row r="52" spans="1:9" s="94" customFormat="1" x14ac:dyDescent="0.25">
      <c r="A52" s="92" t="s">
        <v>33</v>
      </c>
      <c r="B52" s="93">
        <v>23049</v>
      </c>
      <c r="C52" s="92" t="s">
        <v>65</v>
      </c>
      <c r="D52" s="92">
        <v>2.7688000000000001</v>
      </c>
      <c r="E52" s="92" t="s">
        <v>202</v>
      </c>
      <c r="F52" s="92" t="str">
        <f t="shared" si="1"/>
        <v>IIN023049</v>
      </c>
      <c r="G52" s="56">
        <v>113237</v>
      </c>
      <c r="I52" s="96"/>
    </row>
    <row r="53" spans="1:9" x14ac:dyDescent="0.25">
      <c r="A53" s="3" t="s">
        <v>313</v>
      </c>
      <c r="B53" s="53" t="s">
        <v>319</v>
      </c>
      <c r="C53" s="3" t="s">
        <v>248</v>
      </c>
      <c r="D53" s="3">
        <v>2.65</v>
      </c>
      <c r="E53" s="3" t="s">
        <v>202</v>
      </c>
      <c r="F53" s="3" t="str">
        <f t="shared" si="1"/>
        <v>IINFFFFFF</v>
      </c>
      <c r="G53" s="2">
        <v>113242</v>
      </c>
      <c r="I53" s="65"/>
    </row>
    <row r="54" spans="1:9" s="94" customFormat="1" x14ac:dyDescent="0.25">
      <c r="A54" s="92" t="s">
        <v>31</v>
      </c>
      <c r="B54" s="93">
        <v>23050</v>
      </c>
      <c r="C54" s="92" t="s">
        <v>63</v>
      </c>
      <c r="D54" s="92">
        <v>2.7644000000000002</v>
      </c>
      <c r="E54" s="92" t="s">
        <v>202</v>
      </c>
      <c r="F54" s="92" t="str">
        <f t="shared" si="1"/>
        <v>IIN023050</v>
      </c>
      <c r="G54" s="56">
        <v>113238</v>
      </c>
      <c r="I54" s="96"/>
    </row>
    <row r="55" spans="1:9" s="94" customFormat="1" x14ac:dyDescent="0.25">
      <c r="A55" s="92" t="s">
        <v>244</v>
      </c>
      <c r="B55" s="93">
        <v>23051</v>
      </c>
      <c r="C55" s="92" t="s">
        <v>243</v>
      </c>
      <c r="D55" s="92">
        <v>2.7151000000000001</v>
      </c>
      <c r="E55" s="92" t="s">
        <v>202</v>
      </c>
      <c r="F55" s="92" t="str">
        <f t="shared" si="1"/>
        <v>IIN023051</v>
      </c>
      <c r="G55" s="56">
        <v>113239</v>
      </c>
      <c r="I55" s="96"/>
    </row>
    <row r="56" spans="1:9" s="94" customFormat="1" x14ac:dyDescent="0.25">
      <c r="A56" s="92" t="s">
        <v>246</v>
      </c>
      <c r="B56" s="93">
        <v>23052</v>
      </c>
      <c r="C56" s="92" t="s">
        <v>245</v>
      </c>
      <c r="D56" s="92">
        <v>2.7240000000000002</v>
      </c>
      <c r="E56" s="92" t="s">
        <v>202</v>
      </c>
      <c r="F56" s="92" t="str">
        <f t="shared" si="1"/>
        <v>IIN023052</v>
      </c>
      <c r="G56" s="56">
        <v>113240</v>
      </c>
      <c r="I56" s="98"/>
    </row>
    <row r="57" spans="1:9" x14ac:dyDescent="0.25">
      <c r="A57" s="3" t="s">
        <v>314</v>
      </c>
      <c r="B57" s="53" t="s">
        <v>320</v>
      </c>
      <c r="C57" s="3" t="s">
        <v>247</v>
      </c>
      <c r="D57" s="3">
        <v>2.65</v>
      </c>
      <c r="E57" s="3" t="s">
        <v>202</v>
      </c>
      <c r="F57" s="3" t="str">
        <f t="shared" si="1"/>
        <v>IINDDDDDD</v>
      </c>
      <c r="G57" s="2">
        <v>113241</v>
      </c>
      <c r="I57" s="65"/>
    </row>
    <row r="58" spans="1:9" s="94" customFormat="1" x14ac:dyDescent="0.25">
      <c r="A58" s="92" t="s">
        <v>250</v>
      </c>
      <c r="B58" s="93">
        <v>23146</v>
      </c>
      <c r="C58" s="92" t="s">
        <v>249</v>
      </c>
      <c r="D58" s="92">
        <v>1.2729999999999999</v>
      </c>
      <c r="E58" s="92" t="s">
        <v>202</v>
      </c>
      <c r="F58" s="92" t="str">
        <f t="shared" si="1"/>
        <v>IIN023146</v>
      </c>
      <c r="G58" s="56">
        <v>113110</v>
      </c>
      <c r="I58" s="98"/>
    </row>
    <row r="59" spans="1:9" s="94" customFormat="1" x14ac:dyDescent="0.25">
      <c r="A59" s="92" t="s">
        <v>326</v>
      </c>
      <c r="B59" s="93">
        <v>23209</v>
      </c>
      <c r="C59" s="92" t="s">
        <v>346</v>
      </c>
      <c r="D59" s="92">
        <v>1.8301000000000001</v>
      </c>
      <c r="E59" s="92" t="s">
        <v>202</v>
      </c>
      <c r="F59" s="92" t="str">
        <f t="shared" si="1"/>
        <v>IIN023209</v>
      </c>
      <c r="G59" s="56" t="e">
        <v>#N/A</v>
      </c>
      <c r="I59" s="96"/>
    </row>
    <row r="60" spans="1:9" s="94" customFormat="1" x14ac:dyDescent="0.25">
      <c r="A60" s="92" t="s">
        <v>252</v>
      </c>
      <c r="B60" s="93">
        <v>23110</v>
      </c>
      <c r="C60" s="92" t="s">
        <v>251</v>
      </c>
      <c r="D60" s="92">
        <v>2.0880000000000001</v>
      </c>
      <c r="E60" s="92" t="s">
        <v>202</v>
      </c>
      <c r="F60" s="92" t="str">
        <f t="shared" si="1"/>
        <v>IIN023110</v>
      </c>
      <c r="G60" s="56">
        <v>113128</v>
      </c>
      <c r="I60" s="96"/>
    </row>
    <row r="61" spans="1:9" s="94" customFormat="1" x14ac:dyDescent="0.25">
      <c r="A61" s="92" t="s">
        <v>324</v>
      </c>
      <c r="B61" s="56">
        <v>54776</v>
      </c>
      <c r="C61" s="92" t="s">
        <v>325</v>
      </c>
      <c r="D61" s="92">
        <v>1.9582999999999999</v>
      </c>
      <c r="E61" s="92" t="s">
        <v>202</v>
      </c>
      <c r="F61" s="92" t="str">
        <f t="shared" si="1"/>
        <v>IIN054776</v>
      </c>
      <c r="G61" s="56">
        <v>113127</v>
      </c>
      <c r="I61" s="96"/>
    </row>
    <row r="62" spans="1:9" s="94" customFormat="1" x14ac:dyDescent="0.25">
      <c r="A62" s="92" t="s">
        <v>32</v>
      </c>
      <c r="B62" s="93">
        <v>23153</v>
      </c>
      <c r="C62" s="92" t="s">
        <v>64</v>
      </c>
      <c r="D62" s="92">
        <v>3.03</v>
      </c>
      <c r="E62" s="92" t="s">
        <v>202</v>
      </c>
      <c r="F62" s="92" t="str">
        <f t="shared" si="1"/>
        <v>IIN023153</v>
      </c>
      <c r="G62" s="56" t="e">
        <v>#N/A</v>
      </c>
      <c r="I62" s="96"/>
    </row>
    <row r="63" spans="1:9" s="94" customFormat="1" x14ac:dyDescent="0.25">
      <c r="A63" s="92" t="s">
        <v>27</v>
      </c>
      <c r="B63" s="93">
        <v>23188</v>
      </c>
      <c r="C63" s="92" t="s">
        <v>121</v>
      </c>
      <c r="D63" s="92">
        <v>2.1579999999999999</v>
      </c>
      <c r="E63" s="92" t="s">
        <v>237</v>
      </c>
      <c r="F63" s="92" t="str">
        <f t="shared" si="1"/>
        <v>IIN023188</v>
      </c>
      <c r="G63" s="56">
        <v>113103</v>
      </c>
      <c r="I63" s="96"/>
    </row>
    <row r="64" spans="1:9" s="131" customFormat="1" x14ac:dyDescent="0.25">
      <c r="A64" s="128" t="s">
        <v>315</v>
      </c>
      <c r="B64" s="129" t="s">
        <v>321</v>
      </c>
      <c r="C64" s="128" t="s">
        <v>253</v>
      </c>
      <c r="D64" s="128">
        <v>0.44</v>
      </c>
      <c r="E64" s="128" t="s">
        <v>202</v>
      </c>
      <c r="F64" s="128" t="str">
        <f t="shared" si="1"/>
        <v>IINGGGGGG</v>
      </c>
      <c r="G64" s="130" t="e">
        <v>#N/A</v>
      </c>
      <c r="I64" s="133"/>
    </row>
    <row r="65" spans="1:9" s="94" customFormat="1" x14ac:dyDescent="0.25">
      <c r="A65" s="92" t="s">
        <v>255</v>
      </c>
      <c r="B65" s="93">
        <v>23178</v>
      </c>
      <c r="C65" s="92" t="s">
        <v>254</v>
      </c>
      <c r="D65" s="92">
        <v>2.0630000000000002</v>
      </c>
      <c r="E65" s="92" t="s">
        <v>202</v>
      </c>
      <c r="F65" s="92" t="str">
        <f t="shared" si="1"/>
        <v>IIN023178</v>
      </c>
      <c r="G65" s="56">
        <v>113122</v>
      </c>
      <c r="I65" s="96"/>
    </row>
    <row r="66" spans="1:9" s="94" customFormat="1" x14ac:dyDescent="0.25">
      <c r="A66" s="92" t="s">
        <v>257</v>
      </c>
      <c r="B66" s="93">
        <v>53761</v>
      </c>
      <c r="C66" s="92" t="s">
        <v>256</v>
      </c>
      <c r="D66" s="92">
        <v>2.65</v>
      </c>
      <c r="E66" s="92" t="s">
        <v>202</v>
      </c>
      <c r="F66" s="92" t="str">
        <f t="shared" ref="F66:F85" si="2">A66</f>
        <v>IIN053761</v>
      </c>
      <c r="G66" s="56" t="e">
        <v>#N/A</v>
      </c>
      <c r="I66" s="96"/>
    </row>
    <row r="67" spans="1:9" s="94" customFormat="1" x14ac:dyDescent="0.25">
      <c r="A67" s="92" t="s">
        <v>6</v>
      </c>
      <c r="B67" s="93">
        <v>23190</v>
      </c>
      <c r="C67" s="92" t="s">
        <v>41</v>
      </c>
      <c r="D67" s="92">
        <v>2.4047999999999998</v>
      </c>
      <c r="E67" s="92" t="s">
        <v>202</v>
      </c>
      <c r="F67" s="92" t="str">
        <f t="shared" si="2"/>
        <v>IIN023190</v>
      </c>
      <c r="G67" s="56" t="e">
        <v>#N/A</v>
      </c>
      <c r="I67" s="96"/>
    </row>
    <row r="68" spans="1:9" s="89" customFormat="1" x14ac:dyDescent="0.25">
      <c r="A68" s="86" t="s">
        <v>4</v>
      </c>
      <c r="B68" s="87">
        <v>23192</v>
      </c>
      <c r="C68" s="86" t="s">
        <v>273</v>
      </c>
      <c r="D68" s="86">
        <v>3.0379999999999998</v>
      </c>
      <c r="E68" s="86" t="s">
        <v>202</v>
      </c>
      <c r="F68" s="86" t="str">
        <f t="shared" si="2"/>
        <v>IIN023192</v>
      </c>
      <c r="G68" s="88">
        <v>113117</v>
      </c>
      <c r="I68" s="91"/>
    </row>
    <row r="69" spans="1:9" s="94" customFormat="1" x14ac:dyDescent="0.25">
      <c r="A69" s="92" t="s">
        <v>8</v>
      </c>
      <c r="B69" s="93">
        <v>23102</v>
      </c>
      <c r="C69" s="92" t="s">
        <v>43</v>
      </c>
      <c r="D69" s="92">
        <v>2.7850000000000001</v>
      </c>
      <c r="E69" s="92" t="s">
        <v>202</v>
      </c>
      <c r="F69" s="92" t="str">
        <f t="shared" si="2"/>
        <v>IIN023102</v>
      </c>
      <c r="G69" s="56">
        <v>113301</v>
      </c>
      <c r="I69" s="96"/>
    </row>
    <row r="70" spans="1:9" s="94" customFormat="1" x14ac:dyDescent="0.25">
      <c r="A70" s="92" t="s">
        <v>25</v>
      </c>
      <c r="B70" s="93">
        <v>23171</v>
      </c>
      <c r="C70" s="92" t="s">
        <v>60</v>
      </c>
      <c r="D70" s="92">
        <v>2.4064000000000001</v>
      </c>
      <c r="E70" s="92" t="s">
        <v>202</v>
      </c>
      <c r="F70" s="92" t="str">
        <f t="shared" si="2"/>
        <v>IIN023171</v>
      </c>
      <c r="G70" s="56">
        <v>113305</v>
      </c>
      <c r="I70" s="96"/>
    </row>
    <row r="71" spans="1:9" s="94" customFormat="1" x14ac:dyDescent="0.25">
      <c r="A71" s="92" t="s">
        <v>23</v>
      </c>
      <c r="B71" s="93">
        <v>23207</v>
      </c>
      <c r="C71" s="92" t="s">
        <v>58</v>
      </c>
      <c r="D71" s="92">
        <v>2.319</v>
      </c>
      <c r="E71" s="92" t="s">
        <v>202</v>
      </c>
      <c r="F71" s="92" t="str">
        <f t="shared" si="2"/>
        <v>IIN023207</v>
      </c>
      <c r="G71" s="56">
        <v>113306</v>
      </c>
      <c r="I71" s="96"/>
    </row>
    <row r="72" spans="1:9" s="94" customFormat="1" x14ac:dyDescent="0.25">
      <c r="A72" s="92" t="s">
        <v>24</v>
      </c>
      <c r="B72" s="93">
        <v>23147</v>
      </c>
      <c r="C72" s="92" t="s">
        <v>59</v>
      </c>
      <c r="D72" s="92">
        <v>2.677</v>
      </c>
      <c r="E72" s="92" t="s">
        <v>202</v>
      </c>
      <c r="F72" s="92" t="str">
        <f t="shared" si="2"/>
        <v>IIN023147</v>
      </c>
      <c r="G72" s="56">
        <v>113307</v>
      </c>
      <c r="I72" s="96"/>
    </row>
    <row r="73" spans="1:9" s="94" customFormat="1" x14ac:dyDescent="0.25">
      <c r="A73" s="92" t="s">
        <v>193</v>
      </c>
      <c r="B73" s="93">
        <v>23200</v>
      </c>
      <c r="C73" s="92" t="s">
        <v>274</v>
      </c>
      <c r="D73" s="92">
        <v>1.978</v>
      </c>
      <c r="E73" s="92" t="s">
        <v>202</v>
      </c>
      <c r="F73" s="92" t="str">
        <f t="shared" si="2"/>
        <v>IIN023200</v>
      </c>
      <c r="G73" s="56" t="e">
        <v>#N/A</v>
      </c>
      <c r="I73" s="96"/>
    </row>
    <row r="74" spans="1:9" s="94" customFormat="1" x14ac:dyDescent="0.25">
      <c r="A74" s="92" t="s">
        <v>277</v>
      </c>
      <c r="B74" s="93">
        <v>54769</v>
      </c>
      <c r="C74" s="92" t="s">
        <v>42</v>
      </c>
      <c r="D74" s="92">
        <v>2.63</v>
      </c>
      <c r="E74" s="92" t="s">
        <v>202</v>
      </c>
      <c r="F74" s="92" t="str">
        <f t="shared" si="2"/>
        <v>IIN054769</v>
      </c>
      <c r="G74" s="56">
        <v>113295</v>
      </c>
      <c r="I74" s="96"/>
    </row>
    <row r="75" spans="1:9" s="94" customFormat="1" x14ac:dyDescent="0.25">
      <c r="A75" s="92" t="s">
        <v>260</v>
      </c>
      <c r="B75" s="93">
        <v>23098</v>
      </c>
      <c r="C75" s="92" t="s">
        <v>120</v>
      </c>
      <c r="D75" s="92">
        <v>2.5</v>
      </c>
      <c r="E75" s="92" t="s">
        <v>202</v>
      </c>
      <c r="F75" s="92" t="str">
        <f t="shared" si="2"/>
        <v>IIN023098</v>
      </c>
      <c r="G75" s="56" t="e">
        <v>#N/A</v>
      </c>
      <c r="I75" s="96"/>
    </row>
    <row r="76" spans="1:9" s="131" customFormat="1" x14ac:dyDescent="0.25">
      <c r="A76" s="128" t="s">
        <v>357</v>
      </c>
      <c r="B76" s="130">
        <v>123456</v>
      </c>
      <c r="C76" s="128" t="s">
        <v>356</v>
      </c>
      <c r="D76" s="128">
        <v>1</v>
      </c>
      <c r="E76" s="128"/>
      <c r="F76" s="128" t="str">
        <f t="shared" si="2"/>
        <v>IIN123456</v>
      </c>
      <c r="G76" s="128"/>
      <c r="I76" s="133"/>
    </row>
    <row r="77" spans="1:9" s="94" customFormat="1" x14ac:dyDescent="0.25">
      <c r="A77" s="92" t="s">
        <v>259</v>
      </c>
      <c r="B77" s="93">
        <v>23212</v>
      </c>
      <c r="C77" s="92" t="s">
        <v>258</v>
      </c>
      <c r="D77" s="92">
        <v>2.476</v>
      </c>
      <c r="E77" s="92" t="s">
        <v>202</v>
      </c>
      <c r="F77" s="92" t="str">
        <f t="shared" si="2"/>
        <v>IIN023212</v>
      </c>
      <c r="G77" s="56">
        <v>113220</v>
      </c>
      <c r="I77" s="96"/>
    </row>
    <row r="78" spans="1:9" s="94" customFormat="1" x14ac:dyDescent="0.25">
      <c r="A78" s="92" t="s">
        <v>276</v>
      </c>
      <c r="B78" s="93">
        <v>49712</v>
      </c>
      <c r="C78" s="92" t="s">
        <v>261</v>
      </c>
      <c r="D78" s="92">
        <v>1.17</v>
      </c>
      <c r="E78" s="92" t="s">
        <v>202</v>
      </c>
      <c r="F78" s="92" t="str">
        <f t="shared" si="2"/>
        <v>IIN049712</v>
      </c>
      <c r="G78" s="99">
        <v>116416</v>
      </c>
      <c r="I78" s="96"/>
    </row>
    <row r="79" spans="1:9" s="85" customFormat="1" x14ac:dyDescent="0.25">
      <c r="A79" s="83" t="s">
        <v>394</v>
      </c>
      <c r="B79" s="84">
        <v>23203</v>
      </c>
      <c r="C79" s="83" t="s">
        <v>392</v>
      </c>
      <c r="D79" s="83"/>
      <c r="E79" s="83"/>
      <c r="F79" s="83" t="str">
        <f t="shared" si="2"/>
        <v>INN023203</v>
      </c>
      <c r="G79" s="85" t="e">
        <v>#N/A</v>
      </c>
      <c r="I79" s="134"/>
    </row>
    <row r="80" spans="1:9" s="85" customFormat="1" x14ac:dyDescent="0.25">
      <c r="A80" s="83" t="s">
        <v>393</v>
      </c>
      <c r="B80" s="84">
        <v>23204</v>
      </c>
      <c r="C80" s="83" t="s">
        <v>395</v>
      </c>
      <c r="D80" s="83"/>
      <c r="E80" s="83"/>
      <c r="F80" s="83" t="str">
        <f t="shared" si="2"/>
        <v>INN023204</v>
      </c>
      <c r="G80" s="85" t="e">
        <v>#N/A</v>
      </c>
      <c r="I80" s="134"/>
    </row>
    <row r="81" spans="1:9" x14ac:dyDescent="0.25">
      <c r="A81" s="3"/>
      <c r="B81" s="3"/>
      <c r="C81" s="3"/>
      <c r="D81" s="3"/>
      <c r="E81" s="3"/>
      <c r="F81" s="7">
        <f t="shared" si="2"/>
        <v>0</v>
      </c>
      <c r="I81" s="65"/>
    </row>
    <row r="82" spans="1:9" x14ac:dyDescent="0.25">
      <c r="A82" s="3"/>
      <c r="B82" s="3"/>
      <c r="C82" s="3"/>
      <c r="D82" s="3"/>
      <c r="E82" s="3"/>
      <c r="F82" s="7">
        <f t="shared" si="2"/>
        <v>0</v>
      </c>
      <c r="I82" s="65"/>
    </row>
    <row r="83" spans="1:9" x14ac:dyDescent="0.25">
      <c r="A83" s="3"/>
      <c r="B83" s="3"/>
      <c r="C83" s="3"/>
      <c r="D83" s="3"/>
      <c r="E83" s="3"/>
      <c r="F83" s="7">
        <f t="shared" si="2"/>
        <v>0</v>
      </c>
      <c r="I83" s="65"/>
    </row>
    <row r="84" spans="1:9" x14ac:dyDescent="0.25">
      <c r="A84" s="3"/>
      <c r="B84" s="3"/>
      <c r="C84" s="3"/>
      <c r="D84" s="3"/>
      <c r="E84" s="3"/>
      <c r="F84" s="7">
        <f t="shared" si="2"/>
        <v>0</v>
      </c>
      <c r="I84" s="65"/>
    </row>
    <row r="85" spans="1:9" x14ac:dyDescent="0.25">
      <c r="A85" s="3"/>
      <c r="B85" s="3"/>
      <c r="C85" s="3"/>
      <c r="D85" s="3"/>
      <c r="E85" s="3"/>
      <c r="F85" s="7">
        <f t="shared" si="2"/>
        <v>0</v>
      </c>
      <c r="I85" s="65"/>
    </row>
    <row r="86" spans="1:9" x14ac:dyDescent="0.25">
      <c r="A86" s="3"/>
      <c r="B86" s="3"/>
      <c r="C86" s="3"/>
      <c r="D86" s="3"/>
      <c r="E86" s="3"/>
      <c r="F86" s="3"/>
      <c r="I86" s="65"/>
    </row>
    <row r="87" spans="1:9" x14ac:dyDescent="0.25">
      <c r="A87" s="3"/>
      <c r="B87" s="3"/>
      <c r="C87" s="3"/>
      <c r="D87" s="3"/>
      <c r="E87" s="3"/>
      <c r="F87" s="3"/>
      <c r="I87" s="66"/>
    </row>
    <row r="88" spans="1:9" x14ac:dyDescent="0.25">
      <c r="A88" s="3"/>
      <c r="B88" s="3"/>
      <c r="C88" s="3"/>
      <c r="D88" s="3"/>
      <c r="E88" s="3"/>
      <c r="F88" s="3"/>
      <c r="I88" s="65"/>
    </row>
    <row r="89" spans="1:9" x14ac:dyDescent="0.25">
      <c r="A89" s="3"/>
      <c r="B89" s="3"/>
      <c r="C89" s="3"/>
      <c r="D89" s="3"/>
      <c r="E89" s="3"/>
      <c r="F89" s="3"/>
      <c r="I89" s="65"/>
    </row>
    <row r="90" spans="1:9" x14ac:dyDescent="0.25">
      <c r="A90" s="3"/>
      <c r="B90" s="3"/>
      <c r="C90" s="3"/>
      <c r="D90" s="3"/>
      <c r="E90" s="3"/>
      <c r="F90" s="3"/>
      <c r="I90" s="66"/>
    </row>
    <row r="91" spans="1:9" x14ac:dyDescent="0.25">
      <c r="A91" s="3"/>
      <c r="B91" s="3"/>
      <c r="C91" s="3"/>
      <c r="D91" s="3"/>
      <c r="E91" s="3"/>
      <c r="F91" s="3"/>
      <c r="I91" s="65"/>
    </row>
    <row r="92" spans="1:9" x14ac:dyDescent="0.25">
      <c r="A92" s="3"/>
      <c r="B92" s="3"/>
      <c r="C92" s="3"/>
      <c r="D92" s="3"/>
      <c r="E92" s="3"/>
      <c r="F92" s="3"/>
      <c r="I92" s="65"/>
    </row>
    <row r="93" spans="1:9" x14ac:dyDescent="0.25">
      <c r="A93" s="3"/>
      <c r="B93" s="3"/>
      <c r="C93" s="3"/>
      <c r="D93" s="3"/>
      <c r="E93" s="3"/>
      <c r="F93" s="3"/>
      <c r="I93" s="65"/>
    </row>
    <row r="94" spans="1:9" x14ac:dyDescent="0.25">
      <c r="A94" s="3"/>
      <c r="B94" s="3"/>
      <c r="C94" s="3"/>
      <c r="D94" s="3"/>
      <c r="E94" s="3"/>
      <c r="F94" s="3"/>
      <c r="I94" s="66"/>
    </row>
    <row r="95" spans="1:9" x14ac:dyDescent="0.25">
      <c r="A95" s="3"/>
      <c r="B95" s="3"/>
      <c r="C95" s="3"/>
      <c r="D95" s="3"/>
      <c r="E95" s="3"/>
      <c r="F95" s="3"/>
      <c r="I95" s="65"/>
    </row>
    <row r="96" spans="1:9" x14ac:dyDescent="0.25">
      <c r="A96" s="3"/>
      <c r="B96" s="3"/>
      <c r="C96" s="3"/>
      <c r="D96" s="3"/>
      <c r="E96" s="3"/>
      <c r="F96" s="3"/>
      <c r="I96" s="65"/>
    </row>
    <row r="97" spans="1:9" x14ac:dyDescent="0.25">
      <c r="A97" s="3"/>
      <c r="B97" s="3"/>
      <c r="C97" s="3"/>
      <c r="D97" s="3"/>
      <c r="E97" s="3"/>
      <c r="F97" s="3"/>
      <c r="I97" s="65"/>
    </row>
    <row r="98" spans="1:9" x14ac:dyDescent="0.25">
      <c r="A98" s="3"/>
      <c r="B98" s="3"/>
      <c r="C98" s="3"/>
      <c r="D98" s="3"/>
      <c r="E98" s="3"/>
      <c r="F98" s="3"/>
      <c r="I98" s="65"/>
    </row>
    <row r="99" spans="1:9" x14ac:dyDescent="0.25">
      <c r="A99" s="3"/>
      <c r="B99" s="3"/>
      <c r="C99" s="3"/>
      <c r="D99" s="3"/>
      <c r="E99" s="3"/>
      <c r="F99" s="3"/>
      <c r="I99" s="66"/>
    </row>
    <row r="100" spans="1:9" x14ac:dyDescent="0.25">
      <c r="A100" s="3"/>
      <c r="B100" s="3"/>
      <c r="C100" s="3"/>
      <c r="D100" s="3"/>
      <c r="E100" s="3"/>
      <c r="F100" s="3"/>
      <c r="I100" s="65"/>
    </row>
    <row r="101" spans="1:9" x14ac:dyDescent="0.25">
      <c r="A101" s="3"/>
      <c r="B101" s="3"/>
      <c r="C101" s="3"/>
      <c r="D101" s="3"/>
      <c r="E101" s="3"/>
      <c r="F101" s="3"/>
      <c r="I101" s="65"/>
    </row>
    <row r="102" spans="1:9" x14ac:dyDescent="0.25">
      <c r="A102" s="3"/>
      <c r="B102" s="3"/>
      <c r="C102" s="3"/>
      <c r="D102" s="3"/>
      <c r="E102" s="3"/>
      <c r="F102" s="3"/>
      <c r="I102" s="65"/>
    </row>
    <row r="103" spans="1:9" x14ac:dyDescent="0.25">
      <c r="A103" s="3"/>
      <c r="B103" s="3"/>
      <c r="C103" s="3"/>
      <c r="D103" s="3"/>
      <c r="E103" s="3"/>
      <c r="F103" s="3"/>
      <c r="I103" s="65"/>
    </row>
    <row r="104" spans="1:9" x14ac:dyDescent="0.25">
      <c r="A104" s="3"/>
      <c r="B104" s="3"/>
      <c r="C104" s="3"/>
      <c r="D104" s="3"/>
      <c r="E104" s="3"/>
      <c r="F104" s="3"/>
      <c r="I104" s="65"/>
    </row>
    <row r="105" spans="1:9" x14ac:dyDescent="0.25">
      <c r="A105" s="3"/>
      <c r="B105" s="3"/>
      <c r="C105" s="3"/>
      <c r="D105" s="3"/>
      <c r="E105" s="3"/>
      <c r="F105" s="3"/>
      <c r="I105" s="65"/>
    </row>
    <row r="106" spans="1:9" x14ac:dyDescent="0.25">
      <c r="A106" s="3"/>
      <c r="B106" s="3"/>
      <c r="C106" s="3"/>
      <c r="D106" s="3"/>
      <c r="E106" s="3"/>
      <c r="F106" s="3"/>
      <c r="I106" s="65"/>
    </row>
    <row r="107" spans="1:9" x14ac:dyDescent="0.25">
      <c r="A107" s="3"/>
      <c r="B107" s="3"/>
      <c r="C107" s="3"/>
      <c r="D107" s="3"/>
      <c r="E107" s="3"/>
      <c r="F107" s="3"/>
      <c r="I107" s="65"/>
    </row>
    <row r="108" spans="1:9" x14ac:dyDescent="0.25">
      <c r="A108" s="3"/>
      <c r="B108" s="3"/>
      <c r="C108" s="3"/>
      <c r="D108" s="3"/>
      <c r="E108" s="3"/>
      <c r="F108" s="3"/>
      <c r="I108" s="65"/>
    </row>
    <row r="109" spans="1:9" x14ac:dyDescent="0.25">
      <c r="A109" s="3"/>
      <c r="B109" s="3"/>
      <c r="C109" s="3"/>
      <c r="D109" s="3"/>
      <c r="E109" s="3"/>
      <c r="F109" s="3"/>
      <c r="I109" s="65"/>
    </row>
    <row r="110" spans="1:9" x14ac:dyDescent="0.25">
      <c r="A110" s="3"/>
      <c r="B110" s="3"/>
      <c r="C110" s="3"/>
      <c r="D110" s="3"/>
      <c r="E110" s="3"/>
      <c r="F110" s="3"/>
      <c r="I110" s="65"/>
    </row>
    <row r="111" spans="1:9" x14ac:dyDescent="0.25">
      <c r="A111" s="3"/>
      <c r="B111" s="3"/>
      <c r="C111" s="3"/>
      <c r="D111" s="3"/>
      <c r="E111" s="3"/>
      <c r="F111" s="3"/>
      <c r="I111" s="65"/>
    </row>
    <row r="112" spans="1:9" x14ac:dyDescent="0.25">
      <c r="A112" s="3"/>
      <c r="B112" s="3"/>
      <c r="C112" s="3"/>
      <c r="D112" s="3"/>
      <c r="E112" s="3"/>
      <c r="F112" s="3"/>
      <c r="I112" s="65"/>
    </row>
    <row r="113" spans="1:9" x14ac:dyDescent="0.25">
      <c r="A113" s="3"/>
      <c r="B113" s="3"/>
      <c r="C113" s="3"/>
      <c r="D113" s="3"/>
      <c r="E113" s="3"/>
      <c r="F113" s="3"/>
      <c r="I113" s="65"/>
    </row>
    <row r="114" spans="1:9" x14ac:dyDescent="0.25">
      <c r="A114" s="3"/>
      <c r="B114" s="3"/>
      <c r="C114" s="3"/>
      <c r="D114" s="3"/>
      <c r="E114" s="3"/>
      <c r="F114" s="3"/>
      <c r="I114" s="65"/>
    </row>
    <row r="115" spans="1:9" x14ac:dyDescent="0.25">
      <c r="A115" s="3"/>
      <c r="B115" s="3"/>
      <c r="C115" s="3"/>
      <c r="D115" s="3"/>
      <c r="E115" s="3"/>
      <c r="F115" s="3"/>
      <c r="I115" s="65"/>
    </row>
    <row r="116" spans="1:9" x14ac:dyDescent="0.25">
      <c r="A116" s="3"/>
      <c r="B116" s="3"/>
      <c r="C116" s="3"/>
      <c r="D116" s="3"/>
      <c r="E116" s="3"/>
      <c r="F116" s="3"/>
    </row>
    <row r="117" spans="1:9" x14ac:dyDescent="0.25">
      <c r="A117" s="3"/>
      <c r="B117" s="3"/>
      <c r="C117" s="3"/>
      <c r="D117" s="3"/>
      <c r="E117" s="3"/>
      <c r="F117" s="3"/>
    </row>
    <row r="118" spans="1:9" x14ac:dyDescent="0.25">
      <c r="A118" s="3"/>
      <c r="B118" s="3"/>
      <c r="C118" s="3"/>
      <c r="D118" s="3"/>
      <c r="E118" s="3"/>
      <c r="F118" s="3"/>
    </row>
    <row r="119" spans="1:9" x14ac:dyDescent="0.25">
      <c r="A119" s="3"/>
      <c r="B119" s="3"/>
      <c r="C119" s="3"/>
      <c r="D119" s="3"/>
      <c r="E119" s="3"/>
      <c r="F119" s="3"/>
    </row>
    <row r="120" spans="1:9" x14ac:dyDescent="0.25">
      <c r="A120" s="3"/>
      <c r="B120" s="3"/>
      <c r="C120" s="3"/>
      <c r="D120" s="3"/>
      <c r="E120" s="3"/>
      <c r="F120" s="3"/>
    </row>
    <row r="121" spans="1:9" x14ac:dyDescent="0.25">
      <c r="A121" s="3"/>
      <c r="B121" s="3"/>
      <c r="C121" s="3"/>
      <c r="D121" s="3"/>
      <c r="E121" s="3"/>
      <c r="F121" s="3"/>
    </row>
    <row r="122" spans="1:9" x14ac:dyDescent="0.25">
      <c r="A122" s="3"/>
      <c r="B122" s="3"/>
      <c r="C122" s="3"/>
      <c r="D122" s="3"/>
      <c r="E122" s="3"/>
      <c r="F122" s="3"/>
    </row>
    <row r="123" spans="1:9" x14ac:dyDescent="0.25">
      <c r="A123" s="3"/>
      <c r="B123" s="3"/>
      <c r="C123" s="3"/>
      <c r="D123" s="3"/>
      <c r="E123" s="3"/>
      <c r="F123" s="3"/>
    </row>
    <row r="124" spans="1:9" x14ac:dyDescent="0.25">
      <c r="A124" s="3"/>
      <c r="B124" s="3"/>
      <c r="C124" s="3"/>
      <c r="D124" s="3"/>
      <c r="E124" s="3"/>
      <c r="F124" s="3"/>
    </row>
    <row r="125" spans="1:9" x14ac:dyDescent="0.25">
      <c r="A125" s="3"/>
      <c r="B125" s="3"/>
      <c r="C125" s="3"/>
      <c r="D125" s="3"/>
      <c r="E125" s="3"/>
      <c r="F125" s="3"/>
    </row>
    <row r="126" spans="1:9" x14ac:dyDescent="0.25">
      <c r="A126" s="3"/>
      <c r="B126" s="3"/>
      <c r="C126" s="3"/>
      <c r="D126" s="3"/>
      <c r="E126" s="3"/>
      <c r="F126" s="3"/>
    </row>
    <row r="127" spans="1:9" x14ac:dyDescent="0.25">
      <c r="A127" s="3"/>
      <c r="B127" s="3"/>
      <c r="C127" s="3"/>
      <c r="D127" s="3"/>
      <c r="E127" s="3"/>
      <c r="F127" s="3"/>
    </row>
    <row r="128" spans="1:9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</sheetData>
  <autoFilter ref="A1:I85">
    <sortState ref="A2:I85">
      <sortCondition ref="C1:C85"/>
    </sortState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00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0.7109375" style="1" customWidth="1"/>
    <col min="2" max="2" width="35.7109375" style="1" customWidth="1"/>
    <col min="3" max="3" width="35.85546875" style="1" customWidth="1"/>
    <col min="4" max="4" width="11.5703125" style="1" customWidth="1"/>
    <col min="5" max="5" width="17.140625" style="1" customWidth="1"/>
    <col min="6" max="6" width="12.140625" customWidth="1"/>
    <col min="7" max="7" width="9.140625" customWidth="1"/>
  </cols>
  <sheetData>
    <row r="1" spans="1:13" x14ac:dyDescent="0.25">
      <c r="A1" s="32" t="s">
        <v>286</v>
      </c>
      <c r="B1" s="32" t="s">
        <v>279</v>
      </c>
      <c r="C1" s="32" t="s">
        <v>280</v>
      </c>
      <c r="D1" s="32" t="s">
        <v>278</v>
      </c>
      <c r="E1" s="20" t="s">
        <v>281</v>
      </c>
      <c r="F1" s="37" t="s">
        <v>285</v>
      </c>
      <c r="G1" s="35"/>
      <c r="H1" s="38"/>
      <c r="I1" t="str">
        <f>IF(H1="","",VLOOKUP(H1,Additives!C2:D74,2,TRUE))</f>
        <v/>
      </c>
      <c r="J1" s="35"/>
      <c r="K1" s="35"/>
      <c r="L1" s="35"/>
      <c r="M1" s="35"/>
    </row>
    <row r="2" spans="1:13" x14ac:dyDescent="0.25">
      <c r="A2" s="1" t="s">
        <v>35</v>
      </c>
      <c r="B2" s="1" t="s">
        <v>283</v>
      </c>
      <c r="C2" s="1" t="s">
        <v>284</v>
      </c>
      <c r="D2" s="36">
        <v>42647</v>
      </c>
      <c r="E2" s="1" t="s">
        <v>282</v>
      </c>
    </row>
    <row r="3" spans="1:13" x14ac:dyDescent="0.25">
      <c r="A3" s="1" t="s">
        <v>36</v>
      </c>
      <c r="B3" s="1" t="s">
        <v>283</v>
      </c>
      <c r="C3" s="1" t="s">
        <v>287</v>
      </c>
      <c r="D3" s="36">
        <v>42647</v>
      </c>
      <c r="E3" s="1" t="s">
        <v>282</v>
      </c>
    </row>
    <row r="4" spans="1:13" x14ac:dyDescent="0.25">
      <c r="A4" s="1" t="s">
        <v>37</v>
      </c>
      <c r="B4" s="1" t="s">
        <v>288</v>
      </c>
      <c r="C4" s="1" t="s">
        <v>289</v>
      </c>
      <c r="D4" s="36">
        <v>42647</v>
      </c>
      <c r="E4" s="1" t="s">
        <v>282</v>
      </c>
    </row>
    <row r="5" spans="1:13" x14ac:dyDescent="0.25">
      <c r="A5" s="1" t="s">
        <v>39</v>
      </c>
      <c r="B5" s="1" t="s">
        <v>290</v>
      </c>
      <c r="C5" s="1" t="s">
        <v>293</v>
      </c>
      <c r="D5" s="36">
        <v>42647</v>
      </c>
      <c r="E5" s="1" t="s">
        <v>282</v>
      </c>
    </row>
    <row r="6" spans="1:13" x14ac:dyDescent="0.25">
      <c r="A6" s="1" t="s">
        <v>40</v>
      </c>
      <c r="B6" s="1" t="s">
        <v>291</v>
      </c>
      <c r="C6" s="1" t="s">
        <v>292</v>
      </c>
      <c r="D6" s="36">
        <v>42647</v>
      </c>
      <c r="E6" s="1" t="s">
        <v>282</v>
      </c>
    </row>
    <row r="7" spans="1:13" x14ac:dyDescent="0.25">
      <c r="A7" s="1" t="s">
        <v>38</v>
      </c>
      <c r="B7" s="1" t="s">
        <v>294</v>
      </c>
      <c r="C7" s="1" t="s">
        <v>295</v>
      </c>
      <c r="D7" s="36">
        <v>42647</v>
      </c>
      <c r="E7" s="1" t="s">
        <v>282</v>
      </c>
      <c r="F7" s="39" t="s">
        <v>296</v>
      </c>
    </row>
    <row r="8" spans="1:13" x14ac:dyDescent="0.25">
      <c r="A8" s="1" t="s">
        <v>273</v>
      </c>
      <c r="B8" s="1" t="s">
        <v>297</v>
      </c>
      <c r="C8" s="1" t="s">
        <v>298</v>
      </c>
      <c r="D8" s="36">
        <f t="shared" ref="D8" ca="1" si="0">IF(A8="","",NOW())</f>
        <v>42977.501471064817</v>
      </c>
      <c r="E8" s="1" t="s">
        <v>282</v>
      </c>
    </row>
    <row r="9" spans="1:13" x14ac:dyDescent="0.25">
      <c r="A9" s="1" t="s">
        <v>344</v>
      </c>
      <c r="B9" s="1" t="s">
        <v>345</v>
      </c>
      <c r="C9" s="1" t="s">
        <v>343</v>
      </c>
      <c r="D9" s="36">
        <v>42752</v>
      </c>
      <c r="E9" s="1" t="s">
        <v>282</v>
      </c>
    </row>
    <row r="10" spans="1:13" x14ac:dyDescent="0.25">
      <c r="A10" s="1" t="s">
        <v>344</v>
      </c>
      <c r="B10" s="1" t="s">
        <v>348</v>
      </c>
      <c r="C10" s="1" t="s">
        <v>349</v>
      </c>
      <c r="D10" s="36">
        <v>42755</v>
      </c>
      <c r="E10" s="1" t="s">
        <v>350</v>
      </c>
      <c r="F10" s="1" t="s">
        <v>351</v>
      </c>
    </row>
    <row r="11" spans="1:13" x14ac:dyDescent="0.25">
      <c r="A11" s="1" t="s">
        <v>344</v>
      </c>
      <c r="B11" s="1" t="s">
        <v>379</v>
      </c>
      <c r="C11" s="1" t="s">
        <v>380</v>
      </c>
      <c r="D11" s="36">
        <v>42821</v>
      </c>
      <c r="E11" s="1" t="s">
        <v>282</v>
      </c>
    </row>
    <row r="12" spans="1:13" x14ac:dyDescent="0.25">
      <c r="A12" s="1" t="s">
        <v>344</v>
      </c>
      <c r="B12" s="1" t="s">
        <v>381</v>
      </c>
      <c r="C12" s="1" t="s">
        <v>382</v>
      </c>
      <c r="D12" s="36">
        <v>42821</v>
      </c>
      <c r="E12" s="1" t="s">
        <v>282</v>
      </c>
    </row>
    <row r="13" spans="1:13" x14ac:dyDescent="0.25">
      <c r="D13" s="36"/>
    </row>
    <row r="14" spans="1:13" x14ac:dyDescent="0.25">
      <c r="D14" s="36"/>
    </row>
    <row r="15" spans="1:13" x14ac:dyDescent="0.25">
      <c r="D15" s="36"/>
    </row>
    <row r="16" spans="1:13" x14ac:dyDescent="0.25">
      <c r="D16" s="36"/>
    </row>
    <row r="17" spans="4:4" x14ac:dyDescent="0.25">
      <c r="D17" s="36"/>
    </row>
    <row r="18" spans="4:4" x14ac:dyDescent="0.25">
      <c r="D18" s="36"/>
    </row>
    <row r="19" spans="4:4" x14ac:dyDescent="0.25">
      <c r="D19" s="36"/>
    </row>
    <row r="20" spans="4:4" x14ac:dyDescent="0.25">
      <c r="D20" s="36"/>
    </row>
    <row r="21" spans="4:4" x14ac:dyDescent="0.25">
      <c r="D21" s="36"/>
    </row>
    <row r="22" spans="4:4" x14ac:dyDescent="0.25">
      <c r="D22" s="36"/>
    </row>
    <row r="23" spans="4:4" x14ac:dyDescent="0.25">
      <c r="D23" s="36"/>
    </row>
    <row r="24" spans="4:4" x14ac:dyDescent="0.25">
      <c r="D24" s="36"/>
    </row>
    <row r="25" spans="4:4" x14ac:dyDescent="0.25">
      <c r="D25" s="36"/>
    </row>
    <row r="26" spans="4:4" x14ac:dyDescent="0.25">
      <c r="D26" s="36"/>
    </row>
    <row r="27" spans="4:4" x14ac:dyDescent="0.25">
      <c r="D27" s="36"/>
    </row>
    <row r="28" spans="4:4" x14ac:dyDescent="0.25">
      <c r="D28" s="36"/>
    </row>
    <row r="29" spans="4:4" x14ac:dyDescent="0.25">
      <c r="D29" s="36"/>
    </row>
    <row r="30" spans="4:4" x14ac:dyDescent="0.25">
      <c r="D30" s="36"/>
    </row>
    <row r="31" spans="4:4" x14ac:dyDescent="0.25">
      <c r="D31" s="36"/>
    </row>
    <row r="32" spans="4:4" x14ac:dyDescent="0.25">
      <c r="D32" s="36"/>
    </row>
    <row r="33" spans="4:4" x14ac:dyDescent="0.25">
      <c r="D33" s="36"/>
    </row>
    <row r="34" spans="4:4" x14ac:dyDescent="0.25">
      <c r="D34" s="36"/>
    </row>
    <row r="35" spans="4:4" x14ac:dyDescent="0.25">
      <c r="D35" s="36"/>
    </row>
    <row r="36" spans="4:4" x14ac:dyDescent="0.25">
      <c r="D36" s="36"/>
    </row>
    <row r="37" spans="4:4" x14ac:dyDescent="0.25">
      <c r="D37" s="36"/>
    </row>
    <row r="38" spans="4:4" x14ac:dyDescent="0.25">
      <c r="D38" s="36"/>
    </row>
    <row r="39" spans="4:4" x14ac:dyDescent="0.25">
      <c r="D39" s="36"/>
    </row>
    <row r="40" spans="4:4" x14ac:dyDescent="0.25">
      <c r="D40" s="36"/>
    </row>
    <row r="41" spans="4:4" x14ac:dyDescent="0.25">
      <c r="D41" s="36"/>
    </row>
    <row r="42" spans="4:4" x14ac:dyDescent="0.25">
      <c r="D42" s="36"/>
    </row>
    <row r="43" spans="4:4" x14ac:dyDescent="0.25">
      <c r="D43" s="36"/>
    </row>
    <row r="44" spans="4:4" x14ac:dyDescent="0.25">
      <c r="D44" s="36"/>
    </row>
    <row r="45" spans="4:4" x14ac:dyDescent="0.25">
      <c r="D45" s="36"/>
    </row>
    <row r="46" spans="4:4" x14ac:dyDescent="0.25">
      <c r="D46" s="36"/>
    </row>
    <row r="47" spans="4:4" x14ac:dyDescent="0.25">
      <c r="D47" s="36"/>
    </row>
    <row r="48" spans="4:4" x14ac:dyDescent="0.25">
      <c r="D48" s="36"/>
    </row>
    <row r="49" spans="4:4" x14ac:dyDescent="0.25">
      <c r="D49" s="36"/>
    </row>
    <row r="50" spans="4:4" x14ac:dyDescent="0.25">
      <c r="D50" s="36"/>
    </row>
    <row r="51" spans="4:4" x14ac:dyDescent="0.25">
      <c r="D51" s="36"/>
    </row>
    <row r="52" spans="4:4" x14ac:dyDescent="0.25">
      <c r="D52" s="36"/>
    </row>
    <row r="53" spans="4:4" x14ac:dyDescent="0.25">
      <c r="D53" s="36"/>
    </row>
    <row r="54" spans="4:4" x14ac:dyDescent="0.25">
      <c r="D54" s="36"/>
    </row>
    <row r="55" spans="4:4" x14ac:dyDescent="0.25">
      <c r="D55" s="36"/>
    </row>
    <row r="56" spans="4:4" x14ac:dyDescent="0.25">
      <c r="D56" s="36"/>
    </row>
    <row r="57" spans="4:4" x14ac:dyDescent="0.25">
      <c r="D57" s="36"/>
    </row>
    <row r="58" spans="4:4" x14ac:dyDescent="0.25">
      <c r="D58" s="36"/>
    </row>
    <row r="59" spans="4:4" x14ac:dyDescent="0.25">
      <c r="D59" s="36"/>
    </row>
    <row r="60" spans="4:4" x14ac:dyDescent="0.25">
      <c r="D60" s="36"/>
    </row>
    <row r="61" spans="4:4" x14ac:dyDescent="0.25">
      <c r="D61" s="36"/>
    </row>
    <row r="62" spans="4:4" x14ac:dyDescent="0.25">
      <c r="D62" s="36"/>
    </row>
    <row r="63" spans="4:4" x14ac:dyDescent="0.25">
      <c r="D63" s="36"/>
    </row>
    <row r="64" spans="4:4" x14ac:dyDescent="0.25">
      <c r="D64" s="36"/>
    </row>
    <row r="65" spans="4:4" x14ac:dyDescent="0.25">
      <c r="D65" s="36"/>
    </row>
    <row r="66" spans="4:4" x14ac:dyDescent="0.25">
      <c r="D66" s="36"/>
    </row>
    <row r="67" spans="4:4" x14ac:dyDescent="0.25">
      <c r="D67" s="36"/>
    </row>
    <row r="68" spans="4:4" x14ac:dyDescent="0.25">
      <c r="D68" s="36"/>
    </row>
    <row r="69" spans="4:4" x14ac:dyDescent="0.25">
      <c r="D69" s="36"/>
    </row>
    <row r="70" spans="4:4" x14ac:dyDescent="0.25">
      <c r="D70" s="36"/>
    </row>
    <row r="71" spans="4:4" x14ac:dyDescent="0.25">
      <c r="D71" s="36"/>
    </row>
    <row r="72" spans="4:4" x14ac:dyDescent="0.25">
      <c r="D72" s="36"/>
    </row>
    <row r="73" spans="4:4" x14ac:dyDescent="0.25">
      <c r="D73" s="36"/>
    </row>
    <row r="74" spans="4:4" x14ac:dyDescent="0.25">
      <c r="D74" s="36"/>
    </row>
    <row r="75" spans="4:4" x14ac:dyDescent="0.25">
      <c r="D75" s="36"/>
    </row>
    <row r="76" spans="4:4" x14ac:dyDescent="0.25">
      <c r="D76" s="36"/>
    </row>
    <row r="77" spans="4:4" x14ac:dyDescent="0.25">
      <c r="D77" s="36"/>
    </row>
    <row r="78" spans="4:4" x14ac:dyDescent="0.25">
      <c r="D78" s="36"/>
    </row>
    <row r="79" spans="4:4" x14ac:dyDescent="0.25">
      <c r="D79" s="36"/>
    </row>
    <row r="80" spans="4:4" x14ac:dyDescent="0.25">
      <c r="D80" s="36"/>
    </row>
    <row r="81" spans="4:4" x14ac:dyDescent="0.25">
      <c r="D81" s="36"/>
    </row>
    <row r="82" spans="4:4" x14ac:dyDescent="0.25">
      <c r="D82" s="36"/>
    </row>
    <row r="83" spans="4:4" x14ac:dyDescent="0.25">
      <c r="D83" s="36"/>
    </row>
    <row r="84" spans="4:4" x14ac:dyDescent="0.25">
      <c r="D84" s="36"/>
    </row>
    <row r="85" spans="4:4" x14ac:dyDescent="0.25">
      <c r="D85" s="36"/>
    </row>
    <row r="86" spans="4:4" x14ac:dyDescent="0.25">
      <c r="D86" s="36"/>
    </row>
    <row r="87" spans="4:4" x14ac:dyDescent="0.25">
      <c r="D87" s="36"/>
    </row>
    <row r="88" spans="4:4" x14ac:dyDescent="0.25">
      <c r="D88" s="36"/>
    </row>
    <row r="89" spans="4:4" x14ac:dyDescent="0.25">
      <c r="D89" s="36"/>
    </row>
    <row r="90" spans="4:4" x14ac:dyDescent="0.25">
      <c r="D90" s="36"/>
    </row>
    <row r="91" spans="4:4" x14ac:dyDescent="0.25">
      <c r="D91" s="36"/>
    </row>
    <row r="92" spans="4:4" x14ac:dyDescent="0.25">
      <c r="D92" s="36"/>
    </row>
    <row r="93" spans="4:4" x14ac:dyDescent="0.25">
      <c r="D93" s="36"/>
    </row>
    <row r="94" spans="4:4" x14ac:dyDescent="0.25">
      <c r="D94" s="36"/>
    </row>
    <row r="95" spans="4:4" x14ac:dyDescent="0.25">
      <c r="D95" s="36"/>
    </row>
    <row r="96" spans="4:4" x14ac:dyDescent="0.25">
      <c r="D96" s="36"/>
    </row>
    <row r="97" spans="4:4" x14ac:dyDescent="0.25">
      <c r="D97" s="36"/>
    </row>
    <row r="98" spans="4:4" x14ac:dyDescent="0.25">
      <c r="D98" s="36"/>
    </row>
    <row r="99" spans="4:4" x14ac:dyDescent="0.25">
      <c r="D99" s="36"/>
    </row>
    <row r="100" spans="4:4" x14ac:dyDescent="0.25">
      <c r="D100" s="36"/>
    </row>
    <row r="101" spans="4:4" x14ac:dyDescent="0.25">
      <c r="D101" s="36"/>
    </row>
    <row r="102" spans="4:4" x14ac:dyDescent="0.25">
      <c r="D102" s="36"/>
    </row>
    <row r="103" spans="4:4" x14ac:dyDescent="0.25">
      <c r="D103" s="36"/>
    </row>
    <row r="104" spans="4:4" x14ac:dyDescent="0.25">
      <c r="D104" s="36"/>
    </row>
    <row r="105" spans="4:4" x14ac:dyDescent="0.25">
      <c r="D105" s="36"/>
    </row>
    <row r="106" spans="4:4" x14ac:dyDescent="0.25">
      <c r="D106" s="36"/>
    </row>
    <row r="107" spans="4:4" x14ac:dyDescent="0.25">
      <c r="D107" s="36"/>
    </row>
    <row r="108" spans="4:4" x14ac:dyDescent="0.25">
      <c r="D108" s="36"/>
    </row>
    <row r="109" spans="4:4" x14ac:dyDescent="0.25">
      <c r="D109" s="36"/>
    </row>
    <row r="110" spans="4:4" x14ac:dyDescent="0.25">
      <c r="D110" s="36"/>
    </row>
    <row r="111" spans="4:4" x14ac:dyDescent="0.25">
      <c r="D111" s="36"/>
    </row>
    <row r="112" spans="4:4" x14ac:dyDescent="0.25">
      <c r="D112" s="36"/>
    </row>
    <row r="113" spans="4:4" x14ac:dyDescent="0.25">
      <c r="D113" s="36"/>
    </row>
    <row r="114" spans="4:4" x14ac:dyDescent="0.25">
      <c r="D114" s="36"/>
    </row>
    <row r="115" spans="4:4" x14ac:dyDescent="0.25">
      <c r="D115" s="36"/>
    </row>
    <row r="116" spans="4:4" x14ac:dyDescent="0.25">
      <c r="D116" s="36"/>
    </row>
    <row r="117" spans="4:4" x14ac:dyDescent="0.25">
      <c r="D117" s="36"/>
    </row>
    <row r="118" spans="4:4" x14ac:dyDescent="0.25">
      <c r="D118" s="36"/>
    </row>
    <row r="119" spans="4:4" x14ac:dyDescent="0.25">
      <c r="D119" s="36"/>
    </row>
    <row r="120" spans="4:4" x14ac:dyDescent="0.25">
      <c r="D120" s="36"/>
    </row>
    <row r="121" spans="4:4" x14ac:dyDescent="0.25">
      <c r="D121" s="36"/>
    </row>
    <row r="122" spans="4:4" x14ac:dyDescent="0.25">
      <c r="D122" s="36"/>
    </row>
    <row r="123" spans="4:4" x14ac:dyDescent="0.25">
      <c r="D123" s="36"/>
    </row>
    <row r="124" spans="4:4" x14ac:dyDescent="0.25">
      <c r="D124" s="36"/>
    </row>
    <row r="125" spans="4:4" x14ac:dyDescent="0.25">
      <c r="D125" s="36"/>
    </row>
    <row r="126" spans="4:4" x14ac:dyDescent="0.25">
      <c r="D126" s="36"/>
    </row>
    <row r="127" spans="4:4" x14ac:dyDescent="0.25">
      <c r="D127" s="36"/>
    </row>
    <row r="128" spans="4:4" x14ac:dyDescent="0.25">
      <c r="D128" s="36"/>
    </row>
    <row r="129" spans="4:4" x14ac:dyDescent="0.25">
      <c r="D129" s="36"/>
    </row>
    <row r="130" spans="4:4" x14ac:dyDescent="0.25">
      <c r="D130" s="36"/>
    </row>
    <row r="131" spans="4:4" x14ac:dyDescent="0.25">
      <c r="D131" s="36"/>
    </row>
    <row r="132" spans="4:4" x14ac:dyDescent="0.25">
      <c r="D132" s="36"/>
    </row>
    <row r="133" spans="4:4" x14ac:dyDescent="0.25">
      <c r="D133" s="36"/>
    </row>
    <row r="134" spans="4:4" x14ac:dyDescent="0.25">
      <c r="D134" s="36"/>
    </row>
    <row r="135" spans="4:4" x14ac:dyDescent="0.25">
      <c r="D135" s="36"/>
    </row>
    <row r="136" spans="4:4" x14ac:dyDescent="0.25">
      <c r="D136" s="36"/>
    </row>
    <row r="137" spans="4:4" x14ac:dyDescent="0.25">
      <c r="D137" s="36"/>
    </row>
    <row r="138" spans="4:4" x14ac:dyDescent="0.25">
      <c r="D138" s="36"/>
    </row>
    <row r="139" spans="4:4" x14ac:dyDescent="0.25">
      <c r="D139" s="36"/>
    </row>
    <row r="140" spans="4:4" x14ac:dyDescent="0.25">
      <c r="D140" s="36"/>
    </row>
    <row r="141" spans="4:4" x14ac:dyDescent="0.25">
      <c r="D141" s="36"/>
    </row>
    <row r="142" spans="4:4" x14ac:dyDescent="0.25">
      <c r="D142" s="36"/>
    </row>
    <row r="143" spans="4:4" x14ac:dyDescent="0.25">
      <c r="D143" s="36"/>
    </row>
    <row r="144" spans="4:4" x14ac:dyDescent="0.25">
      <c r="D144" s="36"/>
    </row>
    <row r="145" spans="4:4" x14ac:dyDescent="0.25">
      <c r="D145" s="36"/>
    </row>
    <row r="146" spans="4:4" x14ac:dyDescent="0.25">
      <c r="D146" s="36"/>
    </row>
    <row r="147" spans="4:4" x14ac:dyDescent="0.25">
      <c r="D147" s="36"/>
    </row>
    <row r="148" spans="4:4" x14ac:dyDescent="0.25">
      <c r="D148" s="36"/>
    </row>
    <row r="149" spans="4:4" x14ac:dyDescent="0.25">
      <c r="D149" s="36"/>
    </row>
    <row r="150" spans="4:4" x14ac:dyDescent="0.25">
      <c r="D150" s="36"/>
    </row>
    <row r="151" spans="4:4" x14ac:dyDescent="0.25">
      <c r="D151" s="36"/>
    </row>
    <row r="152" spans="4:4" x14ac:dyDescent="0.25">
      <c r="D152" s="36"/>
    </row>
    <row r="153" spans="4:4" x14ac:dyDescent="0.25">
      <c r="D153" s="36"/>
    </row>
    <row r="154" spans="4:4" x14ac:dyDescent="0.25">
      <c r="D154" s="36"/>
    </row>
    <row r="155" spans="4:4" x14ac:dyDescent="0.25">
      <c r="D155" s="36"/>
    </row>
    <row r="156" spans="4:4" x14ac:dyDescent="0.25">
      <c r="D156" s="36"/>
    </row>
    <row r="157" spans="4:4" x14ac:dyDescent="0.25">
      <c r="D157" s="36"/>
    </row>
    <row r="158" spans="4:4" x14ac:dyDescent="0.25">
      <c r="D158" s="36"/>
    </row>
    <row r="159" spans="4:4" x14ac:dyDescent="0.25">
      <c r="D159" s="36"/>
    </row>
    <row r="160" spans="4:4" x14ac:dyDescent="0.25">
      <c r="D160" s="36"/>
    </row>
    <row r="161" spans="4:4" x14ac:dyDescent="0.25">
      <c r="D161" s="36"/>
    </row>
    <row r="162" spans="4:4" x14ac:dyDescent="0.25">
      <c r="D162" s="36"/>
    </row>
    <row r="163" spans="4:4" x14ac:dyDescent="0.25">
      <c r="D163" s="36"/>
    </row>
    <row r="164" spans="4:4" x14ac:dyDescent="0.25">
      <c r="D164" s="36"/>
    </row>
    <row r="165" spans="4:4" x14ac:dyDescent="0.25">
      <c r="D165" s="36"/>
    </row>
    <row r="166" spans="4:4" x14ac:dyDescent="0.25">
      <c r="D166" s="36"/>
    </row>
    <row r="167" spans="4:4" x14ac:dyDescent="0.25">
      <c r="D167" s="36"/>
    </row>
    <row r="168" spans="4:4" x14ac:dyDescent="0.25">
      <c r="D168" s="36"/>
    </row>
    <row r="169" spans="4:4" x14ac:dyDescent="0.25">
      <c r="D169" s="36"/>
    </row>
    <row r="170" spans="4:4" x14ac:dyDescent="0.25">
      <c r="D170" s="36"/>
    </row>
    <row r="171" spans="4:4" x14ac:dyDescent="0.25">
      <c r="D171" s="36"/>
    </row>
    <row r="172" spans="4:4" x14ac:dyDescent="0.25">
      <c r="D172" s="36"/>
    </row>
    <row r="173" spans="4:4" x14ac:dyDescent="0.25">
      <c r="D173" s="36"/>
    </row>
    <row r="174" spans="4:4" x14ac:dyDescent="0.25">
      <c r="D174" s="36"/>
    </row>
    <row r="175" spans="4:4" x14ac:dyDescent="0.25">
      <c r="D175" s="36"/>
    </row>
    <row r="176" spans="4:4" x14ac:dyDescent="0.25">
      <c r="D176" s="36"/>
    </row>
    <row r="177" spans="4:4" x14ac:dyDescent="0.25">
      <c r="D177" s="36"/>
    </row>
    <row r="178" spans="4:4" x14ac:dyDescent="0.25">
      <c r="D178" s="36"/>
    </row>
    <row r="179" spans="4:4" x14ac:dyDescent="0.25">
      <c r="D179" s="36"/>
    </row>
    <row r="180" spans="4:4" x14ac:dyDescent="0.25">
      <c r="D180" s="36"/>
    </row>
    <row r="181" spans="4:4" x14ac:dyDescent="0.25">
      <c r="D181" s="36"/>
    </row>
    <row r="182" spans="4:4" x14ac:dyDescent="0.25">
      <c r="D182" s="36"/>
    </row>
    <row r="183" spans="4:4" x14ac:dyDescent="0.25">
      <c r="D183" s="36"/>
    </row>
    <row r="184" spans="4:4" x14ac:dyDescent="0.25">
      <c r="D184" s="36"/>
    </row>
    <row r="185" spans="4:4" x14ac:dyDescent="0.25">
      <c r="D185" s="36"/>
    </row>
    <row r="186" spans="4:4" x14ac:dyDescent="0.25">
      <c r="D186" s="36"/>
    </row>
    <row r="187" spans="4:4" x14ac:dyDescent="0.25">
      <c r="D187" s="36"/>
    </row>
    <row r="188" spans="4:4" x14ac:dyDescent="0.25">
      <c r="D188" s="36"/>
    </row>
    <row r="189" spans="4:4" x14ac:dyDescent="0.25">
      <c r="D189" s="36"/>
    </row>
    <row r="190" spans="4:4" x14ac:dyDescent="0.25">
      <c r="D190" s="36"/>
    </row>
    <row r="191" spans="4:4" x14ac:dyDescent="0.25">
      <c r="D191" s="36"/>
    </row>
    <row r="192" spans="4:4" x14ac:dyDescent="0.25">
      <c r="D192" s="36"/>
    </row>
    <row r="193" spans="4:4" x14ac:dyDescent="0.25">
      <c r="D193" s="36"/>
    </row>
    <row r="194" spans="4:4" x14ac:dyDescent="0.25">
      <c r="D194" s="36"/>
    </row>
    <row r="195" spans="4:4" x14ac:dyDescent="0.25">
      <c r="D195" s="36"/>
    </row>
    <row r="196" spans="4:4" x14ac:dyDescent="0.25">
      <c r="D196" s="36"/>
    </row>
    <row r="197" spans="4:4" x14ac:dyDescent="0.25">
      <c r="D197" s="36"/>
    </row>
    <row r="198" spans="4:4" x14ac:dyDescent="0.25">
      <c r="D198" s="36"/>
    </row>
    <row r="199" spans="4:4" x14ac:dyDescent="0.25">
      <c r="D199" s="36"/>
    </row>
    <row r="200" spans="4:4" x14ac:dyDescent="0.25">
      <c r="D200" s="36"/>
    </row>
    <row r="201" spans="4:4" x14ac:dyDescent="0.25">
      <c r="D201" s="36"/>
    </row>
    <row r="202" spans="4:4" x14ac:dyDescent="0.25">
      <c r="D202" s="36"/>
    </row>
    <row r="203" spans="4:4" x14ac:dyDescent="0.25">
      <c r="D203" s="36"/>
    </row>
    <row r="204" spans="4:4" x14ac:dyDescent="0.25">
      <c r="D204" s="36"/>
    </row>
    <row r="205" spans="4:4" x14ac:dyDescent="0.25">
      <c r="D205" s="36"/>
    </row>
    <row r="206" spans="4:4" x14ac:dyDescent="0.25">
      <c r="D206" s="36"/>
    </row>
    <row r="207" spans="4:4" x14ac:dyDescent="0.25">
      <c r="D207" s="36"/>
    </row>
    <row r="208" spans="4:4" x14ac:dyDescent="0.25">
      <c r="D208" s="36"/>
    </row>
    <row r="209" spans="4:4" x14ac:dyDescent="0.25">
      <c r="D209" s="36"/>
    </row>
    <row r="210" spans="4:4" x14ac:dyDescent="0.25">
      <c r="D210" s="36"/>
    </row>
    <row r="211" spans="4:4" x14ac:dyDescent="0.25">
      <c r="D211" s="36"/>
    </row>
    <row r="212" spans="4:4" x14ac:dyDescent="0.25">
      <c r="D212" s="36"/>
    </row>
    <row r="213" spans="4:4" x14ac:dyDescent="0.25">
      <c r="D213" s="36"/>
    </row>
    <row r="214" spans="4:4" x14ac:dyDescent="0.25">
      <c r="D214" s="36"/>
    </row>
    <row r="215" spans="4:4" x14ac:dyDescent="0.25">
      <c r="D215" s="36"/>
    </row>
    <row r="216" spans="4:4" x14ac:dyDescent="0.25">
      <c r="D216" s="36"/>
    </row>
    <row r="217" spans="4:4" x14ac:dyDescent="0.25">
      <c r="D217" s="36"/>
    </row>
    <row r="218" spans="4:4" x14ac:dyDescent="0.25">
      <c r="D218" s="36"/>
    </row>
    <row r="219" spans="4:4" x14ac:dyDescent="0.25">
      <c r="D219" s="36"/>
    </row>
    <row r="220" spans="4:4" x14ac:dyDescent="0.25">
      <c r="D220" s="36"/>
    </row>
    <row r="221" spans="4:4" x14ac:dyDescent="0.25">
      <c r="D221" s="36"/>
    </row>
    <row r="222" spans="4:4" x14ac:dyDescent="0.25">
      <c r="D222" s="36"/>
    </row>
    <row r="223" spans="4:4" x14ac:dyDescent="0.25">
      <c r="D223" s="36"/>
    </row>
    <row r="224" spans="4:4" x14ac:dyDescent="0.25">
      <c r="D224" s="36"/>
    </row>
    <row r="225" spans="4:4" x14ac:dyDescent="0.25">
      <c r="D225" s="36"/>
    </row>
    <row r="226" spans="4:4" x14ac:dyDescent="0.25">
      <c r="D226" s="36"/>
    </row>
    <row r="227" spans="4:4" x14ac:dyDescent="0.25">
      <c r="D227" s="36"/>
    </row>
    <row r="228" spans="4:4" x14ac:dyDescent="0.25">
      <c r="D228" s="36"/>
    </row>
    <row r="229" spans="4:4" x14ac:dyDescent="0.25">
      <c r="D229" s="36"/>
    </row>
    <row r="230" spans="4:4" x14ac:dyDescent="0.25">
      <c r="D230" s="36"/>
    </row>
    <row r="231" spans="4:4" x14ac:dyDescent="0.25">
      <c r="D231" s="36"/>
    </row>
    <row r="232" spans="4:4" x14ac:dyDescent="0.25">
      <c r="D232" s="36"/>
    </row>
    <row r="233" spans="4:4" x14ac:dyDescent="0.25">
      <c r="D233" s="36"/>
    </row>
    <row r="234" spans="4:4" x14ac:dyDescent="0.25">
      <c r="D234" s="36"/>
    </row>
    <row r="235" spans="4:4" x14ac:dyDescent="0.25">
      <c r="D235" s="36"/>
    </row>
    <row r="236" spans="4:4" x14ac:dyDescent="0.25">
      <c r="D236" s="36"/>
    </row>
    <row r="237" spans="4:4" x14ac:dyDescent="0.25">
      <c r="D237" s="36"/>
    </row>
    <row r="238" spans="4:4" x14ac:dyDescent="0.25">
      <c r="D238" s="36"/>
    </row>
    <row r="239" spans="4:4" x14ac:dyDescent="0.25">
      <c r="D239" s="36"/>
    </row>
    <row r="240" spans="4:4" x14ac:dyDescent="0.25">
      <c r="D240" s="36"/>
    </row>
    <row r="241" spans="4:4" x14ac:dyDescent="0.25">
      <c r="D241" s="36"/>
    </row>
    <row r="242" spans="4:4" x14ac:dyDescent="0.25">
      <c r="D242" s="36"/>
    </row>
    <row r="243" spans="4:4" x14ac:dyDescent="0.25">
      <c r="D243" s="36"/>
    </row>
    <row r="244" spans="4:4" x14ac:dyDescent="0.25">
      <c r="D244" s="36"/>
    </row>
    <row r="245" spans="4:4" x14ac:dyDescent="0.25">
      <c r="D245" s="36"/>
    </row>
    <row r="246" spans="4:4" x14ac:dyDescent="0.25">
      <c r="D246" s="36"/>
    </row>
    <row r="247" spans="4:4" x14ac:dyDescent="0.25">
      <c r="D247" s="36"/>
    </row>
    <row r="248" spans="4:4" x14ac:dyDescent="0.25">
      <c r="D248" s="36"/>
    </row>
    <row r="249" spans="4:4" x14ac:dyDescent="0.25">
      <c r="D249" s="36"/>
    </row>
    <row r="250" spans="4:4" x14ac:dyDescent="0.25">
      <c r="D250" s="36"/>
    </row>
    <row r="251" spans="4:4" x14ac:dyDescent="0.25">
      <c r="D251" s="36"/>
    </row>
    <row r="252" spans="4:4" x14ac:dyDescent="0.25">
      <c r="D252" s="36"/>
    </row>
    <row r="253" spans="4:4" x14ac:dyDescent="0.25">
      <c r="D253" s="36"/>
    </row>
    <row r="254" spans="4:4" x14ac:dyDescent="0.25">
      <c r="D254" s="36"/>
    </row>
    <row r="255" spans="4:4" x14ac:dyDescent="0.25">
      <c r="D255" s="36"/>
    </row>
    <row r="256" spans="4:4" x14ac:dyDescent="0.25">
      <c r="D256" s="36"/>
    </row>
    <row r="257" spans="4:4" x14ac:dyDescent="0.25">
      <c r="D257" s="36"/>
    </row>
    <row r="258" spans="4:4" x14ac:dyDescent="0.25">
      <c r="D258" s="36"/>
    </row>
    <row r="259" spans="4:4" x14ac:dyDescent="0.25">
      <c r="D259" s="36"/>
    </row>
    <row r="260" spans="4:4" x14ac:dyDescent="0.25">
      <c r="D260" s="36"/>
    </row>
    <row r="261" spans="4:4" x14ac:dyDescent="0.25">
      <c r="D261" s="36"/>
    </row>
    <row r="262" spans="4:4" x14ac:dyDescent="0.25">
      <c r="D262" s="36"/>
    </row>
    <row r="263" spans="4:4" x14ac:dyDescent="0.25">
      <c r="D263" s="36"/>
    </row>
    <row r="264" spans="4:4" x14ac:dyDescent="0.25">
      <c r="D264" s="36"/>
    </row>
    <row r="265" spans="4:4" x14ac:dyDescent="0.25">
      <c r="D265" s="36"/>
    </row>
    <row r="266" spans="4:4" x14ac:dyDescent="0.25">
      <c r="D266" s="36"/>
    </row>
    <row r="267" spans="4:4" x14ac:dyDescent="0.25">
      <c r="D267" s="36"/>
    </row>
    <row r="268" spans="4:4" x14ac:dyDescent="0.25">
      <c r="D268" s="36"/>
    </row>
    <row r="269" spans="4:4" x14ac:dyDescent="0.25">
      <c r="D269" s="36"/>
    </row>
    <row r="270" spans="4:4" x14ac:dyDescent="0.25">
      <c r="D270" s="36"/>
    </row>
    <row r="271" spans="4:4" x14ac:dyDescent="0.25">
      <c r="D271" s="36"/>
    </row>
    <row r="272" spans="4:4" x14ac:dyDescent="0.25">
      <c r="D272" s="36"/>
    </row>
    <row r="273" spans="4:4" x14ac:dyDescent="0.25">
      <c r="D273" s="36"/>
    </row>
    <row r="274" spans="4:4" x14ac:dyDescent="0.25">
      <c r="D274" s="36"/>
    </row>
    <row r="275" spans="4:4" x14ac:dyDescent="0.25">
      <c r="D275" s="36"/>
    </row>
    <row r="276" spans="4:4" x14ac:dyDescent="0.25">
      <c r="D276" s="36"/>
    </row>
    <row r="277" spans="4:4" x14ac:dyDescent="0.25">
      <c r="D277" s="36"/>
    </row>
    <row r="278" spans="4:4" x14ac:dyDescent="0.25">
      <c r="D278" s="36"/>
    </row>
    <row r="279" spans="4:4" x14ac:dyDescent="0.25">
      <c r="D279" s="36"/>
    </row>
    <row r="280" spans="4:4" x14ac:dyDescent="0.25">
      <c r="D280" s="36"/>
    </row>
    <row r="281" spans="4:4" x14ac:dyDescent="0.25">
      <c r="D281" s="36"/>
    </row>
    <row r="282" spans="4:4" x14ac:dyDescent="0.25">
      <c r="D282" s="36"/>
    </row>
    <row r="283" spans="4:4" x14ac:dyDescent="0.25">
      <c r="D283" s="36"/>
    </row>
    <row r="284" spans="4:4" x14ac:dyDescent="0.25">
      <c r="D284" s="36"/>
    </row>
    <row r="285" spans="4:4" x14ac:dyDescent="0.25">
      <c r="D285" s="36"/>
    </row>
    <row r="286" spans="4:4" x14ac:dyDescent="0.25">
      <c r="D286" s="36"/>
    </row>
    <row r="287" spans="4:4" x14ac:dyDescent="0.25">
      <c r="D287" s="36"/>
    </row>
    <row r="288" spans="4:4" x14ac:dyDescent="0.25">
      <c r="D288" s="36"/>
    </row>
    <row r="289" spans="4:4" x14ac:dyDescent="0.25">
      <c r="D289" s="36"/>
    </row>
    <row r="290" spans="4:4" x14ac:dyDescent="0.25">
      <c r="D290" s="36"/>
    </row>
    <row r="291" spans="4:4" x14ac:dyDescent="0.25">
      <c r="D291" s="36"/>
    </row>
    <row r="292" spans="4:4" x14ac:dyDescent="0.25">
      <c r="D292" s="36"/>
    </row>
    <row r="293" spans="4:4" x14ac:dyDescent="0.25">
      <c r="D293" s="36"/>
    </row>
    <row r="294" spans="4:4" x14ac:dyDescent="0.25">
      <c r="D294" s="36"/>
    </row>
    <row r="295" spans="4:4" x14ac:dyDescent="0.25">
      <c r="D295" s="36"/>
    </row>
    <row r="296" spans="4:4" x14ac:dyDescent="0.25">
      <c r="D296" s="36"/>
    </row>
    <row r="297" spans="4:4" x14ac:dyDescent="0.25">
      <c r="D297" s="36"/>
    </row>
    <row r="298" spans="4:4" x14ac:dyDescent="0.25">
      <c r="D298" s="36"/>
    </row>
    <row r="299" spans="4:4" x14ac:dyDescent="0.25">
      <c r="D299" s="36"/>
    </row>
    <row r="300" spans="4:4" x14ac:dyDescent="0.25">
      <c r="D300" s="36"/>
    </row>
    <row r="301" spans="4:4" x14ac:dyDescent="0.25">
      <c r="D301" s="36"/>
    </row>
    <row r="302" spans="4:4" x14ac:dyDescent="0.25">
      <c r="D302" s="36"/>
    </row>
    <row r="303" spans="4:4" x14ac:dyDescent="0.25">
      <c r="D303" s="36"/>
    </row>
    <row r="304" spans="4:4" x14ac:dyDescent="0.25">
      <c r="D304" s="36"/>
    </row>
    <row r="305" spans="4:4" x14ac:dyDescent="0.25">
      <c r="D305" s="36"/>
    </row>
    <row r="306" spans="4:4" x14ac:dyDescent="0.25">
      <c r="D306" s="36"/>
    </row>
    <row r="307" spans="4:4" x14ac:dyDescent="0.25">
      <c r="D307" s="36"/>
    </row>
    <row r="308" spans="4:4" x14ac:dyDescent="0.25">
      <c r="D308" s="36"/>
    </row>
    <row r="309" spans="4:4" x14ac:dyDescent="0.25">
      <c r="D309" s="36"/>
    </row>
    <row r="310" spans="4:4" x14ac:dyDescent="0.25">
      <c r="D310" s="36"/>
    </row>
    <row r="311" spans="4:4" x14ac:dyDescent="0.25">
      <c r="D311" s="36"/>
    </row>
    <row r="312" spans="4:4" x14ac:dyDescent="0.25">
      <c r="D312" s="36"/>
    </row>
    <row r="313" spans="4:4" x14ac:dyDescent="0.25">
      <c r="D313" s="36"/>
    </row>
    <row r="314" spans="4:4" x14ac:dyDescent="0.25">
      <c r="D314" s="36"/>
    </row>
    <row r="315" spans="4:4" x14ac:dyDescent="0.25">
      <c r="D315" s="36"/>
    </row>
    <row r="316" spans="4:4" x14ac:dyDescent="0.25">
      <c r="D316" s="36"/>
    </row>
    <row r="317" spans="4:4" x14ac:dyDescent="0.25">
      <c r="D317" s="36"/>
    </row>
    <row r="318" spans="4:4" x14ac:dyDescent="0.25">
      <c r="D318" s="36"/>
    </row>
    <row r="319" spans="4:4" x14ac:dyDescent="0.25">
      <c r="D319" s="36"/>
    </row>
    <row r="320" spans="4:4" x14ac:dyDescent="0.25">
      <c r="D320" s="36"/>
    </row>
    <row r="321" spans="4:4" x14ac:dyDescent="0.25">
      <c r="D321" s="36"/>
    </row>
    <row r="322" spans="4:4" x14ac:dyDescent="0.25">
      <c r="D322" s="36"/>
    </row>
    <row r="323" spans="4:4" x14ac:dyDescent="0.25">
      <c r="D323" s="36"/>
    </row>
    <row r="324" spans="4:4" x14ac:dyDescent="0.25">
      <c r="D324" s="36"/>
    </row>
    <row r="325" spans="4:4" x14ac:dyDescent="0.25">
      <c r="D325" s="36"/>
    </row>
    <row r="326" spans="4:4" x14ac:dyDescent="0.25">
      <c r="D326" s="36"/>
    </row>
    <row r="327" spans="4:4" x14ac:dyDescent="0.25">
      <c r="D327" s="36"/>
    </row>
    <row r="328" spans="4:4" x14ac:dyDescent="0.25">
      <c r="D328" s="36"/>
    </row>
    <row r="329" spans="4:4" x14ac:dyDescent="0.25">
      <c r="D329" s="36"/>
    </row>
    <row r="330" spans="4:4" x14ac:dyDescent="0.25">
      <c r="D330" s="36"/>
    </row>
    <row r="331" spans="4:4" x14ac:dyDescent="0.25">
      <c r="D331" s="36"/>
    </row>
    <row r="332" spans="4:4" x14ac:dyDescent="0.25">
      <c r="D332" s="36"/>
    </row>
    <row r="333" spans="4:4" x14ac:dyDescent="0.25">
      <c r="D333" s="36"/>
    </row>
    <row r="334" spans="4:4" x14ac:dyDescent="0.25">
      <c r="D334" s="36"/>
    </row>
    <row r="335" spans="4:4" x14ac:dyDescent="0.25">
      <c r="D335" s="36"/>
    </row>
    <row r="336" spans="4:4" x14ac:dyDescent="0.25">
      <c r="D336" s="36"/>
    </row>
    <row r="337" spans="4:4" x14ac:dyDescent="0.25">
      <c r="D337" s="36"/>
    </row>
    <row r="338" spans="4:4" x14ac:dyDescent="0.25">
      <c r="D338" s="36"/>
    </row>
    <row r="339" spans="4:4" x14ac:dyDescent="0.25">
      <c r="D339" s="36"/>
    </row>
    <row r="340" spans="4:4" x14ac:dyDescent="0.25">
      <c r="D340" s="36"/>
    </row>
    <row r="341" spans="4:4" x14ac:dyDescent="0.25">
      <c r="D341" s="36"/>
    </row>
    <row r="342" spans="4:4" x14ac:dyDescent="0.25">
      <c r="D342" s="36"/>
    </row>
    <row r="343" spans="4:4" x14ac:dyDescent="0.25">
      <c r="D343" s="36"/>
    </row>
    <row r="344" spans="4:4" x14ac:dyDescent="0.25">
      <c r="D344" s="36"/>
    </row>
    <row r="345" spans="4:4" x14ac:dyDescent="0.25">
      <c r="D345" s="36"/>
    </row>
    <row r="346" spans="4:4" x14ac:dyDescent="0.25">
      <c r="D346" s="36"/>
    </row>
    <row r="347" spans="4:4" x14ac:dyDescent="0.25">
      <c r="D347" s="36"/>
    </row>
    <row r="348" spans="4:4" x14ac:dyDescent="0.25">
      <c r="D348" s="36"/>
    </row>
    <row r="349" spans="4:4" x14ac:dyDescent="0.25">
      <c r="D349" s="36"/>
    </row>
    <row r="350" spans="4:4" x14ac:dyDescent="0.25">
      <c r="D350" s="36"/>
    </row>
    <row r="351" spans="4:4" x14ac:dyDescent="0.25">
      <c r="D351" s="36"/>
    </row>
    <row r="352" spans="4:4" x14ac:dyDescent="0.25">
      <c r="D352" s="36"/>
    </row>
    <row r="353" spans="4:4" x14ac:dyDescent="0.25">
      <c r="D353" s="36"/>
    </row>
    <row r="354" spans="4:4" x14ac:dyDescent="0.25">
      <c r="D354" s="36"/>
    </row>
    <row r="355" spans="4:4" x14ac:dyDescent="0.25">
      <c r="D355" s="36"/>
    </row>
    <row r="356" spans="4:4" x14ac:dyDescent="0.25">
      <c r="D356" s="36"/>
    </row>
    <row r="357" spans="4:4" x14ac:dyDescent="0.25">
      <c r="D357" s="36"/>
    </row>
    <row r="358" spans="4:4" x14ac:dyDescent="0.25">
      <c r="D358" s="36"/>
    </row>
    <row r="359" spans="4:4" x14ac:dyDescent="0.25">
      <c r="D359" s="36"/>
    </row>
    <row r="360" spans="4:4" x14ac:dyDescent="0.25">
      <c r="D360" s="36"/>
    </row>
    <row r="361" spans="4:4" x14ac:dyDescent="0.25">
      <c r="D361" s="36"/>
    </row>
    <row r="362" spans="4:4" x14ac:dyDescent="0.25">
      <c r="D362" s="36"/>
    </row>
    <row r="363" spans="4:4" x14ac:dyDescent="0.25">
      <c r="D363" s="36"/>
    </row>
    <row r="364" spans="4:4" x14ac:dyDescent="0.25">
      <c r="D364" s="36"/>
    </row>
    <row r="365" spans="4:4" x14ac:dyDescent="0.25">
      <c r="D365" s="36"/>
    </row>
    <row r="366" spans="4:4" x14ac:dyDescent="0.25">
      <c r="D366" s="36"/>
    </row>
    <row r="367" spans="4:4" x14ac:dyDescent="0.25">
      <c r="D367" s="36"/>
    </row>
    <row r="368" spans="4:4" x14ac:dyDescent="0.25">
      <c r="D368" s="36"/>
    </row>
    <row r="369" spans="4:4" x14ac:dyDescent="0.25">
      <c r="D369" s="36"/>
    </row>
    <row r="370" spans="4:4" x14ac:dyDescent="0.25">
      <c r="D370" s="36"/>
    </row>
    <row r="371" spans="4:4" x14ac:dyDescent="0.25">
      <c r="D371" s="36"/>
    </row>
    <row r="372" spans="4:4" x14ac:dyDescent="0.25">
      <c r="D372" s="36"/>
    </row>
    <row r="373" spans="4:4" x14ac:dyDescent="0.25">
      <c r="D373" s="36"/>
    </row>
    <row r="374" spans="4:4" x14ac:dyDescent="0.25">
      <c r="D374" s="36"/>
    </row>
    <row r="375" spans="4:4" x14ac:dyDescent="0.25">
      <c r="D375" s="36"/>
    </row>
    <row r="376" spans="4:4" x14ac:dyDescent="0.25">
      <c r="D376" s="36"/>
    </row>
    <row r="377" spans="4:4" x14ac:dyDescent="0.25">
      <c r="D377" s="36"/>
    </row>
    <row r="378" spans="4:4" x14ac:dyDescent="0.25">
      <c r="D378" s="36"/>
    </row>
    <row r="379" spans="4:4" x14ac:dyDescent="0.25">
      <c r="D379" s="36"/>
    </row>
    <row r="380" spans="4:4" x14ac:dyDescent="0.25">
      <c r="D380" s="36"/>
    </row>
    <row r="381" spans="4:4" x14ac:dyDescent="0.25">
      <c r="D381" s="36"/>
    </row>
    <row r="382" spans="4:4" x14ac:dyDescent="0.25">
      <c r="D382" s="36"/>
    </row>
    <row r="383" spans="4:4" x14ac:dyDescent="0.25">
      <c r="D383" s="36"/>
    </row>
    <row r="384" spans="4:4" x14ac:dyDescent="0.25">
      <c r="D384" s="36"/>
    </row>
    <row r="385" spans="4:4" x14ac:dyDescent="0.25">
      <c r="D385" s="36"/>
    </row>
    <row r="386" spans="4:4" x14ac:dyDescent="0.25">
      <c r="D386" s="36"/>
    </row>
    <row r="387" spans="4:4" x14ac:dyDescent="0.25">
      <c r="D387" s="36"/>
    </row>
    <row r="388" spans="4:4" x14ac:dyDescent="0.25">
      <c r="D388" s="36"/>
    </row>
    <row r="389" spans="4:4" x14ac:dyDescent="0.25">
      <c r="D389" s="36"/>
    </row>
    <row r="390" spans="4:4" x14ac:dyDescent="0.25">
      <c r="D390" s="36"/>
    </row>
    <row r="391" spans="4:4" x14ac:dyDescent="0.25">
      <c r="D391" s="36"/>
    </row>
    <row r="392" spans="4:4" x14ac:dyDescent="0.25">
      <c r="D392" s="36"/>
    </row>
    <row r="393" spans="4:4" x14ac:dyDescent="0.25">
      <c r="D393" s="36"/>
    </row>
    <row r="394" spans="4:4" x14ac:dyDescent="0.25">
      <c r="D394" s="36"/>
    </row>
    <row r="395" spans="4:4" x14ac:dyDescent="0.25">
      <c r="D395" s="36"/>
    </row>
    <row r="396" spans="4:4" x14ac:dyDescent="0.25">
      <c r="D396" s="36"/>
    </row>
    <row r="397" spans="4:4" x14ac:dyDescent="0.25">
      <c r="D397" s="36"/>
    </row>
    <row r="398" spans="4:4" x14ac:dyDescent="0.25">
      <c r="D398" s="36"/>
    </row>
    <row r="399" spans="4:4" x14ac:dyDescent="0.25">
      <c r="D399" s="36"/>
    </row>
    <row r="400" spans="4:4" x14ac:dyDescent="0.25">
      <c r="D400" s="36"/>
    </row>
    <row r="401" spans="4:4" x14ac:dyDescent="0.25">
      <c r="D401" s="36"/>
    </row>
    <row r="402" spans="4:4" x14ac:dyDescent="0.25">
      <c r="D402" s="36"/>
    </row>
    <row r="403" spans="4:4" x14ac:dyDescent="0.25">
      <c r="D403" s="36"/>
    </row>
    <row r="404" spans="4:4" x14ac:dyDescent="0.25">
      <c r="D404" s="36"/>
    </row>
    <row r="405" spans="4:4" x14ac:dyDescent="0.25">
      <c r="D405" s="36"/>
    </row>
    <row r="406" spans="4:4" x14ac:dyDescent="0.25">
      <c r="D406" s="36"/>
    </row>
    <row r="407" spans="4:4" x14ac:dyDescent="0.25">
      <c r="D407" s="36"/>
    </row>
    <row r="408" spans="4:4" x14ac:dyDescent="0.25">
      <c r="D408" s="36"/>
    </row>
    <row r="409" spans="4:4" x14ac:dyDescent="0.25">
      <c r="D409" s="36"/>
    </row>
    <row r="410" spans="4:4" x14ac:dyDescent="0.25">
      <c r="D410" s="36"/>
    </row>
    <row r="411" spans="4:4" x14ac:dyDescent="0.25">
      <c r="D411" s="36"/>
    </row>
    <row r="412" spans="4:4" x14ac:dyDescent="0.25">
      <c r="D412" s="36"/>
    </row>
    <row r="413" spans="4:4" x14ac:dyDescent="0.25">
      <c r="D413" s="36"/>
    </row>
    <row r="414" spans="4:4" x14ac:dyDescent="0.25">
      <c r="D414" s="36"/>
    </row>
    <row r="415" spans="4:4" x14ac:dyDescent="0.25">
      <c r="D415" s="36"/>
    </row>
    <row r="416" spans="4:4" x14ac:dyDescent="0.25">
      <c r="D416" s="36"/>
    </row>
    <row r="417" spans="4:4" x14ac:dyDescent="0.25">
      <c r="D417" s="36"/>
    </row>
    <row r="418" spans="4:4" x14ac:dyDescent="0.25">
      <c r="D418" s="36"/>
    </row>
    <row r="419" spans="4:4" x14ac:dyDescent="0.25">
      <c r="D419" s="36"/>
    </row>
    <row r="420" spans="4:4" x14ac:dyDescent="0.25">
      <c r="D420" s="36"/>
    </row>
    <row r="421" spans="4:4" x14ac:dyDescent="0.25">
      <c r="D421" s="36"/>
    </row>
    <row r="422" spans="4:4" x14ac:dyDescent="0.25">
      <c r="D422" s="36"/>
    </row>
    <row r="423" spans="4:4" x14ac:dyDescent="0.25">
      <c r="D423" s="36"/>
    </row>
    <row r="424" spans="4:4" x14ac:dyDescent="0.25">
      <c r="D424" s="36"/>
    </row>
    <row r="425" spans="4:4" x14ac:dyDescent="0.25">
      <c r="D425" s="36"/>
    </row>
    <row r="426" spans="4:4" x14ac:dyDescent="0.25">
      <c r="D426" s="36"/>
    </row>
    <row r="427" spans="4:4" x14ac:dyDescent="0.25">
      <c r="D427" s="36"/>
    </row>
    <row r="428" spans="4:4" x14ac:dyDescent="0.25">
      <c r="D428" s="36"/>
    </row>
    <row r="429" spans="4:4" x14ac:dyDescent="0.25">
      <c r="D429" s="36"/>
    </row>
    <row r="430" spans="4:4" x14ac:dyDescent="0.25">
      <c r="D430" s="36"/>
    </row>
    <row r="431" spans="4:4" x14ac:dyDescent="0.25">
      <c r="D431" s="36"/>
    </row>
    <row r="432" spans="4:4" x14ac:dyDescent="0.25">
      <c r="D432" s="36"/>
    </row>
    <row r="433" spans="4:4" x14ac:dyDescent="0.25">
      <c r="D433" s="36"/>
    </row>
    <row r="434" spans="4:4" x14ac:dyDescent="0.25">
      <c r="D434" s="36"/>
    </row>
    <row r="435" spans="4:4" x14ac:dyDescent="0.25">
      <c r="D435" s="36"/>
    </row>
    <row r="436" spans="4:4" x14ac:dyDescent="0.25">
      <c r="D436" s="36"/>
    </row>
    <row r="437" spans="4:4" x14ac:dyDescent="0.25">
      <c r="D437" s="36"/>
    </row>
    <row r="438" spans="4:4" x14ac:dyDescent="0.25">
      <c r="D438" s="36"/>
    </row>
    <row r="439" spans="4:4" x14ac:dyDescent="0.25">
      <c r="D439" s="36"/>
    </row>
    <row r="440" spans="4:4" x14ac:dyDescent="0.25">
      <c r="D440" s="36"/>
    </row>
    <row r="441" spans="4:4" x14ac:dyDescent="0.25">
      <c r="D441" s="36"/>
    </row>
    <row r="442" spans="4:4" x14ac:dyDescent="0.25">
      <c r="D442" s="36"/>
    </row>
    <row r="443" spans="4:4" x14ac:dyDescent="0.25">
      <c r="D443" s="36"/>
    </row>
    <row r="444" spans="4:4" x14ac:dyDescent="0.25">
      <c r="D444" s="36"/>
    </row>
    <row r="445" spans="4:4" x14ac:dyDescent="0.25">
      <c r="D445" s="36"/>
    </row>
    <row r="446" spans="4:4" x14ac:dyDescent="0.25">
      <c r="D446" s="36"/>
    </row>
    <row r="447" spans="4:4" x14ac:dyDescent="0.25">
      <c r="D447" s="36"/>
    </row>
    <row r="448" spans="4:4" x14ac:dyDescent="0.25">
      <c r="D448" s="36"/>
    </row>
    <row r="449" spans="4:4" x14ac:dyDescent="0.25">
      <c r="D449" s="36"/>
    </row>
    <row r="450" spans="4:4" x14ac:dyDescent="0.25">
      <c r="D450" s="36"/>
    </row>
    <row r="451" spans="4:4" x14ac:dyDescent="0.25">
      <c r="D451" s="36"/>
    </row>
    <row r="452" spans="4:4" x14ac:dyDescent="0.25">
      <c r="D452" s="36"/>
    </row>
    <row r="453" spans="4:4" x14ac:dyDescent="0.25">
      <c r="D453" s="36"/>
    </row>
    <row r="454" spans="4:4" x14ac:dyDescent="0.25">
      <c r="D454" s="36"/>
    </row>
    <row r="455" spans="4:4" x14ac:dyDescent="0.25">
      <c r="D455" s="36"/>
    </row>
    <row r="456" spans="4:4" x14ac:dyDescent="0.25">
      <c r="D456" s="36"/>
    </row>
    <row r="457" spans="4:4" x14ac:dyDescent="0.25">
      <c r="D457" s="36"/>
    </row>
    <row r="458" spans="4:4" x14ac:dyDescent="0.25">
      <c r="D458" s="36"/>
    </row>
    <row r="459" spans="4:4" x14ac:dyDescent="0.25">
      <c r="D459" s="36"/>
    </row>
    <row r="460" spans="4:4" x14ac:dyDescent="0.25">
      <c r="D460" s="36"/>
    </row>
    <row r="461" spans="4:4" x14ac:dyDescent="0.25">
      <c r="D461" s="36"/>
    </row>
    <row r="462" spans="4:4" x14ac:dyDescent="0.25">
      <c r="D462" s="36"/>
    </row>
    <row r="463" spans="4:4" x14ac:dyDescent="0.25">
      <c r="D463" s="36"/>
    </row>
    <row r="464" spans="4:4" x14ac:dyDescent="0.25">
      <c r="D464" s="36"/>
    </row>
    <row r="465" spans="4:4" x14ac:dyDescent="0.25">
      <c r="D465" s="36"/>
    </row>
    <row r="466" spans="4:4" x14ac:dyDescent="0.25">
      <c r="D466" s="36"/>
    </row>
    <row r="467" spans="4:4" x14ac:dyDescent="0.25">
      <c r="D467" s="36"/>
    </row>
    <row r="468" spans="4:4" x14ac:dyDescent="0.25">
      <c r="D468" s="36"/>
    </row>
    <row r="469" spans="4:4" x14ac:dyDescent="0.25">
      <c r="D469" s="36"/>
    </row>
    <row r="470" spans="4:4" x14ac:dyDescent="0.25">
      <c r="D470" s="36"/>
    </row>
    <row r="471" spans="4:4" x14ac:dyDescent="0.25">
      <c r="D471" s="36"/>
    </row>
    <row r="472" spans="4:4" x14ac:dyDescent="0.25">
      <c r="D472" s="36"/>
    </row>
    <row r="473" spans="4:4" x14ac:dyDescent="0.25">
      <c r="D473" s="36"/>
    </row>
    <row r="474" spans="4:4" x14ac:dyDescent="0.25">
      <c r="D474" s="36"/>
    </row>
    <row r="475" spans="4:4" x14ac:dyDescent="0.25">
      <c r="D475" s="36"/>
    </row>
    <row r="476" spans="4:4" x14ac:dyDescent="0.25">
      <c r="D476" s="36"/>
    </row>
    <row r="477" spans="4:4" x14ac:dyDescent="0.25">
      <c r="D477" s="36"/>
    </row>
    <row r="478" spans="4:4" x14ac:dyDescent="0.25">
      <c r="D478" s="36"/>
    </row>
    <row r="479" spans="4:4" x14ac:dyDescent="0.25">
      <c r="D479" s="36"/>
    </row>
    <row r="480" spans="4:4" x14ac:dyDescent="0.25">
      <c r="D480" s="36"/>
    </row>
    <row r="481" spans="4:4" x14ac:dyDescent="0.25">
      <c r="D481" s="36"/>
    </row>
    <row r="482" spans="4:4" x14ac:dyDescent="0.25">
      <c r="D482" s="36"/>
    </row>
    <row r="483" spans="4:4" x14ac:dyDescent="0.25">
      <c r="D483" s="36"/>
    </row>
    <row r="484" spans="4:4" x14ac:dyDescent="0.25">
      <c r="D484" s="36"/>
    </row>
    <row r="485" spans="4:4" x14ac:dyDescent="0.25">
      <c r="D485" s="36"/>
    </row>
    <row r="486" spans="4:4" x14ac:dyDescent="0.25">
      <c r="D486" s="36"/>
    </row>
    <row r="487" spans="4:4" x14ac:dyDescent="0.25">
      <c r="D487" s="36"/>
    </row>
    <row r="488" spans="4:4" x14ac:dyDescent="0.25">
      <c r="D488" s="36"/>
    </row>
    <row r="489" spans="4:4" x14ac:dyDescent="0.25">
      <c r="D489" s="36"/>
    </row>
    <row r="490" spans="4:4" x14ac:dyDescent="0.25">
      <c r="D490" s="36"/>
    </row>
    <row r="491" spans="4:4" x14ac:dyDescent="0.25">
      <c r="D491" s="36"/>
    </row>
    <row r="492" spans="4:4" x14ac:dyDescent="0.25">
      <c r="D492" s="36"/>
    </row>
    <row r="493" spans="4:4" x14ac:dyDescent="0.25">
      <c r="D493" s="36"/>
    </row>
    <row r="494" spans="4:4" x14ac:dyDescent="0.25">
      <c r="D494" s="36"/>
    </row>
    <row r="495" spans="4:4" x14ac:dyDescent="0.25">
      <c r="D495" s="36"/>
    </row>
    <row r="496" spans="4:4" x14ac:dyDescent="0.25">
      <c r="D496" s="36"/>
    </row>
    <row r="497" spans="4:4" x14ac:dyDescent="0.25">
      <c r="D497" s="36"/>
    </row>
    <row r="498" spans="4:4" x14ac:dyDescent="0.25">
      <c r="D498" s="36"/>
    </row>
    <row r="499" spans="4:4" x14ac:dyDescent="0.25">
      <c r="D499" s="36"/>
    </row>
    <row r="500" spans="4:4" x14ac:dyDescent="0.25">
      <c r="D500" s="36"/>
    </row>
    <row r="501" spans="4:4" x14ac:dyDescent="0.25">
      <c r="D501" s="36"/>
    </row>
    <row r="502" spans="4:4" x14ac:dyDescent="0.25">
      <c r="D502" s="36"/>
    </row>
    <row r="503" spans="4:4" x14ac:dyDescent="0.25">
      <c r="D503" s="36"/>
    </row>
    <row r="504" spans="4:4" x14ac:dyDescent="0.25">
      <c r="D504" s="36"/>
    </row>
    <row r="505" spans="4:4" x14ac:dyDescent="0.25">
      <c r="D505" s="36"/>
    </row>
    <row r="506" spans="4:4" x14ac:dyDescent="0.25">
      <c r="D506" s="36"/>
    </row>
    <row r="507" spans="4:4" x14ac:dyDescent="0.25">
      <c r="D507" s="36"/>
    </row>
    <row r="508" spans="4:4" x14ac:dyDescent="0.25">
      <c r="D508" s="36"/>
    </row>
    <row r="509" spans="4:4" x14ac:dyDescent="0.25">
      <c r="D509" s="36"/>
    </row>
    <row r="510" spans="4:4" x14ac:dyDescent="0.25">
      <c r="D510" s="36"/>
    </row>
    <row r="511" spans="4:4" x14ac:dyDescent="0.25">
      <c r="D511" s="36"/>
    </row>
    <row r="512" spans="4:4" x14ac:dyDescent="0.25">
      <c r="D512" s="36"/>
    </row>
    <row r="513" spans="4:4" x14ac:dyDescent="0.25">
      <c r="D513" s="36"/>
    </row>
    <row r="514" spans="4:4" x14ac:dyDescent="0.25">
      <c r="D514" s="36"/>
    </row>
    <row r="515" spans="4:4" x14ac:dyDescent="0.25">
      <c r="D515" s="36"/>
    </row>
    <row r="516" spans="4:4" x14ac:dyDescent="0.25">
      <c r="D516" s="36"/>
    </row>
    <row r="517" spans="4:4" x14ac:dyDescent="0.25">
      <c r="D517" s="36"/>
    </row>
    <row r="518" spans="4:4" x14ac:dyDescent="0.25">
      <c r="D518" s="36"/>
    </row>
    <row r="519" spans="4:4" x14ac:dyDescent="0.25">
      <c r="D519" s="36"/>
    </row>
    <row r="520" spans="4:4" x14ac:dyDescent="0.25">
      <c r="D520" s="36"/>
    </row>
    <row r="521" spans="4:4" x14ac:dyDescent="0.25">
      <c r="D521" s="36"/>
    </row>
    <row r="522" spans="4:4" x14ac:dyDescent="0.25">
      <c r="D522" s="36"/>
    </row>
    <row r="523" spans="4:4" x14ac:dyDescent="0.25">
      <c r="D523" s="36"/>
    </row>
    <row r="524" spans="4:4" x14ac:dyDescent="0.25">
      <c r="D524" s="36"/>
    </row>
    <row r="525" spans="4:4" x14ac:dyDescent="0.25">
      <c r="D525" s="36"/>
    </row>
    <row r="526" spans="4:4" x14ac:dyDescent="0.25">
      <c r="D526" s="36"/>
    </row>
    <row r="527" spans="4:4" x14ac:dyDescent="0.25">
      <c r="D527" s="36"/>
    </row>
    <row r="528" spans="4:4" x14ac:dyDescent="0.25">
      <c r="D528" s="36"/>
    </row>
    <row r="529" spans="4:4" x14ac:dyDescent="0.25">
      <c r="D529" s="36"/>
    </row>
    <row r="530" spans="4:4" x14ac:dyDescent="0.25">
      <c r="D530" s="36"/>
    </row>
    <row r="531" spans="4:4" x14ac:dyDescent="0.25">
      <c r="D531" s="36"/>
    </row>
    <row r="532" spans="4:4" x14ac:dyDescent="0.25">
      <c r="D532" s="36"/>
    </row>
    <row r="533" spans="4:4" x14ac:dyDescent="0.25">
      <c r="D533" s="36"/>
    </row>
    <row r="534" spans="4:4" x14ac:dyDescent="0.25">
      <c r="D534" s="36"/>
    </row>
    <row r="535" spans="4:4" x14ac:dyDescent="0.25">
      <c r="D535" s="36"/>
    </row>
    <row r="536" spans="4:4" x14ac:dyDescent="0.25">
      <c r="D536" s="36"/>
    </row>
    <row r="537" spans="4:4" x14ac:dyDescent="0.25">
      <c r="D537" s="36"/>
    </row>
    <row r="538" spans="4:4" x14ac:dyDescent="0.25">
      <c r="D538" s="36"/>
    </row>
    <row r="539" spans="4:4" x14ac:dyDescent="0.25">
      <c r="D539" s="36"/>
    </row>
    <row r="540" spans="4:4" x14ac:dyDescent="0.25">
      <c r="D540" s="36"/>
    </row>
    <row r="541" spans="4:4" x14ac:dyDescent="0.25">
      <c r="D541" s="36"/>
    </row>
    <row r="542" spans="4:4" x14ac:dyDescent="0.25">
      <c r="D542" s="36"/>
    </row>
    <row r="543" spans="4:4" x14ac:dyDescent="0.25">
      <c r="D543" s="36"/>
    </row>
    <row r="544" spans="4:4" x14ac:dyDescent="0.25">
      <c r="D544" s="36"/>
    </row>
    <row r="545" spans="4:4" x14ac:dyDescent="0.25">
      <c r="D545" s="36"/>
    </row>
    <row r="546" spans="4:4" x14ac:dyDescent="0.25">
      <c r="D546" s="36"/>
    </row>
    <row r="547" spans="4:4" x14ac:dyDescent="0.25">
      <c r="D547" s="36"/>
    </row>
    <row r="548" spans="4:4" x14ac:dyDescent="0.25">
      <c r="D548" s="36"/>
    </row>
    <row r="549" spans="4:4" x14ac:dyDescent="0.25">
      <c r="D549" s="36"/>
    </row>
    <row r="550" spans="4:4" x14ac:dyDescent="0.25">
      <c r="D550" s="36"/>
    </row>
    <row r="551" spans="4:4" x14ac:dyDescent="0.25">
      <c r="D551" s="36"/>
    </row>
    <row r="552" spans="4:4" x14ac:dyDescent="0.25">
      <c r="D552" s="36"/>
    </row>
    <row r="553" spans="4:4" x14ac:dyDescent="0.25">
      <c r="D553" s="36"/>
    </row>
    <row r="554" spans="4:4" x14ac:dyDescent="0.25">
      <c r="D554" s="36"/>
    </row>
    <row r="555" spans="4:4" x14ac:dyDescent="0.25">
      <c r="D555" s="36"/>
    </row>
    <row r="556" spans="4:4" x14ac:dyDescent="0.25">
      <c r="D556" s="36"/>
    </row>
    <row r="557" spans="4:4" x14ac:dyDescent="0.25">
      <c r="D557" s="36"/>
    </row>
    <row r="558" spans="4:4" x14ac:dyDescent="0.25">
      <c r="D558" s="36"/>
    </row>
    <row r="559" spans="4:4" x14ac:dyDescent="0.25">
      <c r="D559" s="36"/>
    </row>
    <row r="560" spans="4:4" x14ac:dyDescent="0.25">
      <c r="D560" s="36"/>
    </row>
    <row r="561" spans="4:4" x14ac:dyDescent="0.25">
      <c r="D561" s="36"/>
    </row>
    <row r="562" spans="4:4" x14ac:dyDescent="0.25">
      <c r="D562" s="36"/>
    </row>
    <row r="563" spans="4:4" x14ac:dyDescent="0.25">
      <c r="D563" s="36"/>
    </row>
    <row r="564" spans="4:4" x14ac:dyDescent="0.25">
      <c r="D564" s="36"/>
    </row>
    <row r="565" spans="4:4" x14ac:dyDescent="0.25">
      <c r="D565" s="36"/>
    </row>
    <row r="566" spans="4:4" x14ac:dyDescent="0.25">
      <c r="D566" s="36"/>
    </row>
    <row r="567" spans="4:4" x14ac:dyDescent="0.25">
      <c r="D567" s="36"/>
    </row>
    <row r="568" spans="4:4" x14ac:dyDescent="0.25">
      <c r="D568" s="36"/>
    </row>
    <row r="569" spans="4:4" x14ac:dyDescent="0.25">
      <c r="D569" s="36"/>
    </row>
    <row r="570" spans="4:4" x14ac:dyDescent="0.25">
      <c r="D570" s="36"/>
    </row>
    <row r="571" spans="4:4" x14ac:dyDescent="0.25">
      <c r="D571" s="36"/>
    </row>
    <row r="572" spans="4:4" x14ac:dyDescent="0.25">
      <c r="D572" s="36"/>
    </row>
    <row r="573" spans="4:4" x14ac:dyDescent="0.25">
      <c r="D573" s="36"/>
    </row>
    <row r="574" spans="4:4" x14ac:dyDescent="0.25">
      <c r="D574" s="36"/>
    </row>
    <row r="575" spans="4:4" x14ac:dyDescent="0.25">
      <c r="D575" s="36"/>
    </row>
    <row r="576" spans="4:4" x14ac:dyDescent="0.25">
      <c r="D576" s="36"/>
    </row>
    <row r="577" spans="4:4" x14ac:dyDescent="0.25">
      <c r="D577" s="36"/>
    </row>
    <row r="578" spans="4:4" x14ac:dyDescent="0.25">
      <c r="D578" s="36"/>
    </row>
    <row r="579" spans="4:4" x14ac:dyDescent="0.25">
      <c r="D579" s="36"/>
    </row>
    <row r="580" spans="4:4" x14ac:dyDescent="0.25">
      <c r="D580" s="36"/>
    </row>
    <row r="581" spans="4:4" x14ac:dyDescent="0.25">
      <c r="D581" s="36"/>
    </row>
    <row r="582" spans="4:4" x14ac:dyDescent="0.25">
      <c r="D582" s="36"/>
    </row>
    <row r="583" spans="4:4" x14ac:dyDescent="0.25">
      <c r="D583" s="36"/>
    </row>
    <row r="584" spans="4:4" x14ac:dyDescent="0.25">
      <c r="D584" s="36"/>
    </row>
    <row r="585" spans="4:4" x14ac:dyDescent="0.25">
      <c r="D585" s="36"/>
    </row>
    <row r="586" spans="4:4" x14ac:dyDescent="0.25">
      <c r="D586" s="36"/>
    </row>
    <row r="587" spans="4:4" x14ac:dyDescent="0.25">
      <c r="D587" s="36"/>
    </row>
    <row r="588" spans="4:4" x14ac:dyDescent="0.25">
      <c r="D588" s="36"/>
    </row>
    <row r="589" spans="4:4" x14ac:dyDescent="0.25">
      <c r="D589" s="36"/>
    </row>
    <row r="590" spans="4:4" x14ac:dyDescent="0.25">
      <c r="D590" s="36"/>
    </row>
    <row r="591" spans="4:4" x14ac:dyDescent="0.25">
      <c r="D591" s="36"/>
    </row>
    <row r="592" spans="4:4" x14ac:dyDescent="0.25">
      <c r="D592" s="36"/>
    </row>
    <row r="593" spans="4:4" x14ac:dyDescent="0.25">
      <c r="D593" s="36"/>
    </row>
    <row r="594" spans="4:4" x14ac:dyDescent="0.25">
      <c r="D594" s="36"/>
    </row>
    <row r="595" spans="4:4" x14ac:dyDescent="0.25">
      <c r="D595" s="36"/>
    </row>
    <row r="596" spans="4:4" x14ac:dyDescent="0.25">
      <c r="D596" s="36"/>
    </row>
    <row r="597" spans="4:4" x14ac:dyDescent="0.25">
      <c r="D597" s="36"/>
    </row>
    <row r="598" spans="4:4" x14ac:dyDescent="0.25">
      <c r="D598" s="36"/>
    </row>
    <row r="599" spans="4:4" x14ac:dyDescent="0.25">
      <c r="D599" s="36"/>
    </row>
    <row r="600" spans="4:4" x14ac:dyDescent="0.25">
      <c r="D600" s="36"/>
    </row>
    <row r="601" spans="4:4" x14ac:dyDescent="0.25">
      <c r="D601" s="36"/>
    </row>
    <row r="602" spans="4:4" x14ac:dyDescent="0.25">
      <c r="D602" s="36"/>
    </row>
    <row r="603" spans="4:4" x14ac:dyDescent="0.25">
      <c r="D603" s="36"/>
    </row>
    <row r="604" spans="4:4" x14ac:dyDescent="0.25">
      <c r="D604" s="36"/>
    </row>
    <row r="605" spans="4:4" x14ac:dyDescent="0.25">
      <c r="D605" s="36"/>
    </row>
    <row r="606" spans="4:4" x14ac:dyDescent="0.25">
      <c r="D606" s="36"/>
    </row>
    <row r="607" spans="4:4" x14ac:dyDescent="0.25">
      <c r="D607" s="36"/>
    </row>
    <row r="608" spans="4:4" x14ac:dyDescent="0.25">
      <c r="D608" s="36"/>
    </row>
    <row r="609" spans="4:4" x14ac:dyDescent="0.25">
      <c r="D609" s="36"/>
    </row>
    <row r="610" spans="4:4" x14ac:dyDescent="0.25">
      <c r="D610" s="36"/>
    </row>
    <row r="611" spans="4:4" x14ac:dyDescent="0.25">
      <c r="D611" s="36"/>
    </row>
    <row r="612" spans="4:4" x14ac:dyDescent="0.25">
      <c r="D612" s="36"/>
    </row>
    <row r="613" spans="4:4" x14ac:dyDescent="0.25">
      <c r="D613" s="36"/>
    </row>
    <row r="614" spans="4:4" x14ac:dyDescent="0.25">
      <c r="D614" s="36"/>
    </row>
    <row r="615" spans="4:4" x14ac:dyDescent="0.25">
      <c r="D615" s="36"/>
    </row>
    <row r="616" spans="4:4" x14ac:dyDescent="0.25">
      <c r="D616" s="36"/>
    </row>
    <row r="617" spans="4:4" x14ac:dyDescent="0.25">
      <c r="D617" s="36"/>
    </row>
    <row r="618" spans="4:4" x14ac:dyDescent="0.25">
      <c r="D618" s="36"/>
    </row>
    <row r="619" spans="4:4" x14ac:dyDescent="0.25">
      <c r="D619" s="36"/>
    </row>
    <row r="620" spans="4:4" x14ac:dyDescent="0.25">
      <c r="D620" s="36"/>
    </row>
    <row r="621" spans="4:4" x14ac:dyDescent="0.25">
      <c r="D621" s="36"/>
    </row>
    <row r="622" spans="4:4" x14ac:dyDescent="0.25">
      <c r="D622" s="36"/>
    </row>
    <row r="623" spans="4:4" x14ac:dyDescent="0.25">
      <c r="D623" s="36"/>
    </row>
    <row r="624" spans="4:4" x14ac:dyDescent="0.25">
      <c r="D624" s="36"/>
    </row>
    <row r="625" spans="4:4" x14ac:dyDescent="0.25">
      <c r="D625" s="36"/>
    </row>
    <row r="626" spans="4:4" x14ac:dyDescent="0.25">
      <c r="D626" s="36"/>
    </row>
    <row r="627" spans="4:4" x14ac:dyDescent="0.25">
      <c r="D627" s="36"/>
    </row>
    <row r="628" spans="4:4" x14ac:dyDescent="0.25">
      <c r="D628" s="36"/>
    </row>
    <row r="629" spans="4:4" x14ac:dyDescent="0.25">
      <c r="D629" s="36"/>
    </row>
    <row r="630" spans="4:4" x14ac:dyDescent="0.25">
      <c r="D630" s="36"/>
    </row>
    <row r="631" spans="4:4" x14ac:dyDescent="0.25">
      <c r="D631" s="36"/>
    </row>
    <row r="632" spans="4:4" x14ac:dyDescent="0.25">
      <c r="D632" s="36"/>
    </row>
    <row r="633" spans="4:4" x14ac:dyDescent="0.25">
      <c r="D633" s="36"/>
    </row>
    <row r="634" spans="4:4" x14ac:dyDescent="0.25">
      <c r="D634" s="36"/>
    </row>
    <row r="635" spans="4:4" x14ac:dyDescent="0.25">
      <c r="D635" s="36"/>
    </row>
    <row r="636" spans="4:4" x14ac:dyDescent="0.25">
      <c r="D636" s="36"/>
    </row>
    <row r="637" spans="4:4" x14ac:dyDescent="0.25">
      <c r="D637" s="36"/>
    </row>
    <row r="638" spans="4:4" x14ac:dyDescent="0.25">
      <c r="D638" s="36"/>
    </row>
    <row r="639" spans="4:4" x14ac:dyDescent="0.25">
      <c r="D639" s="36"/>
    </row>
    <row r="640" spans="4:4" x14ac:dyDescent="0.25">
      <c r="D640" s="36"/>
    </row>
    <row r="641" spans="4:4" x14ac:dyDescent="0.25">
      <c r="D641" s="36"/>
    </row>
    <row r="642" spans="4:4" x14ac:dyDescent="0.25">
      <c r="D642" s="36"/>
    </row>
    <row r="643" spans="4:4" x14ac:dyDescent="0.25">
      <c r="D643" s="36"/>
    </row>
    <row r="644" spans="4:4" x14ac:dyDescent="0.25">
      <c r="D644" s="36"/>
    </row>
    <row r="645" spans="4:4" x14ac:dyDescent="0.25">
      <c r="D645" s="36"/>
    </row>
    <row r="646" spans="4:4" x14ac:dyDescent="0.25">
      <c r="D646" s="36"/>
    </row>
    <row r="647" spans="4:4" x14ac:dyDescent="0.25">
      <c r="D647" s="36"/>
    </row>
    <row r="648" spans="4:4" x14ac:dyDescent="0.25">
      <c r="D648" s="36"/>
    </row>
    <row r="649" spans="4:4" x14ac:dyDescent="0.25">
      <c r="D649" s="36"/>
    </row>
    <row r="650" spans="4:4" x14ac:dyDescent="0.25">
      <c r="D650" s="36"/>
    </row>
    <row r="651" spans="4:4" x14ac:dyDescent="0.25">
      <c r="D651" s="36"/>
    </row>
    <row r="652" spans="4:4" x14ac:dyDescent="0.25">
      <c r="D652" s="36"/>
    </row>
    <row r="653" spans="4:4" x14ac:dyDescent="0.25">
      <c r="D653" s="36"/>
    </row>
    <row r="654" spans="4:4" x14ac:dyDescent="0.25">
      <c r="D654" s="36"/>
    </row>
    <row r="655" spans="4:4" x14ac:dyDescent="0.25">
      <c r="D655" s="36"/>
    </row>
    <row r="656" spans="4:4" x14ac:dyDescent="0.25">
      <c r="D656" s="36"/>
    </row>
    <row r="657" spans="4:4" x14ac:dyDescent="0.25">
      <c r="D657" s="36"/>
    </row>
    <row r="658" spans="4:4" x14ac:dyDescent="0.25">
      <c r="D658" s="36"/>
    </row>
    <row r="659" spans="4:4" x14ac:dyDescent="0.25">
      <c r="D659" s="36"/>
    </row>
    <row r="660" spans="4:4" x14ac:dyDescent="0.25">
      <c r="D660" s="36"/>
    </row>
    <row r="661" spans="4:4" x14ac:dyDescent="0.25">
      <c r="D661" s="36"/>
    </row>
    <row r="662" spans="4:4" x14ac:dyDescent="0.25">
      <c r="D662" s="36"/>
    </row>
    <row r="663" spans="4:4" x14ac:dyDescent="0.25">
      <c r="D663" s="36"/>
    </row>
    <row r="664" spans="4:4" x14ac:dyDescent="0.25">
      <c r="D664" s="36"/>
    </row>
    <row r="665" spans="4:4" x14ac:dyDescent="0.25">
      <c r="D665" s="36"/>
    </row>
    <row r="666" spans="4:4" x14ac:dyDescent="0.25">
      <c r="D666" s="36"/>
    </row>
    <row r="667" spans="4:4" x14ac:dyDescent="0.25">
      <c r="D667" s="36"/>
    </row>
    <row r="668" spans="4:4" x14ac:dyDescent="0.25">
      <c r="D668" s="36"/>
    </row>
    <row r="669" spans="4:4" x14ac:dyDescent="0.25">
      <c r="D669" s="36"/>
    </row>
    <row r="670" spans="4:4" x14ac:dyDescent="0.25">
      <c r="D670" s="36"/>
    </row>
    <row r="671" spans="4:4" x14ac:dyDescent="0.25">
      <c r="D671" s="36"/>
    </row>
    <row r="672" spans="4:4" x14ac:dyDescent="0.25">
      <c r="D672" s="36"/>
    </row>
    <row r="673" spans="4:4" x14ac:dyDescent="0.25">
      <c r="D673" s="36"/>
    </row>
    <row r="674" spans="4:4" x14ac:dyDescent="0.25">
      <c r="D674" s="36"/>
    </row>
    <row r="675" spans="4:4" x14ac:dyDescent="0.25">
      <c r="D675" s="36"/>
    </row>
    <row r="676" spans="4:4" x14ac:dyDescent="0.25">
      <c r="D676" s="36"/>
    </row>
    <row r="677" spans="4:4" x14ac:dyDescent="0.25">
      <c r="D677" s="36"/>
    </row>
    <row r="678" spans="4:4" x14ac:dyDescent="0.25">
      <c r="D678" s="36"/>
    </row>
    <row r="679" spans="4:4" x14ac:dyDescent="0.25">
      <c r="D679" s="36"/>
    </row>
    <row r="680" spans="4:4" x14ac:dyDescent="0.25">
      <c r="D680" s="36"/>
    </row>
    <row r="681" spans="4:4" x14ac:dyDescent="0.25">
      <c r="D681" s="36"/>
    </row>
    <row r="682" spans="4:4" x14ac:dyDescent="0.25">
      <c r="D682" s="36"/>
    </row>
    <row r="683" spans="4:4" x14ac:dyDescent="0.25">
      <c r="D683" s="36"/>
    </row>
    <row r="684" spans="4:4" x14ac:dyDescent="0.25">
      <c r="D684" s="36"/>
    </row>
    <row r="685" spans="4:4" x14ac:dyDescent="0.25">
      <c r="D685" s="36"/>
    </row>
    <row r="686" spans="4:4" x14ac:dyDescent="0.25">
      <c r="D686" s="36"/>
    </row>
    <row r="687" spans="4:4" x14ac:dyDescent="0.25">
      <c r="D687" s="36"/>
    </row>
    <row r="688" spans="4:4" x14ac:dyDescent="0.25">
      <c r="D688" s="36"/>
    </row>
    <row r="689" spans="4:4" x14ac:dyDescent="0.25">
      <c r="D689" s="36"/>
    </row>
    <row r="690" spans="4:4" x14ac:dyDescent="0.25">
      <c r="D690" s="36"/>
    </row>
    <row r="691" spans="4:4" x14ac:dyDescent="0.25">
      <c r="D691" s="36"/>
    </row>
    <row r="692" spans="4:4" x14ac:dyDescent="0.25">
      <c r="D692" s="36"/>
    </row>
    <row r="693" spans="4:4" x14ac:dyDescent="0.25">
      <c r="D693" s="36"/>
    </row>
    <row r="694" spans="4:4" x14ac:dyDescent="0.25">
      <c r="D694" s="36"/>
    </row>
    <row r="695" spans="4:4" x14ac:dyDescent="0.25">
      <c r="D695" s="36"/>
    </row>
    <row r="696" spans="4:4" x14ac:dyDescent="0.25">
      <c r="D696" s="36"/>
    </row>
    <row r="697" spans="4:4" x14ac:dyDescent="0.25">
      <c r="D697" s="36"/>
    </row>
    <row r="698" spans="4:4" x14ac:dyDescent="0.25">
      <c r="D698" s="36"/>
    </row>
    <row r="699" spans="4:4" x14ac:dyDescent="0.25">
      <c r="D699" s="36"/>
    </row>
    <row r="700" spans="4:4" x14ac:dyDescent="0.25">
      <c r="D700" s="36"/>
    </row>
    <row r="701" spans="4:4" x14ac:dyDescent="0.25">
      <c r="D701" s="36"/>
    </row>
    <row r="702" spans="4:4" x14ac:dyDescent="0.25">
      <c r="D702" s="36"/>
    </row>
    <row r="703" spans="4:4" x14ac:dyDescent="0.25">
      <c r="D703" s="36"/>
    </row>
    <row r="704" spans="4:4" x14ac:dyDescent="0.25">
      <c r="D704" s="36"/>
    </row>
    <row r="705" spans="4:4" x14ac:dyDescent="0.25">
      <c r="D705" s="36"/>
    </row>
    <row r="706" spans="4:4" x14ac:dyDescent="0.25">
      <c r="D706" s="36"/>
    </row>
    <row r="707" spans="4:4" x14ac:dyDescent="0.25">
      <c r="D707" s="36"/>
    </row>
    <row r="708" spans="4:4" x14ac:dyDescent="0.25">
      <c r="D708" s="36"/>
    </row>
    <row r="709" spans="4:4" x14ac:dyDescent="0.25">
      <c r="D709" s="36"/>
    </row>
    <row r="710" spans="4:4" x14ac:dyDescent="0.25">
      <c r="D710" s="36"/>
    </row>
    <row r="711" spans="4:4" x14ac:dyDescent="0.25">
      <c r="D711" s="36"/>
    </row>
    <row r="712" spans="4:4" x14ac:dyDescent="0.25">
      <c r="D712" s="36"/>
    </row>
    <row r="713" spans="4:4" x14ac:dyDescent="0.25">
      <c r="D713" s="36"/>
    </row>
    <row r="714" spans="4:4" x14ac:dyDescent="0.25">
      <c r="D714" s="36"/>
    </row>
    <row r="715" spans="4:4" x14ac:dyDescent="0.25">
      <c r="D715" s="36"/>
    </row>
    <row r="716" spans="4:4" x14ac:dyDescent="0.25">
      <c r="D716" s="36"/>
    </row>
    <row r="717" spans="4:4" x14ac:dyDescent="0.25">
      <c r="D717" s="36"/>
    </row>
    <row r="718" spans="4:4" x14ac:dyDescent="0.25">
      <c r="D718" s="36"/>
    </row>
    <row r="719" spans="4:4" x14ac:dyDescent="0.25">
      <c r="D719" s="36"/>
    </row>
    <row r="720" spans="4:4" x14ac:dyDescent="0.25">
      <c r="D720" s="36"/>
    </row>
    <row r="721" spans="4:4" x14ac:dyDescent="0.25">
      <c r="D721" s="36"/>
    </row>
    <row r="722" spans="4:4" x14ac:dyDescent="0.25">
      <c r="D722" s="36"/>
    </row>
    <row r="723" spans="4:4" x14ac:dyDescent="0.25">
      <c r="D723" s="36"/>
    </row>
    <row r="724" spans="4:4" x14ac:dyDescent="0.25">
      <c r="D724" s="36"/>
    </row>
    <row r="725" spans="4:4" x14ac:dyDescent="0.25">
      <c r="D725" s="36"/>
    </row>
    <row r="726" spans="4:4" x14ac:dyDescent="0.25">
      <c r="D726" s="36"/>
    </row>
    <row r="727" spans="4:4" x14ac:dyDescent="0.25">
      <c r="D727" s="36"/>
    </row>
    <row r="728" spans="4:4" x14ac:dyDescent="0.25">
      <c r="D728" s="36"/>
    </row>
    <row r="729" spans="4:4" x14ac:dyDescent="0.25">
      <c r="D729" s="36"/>
    </row>
    <row r="730" spans="4:4" x14ac:dyDescent="0.25">
      <c r="D730" s="36"/>
    </row>
    <row r="731" spans="4:4" x14ac:dyDescent="0.25">
      <c r="D731" s="36"/>
    </row>
    <row r="732" spans="4:4" x14ac:dyDescent="0.25">
      <c r="D732" s="36"/>
    </row>
    <row r="733" spans="4:4" x14ac:dyDescent="0.25">
      <c r="D733" s="36"/>
    </row>
    <row r="734" spans="4:4" x14ac:dyDescent="0.25">
      <c r="D734" s="36"/>
    </row>
    <row r="735" spans="4:4" x14ac:dyDescent="0.25">
      <c r="D735" s="36"/>
    </row>
    <row r="736" spans="4:4" x14ac:dyDescent="0.25">
      <c r="D736" s="36"/>
    </row>
    <row r="737" spans="4:4" x14ac:dyDescent="0.25">
      <c r="D737" s="36"/>
    </row>
    <row r="738" spans="4:4" x14ac:dyDescent="0.25">
      <c r="D738" s="36"/>
    </row>
    <row r="739" spans="4:4" x14ac:dyDescent="0.25">
      <c r="D739" s="36"/>
    </row>
    <row r="740" spans="4:4" x14ac:dyDescent="0.25">
      <c r="D740" s="36"/>
    </row>
    <row r="741" spans="4:4" x14ac:dyDescent="0.25">
      <c r="D741" s="36"/>
    </row>
    <row r="742" spans="4:4" x14ac:dyDescent="0.25">
      <c r="D742" s="36"/>
    </row>
    <row r="743" spans="4:4" x14ac:dyDescent="0.25">
      <c r="D743" s="36"/>
    </row>
    <row r="744" spans="4:4" x14ac:dyDescent="0.25">
      <c r="D744" s="36"/>
    </row>
    <row r="745" spans="4:4" x14ac:dyDescent="0.25">
      <c r="D745" s="36"/>
    </row>
    <row r="746" spans="4:4" x14ac:dyDescent="0.25">
      <c r="D746" s="36"/>
    </row>
    <row r="747" spans="4:4" x14ac:dyDescent="0.25">
      <c r="D747" s="36"/>
    </row>
    <row r="748" spans="4:4" x14ac:dyDescent="0.25">
      <c r="D748" s="36"/>
    </row>
    <row r="749" spans="4:4" x14ac:dyDescent="0.25">
      <c r="D749" s="36"/>
    </row>
    <row r="750" spans="4:4" x14ac:dyDescent="0.25">
      <c r="D750" s="36"/>
    </row>
    <row r="751" spans="4:4" x14ac:dyDescent="0.25">
      <c r="D751" s="36"/>
    </row>
    <row r="752" spans="4:4" x14ac:dyDescent="0.25">
      <c r="D752" s="36"/>
    </row>
    <row r="753" spans="4:4" x14ac:dyDescent="0.25">
      <c r="D753" s="36"/>
    </row>
    <row r="754" spans="4:4" x14ac:dyDescent="0.25">
      <c r="D754" s="36"/>
    </row>
    <row r="755" spans="4:4" x14ac:dyDescent="0.25">
      <c r="D755" s="36"/>
    </row>
    <row r="756" spans="4:4" x14ac:dyDescent="0.25">
      <c r="D756" s="36"/>
    </row>
    <row r="757" spans="4:4" x14ac:dyDescent="0.25">
      <c r="D757" s="36"/>
    </row>
    <row r="758" spans="4:4" x14ac:dyDescent="0.25">
      <c r="D758" s="36"/>
    </row>
    <row r="759" spans="4:4" x14ac:dyDescent="0.25">
      <c r="D759" s="36"/>
    </row>
    <row r="760" spans="4:4" x14ac:dyDescent="0.25">
      <c r="D760" s="36"/>
    </row>
    <row r="761" spans="4:4" x14ac:dyDescent="0.25">
      <c r="D761" s="36"/>
    </row>
    <row r="762" spans="4:4" x14ac:dyDescent="0.25">
      <c r="D762" s="36"/>
    </row>
    <row r="763" spans="4:4" x14ac:dyDescent="0.25">
      <c r="D763" s="36"/>
    </row>
    <row r="764" spans="4:4" x14ac:dyDescent="0.25">
      <c r="D764" s="36"/>
    </row>
    <row r="765" spans="4:4" x14ac:dyDescent="0.25">
      <c r="D765" s="36"/>
    </row>
    <row r="766" spans="4:4" x14ac:dyDescent="0.25">
      <c r="D766" s="36"/>
    </row>
    <row r="767" spans="4:4" x14ac:dyDescent="0.25">
      <c r="D767" s="36"/>
    </row>
    <row r="768" spans="4:4" x14ac:dyDescent="0.25">
      <c r="D768" s="36"/>
    </row>
    <row r="769" spans="4:4" x14ac:dyDescent="0.25">
      <c r="D769" s="36"/>
    </row>
    <row r="770" spans="4:4" x14ac:dyDescent="0.25">
      <c r="D770" s="36"/>
    </row>
    <row r="771" spans="4:4" x14ac:dyDescent="0.25">
      <c r="D771" s="36"/>
    </row>
    <row r="772" spans="4:4" x14ac:dyDescent="0.25">
      <c r="D772" s="36"/>
    </row>
    <row r="773" spans="4:4" x14ac:dyDescent="0.25">
      <c r="D773" s="36"/>
    </row>
    <row r="774" spans="4:4" x14ac:dyDescent="0.25">
      <c r="D774" s="36"/>
    </row>
    <row r="775" spans="4:4" x14ac:dyDescent="0.25">
      <c r="D775" s="36"/>
    </row>
    <row r="776" spans="4:4" x14ac:dyDescent="0.25">
      <c r="D776" s="36"/>
    </row>
    <row r="777" spans="4:4" x14ac:dyDescent="0.25">
      <c r="D777" s="36"/>
    </row>
    <row r="778" spans="4:4" x14ac:dyDescent="0.25">
      <c r="D778" s="36"/>
    </row>
    <row r="779" spans="4:4" x14ac:dyDescent="0.25">
      <c r="D779" s="36"/>
    </row>
    <row r="780" spans="4:4" x14ac:dyDescent="0.25">
      <c r="D780" s="36"/>
    </row>
    <row r="781" spans="4:4" x14ac:dyDescent="0.25">
      <c r="D781" s="36"/>
    </row>
    <row r="782" spans="4:4" x14ac:dyDescent="0.25">
      <c r="D782" s="36"/>
    </row>
    <row r="783" spans="4:4" x14ac:dyDescent="0.25">
      <c r="D783" s="36"/>
    </row>
    <row r="784" spans="4:4" x14ac:dyDescent="0.25">
      <c r="D784" s="36"/>
    </row>
    <row r="785" spans="4:4" x14ac:dyDescent="0.25">
      <c r="D785" s="36"/>
    </row>
    <row r="786" spans="4:4" x14ac:dyDescent="0.25">
      <c r="D786" s="36"/>
    </row>
    <row r="787" spans="4:4" x14ac:dyDescent="0.25">
      <c r="D787" s="36"/>
    </row>
    <row r="788" spans="4:4" x14ac:dyDescent="0.25">
      <c r="D788" s="36"/>
    </row>
    <row r="789" spans="4:4" x14ac:dyDescent="0.25">
      <c r="D789" s="36"/>
    </row>
    <row r="790" spans="4:4" x14ac:dyDescent="0.25">
      <c r="D790" s="36"/>
    </row>
    <row r="791" spans="4:4" x14ac:dyDescent="0.25">
      <c r="D791" s="36"/>
    </row>
    <row r="792" spans="4:4" x14ac:dyDescent="0.25">
      <c r="D792" s="36"/>
    </row>
    <row r="793" spans="4:4" x14ac:dyDescent="0.25">
      <c r="D793" s="36"/>
    </row>
    <row r="794" spans="4:4" x14ac:dyDescent="0.25">
      <c r="D794" s="36"/>
    </row>
    <row r="795" spans="4:4" x14ac:dyDescent="0.25">
      <c r="D795" s="36"/>
    </row>
    <row r="796" spans="4:4" x14ac:dyDescent="0.25">
      <c r="D796" s="36"/>
    </row>
    <row r="797" spans="4:4" x14ac:dyDescent="0.25">
      <c r="D797" s="36"/>
    </row>
    <row r="798" spans="4:4" x14ac:dyDescent="0.25">
      <c r="D798" s="36"/>
    </row>
    <row r="799" spans="4:4" x14ac:dyDescent="0.25">
      <c r="D799" s="36"/>
    </row>
    <row r="800" spans="4:4" x14ac:dyDescent="0.25">
      <c r="D800" s="36"/>
    </row>
    <row r="801" spans="4:4" x14ac:dyDescent="0.25">
      <c r="D801" s="36"/>
    </row>
    <row r="802" spans="4:4" x14ac:dyDescent="0.25">
      <c r="D802" s="36"/>
    </row>
    <row r="803" spans="4:4" x14ac:dyDescent="0.25">
      <c r="D803" s="36"/>
    </row>
    <row r="804" spans="4:4" x14ac:dyDescent="0.25">
      <c r="D804" s="36"/>
    </row>
    <row r="805" spans="4:4" x14ac:dyDescent="0.25">
      <c r="D805" s="36"/>
    </row>
    <row r="806" spans="4:4" x14ac:dyDescent="0.25">
      <c r="D806" s="36"/>
    </row>
    <row r="807" spans="4:4" x14ac:dyDescent="0.25">
      <c r="D807" s="36"/>
    </row>
    <row r="808" spans="4:4" x14ac:dyDescent="0.25">
      <c r="D808" s="36"/>
    </row>
    <row r="809" spans="4:4" x14ac:dyDescent="0.25">
      <c r="D809" s="36"/>
    </row>
    <row r="810" spans="4:4" x14ac:dyDescent="0.25">
      <c r="D810" s="36"/>
    </row>
    <row r="811" spans="4:4" x14ac:dyDescent="0.25">
      <c r="D811" s="36"/>
    </row>
    <row r="812" spans="4:4" x14ac:dyDescent="0.25">
      <c r="D812" s="36"/>
    </row>
    <row r="813" spans="4:4" x14ac:dyDescent="0.25">
      <c r="D813" s="36"/>
    </row>
    <row r="814" spans="4:4" x14ac:dyDescent="0.25">
      <c r="D814" s="36"/>
    </row>
    <row r="815" spans="4:4" x14ac:dyDescent="0.25">
      <c r="D815" s="36"/>
    </row>
    <row r="816" spans="4:4" x14ac:dyDescent="0.25">
      <c r="D816" s="36"/>
    </row>
    <row r="817" spans="4:4" x14ac:dyDescent="0.25">
      <c r="D817" s="36"/>
    </row>
    <row r="818" spans="4:4" x14ac:dyDescent="0.25">
      <c r="D818" s="36"/>
    </row>
    <row r="819" spans="4:4" x14ac:dyDescent="0.25">
      <c r="D819" s="36"/>
    </row>
    <row r="820" spans="4:4" x14ac:dyDescent="0.25">
      <c r="D820" s="36"/>
    </row>
    <row r="821" spans="4:4" x14ac:dyDescent="0.25">
      <c r="D821" s="36"/>
    </row>
    <row r="822" spans="4:4" x14ac:dyDescent="0.25">
      <c r="D822" s="36"/>
    </row>
    <row r="823" spans="4:4" x14ac:dyDescent="0.25">
      <c r="D823" s="36"/>
    </row>
    <row r="824" spans="4:4" x14ac:dyDescent="0.25">
      <c r="D824" s="36"/>
    </row>
    <row r="825" spans="4:4" x14ac:dyDescent="0.25">
      <c r="D825" s="36"/>
    </row>
    <row r="826" spans="4:4" x14ac:dyDescent="0.25">
      <c r="D826" s="36"/>
    </row>
    <row r="827" spans="4:4" x14ac:dyDescent="0.25">
      <c r="D827" s="36"/>
    </row>
    <row r="828" spans="4:4" x14ac:dyDescent="0.25">
      <c r="D828" s="36"/>
    </row>
    <row r="829" spans="4:4" x14ac:dyDescent="0.25">
      <c r="D829" s="36"/>
    </row>
    <row r="830" spans="4:4" x14ac:dyDescent="0.25">
      <c r="D830" s="36"/>
    </row>
    <row r="831" spans="4:4" x14ac:dyDescent="0.25">
      <c r="D831" s="36"/>
    </row>
    <row r="832" spans="4:4" x14ac:dyDescent="0.25">
      <c r="D832" s="36"/>
    </row>
    <row r="833" spans="4:4" x14ac:dyDescent="0.25">
      <c r="D833" s="36"/>
    </row>
    <row r="834" spans="4:4" x14ac:dyDescent="0.25">
      <c r="D834" s="36"/>
    </row>
    <row r="835" spans="4:4" x14ac:dyDescent="0.25">
      <c r="D835" s="36"/>
    </row>
    <row r="836" spans="4:4" x14ac:dyDescent="0.25">
      <c r="D836" s="36"/>
    </row>
    <row r="837" spans="4:4" x14ac:dyDescent="0.25">
      <c r="D837" s="36"/>
    </row>
    <row r="838" spans="4:4" x14ac:dyDescent="0.25">
      <c r="D838" s="36"/>
    </row>
    <row r="839" spans="4:4" x14ac:dyDescent="0.25">
      <c r="D839" s="36"/>
    </row>
    <row r="840" spans="4:4" x14ac:dyDescent="0.25">
      <c r="D840" s="36"/>
    </row>
    <row r="841" spans="4:4" x14ac:dyDescent="0.25">
      <c r="D841" s="36"/>
    </row>
    <row r="842" spans="4:4" x14ac:dyDescent="0.25">
      <c r="D842" s="36"/>
    </row>
    <row r="843" spans="4:4" x14ac:dyDescent="0.25">
      <c r="D843" s="36"/>
    </row>
    <row r="844" spans="4:4" x14ac:dyDescent="0.25">
      <c r="D844" s="36"/>
    </row>
    <row r="845" spans="4:4" x14ac:dyDescent="0.25">
      <c r="D845" s="36"/>
    </row>
    <row r="846" spans="4:4" x14ac:dyDescent="0.25">
      <c r="D846" s="36"/>
    </row>
    <row r="847" spans="4:4" x14ac:dyDescent="0.25">
      <c r="D847" s="36"/>
    </row>
    <row r="848" spans="4:4" x14ac:dyDescent="0.25">
      <c r="D848" s="36"/>
    </row>
    <row r="849" spans="4:4" x14ac:dyDescent="0.25">
      <c r="D849" s="36"/>
    </row>
    <row r="850" spans="4:4" x14ac:dyDescent="0.25">
      <c r="D850" s="36"/>
    </row>
    <row r="851" spans="4:4" x14ac:dyDescent="0.25">
      <c r="D851" s="36"/>
    </row>
    <row r="852" spans="4:4" x14ac:dyDescent="0.25">
      <c r="D852" s="36"/>
    </row>
    <row r="853" spans="4:4" x14ac:dyDescent="0.25">
      <c r="D853" s="36"/>
    </row>
    <row r="854" spans="4:4" x14ac:dyDescent="0.25">
      <c r="D854" s="36"/>
    </row>
    <row r="855" spans="4:4" x14ac:dyDescent="0.25">
      <c r="D855" s="36"/>
    </row>
    <row r="856" spans="4:4" x14ac:dyDescent="0.25">
      <c r="D856" s="36"/>
    </row>
    <row r="857" spans="4:4" x14ac:dyDescent="0.25">
      <c r="D857" s="36"/>
    </row>
    <row r="858" spans="4:4" x14ac:dyDescent="0.25">
      <c r="D858" s="36"/>
    </row>
    <row r="859" spans="4:4" x14ac:dyDescent="0.25">
      <c r="D859" s="36"/>
    </row>
    <row r="860" spans="4:4" x14ac:dyDescent="0.25">
      <c r="D860" s="36"/>
    </row>
    <row r="861" spans="4:4" x14ac:dyDescent="0.25">
      <c r="D861" s="36"/>
    </row>
    <row r="862" spans="4:4" x14ac:dyDescent="0.25">
      <c r="D862" s="36"/>
    </row>
    <row r="863" spans="4:4" x14ac:dyDescent="0.25">
      <c r="D863" s="36"/>
    </row>
    <row r="864" spans="4:4" x14ac:dyDescent="0.25">
      <c r="D864" s="36"/>
    </row>
    <row r="865" spans="4:4" x14ac:dyDescent="0.25">
      <c r="D865" s="36"/>
    </row>
    <row r="866" spans="4:4" x14ac:dyDescent="0.25">
      <c r="D866" s="36"/>
    </row>
    <row r="867" spans="4:4" x14ac:dyDescent="0.25">
      <c r="D867" s="36"/>
    </row>
    <row r="868" spans="4:4" x14ac:dyDescent="0.25">
      <c r="D868" s="36"/>
    </row>
    <row r="869" spans="4:4" x14ac:dyDescent="0.25">
      <c r="D869" s="36"/>
    </row>
    <row r="870" spans="4:4" x14ac:dyDescent="0.25">
      <c r="D870" s="36"/>
    </row>
    <row r="871" spans="4:4" x14ac:dyDescent="0.25">
      <c r="D871" s="36"/>
    </row>
    <row r="872" spans="4:4" x14ac:dyDescent="0.25">
      <c r="D872" s="36"/>
    </row>
    <row r="873" spans="4:4" x14ac:dyDescent="0.25">
      <c r="D873" s="36"/>
    </row>
    <row r="874" spans="4:4" x14ac:dyDescent="0.25">
      <c r="D874" s="36"/>
    </row>
    <row r="875" spans="4:4" x14ac:dyDescent="0.25">
      <c r="D875" s="36"/>
    </row>
    <row r="876" spans="4:4" x14ac:dyDescent="0.25">
      <c r="D876" s="36"/>
    </row>
    <row r="877" spans="4:4" x14ac:dyDescent="0.25">
      <c r="D877" s="36"/>
    </row>
    <row r="878" spans="4:4" x14ac:dyDescent="0.25">
      <c r="D878" s="36"/>
    </row>
    <row r="879" spans="4:4" x14ac:dyDescent="0.25">
      <c r="D879" s="36"/>
    </row>
    <row r="880" spans="4:4" x14ac:dyDescent="0.25">
      <c r="D880" s="36"/>
    </row>
    <row r="881" spans="4:4" x14ac:dyDescent="0.25">
      <c r="D881" s="36"/>
    </row>
    <row r="882" spans="4:4" x14ac:dyDescent="0.25">
      <c r="D882" s="36"/>
    </row>
    <row r="883" spans="4:4" x14ac:dyDescent="0.25">
      <c r="D883" s="36"/>
    </row>
    <row r="884" spans="4:4" x14ac:dyDescent="0.25">
      <c r="D884" s="36"/>
    </row>
    <row r="885" spans="4:4" x14ac:dyDescent="0.25">
      <c r="D885" s="36"/>
    </row>
    <row r="886" spans="4:4" x14ac:dyDescent="0.25">
      <c r="D886" s="36"/>
    </row>
    <row r="887" spans="4:4" x14ac:dyDescent="0.25">
      <c r="D887" s="36"/>
    </row>
    <row r="888" spans="4:4" x14ac:dyDescent="0.25">
      <c r="D888" s="36"/>
    </row>
    <row r="889" spans="4:4" x14ac:dyDescent="0.25">
      <c r="D889" s="36"/>
    </row>
    <row r="890" spans="4:4" x14ac:dyDescent="0.25">
      <c r="D890" s="36"/>
    </row>
    <row r="891" spans="4:4" x14ac:dyDescent="0.25">
      <c r="D891" s="36"/>
    </row>
    <row r="892" spans="4:4" x14ac:dyDescent="0.25">
      <c r="D892" s="36"/>
    </row>
    <row r="893" spans="4:4" x14ac:dyDescent="0.25">
      <c r="D893" s="36"/>
    </row>
    <row r="894" spans="4:4" x14ac:dyDescent="0.25">
      <c r="D894" s="36"/>
    </row>
    <row r="895" spans="4:4" x14ac:dyDescent="0.25">
      <c r="D895" s="36"/>
    </row>
    <row r="896" spans="4:4" x14ac:dyDescent="0.25">
      <c r="D896" s="36"/>
    </row>
    <row r="897" spans="4:4" x14ac:dyDescent="0.25">
      <c r="D897" s="36"/>
    </row>
    <row r="898" spans="4:4" x14ac:dyDescent="0.25">
      <c r="D898" s="36"/>
    </row>
    <row r="899" spans="4:4" x14ac:dyDescent="0.25">
      <c r="D899" s="36"/>
    </row>
    <row r="900" spans="4:4" x14ac:dyDescent="0.25">
      <c r="D900" s="36"/>
    </row>
    <row r="901" spans="4:4" x14ac:dyDescent="0.25">
      <c r="D901" s="36"/>
    </row>
    <row r="902" spans="4:4" x14ac:dyDescent="0.25">
      <c r="D902" s="36"/>
    </row>
    <row r="903" spans="4:4" x14ac:dyDescent="0.25">
      <c r="D903" s="36"/>
    </row>
    <row r="904" spans="4:4" x14ac:dyDescent="0.25">
      <c r="D904" s="36"/>
    </row>
    <row r="905" spans="4:4" x14ac:dyDescent="0.25">
      <c r="D905" s="36"/>
    </row>
    <row r="906" spans="4:4" x14ac:dyDescent="0.25">
      <c r="D906" s="36"/>
    </row>
    <row r="907" spans="4:4" x14ac:dyDescent="0.25">
      <c r="D907" s="36"/>
    </row>
    <row r="908" spans="4:4" x14ac:dyDescent="0.25">
      <c r="D908" s="36"/>
    </row>
    <row r="909" spans="4:4" x14ac:dyDescent="0.25">
      <c r="D909" s="36"/>
    </row>
    <row r="910" spans="4:4" x14ac:dyDescent="0.25">
      <c r="D910" s="36"/>
    </row>
    <row r="911" spans="4:4" x14ac:dyDescent="0.25">
      <c r="D911" s="36"/>
    </row>
    <row r="912" spans="4:4" x14ac:dyDescent="0.25">
      <c r="D912" s="36"/>
    </row>
    <row r="913" spans="4:4" x14ac:dyDescent="0.25">
      <c r="D913" s="36"/>
    </row>
    <row r="914" spans="4:4" x14ac:dyDescent="0.25">
      <c r="D914" s="36"/>
    </row>
    <row r="915" spans="4:4" x14ac:dyDescent="0.25">
      <c r="D915" s="36"/>
    </row>
    <row r="916" spans="4:4" x14ac:dyDescent="0.25">
      <c r="D916" s="36"/>
    </row>
    <row r="917" spans="4:4" x14ac:dyDescent="0.25">
      <c r="D917" s="36"/>
    </row>
    <row r="918" spans="4:4" x14ac:dyDescent="0.25">
      <c r="D918" s="36"/>
    </row>
    <row r="919" spans="4:4" x14ac:dyDescent="0.25">
      <c r="D919" s="36"/>
    </row>
    <row r="920" spans="4:4" x14ac:dyDescent="0.25">
      <c r="D920" s="36"/>
    </row>
    <row r="921" spans="4:4" x14ac:dyDescent="0.25">
      <c r="D921" s="36"/>
    </row>
    <row r="922" spans="4:4" x14ac:dyDescent="0.25">
      <c r="D922" s="36"/>
    </row>
    <row r="923" spans="4:4" x14ac:dyDescent="0.25">
      <c r="D923" s="36"/>
    </row>
    <row r="924" spans="4:4" x14ac:dyDescent="0.25">
      <c r="D924" s="36"/>
    </row>
    <row r="925" spans="4:4" x14ac:dyDescent="0.25">
      <c r="D925" s="36"/>
    </row>
    <row r="926" spans="4:4" x14ac:dyDescent="0.25">
      <c r="D926" s="36"/>
    </row>
    <row r="927" spans="4:4" x14ac:dyDescent="0.25">
      <c r="D927" s="36"/>
    </row>
    <row r="928" spans="4:4" x14ac:dyDescent="0.25">
      <c r="D928" s="36"/>
    </row>
    <row r="929" spans="4:4" x14ac:dyDescent="0.25">
      <c r="D929" s="36"/>
    </row>
    <row r="930" spans="4:4" x14ac:dyDescent="0.25">
      <c r="D930" s="36"/>
    </row>
    <row r="931" spans="4:4" x14ac:dyDescent="0.25">
      <c r="D931" s="36"/>
    </row>
    <row r="932" spans="4:4" x14ac:dyDescent="0.25">
      <c r="D932" s="36"/>
    </row>
    <row r="933" spans="4:4" x14ac:dyDescent="0.25">
      <c r="D933" s="36"/>
    </row>
    <row r="934" spans="4:4" x14ac:dyDescent="0.25">
      <c r="D934" s="36"/>
    </row>
    <row r="935" spans="4:4" x14ac:dyDescent="0.25">
      <c r="D935" s="36"/>
    </row>
    <row r="936" spans="4:4" x14ac:dyDescent="0.25">
      <c r="D936" s="36"/>
    </row>
    <row r="937" spans="4:4" x14ac:dyDescent="0.25">
      <c r="D937" s="36"/>
    </row>
    <row r="938" spans="4:4" x14ac:dyDescent="0.25">
      <c r="D938" s="36"/>
    </row>
    <row r="939" spans="4:4" x14ac:dyDescent="0.25">
      <c r="D939" s="36"/>
    </row>
    <row r="940" spans="4:4" x14ac:dyDescent="0.25">
      <c r="D940" s="36"/>
    </row>
    <row r="941" spans="4:4" x14ac:dyDescent="0.25">
      <c r="D941" s="36"/>
    </row>
    <row r="942" spans="4:4" x14ac:dyDescent="0.25">
      <c r="D942" s="36"/>
    </row>
    <row r="943" spans="4:4" x14ac:dyDescent="0.25">
      <c r="D943" s="36"/>
    </row>
    <row r="944" spans="4:4" x14ac:dyDescent="0.25">
      <c r="D944" s="36"/>
    </row>
    <row r="945" spans="4:4" x14ac:dyDescent="0.25">
      <c r="D945" s="36"/>
    </row>
    <row r="946" spans="4:4" x14ac:dyDescent="0.25">
      <c r="D946" s="36"/>
    </row>
    <row r="947" spans="4:4" x14ac:dyDescent="0.25">
      <c r="D947" s="36"/>
    </row>
    <row r="948" spans="4:4" x14ac:dyDescent="0.25">
      <c r="D948" s="36"/>
    </row>
    <row r="949" spans="4:4" x14ac:dyDescent="0.25">
      <c r="D949" s="36"/>
    </row>
    <row r="950" spans="4:4" x14ac:dyDescent="0.25">
      <c r="D950" s="36"/>
    </row>
    <row r="951" spans="4:4" x14ac:dyDescent="0.25">
      <c r="D951" s="36"/>
    </row>
    <row r="952" spans="4:4" x14ac:dyDescent="0.25">
      <c r="D952" s="36"/>
    </row>
    <row r="953" spans="4:4" x14ac:dyDescent="0.25">
      <c r="D953" s="36"/>
    </row>
    <row r="954" spans="4:4" x14ac:dyDescent="0.25">
      <c r="D954" s="36"/>
    </row>
    <row r="955" spans="4:4" x14ac:dyDescent="0.25">
      <c r="D955" s="36"/>
    </row>
    <row r="956" spans="4:4" x14ac:dyDescent="0.25">
      <c r="D956" s="36"/>
    </row>
    <row r="957" spans="4:4" x14ac:dyDescent="0.25">
      <c r="D957" s="36"/>
    </row>
    <row r="958" spans="4:4" x14ac:dyDescent="0.25">
      <c r="D958" s="36"/>
    </row>
    <row r="959" spans="4:4" x14ac:dyDescent="0.25">
      <c r="D959" s="36"/>
    </row>
    <row r="960" spans="4:4" x14ac:dyDescent="0.25">
      <c r="D960" s="36"/>
    </row>
    <row r="961" spans="4:4" x14ac:dyDescent="0.25">
      <c r="D961" s="36"/>
    </row>
    <row r="962" spans="4:4" x14ac:dyDescent="0.25">
      <c r="D962" s="36"/>
    </row>
    <row r="963" spans="4:4" x14ac:dyDescent="0.25">
      <c r="D963" s="36"/>
    </row>
    <row r="964" spans="4:4" x14ac:dyDescent="0.25">
      <c r="D964" s="36"/>
    </row>
    <row r="965" spans="4:4" x14ac:dyDescent="0.25">
      <c r="D965" s="36"/>
    </row>
    <row r="966" spans="4:4" x14ac:dyDescent="0.25">
      <c r="D966" s="36"/>
    </row>
    <row r="967" spans="4:4" x14ac:dyDescent="0.25">
      <c r="D967" s="36"/>
    </row>
    <row r="968" spans="4:4" x14ac:dyDescent="0.25">
      <c r="D968" s="36"/>
    </row>
    <row r="969" spans="4:4" x14ac:dyDescent="0.25">
      <c r="D969" s="36"/>
    </row>
    <row r="970" spans="4:4" x14ac:dyDescent="0.25">
      <c r="D970" s="36"/>
    </row>
    <row r="971" spans="4:4" x14ac:dyDescent="0.25">
      <c r="D971" s="36"/>
    </row>
    <row r="972" spans="4:4" x14ac:dyDescent="0.25">
      <c r="D972" s="36"/>
    </row>
    <row r="973" spans="4:4" x14ac:dyDescent="0.25">
      <c r="D973" s="36"/>
    </row>
    <row r="974" spans="4:4" x14ac:dyDescent="0.25">
      <c r="D974" s="36"/>
    </row>
    <row r="975" spans="4:4" x14ac:dyDescent="0.25">
      <c r="D975" s="36"/>
    </row>
    <row r="976" spans="4:4" x14ac:dyDescent="0.25">
      <c r="D976" s="36"/>
    </row>
    <row r="977" spans="4:4" x14ac:dyDescent="0.25">
      <c r="D977" s="36"/>
    </row>
    <row r="978" spans="4:4" x14ac:dyDescent="0.25">
      <c r="D978" s="36"/>
    </row>
    <row r="979" spans="4:4" x14ac:dyDescent="0.25">
      <c r="D979" s="36"/>
    </row>
    <row r="980" spans="4:4" x14ac:dyDescent="0.25">
      <c r="D980" s="36"/>
    </row>
    <row r="981" spans="4:4" x14ac:dyDescent="0.25">
      <c r="D981" s="36"/>
    </row>
    <row r="982" spans="4:4" x14ac:dyDescent="0.25">
      <c r="D982" s="36"/>
    </row>
    <row r="983" spans="4:4" x14ac:dyDescent="0.25">
      <c r="D983" s="36"/>
    </row>
    <row r="984" spans="4:4" x14ac:dyDescent="0.25">
      <c r="D984" s="36"/>
    </row>
    <row r="985" spans="4:4" x14ac:dyDescent="0.25">
      <c r="D985" s="36"/>
    </row>
    <row r="986" spans="4:4" x14ac:dyDescent="0.25">
      <c r="D986" s="36"/>
    </row>
    <row r="987" spans="4:4" x14ac:dyDescent="0.25">
      <c r="D987" s="36"/>
    </row>
    <row r="988" spans="4:4" x14ac:dyDescent="0.25">
      <c r="D988" s="36"/>
    </row>
    <row r="989" spans="4:4" x14ac:dyDescent="0.25">
      <c r="D989" s="36"/>
    </row>
    <row r="990" spans="4:4" x14ac:dyDescent="0.25">
      <c r="D990" s="36"/>
    </row>
    <row r="991" spans="4:4" x14ac:dyDescent="0.25">
      <c r="D991" s="36"/>
    </row>
    <row r="992" spans="4:4" x14ac:dyDescent="0.25">
      <c r="D992" s="36"/>
    </row>
    <row r="993" spans="4:4" x14ac:dyDescent="0.25">
      <c r="D993" s="36"/>
    </row>
    <row r="994" spans="4:4" x14ac:dyDescent="0.25">
      <c r="D994" s="36"/>
    </row>
    <row r="995" spans="4:4" x14ac:dyDescent="0.25">
      <c r="D995" s="36"/>
    </row>
    <row r="996" spans="4:4" x14ac:dyDescent="0.25">
      <c r="D996" s="36"/>
    </row>
    <row r="997" spans="4:4" x14ac:dyDescent="0.25">
      <c r="D997" s="36"/>
    </row>
    <row r="998" spans="4:4" x14ac:dyDescent="0.25">
      <c r="D998" s="36"/>
    </row>
    <row r="999" spans="4:4" x14ac:dyDescent="0.25">
      <c r="D999" s="36"/>
    </row>
    <row r="1000" spans="4:4" x14ac:dyDescent="0.25">
      <c r="D1000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7"/>
  <sheetViews>
    <sheetView zoomScale="70" zoomScaleNormal="70" workbookViewId="0">
      <pane xSplit="2" ySplit="4" topLeftCell="BF92" activePane="bottomRight" state="frozen"/>
      <selection pane="topRight" activeCell="C1" sqref="C1"/>
      <selection pane="bottomLeft" activeCell="A8" sqref="A8"/>
      <selection pane="bottomRight" activeCell="BP92" sqref="BP92"/>
    </sheetView>
  </sheetViews>
  <sheetFormatPr defaultRowHeight="15.75" x14ac:dyDescent="0.25"/>
  <cols>
    <col min="1" max="1" width="52.42578125" style="22" customWidth="1"/>
    <col min="2" max="2" width="49.140625" style="1" customWidth="1"/>
    <col min="3" max="5" width="13.140625" style="1" customWidth="1"/>
    <col min="6" max="6" width="12.42578125" style="1" customWidth="1"/>
    <col min="7" max="7" width="14.85546875" style="1" customWidth="1"/>
    <col min="8" max="9" width="12.85546875" style="1" customWidth="1"/>
    <col min="10" max="10" width="14.85546875" style="1" customWidth="1"/>
    <col min="11" max="11" width="12.85546875" style="1" customWidth="1"/>
    <col min="12" max="12" width="14.42578125" style="1" customWidth="1"/>
    <col min="13" max="13" width="13.140625" style="1" customWidth="1"/>
    <col min="14" max="14" width="12.85546875" style="1" customWidth="1"/>
    <col min="15" max="15" width="18.7109375" style="1" customWidth="1"/>
    <col min="16" max="16" width="12.85546875" style="1" customWidth="1"/>
    <col min="17" max="28" width="13.140625" style="1" customWidth="1"/>
    <col min="29" max="29" width="12.85546875" style="1" customWidth="1"/>
    <col min="30" max="30" width="12.42578125" style="1" customWidth="1"/>
    <col min="31" max="31" width="13.140625" style="1" customWidth="1"/>
    <col min="32" max="32" width="12.85546875" style="1" customWidth="1"/>
    <col min="33" max="33" width="14.42578125" style="1" customWidth="1"/>
    <col min="34" max="34" width="12.42578125" style="1" customWidth="1"/>
    <col min="35" max="35" width="12.85546875" style="1" customWidth="1"/>
    <col min="36" max="37" width="13.140625" style="1" customWidth="1"/>
    <col min="38" max="38" width="12.85546875" style="1" customWidth="1"/>
    <col min="39" max="40" width="13.140625" style="1" customWidth="1"/>
    <col min="41" max="41" width="12.42578125" style="1" customWidth="1"/>
    <col min="42" max="42" width="8.85546875" style="1" bestFit="1" customWidth="1"/>
    <col min="43" max="53" width="9.140625" style="1" customWidth="1"/>
    <col min="54" max="57" width="10.7109375" style="1" customWidth="1"/>
    <col min="58" max="58" width="13.5703125" style="1" customWidth="1"/>
    <col min="59" max="59" width="12.5703125" style="1" customWidth="1"/>
    <col min="60" max="60" width="10.7109375" style="1" customWidth="1"/>
    <col min="61" max="61" width="14" style="1" customWidth="1"/>
    <col min="62" max="64" width="10.7109375" style="1" customWidth="1"/>
    <col min="65" max="65" width="9.140625" style="1" customWidth="1"/>
    <col min="66" max="66" width="10.5703125" style="1" customWidth="1"/>
    <col min="67" max="68" width="9.140625" style="1" customWidth="1"/>
    <col min="69" max="69" width="13.5703125" style="1" customWidth="1"/>
    <col min="70" max="70" width="9.140625" style="1"/>
    <col min="71" max="71" width="46.42578125" style="1" customWidth="1"/>
    <col min="72" max="16384" width="9.140625" style="1"/>
  </cols>
  <sheetData>
    <row r="1" spans="1:71" s="27" customFormat="1" ht="54" customHeight="1" x14ac:dyDescent="0.25">
      <c r="A1" s="46" t="s">
        <v>303</v>
      </c>
      <c r="B1" s="46" t="s">
        <v>304</v>
      </c>
      <c r="C1" s="33" t="str">
        <f>IFERROR(VLOOKUP(C4,Components,2,FALSE),"None")</f>
        <v>Class A</v>
      </c>
      <c r="D1" s="33" t="str">
        <f t="shared" ref="D1:BA1" si="0">IFERROR(VLOOKUP(D4,Components,2,FALSE),"None")</f>
        <v>Class C</v>
      </c>
      <c r="E1" s="33" t="str">
        <f t="shared" si="0"/>
        <v>Class G</v>
      </c>
      <c r="F1" s="33" t="str">
        <f t="shared" si="0"/>
        <v>Intercem</v>
      </c>
      <c r="G1" s="33" t="str">
        <f t="shared" si="0"/>
        <v>Sanseal</v>
      </c>
      <c r="H1" s="33" t="str">
        <f t="shared" si="0"/>
        <v>Flyash</v>
      </c>
      <c r="I1" s="33" t="str">
        <f t="shared" si="0"/>
        <v>Flyash (Sask)</v>
      </c>
      <c r="J1" s="33" t="str">
        <f t="shared" si="0"/>
        <v>Densified Fume</v>
      </c>
      <c r="K1" s="33" t="str">
        <f t="shared" si="0"/>
        <v>Sanlite</v>
      </c>
      <c r="L1" s="33" t="str">
        <f t="shared" si="0"/>
        <v>Silica Flour</v>
      </c>
      <c r="M1" s="33" t="str">
        <f t="shared" si="0"/>
        <v>GSS-1</v>
      </c>
      <c r="N1" s="33" t="str">
        <f t="shared" si="0"/>
        <v>SCA-1</v>
      </c>
      <c r="O1" s="33" t="str">
        <f t="shared" si="0"/>
        <v>CDM-6B</v>
      </c>
      <c r="P1" s="33" t="str">
        <f t="shared" si="0"/>
        <v>CDM-6</v>
      </c>
      <c r="Q1" s="33" t="str">
        <f t="shared" si="0"/>
        <v>CDM-2</v>
      </c>
      <c r="R1" s="33" t="str">
        <f t="shared" si="0"/>
        <v>CDM-5</v>
      </c>
      <c r="S1" s="33" t="str">
        <f t="shared" si="0"/>
        <v>CDM-C</v>
      </c>
      <c r="T1" s="33" t="str">
        <f t="shared" si="0"/>
        <v>CFR</v>
      </c>
      <c r="U1" s="33" t="str">
        <f t="shared" si="0"/>
        <v>CFR-2</v>
      </c>
      <c r="V1" s="33" t="str">
        <f t="shared" si="0"/>
        <v>CFR-5</v>
      </c>
      <c r="W1" s="33" t="str">
        <f t="shared" si="0"/>
        <v>CFL-3</v>
      </c>
      <c r="X1" s="33" t="str">
        <f t="shared" si="0"/>
        <v>CFL-4</v>
      </c>
      <c r="Y1" s="33" t="str">
        <f t="shared" si="0"/>
        <v>CFL-6</v>
      </c>
      <c r="Z1" s="33" t="str">
        <f t="shared" si="0"/>
        <v>CFL-7</v>
      </c>
      <c r="AA1" s="33" t="str">
        <f t="shared" si="0"/>
        <v>CaCl2</v>
      </c>
      <c r="AB1" s="33" t="str">
        <f t="shared" si="0"/>
        <v>SCA-6</v>
      </c>
      <c r="AC1" s="33" t="str">
        <f t="shared" si="0"/>
        <v>SCA-7</v>
      </c>
      <c r="AD1" s="33" t="str">
        <f t="shared" si="0"/>
        <v>SCA-5</v>
      </c>
      <c r="AE1" s="33" t="str">
        <f t="shared" si="0"/>
        <v>FWC-2</v>
      </c>
      <c r="AF1" s="33" t="str">
        <f>IFERROR(VLOOKUP(AF4,Components,2,FALSE),"None")</f>
        <v>LTR-3</v>
      </c>
      <c r="AG1" s="33" t="str">
        <f t="shared" si="0"/>
        <v>NaCl</v>
      </c>
      <c r="AH1" s="33" t="str">
        <f t="shared" si="0"/>
        <v>KCl</v>
      </c>
      <c r="AI1" s="33" t="str">
        <f t="shared" si="0"/>
        <v>EA-1</v>
      </c>
      <c r="AJ1" s="33" t="str">
        <f t="shared" si="0"/>
        <v>EA-3</v>
      </c>
      <c r="AK1" s="33" t="str">
        <f t="shared" si="0"/>
        <v>LCG-2</v>
      </c>
      <c r="AL1" s="33" t="str">
        <f t="shared" si="0"/>
        <v>Micromix</v>
      </c>
      <c r="AM1" s="33" t="str">
        <f t="shared" si="0"/>
        <v>LCG-1</v>
      </c>
      <c r="AN1" s="54" t="str">
        <f t="shared" si="0"/>
        <v>SG1500 AP1</v>
      </c>
      <c r="AO1" s="54" t="str">
        <f t="shared" si="0"/>
        <v>ASM-3</v>
      </c>
      <c r="AP1" s="54" t="str">
        <f>IFERROR(VLOOKUP(AP4,Components,2,FALSE),"None")</f>
        <v>Ciment Fondue</v>
      </c>
      <c r="AQ1" s="54" t="str">
        <f>IFERROR(VLOOKUP(AQ4,Components,2,FALSE),"None")</f>
        <v>None</v>
      </c>
      <c r="AR1" s="54" t="str">
        <f t="shared" si="0"/>
        <v>None</v>
      </c>
      <c r="AS1" s="54" t="str">
        <f t="shared" si="0"/>
        <v>None</v>
      </c>
      <c r="AT1" s="54" t="str">
        <f t="shared" si="0"/>
        <v>None</v>
      </c>
      <c r="AU1" s="54" t="str">
        <f t="shared" si="0"/>
        <v>None</v>
      </c>
      <c r="AV1" s="54" t="str">
        <f t="shared" si="0"/>
        <v>None</v>
      </c>
      <c r="AW1" s="54" t="str">
        <f t="shared" si="0"/>
        <v>None</v>
      </c>
      <c r="AX1" s="54" t="str">
        <f t="shared" si="0"/>
        <v>None</v>
      </c>
      <c r="AY1" s="54" t="str">
        <f t="shared" si="0"/>
        <v>None</v>
      </c>
      <c r="AZ1" s="54" t="str">
        <f t="shared" si="0"/>
        <v>None</v>
      </c>
      <c r="BA1" s="54" t="str">
        <f t="shared" si="0"/>
        <v>None</v>
      </c>
      <c r="BB1" s="23" t="s">
        <v>122</v>
      </c>
      <c r="BC1" s="23" t="s">
        <v>123</v>
      </c>
      <c r="BD1" s="23" t="s">
        <v>124</v>
      </c>
      <c r="BE1" s="23" t="s">
        <v>125</v>
      </c>
      <c r="BF1" s="24" t="s">
        <v>126</v>
      </c>
      <c r="BG1" s="25" t="s">
        <v>127</v>
      </c>
      <c r="BH1" s="25" t="s">
        <v>128</v>
      </c>
      <c r="BI1" s="26" t="s">
        <v>302</v>
      </c>
      <c r="BJ1" s="26" t="s">
        <v>129</v>
      </c>
      <c r="BK1" s="26" t="s">
        <v>195</v>
      </c>
      <c r="BL1" s="26" t="s">
        <v>194</v>
      </c>
      <c r="BM1" s="26" t="s">
        <v>196</v>
      </c>
      <c r="BN1" s="26" t="s">
        <v>130</v>
      </c>
      <c r="BO1" s="26" t="s">
        <v>131</v>
      </c>
      <c r="BP1" s="26" t="s">
        <v>132</v>
      </c>
      <c r="BQ1" s="55" t="s">
        <v>300</v>
      </c>
      <c r="BS1" s="28" t="s">
        <v>133</v>
      </c>
    </row>
    <row r="2" spans="1:71" ht="18" customHeight="1" x14ac:dyDescent="0.25">
      <c r="A2" s="42" t="s">
        <v>305</v>
      </c>
      <c r="B2" s="43" t="s">
        <v>306</v>
      </c>
      <c r="C2" s="10">
        <f t="shared" ref="C2:BA2" si="1">IFERROR(VLOOKUP(C4,Components,3,FALSE),"0")</f>
        <v>3.1520000000000001</v>
      </c>
      <c r="D2" s="10">
        <f t="shared" si="1"/>
        <v>3.1920000000000002</v>
      </c>
      <c r="E2" s="10">
        <f t="shared" si="1"/>
        <v>3.1880000000000002</v>
      </c>
      <c r="F2" s="10">
        <f t="shared" si="1"/>
        <v>2.9159999999999999</v>
      </c>
      <c r="G2" s="10">
        <f t="shared" si="1"/>
        <v>3.0379999999999998</v>
      </c>
      <c r="H2" s="10">
        <f t="shared" si="1"/>
        <v>2.1</v>
      </c>
      <c r="I2" s="10">
        <f t="shared" si="1"/>
        <v>2.44</v>
      </c>
      <c r="J2" s="10">
        <f t="shared" si="1"/>
        <v>2.5</v>
      </c>
      <c r="K2" s="10">
        <f t="shared" si="1"/>
        <v>2.4047999999999998</v>
      </c>
      <c r="L2" s="10">
        <f t="shared" si="1"/>
        <v>2.63</v>
      </c>
      <c r="M2" s="10">
        <f t="shared" si="1"/>
        <v>2.5419999999999998</v>
      </c>
      <c r="N2" s="10">
        <f t="shared" si="1"/>
        <v>2.7850000000000001</v>
      </c>
      <c r="O2" s="10">
        <f t="shared" si="1"/>
        <v>0.54</v>
      </c>
      <c r="P2" s="10">
        <f t="shared" si="1"/>
        <v>0.54</v>
      </c>
      <c r="Q2" s="10">
        <f t="shared" si="1"/>
        <v>0.32</v>
      </c>
      <c r="R2" s="10">
        <f t="shared" si="1"/>
        <v>0.38</v>
      </c>
      <c r="S2" s="10">
        <f t="shared" si="1"/>
        <v>1.2</v>
      </c>
      <c r="T2" s="10">
        <f t="shared" si="1"/>
        <v>1.377</v>
      </c>
      <c r="U2" s="10">
        <f t="shared" si="1"/>
        <v>1.38</v>
      </c>
      <c r="V2" s="10">
        <f t="shared" si="1"/>
        <v>1.0149999999999999</v>
      </c>
      <c r="W2" s="10">
        <f t="shared" si="1"/>
        <v>1.2869999999999999</v>
      </c>
      <c r="X2" s="10">
        <f t="shared" si="1"/>
        <v>1.4</v>
      </c>
      <c r="Y2" s="10">
        <f t="shared" si="1"/>
        <v>1.288</v>
      </c>
      <c r="Z2" s="10">
        <f t="shared" si="1"/>
        <v>1.5820000000000001</v>
      </c>
      <c r="AA2" s="10">
        <f t="shared" si="1"/>
        <v>2.1909999999999998</v>
      </c>
      <c r="AB2" s="10">
        <f t="shared" si="1"/>
        <v>2.319</v>
      </c>
      <c r="AC2" s="10">
        <f t="shared" si="1"/>
        <v>2.677</v>
      </c>
      <c r="AD2" s="10">
        <f t="shared" si="1"/>
        <v>2.4064000000000001</v>
      </c>
      <c r="AE2" s="10">
        <f t="shared" si="1"/>
        <v>2.3530000000000002</v>
      </c>
      <c r="AF2" s="10">
        <f>IFERROR(VLOOKUP(AF4,Components,3,FALSE),"0")</f>
        <v>1.8301000000000001</v>
      </c>
      <c r="AG2" s="10">
        <f t="shared" si="1"/>
        <v>2.1579999999999999</v>
      </c>
      <c r="AH2" s="10">
        <f t="shared" si="1"/>
        <v>2.770083102493075</v>
      </c>
      <c r="AI2" s="10">
        <f t="shared" si="1"/>
        <v>3.75</v>
      </c>
      <c r="AJ2" s="10">
        <f t="shared" si="1"/>
        <v>3.0539999999999998</v>
      </c>
      <c r="AK2" s="10">
        <f t="shared" si="1"/>
        <v>2.7644000000000002</v>
      </c>
      <c r="AL2" s="10">
        <f t="shared" si="1"/>
        <v>3.03</v>
      </c>
      <c r="AM2" s="10">
        <f t="shared" si="1"/>
        <v>2.7688000000000001</v>
      </c>
      <c r="AN2" s="10">
        <f t="shared" si="1"/>
        <v>1.978</v>
      </c>
      <c r="AO2" s="10">
        <f t="shared" si="1"/>
        <v>2.5190000000000001</v>
      </c>
      <c r="AP2" s="10">
        <f t="shared" si="1"/>
        <v>3.22</v>
      </c>
      <c r="AQ2" s="10" t="str">
        <f t="shared" si="1"/>
        <v>0</v>
      </c>
      <c r="AR2" s="10" t="str">
        <f t="shared" si="1"/>
        <v>0</v>
      </c>
      <c r="AS2" s="10" t="str">
        <f t="shared" si="1"/>
        <v>0</v>
      </c>
      <c r="AT2" s="10" t="str">
        <f t="shared" si="1"/>
        <v>0</v>
      </c>
      <c r="AU2" s="10" t="str">
        <f t="shared" si="1"/>
        <v>0</v>
      </c>
      <c r="AV2" s="10" t="str">
        <f t="shared" si="1"/>
        <v>0</v>
      </c>
      <c r="AW2" s="10" t="str">
        <f t="shared" si="1"/>
        <v>0</v>
      </c>
      <c r="AX2" s="10" t="str">
        <f t="shared" si="1"/>
        <v>0</v>
      </c>
      <c r="AY2" s="10" t="str">
        <f t="shared" si="1"/>
        <v>0</v>
      </c>
      <c r="AZ2" s="10" t="str">
        <f t="shared" si="1"/>
        <v>0</v>
      </c>
      <c r="BA2" s="10" t="str">
        <f t="shared" si="1"/>
        <v>0</v>
      </c>
      <c r="BB2" s="41"/>
      <c r="BC2" s="41"/>
      <c r="BD2" s="41"/>
      <c r="BE2" s="41"/>
      <c r="BF2" s="11"/>
      <c r="BG2" s="12"/>
      <c r="BH2" s="12"/>
      <c r="BI2" s="13"/>
      <c r="BJ2" s="13"/>
      <c r="BK2" s="13"/>
      <c r="BL2" s="13"/>
      <c r="BM2" s="13"/>
      <c r="BN2" s="13"/>
      <c r="BO2" s="13"/>
      <c r="BP2" s="13"/>
      <c r="BQ2" s="20"/>
    </row>
    <row r="3" spans="1:71" ht="18" customHeight="1" x14ac:dyDescent="0.25">
      <c r="A3" s="42" t="s">
        <v>305</v>
      </c>
      <c r="B3" s="43" t="s">
        <v>322</v>
      </c>
      <c r="C3" s="10">
        <f>IFERROR(IF(C2=0,0,1/C2),0)</f>
        <v>0.31725888324873097</v>
      </c>
      <c r="D3" s="10">
        <f t="shared" ref="D3:BA3" si="2">IFERROR(IF(D2=0,0,1/D2),0)</f>
        <v>0.31328320802005011</v>
      </c>
      <c r="E3" s="10">
        <f t="shared" si="2"/>
        <v>0.31367628607277287</v>
      </c>
      <c r="F3" s="10">
        <f t="shared" si="2"/>
        <v>0.34293552812071332</v>
      </c>
      <c r="G3" s="10">
        <f t="shared" si="2"/>
        <v>0.32916392363396973</v>
      </c>
      <c r="H3" s="10">
        <f t="shared" si="2"/>
        <v>0.47619047619047616</v>
      </c>
      <c r="I3" s="10">
        <f t="shared" si="2"/>
        <v>0.4098360655737705</v>
      </c>
      <c r="J3" s="10">
        <f t="shared" si="2"/>
        <v>0.4</v>
      </c>
      <c r="K3" s="10">
        <f t="shared" si="2"/>
        <v>0.41583499667332008</v>
      </c>
      <c r="L3" s="10">
        <f t="shared" si="2"/>
        <v>0.38022813688212931</v>
      </c>
      <c r="M3" s="10">
        <f t="shared" si="2"/>
        <v>0.39339103068450043</v>
      </c>
      <c r="N3" s="10">
        <f t="shared" si="2"/>
        <v>0.35906642728904847</v>
      </c>
      <c r="O3" s="10">
        <f t="shared" si="2"/>
        <v>1.8518518518518516</v>
      </c>
      <c r="P3" s="10">
        <f t="shared" si="2"/>
        <v>1.8518518518518516</v>
      </c>
      <c r="Q3" s="10">
        <f t="shared" si="2"/>
        <v>3.125</v>
      </c>
      <c r="R3" s="10">
        <f t="shared" si="2"/>
        <v>2.6315789473684212</v>
      </c>
      <c r="S3" s="10">
        <f t="shared" si="2"/>
        <v>0.83333333333333337</v>
      </c>
      <c r="T3" s="10">
        <f t="shared" si="2"/>
        <v>0.72621641249092228</v>
      </c>
      <c r="U3" s="10">
        <f t="shared" si="2"/>
        <v>0.7246376811594204</v>
      </c>
      <c r="V3" s="10">
        <f t="shared" si="2"/>
        <v>0.98522167487684742</v>
      </c>
      <c r="W3" s="10">
        <f t="shared" si="2"/>
        <v>0.77700077700077708</v>
      </c>
      <c r="X3" s="10">
        <f t="shared" si="2"/>
        <v>0.7142857142857143</v>
      </c>
      <c r="Y3" s="10">
        <f t="shared" si="2"/>
        <v>0.77639751552795033</v>
      </c>
      <c r="Z3" s="10">
        <f t="shared" si="2"/>
        <v>0.63211125158027814</v>
      </c>
      <c r="AA3" s="10">
        <f t="shared" si="2"/>
        <v>0.45641259698767689</v>
      </c>
      <c r="AB3" s="10">
        <f t="shared" si="2"/>
        <v>0.43122035360068994</v>
      </c>
      <c r="AC3" s="10">
        <f t="shared" si="2"/>
        <v>0.37355248412401942</v>
      </c>
      <c r="AD3" s="10">
        <f t="shared" si="2"/>
        <v>0.41555851063829785</v>
      </c>
      <c r="AE3" s="10">
        <f t="shared" si="2"/>
        <v>0.42498937526561831</v>
      </c>
      <c r="AF3" s="10">
        <f t="shared" si="2"/>
        <v>0.5464182285121032</v>
      </c>
      <c r="AG3" s="10">
        <f t="shared" si="2"/>
        <v>0.46339202965708992</v>
      </c>
      <c r="AH3" s="10">
        <f t="shared" si="2"/>
        <v>0.36099999999999999</v>
      </c>
      <c r="AI3" s="10">
        <f t="shared" si="2"/>
        <v>0.26666666666666666</v>
      </c>
      <c r="AJ3" s="10">
        <f t="shared" si="2"/>
        <v>0.32743942370661427</v>
      </c>
      <c r="AK3" s="10">
        <f t="shared" si="2"/>
        <v>0.36174215019534073</v>
      </c>
      <c r="AL3" s="10">
        <f t="shared" si="2"/>
        <v>0.33003300330033003</v>
      </c>
      <c r="AM3" s="10">
        <f t="shared" si="2"/>
        <v>0.361167292689974</v>
      </c>
      <c r="AN3" s="10">
        <f t="shared" si="2"/>
        <v>0.50556117290192115</v>
      </c>
      <c r="AO3" s="10">
        <f t="shared" si="2"/>
        <v>0.39698292973402144</v>
      </c>
      <c r="AP3" s="10">
        <f t="shared" si="2"/>
        <v>0.3105590062111801</v>
      </c>
      <c r="AQ3" s="10">
        <f t="shared" si="2"/>
        <v>0</v>
      </c>
      <c r="AR3" s="10">
        <f t="shared" si="2"/>
        <v>0</v>
      </c>
      <c r="AS3" s="10">
        <f t="shared" si="2"/>
        <v>0</v>
      </c>
      <c r="AT3" s="10">
        <f t="shared" si="2"/>
        <v>0</v>
      </c>
      <c r="AU3" s="10">
        <f t="shared" si="2"/>
        <v>0</v>
      </c>
      <c r="AV3" s="10">
        <f t="shared" si="2"/>
        <v>0</v>
      </c>
      <c r="AW3" s="10">
        <f t="shared" si="2"/>
        <v>0</v>
      </c>
      <c r="AX3" s="10">
        <f t="shared" si="2"/>
        <v>0</v>
      </c>
      <c r="AY3" s="10">
        <f t="shared" si="2"/>
        <v>0</v>
      </c>
      <c r="AZ3" s="10">
        <f t="shared" si="2"/>
        <v>0</v>
      </c>
      <c r="BA3" s="10">
        <f t="shared" si="2"/>
        <v>0</v>
      </c>
      <c r="BB3" s="41"/>
      <c r="BC3" s="41"/>
      <c r="BD3" s="41"/>
      <c r="BE3" s="41"/>
      <c r="BF3" s="11"/>
      <c r="BG3" s="12"/>
      <c r="BH3" s="12"/>
      <c r="BI3" s="13"/>
      <c r="BJ3" s="13"/>
      <c r="BK3" s="13"/>
      <c r="BL3" s="13"/>
      <c r="BM3" s="13"/>
      <c r="BN3" s="13"/>
      <c r="BO3" s="13"/>
      <c r="BP3" s="13"/>
      <c r="BQ3" s="20"/>
    </row>
    <row r="4" spans="1:71" s="27" customFormat="1" ht="30" customHeight="1" x14ac:dyDescent="0.25">
      <c r="A4" s="44" t="s">
        <v>307</v>
      </c>
      <c r="B4" s="45" t="s">
        <v>308</v>
      </c>
      <c r="C4" s="67">
        <v>23072</v>
      </c>
      <c r="D4" s="67">
        <v>23073</v>
      </c>
      <c r="E4" s="67">
        <v>23074</v>
      </c>
      <c r="F4" s="67">
        <v>23116</v>
      </c>
      <c r="G4" s="67">
        <v>23192</v>
      </c>
      <c r="H4" s="67">
        <v>23091</v>
      </c>
      <c r="I4" s="67">
        <v>54775</v>
      </c>
      <c r="J4" s="68">
        <v>54770</v>
      </c>
      <c r="K4" s="67">
        <v>23190</v>
      </c>
      <c r="L4" s="67">
        <v>54769</v>
      </c>
      <c r="M4" s="67">
        <v>23022</v>
      </c>
      <c r="N4" s="67">
        <v>23102</v>
      </c>
      <c r="O4" s="67">
        <v>54152</v>
      </c>
      <c r="P4" s="67">
        <v>23167</v>
      </c>
      <c r="Q4" s="67">
        <v>23036</v>
      </c>
      <c r="R4" s="67">
        <v>23037</v>
      </c>
      <c r="S4" s="67">
        <v>23058</v>
      </c>
      <c r="T4" s="67">
        <v>23067</v>
      </c>
      <c r="U4" s="67">
        <v>23068</v>
      </c>
      <c r="V4" s="67">
        <v>32465</v>
      </c>
      <c r="W4" s="67">
        <v>23060</v>
      </c>
      <c r="X4" s="67">
        <v>23062</v>
      </c>
      <c r="Y4" s="67">
        <v>23063</v>
      </c>
      <c r="Z4" s="67">
        <v>23064</v>
      </c>
      <c r="AA4" s="67">
        <v>23054</v>
      </c>
      <c r="AB4" s="67">
        <v>23207</v>
      </c>
      <c r="AC4" s="67">
        <v>23147</v>
      </c>
      <c r="AD4" s="67">
        <v>23171</v>
      </c>
      <c r="AE4" s="67">
        <v>23099</v>
      </c>
      <c r="AF4" s="68">
        <v>23209</v>
      </c>
      <c r="AG4" s="67">
        <v>23188</v>
      </c>
      <c r="AH4" s="67">
        <v>23119</v>
      </c>
      <c r="AI4" s="67">
        <v>23221</v>
      </c>
      <c r="AJ4" s="67">
        <v>23222</v>
      </c>
      <c r="AK4" s="67">
        <v>23050</v>
      </c>
      <c r="AL4" s="67">
        <v>23153</v>
      </c>
      <c r="AM4" s="67">
        <v>23049</v>
      </c>
      <c r="AN4" s="67">
        <v>23200</v>
      </c>
      <c r="AO4" s="67">
        <v>23131</v>
      </c>
      <c r="AP4" s="52">
        <v>23092</v>
      </c>
      <c r="AQ4" s="52">
        <v>159</v>
      </c>
      <c r="AR4" s="52">
        <v>159</v>
      </c>
      <c r="AS4" s="52">
        <v>159</v>
      </c>
      <c r="AT4" s="52">
        <v>159</v>
      </c>
      <c r="AU4" s="52">
        <v>159</v>
      </c>
      <c r="AV4" s="52">
        <v>159</v>
      </c>
      <c r="AW4" s="52">
        <v>159</v>
      </c>
      <c r="AX4" s="52">
        <v>159</v>
      </c>
      <c r="AY4" s="52">
        <v>159</v>
      </c>
      <c r="AZ4" s="52">
        <v>159</v>
      </c>
      <c r="BA4" s="52">
        <v>159</v>
      </c>
      <c r="BB4" s="23"/>
      <c r="BC4" s="23"/>
      <c r="BD4" s="23"/>
      <c r="BE4" s="23"/>
      <c r="BF4" s="24"/>
      <c r="BG4" s="25"/>
      <c r="BH4" s="25"/>
      <c r="BI4" s="26"/>
      <c r="BJ4" s="26"/>
      <c r="BK4" s="26"/>
      <c r="BL4" s="26"/>
      <c r="BM4" s="28"/>
      <c r="BN4" s="51"/>
      <c r="BO4" s="28"/>
      <c r="BP4" s="51"/>
      <c r="BQ4" s="51"/>
      <c r="BS4" s="29"/>
    </row>
    <row r="5" spans="1:71" ht="18" customHeight="1" x14ac:dyDescent="0.25">
      <c r="A5" s="69" t="s">
        <v>134</v>
      </c>
      <c r="B5" s="70" t="s">
        <v>134</v>
      </c>
      <c r="C5" s="34">
        <v>1000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47">
        <f t="shared" ref="BB5:BB68" si="3">((BI5-(BD5*BN5))/BO5)/1000</f>
        <v>0.45858329487771116</v>
      </c>
      <c r="BC5" s="47">
        <f t="shared" ref="BC5:BC68" si="4">BN5+BB5</f>
        <v>0.77584217812644218</v>
      </c>
      <c r="BD5" s="34">
        <v>1880</v>
      </c>
      <c r="BE5" s="47">
        <f>1/(BC5-BB5)</f>
        <v>3.1519999999999992</v>
      </c>
      <c r="BF5" s="48" t="s">
        <v>135</v>
      </c>
      <c r="BG5" s="49" t="s">
        <v>136</v>
      </c>
      <c r="BH5" s="48">
        <v>0</v>
      </c>
      <c r="BI5" s="48">
        <f t="shared" ref="BI5:BI36" si="5">SUM(C5:BA5)</f>
        <v>1000</v>
      </c>
      <c r="BJ5" s="48">
        <v>1.44</v>
      </c>
      <c r="BK5" s="48">
        <v>1880</v>
      </c>
      <c r="BL5" s="48">
        <v>1880</v>
      </c>
      <c r="BM5" s="48">
        <v>1950</v>
      </c>
      <c r="BN5" s="47">
        <f t="shared" ref="BN5:BN68" si="6">((C5*C$3+D5*D$3+E5*E$3+F5*F$3+G5*G$3+H5*H$3+I5*I$3+J$3*J5+K5*K$3+L5*L$3+M5*M$3+N5*N$3+O5*O$3+P5*P$3+Q5*Q$3+R5*R$3+S5*S$3+T5*T$3+U5*U$3+V5*V$3+W5*W$3+X5*X$3+Y5*Y$3+Z5*Z$3+AA5*AA$3+AB5*AB$3+AC5*AC$3+AD5*AD$3+AE5*AE$3+AF5*AF$3+AG5*AG$3+AH5*AH$3+AI5*AI$3+AJ5*AJ$3+AK5*AK$3+AL5*AL$3+AM5*AM$3+AN5*AN$3+AO5*AO$3+AP5*AP$3+AQ5*AQ$3+AR5*AR$3+AS5*AS$3+AT5*AT$3+AU5*AU$3+AV5*AV$3+AW5*AW$3+AX5*AX$3+AY5*AY$3+AZ5*AZ$3+BA5*BA$3)/1000)</f>
        <v>0.31725888324873097</v>
      </c>
      <c r="BO5" s="48">
        <f t="shared" ref="BO5:BO68" si="7">BD5/1000-1</f>
        <v>0.87999999999999989</v>
      </c>
      <c r="BP5" s="50">
        <f t="shared" ref="BP5:BP68" si="8">BP4+1</f>
        <v>1</v>
      </c>
      <c r="BQ5" s="48" t="s">
        <v>301</v>
      </c>
      <c r="BS5" s="14"/>
    </row>
    <row r="6" spans="1:71" ht="18" customHeight="1" x14ac:dyDescent="0.25">
      <c r="A6" s="71" t="s">
        <v>137</v>
      </c>
      <c r="B6" s="72" t="s">
        <v>137</v>
      </c>
      <c r="C6" s="4"/>
      <c r="D6" s="4">
        <v>1000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5">
        <f t="shared" si="3"/>
        <v>0.56712293554398818</v>
      </c>
      <c r="BC6" s="5">
        <f t="shared" si="4"/>
        <v>0.88040614356403823</v>
      </c>
      <c r="BD6" s="4">
        <v>1780</v>
      </c>
      <c r="BE6" s="5">
        <f t="shared" ref="BE6:BE69" si="9">1/(BC6-BB6)</f>
        <v>3.1920000000000006</v>
      </c>
      <c r="BF6" s="2" t="s">
        <v>135</v>
      </c>
      <c r="BG6" s="15" t="s">
        <v>138</v>
      </c>
      <c r="BH6" s="2">
        <v>0</v>
      </c>
      <c r="BI6" s="2">
        <f t="shared" si="5"/>
        <v>1000</v>
      </c>
      <c r="BJ6" s="2">
        <v>1.51</v>
      </c>
      <c r="BK6" s="2">
        <v>1780</v>
      </c>
      <c r="BL6" s="2">
        <v>1780</v>
      </c>
      <c r="BM6" s="2">
        <v>1860</v>
      </c>
      <c r="BN6" s="5">
        <f t="shared" si="6"/>
        <v>0.31328320802005011</v>
      </c>
      <c r="BO6" s="2">
        <f t="shared" si="7"/>
        <v>0.78</v>
      </c>
      <c r="BP6" s="41">
        <f t="shared" si="8"/>
        <v>2</v>
      </c>
      <c r="BQ6" s="2" t="s">
        <v>301</v>
      </c>
      <c r="BS6" s="14"/>
    </row>
    <row r="7" spans="1:71" s="9" customFormat="1" ht="18" customHeight="1" x14ac:dyDescent="0.25">
      <c r="A7" s="71" t="s">
        <v>139</v>
      </c>
      <c r="B7" s="72" t="s">
        <v>139</v>
      </c>
      <c r="C7" s="4"/>
      <c r="D7" s="4"/>
      <c r="E7" s="4">
        <v>1000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19">
        <f t="shared" si="3"/>
        <v>0.4480592454779786</v>
      </c>
      <c r="BC7" s="19">
        <f t="shared" si="4"/>
        <v>0.76173553155075147</v>
      </c>
      <c r="BD7" s="4">
        <v>1901</v>
      </c>
      <c r="BE7" s="19">
        <f t="shared" si="9"/>
        <v>3.1880000000000002</v>
      </c>
      <c r="BF7" s="4" t="s">
        <v>135</v>
      </c>
      <c r="BG7" s="63" t="s">
        <v>140</v>
      </c>
      <c r="BH7" s="4">
        <v>0</v>
      </c>
      <c r="BI7" s="4">
        <f t="shared" si="5"/>
        <v>1000</v>
      </c>
      <c r="BJ7" s="4">
        <v>1.44</v>
      </c>
      <c r="BK7" s="4">
        <v>1700</v>
      </c>
      <c r="BL7" s="4">
        <v>2100</v>
      </c>
      <c r="BM7" s="4">
        <v>2105</v>
      </c>
      <c r="BN7" s="19">
        <f t="shared" si="6"/>
        <v>0.31367628607277287</v>
      </c>
      <c r="BO7" s="4">
        <f t="shared" si="7"/>
        <v>0.90100000000000002</v>
      </c>
      <c r="BP7" s="20">
        <f t="shared" si="8"/>
        <v>3</v>
      </c>
      <c r="BQ7" s="4">
        <v>113000</v>
      </c>
      <c r="BS7" s="14"/>
    </row>
    <row r="8" spans="1:71" s="9" customFormat="1" ht="18" customHeight="1" x14ac:dyDescent="0.25">
      <c r="A8" s="71" t="s">
        <v>146</v>
      </c>
      <c r="B8" s="72" t="s">
        <v>139</v>
      </c>
      <c r="C8" s="4"/>
      <c r="D8" s="4"/>
      <c r="E8" s="4">
        <v>1000</v>
      </c>
      <c r="F8" s="4"/>
      <c r="G8" s="4"/>
      <c r="H8" s="4"/>
      <c r="I8" s="4"/>
      <c r="J8" s="4"/>
      <c r="K8" s="4"/>
      <c r="L8" s="4"/>
      <c r="M8" s="4">
        <v>120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19">
        <f t="shared" si="3"/>
        <v>1.085053533569063</v>
      </c>
      <c r="BC8" s="19">
        <f t="shared" si="4"/>
        <v>1.4459367433239758</v>
      </c>
      <c r="BD8" s="4">
        <v>1525</v>
      </c>
      <c r="BE8" s="19">
        <f t="shared" si="9"/>
        <v>2.7709795661569614</v>
      </c>
      <c r="BF8" s="4" t="s">
        <v>144</v>
      </c>
      <c r="BG8" s="63" t="s">
        <v>140</v>
      </c>
      <c r="BH8" s="4">
        <v>12</v>
      </c>
      <c r="BI8" s="4">
        <f t="shared" si="5"/>
        <v>1120</v>
      </c>
      <c r="BJ8" s="4">
        <v>1.44</v>
      </c>
      <c r="BK8" s="4">
        <v>1525</v>
      </c>
      <c r="BL8" s="4">
        <v>1525</v>
      </c>
      <c r="BM8" s="4" t="s">
        <v>197</v>
      </c>
      <c r="BN8" s="19">
        <f t="shared" si="6"/>
        <v>0.36088320975491289</v>
      </c>
      <c r="BO8" s="4">
        <f t="shared" si="7"/>
        <v>0.52499999999999991</v>
      </c>
      <c r="BP8" s="20">
        <f t="shared" si="8"/>
        <v>4</v>
      </c>
      <c r="BQ8" s="4">
        <v>113000</v>
      </c>
      <c r="BS8" s="14"/>
    </row>
    <row r="9" spans="1:71" s="9" customFormat="1" ht="18" customHeight="1" x14ac:dyDescent="0.25">
      <c r="A9" s="71" t="s">
        <v>141</v>
      </c>
      <c r="B9" s="72" t="s">
        <v>139</v>
      </c>
      <c r="C9" s="4"/>
      <c r="D9" s="4"/>
      <c r="E9" s="4">
        <v>1000</v>
      </c>
      <c r="F9" s="4"/>
      <c r="G9" s="4"/>
      <c r="H9" s="4"/>
      <c r="I9" s="4"/>
      <c r="J9" s="4"/>
      <c r="K9" s="4"/>
      <c r="L9" s="4"/>
      <c r="M9" s="4">
        <v>20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19">
        <f t="shared" si="3"/>
        <v>0.55591304571747824</v>
      </c>
      <c r="BC9" s="19">
        <f t="shared" si="4"/>
        <v>0.87745715240394118</v>
      </c>
      <c r="BD9" s="4">
        <v>1796</v>
      </c>
      <c r="BE9" s="19">
        <f t="shared" si="9"/>
        <v>3.1099932457325306</v>
      </c>
      <c r="BF9" s="4" t="s">
        <v>135</v>
      </c>
      <c r="BG9" s="63" t="s">
        <v>140</v>
      </c>
      <c r="BH9" s="4">
        <v>2</v>
      </c>
      <c r="BI9" s="4">
        <f t="shared" si="5"/>
        <v>1020</v>
      </c>
      <c r="BJ9" s="4">
        <v>1.44</v>
      </c>
      <c r="BK9" s="4">
        <v>1796</v>
      </c>
      <c r="BL9" s="4">
        <v>1796</v>
      </c>
      <c r="BM9" s="4" t="s">
        <v>197</v>
      </c>
      <c r="BN9" s="19">
        <f t="shared" si="6"/>
        <v>0.32154410668646288</v>
      </c>
      <c r="BO9" s="4">
        <f t="shared" si="7"/>
        <v>0.79600000000000004</v>
      </c>
      <c r="BP9" s="20">
        <f t="shared" si="8"/>
        <v>5</v>
      </c>
      <c r="BQ9" s="4">
        <v>113000</v>
      </c>
      <c r="BS9" s="14"/>
    </row>
    <row r="10" spans="1:71" s="9" customFormat="1" ht="18" customHeight="1" x14ac:dyDescent="0.25">
      <c r="A10" s="71" t="s">
        <v>142</v>
      </c>
      <c r="B10" s="72" t="s">
        <v>139</v>
      </c>
      <c r="C10" s="4"/>
      <c r="D10" s="4"/>
      <c r="E10" s="4">
        <v>1000</v>
      </c>
      <c r="F10" s="4"/>
      <c r="G10" s="4"/>
      <c r="H10" s="4"/>
      <c r="I10" s="4"/>
      <c r="J10" s="4"/>
      <c r="K10" s="4"/>
      <c r="L10" s="4"/>
      <c r="M10" s="4">
        <v>40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19">
        <f t="shared" si="3"/>
        <v>0.66026505417595727</v>
      </c>
      <c r="BC10" s="19">
        <f t="shared" si="4"/>
        <v>0.98967698147611016</v>
      </c>
      <c r="BD10" s="4">
        <v>1718</v>
      </c>
      <c r="BE10" s="19">
        <f t="shared" si="9"/>
        <v>3.0357127873175704</v>
      </c>
      <c r="BF10" s="4" t="s">
        <v>135</v>
      </c>
      <c r="BG10" s="63" t="s">
        <v>140</v>
      </c>
      <c r="BH10" s="4">
        <v>4</v>
      </c>
      <c r="BI10" s="4">
        <f t="shared" si="5"/>
        <v>1040</v>
      </c>
      <c r="BJ10" s="4">
        <v>1.44</v>
      </c>
      <c r="BK10" s="4">
        <v>1718</v>
      </c>
      <c r="BL10" s="4">
        <v>1718</v>
      </c>
      <c r="BM10" s="4" t="s">
        <v>197</v>
      </c>
      <c r="BN10" s="19">
        <f t="shared" si="6"/>
        <v>0.3294119273001529</v>
      </c>
      <c r="BO10" s="4">
        <f t="shared" si="7"/>
        <v>0.71799999999999997</v>
      </c>
      <c r="BP10" s="20">
        <f t="shared" si="8"/>
        <v>6</v>
      </c>
      <c r="BQ10" s="4">
        <v>113000</v>
      </c>
      <c r="BS10" s="14"/>
    </row>
    <row r="11" spans="1:71" s="9" customFormat="1" ht="18" customHeight="1" x14ac:dyDescent="0.25">
      <c r="A11" s="71" t="s">
        <v>143</v>
      </c>
      <c r="B11" s="72" t="s">
        <v>139</v>
      </c>
      <c r="C11" s="4"/>
      <c r="D11" s="4"/>
      <c r="E11" s="4">
        <v>1000</v>
      </c>
      <c r="F11" s="4"/>
      <c r="G11" s="4"/>
      <c r="H11" s="4"/>
      <c r="I11" s="4"/>
      <c r="J11" s="4"/>
      <c r="K11" s="4"/>
      <c r="L11" s="4"/>
      <c r="M11" s="4">
        <v>60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19">
        <f t="shared" si="3"/>
        <v>0.74788579575906566</v>
      </c>
      <c r="BC11" s="19">
        <f t="shared" si="4"/>
        <v>1.0851655436729086</v>
      </c>
      <c r="BD11" s="4">
        <v>1666</v>
      </c>
      <c r="BE11" s="19">
        <f t="shared" si="9"/>
        <v>2.9648978516653979</v>
      </c>
      <c r="BF11" s="4" t="s">
        <v>144</v>
      </c>
      <c r="BG11" s="63" t="s">
        <v>140</v>
      </c>
      <c r="BH11" s="4">
        <v>6</v>
      </c>
      <c r="BI11" s="4">
        <f t="shared" si="5"/>
        <v>1060</v>
      </c>
      <c r="BJ11" s="4">
        <v>1.44</v>
      </c>
      <c r="BK11" s="4">
        <v>1666</v>
      </c>
      <c r="BL11" s="4">
        <v>1666</v>
      </c>
      <c r="BM11" s="4" t="s">
        <v>197</v>
      </c>
      <c r="BN11" s="19">
        <f t="shared" si="6"/>
        <v>0.33727974791384291</v>
      </c>
      <c r="BO11" s="4">
        <f t="shared" si="7"/>
        <v>0.66599999999999993</v>
      </c>
      <c r="BP11" s="20">
        <f t="shared" si="8"/>
        <v>7</v>
      </c>
      <c r="BQ11" s="4">
        <v>113000</v>
      </c>
      <c r="BS11" s="14"/>
    </row>
    <row r="12" spans="1:71" s="9" customFormat="1" ht="18" customHeight="1" x14ac:dyDescent="0.25">
      <c r="A12" s="71" t="s">
        <v>145</v>
      </c>
      <c r="B12" s="72" t="s">
        <v>139</v>
      </c>
      <c r="C12" s="4"/>
      <c r="D12" s="4"/>
      <c r="E12" s="4">
        <v>1000</v>
      </c>
      <c r="F12" s="4"/>
      <c r="G12" s="4"/>
      <c r="H12" s="4"/>
      <c r="I12" s="4"/>
      <c r="J12" s="4"/>
      <c r="K12" s="4"/>
      <c r="L12" s="4"/>
      <c r="M12" s="4">
        <v>80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19">
        <f t="shared" si="3"/>
        <v>0.87351318018302604</v>
      </c>
      <c r="BC12" s="19">
        <f t="shared" si="4"/>
        <v>1.218660748710559</v>
      </c>
      <c r="BD12" s="4">
        <v>1603</v>
      </c>
      <c r="BE12" s="19">
        <f t="shared" si="9"/>
        <v>2.8973114435260134</v>
      </c>
      <c r="BF12" s="4" t="s">
        <v>144</v>
      </c>
      <c r="BG12" s="63" t="s">
        <v>140</v>
      </c>
      <c r="BH12" s="4">
        <v>8</v>
      </c>
      <c r="BI12" s="4">
        <f t="shared" si="5"/>
        <v>1080</v>
      </c>
      <c r="BJ12" s="4">
        <v>1.44</v>
      </c>
      <c r="BK12" s="4">
        <v>1603</v>
      </c>
      <c r="BL12" s="4">
        <v>1603</v>
      </c>
      <c r="BM12" s="4" t="s">
        <v>197</v>
      </c>
      <c r="BN12" s="19">
        <f t="shared" si="6"/>
        <v>0.34514756852753292</v>
      </c>
      <c r="BO12" s="4">
        <f t="shared" si="7"/>
        <v>0.60299999999999998</v>
      </c>
      <c r="BP12" s="20">
        <f t="shared" si="8"/>
        <v>8</v>
      </c>
      <c r="BQ12" s="4">
        <v>113000</v>
      </c>
      <c r="BS12" s="14"/>
    </row>
    <row r="13" spans="1:71" s="9" customFormat="1" ht="18" customHeight="1" x14ac:dyDescent="0.25">
      <c r="A13" s="71" t="s">
        <v>147</v>
      </c>
      <c r="B13" s="72" t="s">
        <v>147</v>
      </c>
      <c r="C13" s="4"/>
      <c r="D13" s="4"/>
      <c r="E13" s="4">
        <v>620</v>
      </c>
      <c r="F13" s="4"/>
      <c r="G13" s="4"/>
      <c r="H13" s="4">
        <v>380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19">
        <f t="shared" si="3"/>
        <v>0.49202432401930529</v>
      </c>
      <c r="BC13" s="19">
        <f t="shared" si="4"/>
        <v>0.86745600233680542</v>
      </c>
      <c r="BD13" s="4">
        <v>1720</v>
      </c>
      <c r="BE13" s="19">
        <f t="shared" si="9"/>
        <v>2.6636004837990961</v>
      </c>
      <c r="BF13" s="4" t="s">
        <v>135</v>
      </c>
      <c r="BG13" s="63" t="s">
        <v>140</v>
      </c>
      <c r="BH13" s="4">
        <v>0</v>
      </c>
      <c r="BI13" s="4">
        <f t="shared" si="5"/>
        <v>1000</v>
      </c>
      <c r="BJ13" s="4">
        <v>1.29</v>
      </c>
      <c r="BK13" s="4">
        <v>1720</v>
      </c>
      <c r="BL13" s="4">
        <v>1750</v>
      </c>
      <c r="BM13" s="4">
        <v>1820</v>
      </c>
      <c r="BN13" s="19">
        <f t="shared" si="6"/>
        <v>0.37543167831750007</v>
      </c>
      <c r="BO13" s="4">
        <f t="shared" si="7"/>
        <v>0.72</v>
      </c>
      <c r="BP13" s="20">
        <f t="shared" si="8"/>
        <v>9</v>
      </c>
      <c r="BQ13" s="4">
        <v>113002</v>
      </c>
      <c r="BS13" s="14"/>
    </row>
    <row r="14" spans="1:71" s="9" customFormat="1" ht="18" customHeight="1" x14ac:dyDescent="0.25">
      <c r="A14" s="71" t="s">
        <v>148</v>
      </c>
      <c r="B14" s="72" t="s">
        <v>147</v>
      </c>
      <c r="C14" s="4"/>
      <c r="D14" s="4"/>
      <c r="E14" s="4">
        <v>566</v>
      </c>
      <c r="F14" s="4"/>
      <c r="G14" s="4"/>
      <c r="H14" s="4"/>
      <c r="I14" s="4">
        <v>434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9">
        <f t="shared" si="3"/>
        <v>0.53985477187906372</v>
      </c>
      <c r="BC14" s="19">
        <f t="shared" si="4"/>
        <v>0.8952644022552696</v>
      </c>
      <c r="BD14" s="4">
        <v>1720</v>
      </c>
      <c r="BE14" s="19">
        <f t="shared" si="9"/>
        <v>2.8136547649018024</v>
      </c>
      <c r="BF14" s="4" t="s">
        <v>135</v>
      </c>
      <c r="BG14" s="63" t="s">
        <v>140</v>
      </c>
      <c r="BH14" s="4">
        <v>0</v>
      </c>
      <c r="BI14" s="4">
        <f t="shared" si="5"/>
        <v>1000</v>
      </c>
      <c r="BJ14" s="4">
        <v>1.35</v>
      </c>
      <c r="BK14" s="4">
        <v>1720</v>
      </c>
      <c r="BL14" s="4">
        <v>1750</v>
      </c>
      <c r="BM14" s="4">
        <v>1825</v>
      </c>
      <c r="BN14" s="19">
        <f t="shared" si="6"/>
        <v>0.35540963037620588</v>
      </c>
      <c r="BO14" s="4">
        <f t="shared" si="7"/>
        <v>0.72</v>
      </c>
      <c r="BP14" s="20">
        <f t="shared" si="8"/>
        <v>10</v>
      </c>
      <c r="BQ14" s="4">
        <v>113002</v>
      </c>
      <c r="BS14" s="14"/>
    </row>
    <row r="15" spans="1:71" ht="18" customHeight="1" x14ac:dyDescent="0.25">
      <c r="A15" s="71" t="s">
        <v>159</v>
      </c>
      <c r="B15" s="72" t="s">
        <v>147</v>
      </c>
      <c r="C15" s="4"/>
      <c r="D15" s="4"/>
      <c r="E15" s="4">
        <v>620</v>
      </c>
      <c r="F15" s="4"/>
      <c r="G15" s="4"/>
      <c r="H15" s="4">
        <v>380</v>
      </c>
      <c r="I15" s="4"/>
      <c r="J15" s="4"/>
      <c r="K15" s="4"/>
      <c r="L15" s="4"/>
      <c r="M15" s="4">
        <v>120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">
        <f t="shared" si="3"/>
        <v>1.1409519764765035</v>
      </c>
      <c r="BC15" s="5">
        <f t="shared" si="4"/>
        <v>1.5635905784761435</v>
      </c>
      <c r="BD15" s="4">
        <v>1446</v>
      </c>
      <c r="BE15" s="5">
        <f t="shared" si="9"/>
        <v>2.3660877053555365</v>
      </c>
      <c r="BF15" s="2" t="s">
        <v>144</v>
      </c>
      <c r="BG15" s="15" t="s">
        <v>140</v>
      </c>
      <c r="BH15" s="2">
        <v>12</v>
      </c>
      <c r="BI15" s="2">
        <f t="shared" si="5"/>
        <v>1120</v>
      </c>
      <c r="BJ15" s="2">
        <v>1.29</v>
      </c>
      <c r="BK15" s="2">
        <v>1425</v>
      </c>
      <c r="BL15" s="2">
        <v>1475</v>
      </c>
      <c r="BM15" s="2" t="s">
        <v>197</v>
      </c>
      <c r="BN15" s="5">
        <f t="shared" si="6"/>
        <v>0.4226386019996401</v>
      </c>
      <c r="BO15" s="2">
        <f t="shared" si="7"/>
        <v>0.44599999999999995</v>
      </c>
      <c r="BP15" s="41">
        <f t="shared" si="8"/>
        <v>11</v>
      </c>
      <c r="BQ15" s="2">
        <v>113002</v>
      </c>
      <c r="BS15" s="14"/>
    </row>
    <row r="16" spans="1:71" ht="18" customHeight="1" x14ac:dyDescent="0.25">
      <c r="A16" s="71" t="s">
        <v>160</v>
      </c>
      <c r="B16" s="72" t="s">
        <v>147</v>
      </c>
      <c r="C16" s="4"/>
      <c r="D16" s="4"/>
      <c r="E16" s="4">
        <v>566</v>
      </c>
      <c r="F16" s="4"/>
      <c r="G16" s="4"/>
      <c r="H16" s="4"/>
      <c r="I16" s="4">
        <v>434</v>
      </c>
      <c r="J16" s="4"/>
      <c r="K16" s="4"/>
      <c r="L16" s="4"/>
      <c r="M16" s="4">
        <v>120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5">
        <f t="shared" si="3"/>
        <v>1.2058665085911029</v>
      </c>
      <c r="BC16" s="5">
        <f t="shared" si="4"/>
        <v>1.6084830626494488</v>
      </c>
      <c r="BD16" s="4">
        <v>1446</v>
      </c>
      <c r="BE16" s="5">
        <f t="shared" si="9"/>
        <v>2.4837528162219655</v>
      </c>
      <c r="BF16" s="2" t="s">
        <v>144</v>
      </c>
      <c r="BG16" s="15" t="s">
        <v>140</v>
      </c>
      <c r="BH16" s="2">
        <v>12</v>
      </c>
      <c r="BI16" s="2">
        <f t="shared" si="5"/>
        <v>1120</v>
      </c>
      <c r="BJ16" s="2">
        <v>1.35</v>
      </c>
      <c r="BK16" s="2">
        <v>1425</v>
      </c>
      <c r="BL16" s="2">
        <v>1475</v>
      </c>
      <c r="BM16" s="2" t="s">
        <v>197</v>
      </c>
      <c r="BN16" s="5">
        <f t="shared" si="6"/>
        <v>0.4026165540583459</v>
      </c>
      <c r="BO16" s="2">
        <f t="shared" si="7"/>
        <v>0.44599999999999995</v>
      </c>
      <c r="BP16" s="41">
        <f t="shared" si="8"/>
        <v>12</v>
      </c>
      <c r="BQ16" s="2">
        <v>113002</v>
      </c>
      <c r="BS16" s="14"/>
    </row>
    <row r="17" spans="1:71" ht="18" customHeight="1" x14ac:dyDescent="0.25">
      <c r="A17" s="71" t="s">
        <v>149</v>
      </c>
      <c r="B17" s="72" t="s">
        <v>147</v>
      </c>
      <c r="C17" s="4"/>
      <c r="D17" s="4"/>
      <c r="E17" s="4">
        <v>620</v>
      </c>
      <c r="F17" s="4"/>
      <c r="G17" s="4"/>
      <c r="H17" s="4">
        <v>380</v>
      </c>
      <c r="I17" s="4"/>
      <c r="J17" s="4"/>
      <c r="K17" s="4"/>
      <c r="L17" s="4"/>
      <c r="M17" s="4">
        <v>20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5">
        <f t="shared" si="3"/>
        <v>0.60230499188740116</v>
      </c>
      <c r="BC17" s="5">
        <f t="shared" si="4"/>
        <v>0.98560449081859125</v>
      </c>
      <c r="BD17" s="4">
        <v>1646</v>
      </c>
      <c r="BE17" s="5">
        <f t="shared" si="9"/>
        <v>2.6089259255189372</v>
      </c>
      <c r="BF17" s="2" t="s">
        <v>135</v>
      </c>
      <c r="BG17" s="15" t="s">
        <v>150</v>
      </c>
      <c r="BH17" s="2">
        <v>2</v>
      </c>
      <c r="BI17" s="2">
        <f t="shared" si="5"/>
        <v>1020</v>
      </c>
      <c r="BJ17" s="2">
        <v>1.29</v>
      </c>
      <c r="BK17" s="2">
        <v>1600</v>
      </c>
      <c r="BL17" s="2">
        <v>1750</v>
      </c>
      <c r="BM17" s="2" t="s">
        <v>197</v>
      </c>
      <c r="BN17" s="5">
        <f t="shared" si="6"/>
        <v>0.38329949893119009</v>
      </c>
      <c r="BO17" s="2">
        <f t="shared" si="7"/>
        <v>0.64599999999999991</v>
      </c>
      <c r="BP17" s="41">
        <f t="shared" si="8"/>
        <v>13</v>
      </c>
      <c r="BQ17" s="2">
        <v>113002</v>
      </c>
      <c r="BS17" s="14"/>
    </row>
    <row r="18" spans="1:71" ht="18" customHeight="1" x14ac:dyDescent="0.25">
      <c r="A18" s="71" t="s">
        <v>151</v>
      </c>
      <c r="B18" s="72" t="s">
        <v>147</v>
      </c>
      <c r="C18" s="4"/>
      <c r="D18" s="4"/>
      <c r="E18" s="4">
        <v>566</v>
      </c>
      <c r="F18" s="4"/>
      <c r="G18" s="4"/>
      <c r="H18" s="4"/>
      <c r="I18" s="4">
        <v>434</v>
      </c>
      <c r="J18" s="4"/>
      <c r="K18" s="4"/>
      <c r="L18" s="4"/>
      <c r="M18" s="4">
        <v>20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5">
        <f t="shared" si="3"/>
        <v>0.65332092209076065</v>
      </c>
      <c r="BC18" s="5">
        <f t="shared" si="4"/>
        <v>1.0165983730806565</v>
      </c>
      <c r="BD18" s="4">
        <v>1646</v>
      </c>
      <c r="BE18" s="5">
        <f t="shared" si="9"/>
        <v>2.7527169585535711</v>
      </c>
      <c r="BF18" s="2" t="s">
        <v>135</v>
      </c>
      <c r="BG18" s="15" t="s">
        <v>150</v>
      </c>
      <c r="BH18" s="2">
        <v>2</v>
      </c>
      <c r="BI18" s="2">
        <f t="shared" si="5"/>
        <v>1020</v>
      </c>
      <c r="BJ18" s="2">
        <v>1.35</v>
      </c>
      <c r="BK18" s="2">
        <v>1600</v>
      </c>
      <c r="BL18" s="2">
        <v>1750</v>
      </c>
      <c r="BM18" s="2" t="s">
        <v>197</v>
      </c>
      <c r="BN18" s="5">
        <f t="shared" si="6"/>
        <v>0.36327745098989589</v>
      </c>
      <c r="BO18" s="2">
        <f t="shared" si="7"/>
        <v>0.64599999999999991</v>
      </c>
      <c r="BP18" s="41">
        <f t="shared" si="8"/>
        <v>14</v>
      </c>
      <c r="BQ18" s="2">
        <v>113002</v>
      </c>
      <c r="BS18" s="14"/>
    </row>
    <row r="19" spans="1:71" ht="18" customHeight="1" x14ac:dyDescent="0.25">
      <c r="A19" s="71" t="s">
        <v>152</v>
      </c>
      <c r="B19" s="72" t="s">
        <v>147</v>
      </c>
      <c r="C19" s="4"/>
      <c r="D19" s="4"/>
      <c r="E19" s="4">
        <v>620</v>
      </c>
      <c r="F19" s="4"/>
      <c r="G19" s="4"/>
      <c r="H19" s="4">
        <v>380</v>
      </c>
      <c r="I19" s="4"/>
      <c r="J19" s="4"/>
      <c r="K19" s="4"/>
      <c r="L19" s="4"/>
      <c r="M19" s="4">
        <v>40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5">
        <f t="shared" si="3"/>
        <v>0.70854908800617045</v>
      </c>
      <c r="BC19" s="5">
        <f t="shared" si="4"/>
        <v>1.0997164075510506</v>
      </c>
      <c r="BD19" s="4">
        <v>1590</v>
      </c>
      <c r="BE19" s="5">
        <f t="shared" si="9"/>
        <v>2.5564507821448159</v>
      </c>
      <c r="BF19" s="2" t="s">
        <v>135</v>
      </c>
      <c r="BG19" s="15" t="s">
        <v>153</v>
      </c>
      <c r="BH19" s="2">
        <v>4</v>
      </c>
      <c r="BI19" s="2">
        <f t="shared" si="5"/>
        <v>1040</v>
      </c>
      <c r="BJ19" s="2">
        <v>1.29</v>
      </c>
      <c r="BK19" s="2">
        <v>1590</v>
      </c>
      <c r="BL19" s="2">
        <v>1625</v>
      </c>
      <c r="BM19" s="2" t="s">
        <v>197</v>
      </c>
      <c r="BN19" s="5">
        <f t="shared" si="6"/>
        <v>0.3911673195448801</v>
      </c>
      <c r="BO19" s="2">
        <f t="shared" si="7"/>
        <v>0.59000000000000008</v>
      </c>
      <c r="BP19" s="41">
        <f t="shared" si="8"/>
        <v>15</v>
      </c>
      <c r="BQ19" s="2">
        <v>113002</v>
      </c>
      <c r="BS19" s="14"/>
    </row>
    <row r="20" spans="1:71" ht="18" customHeight="1" x14ac:dyDescent="0.25">
      <c r="A20" s="71" t="s">
        <v>154</v>
      </c>
      <c r="B20" s="72" t="s">
        <v>147</v>
      </c>
      <c r="C20" s="4"/>
      <c r="D20" s="4"/>
      <c r="E20" s="4">
        <v>566</v>
      </c>
      <c r="F20" s="4"/>
      <c r="G20" s="4"/>
      <c r="H20" s="4"/>
      <c r="I20" s="4">
        <v>434</v>
      </c>
      <c r="J20" s="4"/>
      <c r="K20" s="4"/>
      <c r="L20" s="4"/>
      <c r="M20" s="4">
        <v>40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5">
        <f t="shared" si="3"/>
        <v>0.7625068104242344</v>
      </c>
      <c r="BC20" s="5">
        <f t="shared" si="4"/>
        <v>1.1336520820278202</v>
      </c>
      <c r="BD20" s="4">
        <v>1590</v>
      </c>
      <c r="BE20" s="5">
        <f t="shared" si="9"/>
        <v>2.6943627644220229</v>
      </c>
      <c r="BF20" s="2" t="s">
        <v>135</v>
      </c>
      <c r="BG20" s="15" t="s">
        <v>153</v>
      </c>
      <c r="BH20" s="2">
        <v>4</v>
      </c>
      <c r="BI20" s="2">
        <f t="shared" si="5"/>
        <v>1040</v>
      </c>
      <c r="BJ20" s="2">
        <v>1.35</v>
      </c>
      <c r="BK20" s="2">
        <v>1590</v>
      </c>
      <c r="BL20" s="2">
        <v>1625</v>
      </c>
      <c r="BM20" s="2" t="s">
        <v>197</v>
      </c>
      <c r="BN20" s="5">
        <f t="shared" si="6"/>
        <v>0.3711452716035859</v>
      </c>
      <c r="BO20" s="2">
        <f t="shared" si="7"/>
        <v>0.59000000000000008</v>
      </c>
      <c r="BP20" s="41">
        <f t="shared" si="8"/>
        <v>16</v>
      </c>
      <c r="BQ20" s="2">
        <v>113002</v>
      </c>
      <c r="BS20" s="14"/>
    </row>
    <row r="21" spans="1:71" ht="18" customHeight="1" x14ac:dyDescent="0.25">
      <c r="A21" s="71" t="s">
        <v>155</v>
      </c>
      <c r="B21" s="72" t="s">
        <v>147</v>
      </c>
      <c r="C21" s="4"/>
      <c r="D21" s="4"/>
      <c r="E21" s="4">
        <v>620</v>
      </c>
      <c r="F21" s="4"/>
      <c r="G21" s="4"/>
      <c r="H21" s="4">
        <v>380</v>
      </c>
      <c r="I21" s="4"/>
      <c r="J21" s="4"/>
      <c r="K21" s="4"/>
      <c r="L21" s="4"/>
      <c r="M21" s="4">
        <v>60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5">
        <f t="shared" si="3"/>
        <v>0.7983649682498174</v>
      </c>
      <c r="BC21" s="5">
        <f t="shared" si="4"/>
        <v>1.1974001084083876</v>
      </c>
      <c r="BD21" s="4">
        <v>1552</v>
      </c>
      <c r="BE21" s="5">
        <f t="shared" si="9"/>
        <v>2.5060449553455766</v>
      </c>
      <c r="BF21" s="2" t="s">
        <v>135</v>
      </c>
      <c r="BG21" s="15" t="s">
        <v>140</v>
      </c>
      <c r="BH21" s="2">
        <v>6</v>
      </c>
      <c r="BI21" s="2">
        <f t="shared" si="5"/>
        <v>1060</v>
      </c>
      <c r="BJ21" s="2">
        <v>1.29</v>
      </c>
      <c r="BK21" s="2">
        <v>1550</v>
      </c>
      <c r="BL21" s="2">
        <v>1600</v>
      </c>
      <c r="BM21" s="2" t="s">
        <v>197</v>
      </c>
      <c r="BN21" s="5">
        <f t="shared" si="6"/>
        <v>0.39903514015857011</v>
      </c>
      <c r="BO21" s="2">
        <f t="shared" si="7"/>
        <v>0.55200000000000005</v>
      </c>
      <c r="BP21" s="41">
        <f t="shared" si="8"/>
        <v>17</v>
      </c>
      <c r="BQ21" s="2">
        <v>113002</v>
      </c>
      <c r="BS21" s="14"/>
    </row>
    <row r="22" spans="1:71" ht="18" customHeight="1" x14ac:dyDescent="0.25">
      <c r="A22" s="71" t="s">
        <v>156</v>
      </c>
      <c r="B22" s="72" t="s">
        <v>147</v>
      </c>
      <c r="C22" s="4"/>
      <c r="D22" s="4"/>
      <c r="E22" s="4">
        <v>566</v>
      </c>
      <c r="F22" s="4"/>
      <c r="G22" s="4"/>
      <c r="H22" s="4"/>
      <c r="I22" s="4">
        <v>434</v>
      </c>
      <c r="J22" s="4"/>
      <c r="K22" s="4"/>
      <c r="L22" s="4"/>
      <c r="M22" s="4">
        <v>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5">
        <f t="shared" si="3"/>
        <v>0.85465884217171695</v>
      </c>
      <c r="BC22" s="5">
        <f t="shared" si="4"/>
        <v>1.2336719343889928</v>
      </c>
      <c r="BD22" s="4">
        <v>1552</v>
      </c>
      <c r="BE22" s="5">
        <f t="shared" si="9"/>
        <v>2.6384312851829734</v>
      </c>
      <c r="BF22" s="2" t="s">
        <v>135</v>
      </c>
      <c r="BG22" s="15" t="s">
        <v>140</v>
      </c>
      <c r="BH22" s="2">
        <v>6</v>
      </c>
      <c r="BI22" s="2">
        <f t="shared" si="5"/>
        <v>1060</v>
      </c>
      <c r="BJ22" s="2">
        <v>1.35</v>
      </c>
      <c r="BK22" s="2">
        <v>1550</v>
      </c>
      <c r="BL22" s="2">
        <v>1600</v>
      </c>
      <c r="BM22" s="2" t="s">
        <v>197</v>
      </c>
      <c r="BN22" s="5">
        <f t="shared" si="6"/>
        <v>0.37901309221727592</v>
      </c>
      <c r="BO22" s="2">
        <f t="shared" si="7"/>
        <v>0.55200000000000005</v>
      </c>
      <c r="BP22" s="41">
        <f t="shared" si="8"/>
        <v>18</v>
      </c>
      <c r="BQ22" s="2">
        <v>113002</v>
      </c>
      <c r="BS22" s="14"/>
    </row>
    <row r="23" spans="1:71" ht="18" customHeight="1" x14ac:dyDescent="0.25">
      <c r="A23" s="71" t="s">
        <v>157</v>
      </c>
      <c r="B23" s="72" t="s">
        <v>147</v>
      </c>
      <c r="C23" s="4"/>
      <c r="D23" s="4"/>
      <c r="E23" s="4">
        <v>620</v>
      </c>
      <c r="F23" s="4"/>
      <c r="G23" s="4"/>
      <c r="H23" s="4">
        <v>380</v>
      </c>
      <c r="I23" s="4"/>
      <c r="J23" s="4"/>
      <c r="K23" s="4"/>
      <c r="L23" s="4"/>
      <c r="M23" s="4">
        <v>80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5">
        <f t="shared" si="3"/>
        <v>0.92596246344108624</v>
      </c>
      <c r="BC23" s="5">
        <f t="shared" si="4"/>
        <v>1.3328654242133464</v>
      </c>
      <c r="BD23" s="4">
        <v>1505</v>
      </c>
      <c r="BE23" s="5">
        <f t="shared" si="9"/>
        <v>2.4575884090450026</v>
      </c>
      <c r="BF23" s="2" t="s">
        <v>144</v>
      </c>
      <c r="BG23" s="15" t="s">
        <v>140</v>
      </c>
      <c r="BH23" s="2">
        <v>8</v>
      </c>
      <c r="BI23" s="2">
        <f t="shared" si="5"/>
        <v>1080</v>
      </c>
      <c r="BJ23" s="2">
        <v>1.29</v>
      </c>
      <c r="BK23" s="2">
        <v>1500</v>
      </c>
      <c r="BL23" s="2">
        <v>1550</v>
      </c>
      <c r="BM23" s="2" t="s">
        <v>197</v>
      </c>
      <c r="BN23" s="5">
        <f t="shared" si="6"/>
        <v>0.40690296077226012</v>
      </c>
      <c r="BO23" s="2">
        <f t="shared" si="7"/>
        <v>0.50499999999999989</v>
      </c>
      <c r="BP23" s="41">
        <f t="shared" si="8"/>
        <v>19</v>
      </c>
      <c r="BQ23" s="2">
        <v>113002</v>
      </c>
      <c r="BS23" s="14"/>
    </row>
    <row r="24" spans="1:71" ht="18" customHeight="1" x14ac:dyDescent="0.25">
      <c r="A24" s="71" t="s">
        <v>158</v>
      </c>
      <c r="B24" s="72" t="s">
        <v>147</v>
      </c>
      <c r="C24" s="4"/>
      <c r="D24" s="4"/>
      <c r="E24" s="4">
        <v>566</v>
      </c>
      <c r="F24" s="4"/>
      <c r="G24" s="4"/>
      <c r="H24" s="4"/>
      <c r="I24" s="4">
        <v>434</v>
      </c>
      <c r="J24" s="4"/>
      <c r="K24" s="4"/>
      <c r="L24" s="4"/>
      <c r="M24" s="4">
        <v>80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5">
        <f t="shared" si="3"/>
        <v>0.98563213106811165</v>
      </c>
      <c r="BC24" s="5">
        <f t="shared" si="4"/>
        <v>1.3725130438990776</v>
      </c>
      <c r="BD24" s="4">
        <v>1505</v>
      </c>
      <c r="BE24" s="5">
        <f t="shared" si="9"/>
        <v>2.5847747118941351</v>
      </c>
      <c r="BF24" s="2" t="s">
        <v>144</v>
      </c>
      <c r="BG24" s="15" t="s">
        <v>140</v>
      </c>
      <c r="BH24" s="2">
        <v>8</v>
      </c>
      <c r="BI24" s="2">
        <f t="shared" si="5"/>
        <v>1080</v>
      </c>
      <c r="BJ24" s="2">
        <v>1.35</v>
      </c>
      <c r="BK24" s="2">
        <v>1500</v>
      </c>
      <c r="BL24" s="2">
        <v>1550</v>
      </c>
      <c r="BM24" s="2" t="s">
        <v>197</v>
      </c>
      <c r="BN24" s="5">
        <f t="shared" si="6"/>
        <v>0.38688091283096593</v>
      </c>
      <c r="BO24" s="2">
        <f t="shared" si="7"/>
        <v>0.50499999999999989</v>
      </c>
      <c r="BP24" s="41">
        <f t="shared" si="8"/>
        <v>20</v>
      </c>
      <c r="BQ24" s="2">
        <v>113002</v>
      </c>
      <c r="BS24" s="14"/>
    </row>
    <row r="25" spans="1:71" ht="18" customHeight="1" x14ac:dyDescent="0.25">
      <c r="A25" s="71" t="s">
        <v>161</v>
      </c>
      <c r="B25" s="72" t="s">
        <v>161</v>
      </c>
      <c r="C25" s="4"/>
      <c r="D25" s="4"/>
      <c r="E25" s="4">
        <v>435</v>
      </c>
      <c r="F25" s="4"/>
      <c r="G25" s="4"/>
      <c r="H25" s="4">
        <v>565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5">
        <f t="shared" si="3"/>
        <v>0.5105327751096842</v>
      </c>
      <c r="BC25" s="5">
        <f t="shared" si="4"/>
        <v>0.91602957859895939</v>
      </c>
      <c r="BD25" s="4">
        <v>1649</v>
      </c>
      <c r="BE25" s="5">
        <f t="shared" si="9"/>
        <v>2.4661106854482235</v>
      </c>
      <c r="BF25" s="2" t="s">
        <v>135</v>
      </c>
      <c r="BG25" s="15" t="s">
        <v>140</v>
      </c>
      <c r="BH25" s="2">
        <v>0</v>
      </c>
      <c r="BI25" s="2">
        <f t="shared" si="5"/>
        <v>1000</v>
      </c>
      <c r="BJ25" s="2">
        <v>1.1599999999999999</v>
      </c>
      <c r="BK25" s="2">
        <v>1649</v>
      </c>
      <c r="BL25" s="2">
        <v>1649</v>
      </c>
      <c r="BM25" s="2">
        <v>1725</v>
      </c>
      <c r="BN25" s="5">
        <f t="shared" si="6"/>
        <v>0.40549680348927525</v>
      </c>
      <c r="BO25" s="2">
        <f t="shared" si="7"/>
        <v>0.64900000000000002</v>
      </c>
      <c r="BP25" s="41">
        <f t="shared" si="8"/>
        <v>21</v>
      </c>
      <c r="BQ25" s="2" t="s">
        <v>301</v>
      </c>
      <c r="BS25" s="14"/>
    </row>
    <row r="26" spans="1:71" ht="18" customHeight="1" x14ac:dyDescent="0.25">
      <c r="A26" s="71" t="s">
        <v>162</v>
      </c>
      <c r="B26" s="72" t="s">
        <v>161</v>
      </c>
      <c r="C26" s="4"/>
      <c r="D26" s="4"/>
      <c r="E26" s="4">
        <v>392</v>
      </c>
      <c r="F26" s="4"/>
      <c r="G26" s="4"/>
      <c r="H26" s="4"/>
      <c r="I26" s="4">
        <v>608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5">
        <f t="shared" si="3"/>
        <v>0.59528317198233194</v>
      </c>
      <c r="BC26" s="5">
        <f t="shared" si="4"/>
        <v>0.96742460399171137</v>
      </c>
      <c r="BD26" s="4">
        <v>1649</v>
      </c>
      <c r="BE26" s="5">
        <f t="shared" si="9"/>
        <v>2.6871504056952089</v>
      </c>
      <c r="BF26" s="2" t="s">
        <v>135</v>
      </c>
      <c r="BG26" s="15" t="s">
        <v>140</v>
      </c>
      <c r="BH26" s="2">
        <v>0</v>
      </c>
      <c r="BI26" s="2">
        <f t="shared" si="5"/>
        <v>1000</v>
      </c>
      <c r="BJ26" s="2">
        <v>1.36</v>
      </c>
      <c r="BK26" s="2">
        <v>1649</v>
      </c>
      <c r="BL26" s="2">
        <v>1649</v>
      </c>
      <c r="BM26" s="2">
        <v>1735</v>
      </c>
      <c r="BN26" s="5">
        <f t="shared" si="6"/>
        <v>0.37214143200937938</v>
      </c>
      <c r="BO26" s="2">
        <f t="shared" si="7"/>
        <v>0.64900000000000002</v>
      </c>
      <c r="BP26" s="41">
        <f t="shared" si="8"/>
        <v>22</v>
      </c>
      <c r="BQ26" s="2" t="s">
        <v>301</v>
      </c>
      <c r="BS26" s="14"/>
    </row>
    <row r="27" spans="1:71" ht="18" customHeight="1" x14ac:dyDescent="0.25">
      <c r="A27" s="71" t="s">
        <v>171</v>
      </c>
      <c r="B27" s="72" t="s">
        <v>161</v>
      </c>
      <c r="C27" s="4"/>
      <c r="D27" s="4"/>
      <c r="E27" s="4">
        <v>435</v>
      </c>
      <c r="F27" s="4"/>
      <c r="G27" s="4"/>
      <c r="H27" s="4">
        <v>565</v>
      </c>
      <c r="I27" s="4"/>
      <c r="J27" s="4"/>
      <c r="K27" s="4"/>
      <c r="L27" s="4"/>
      <c r="M27" s="4">
        <v>120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5">
        <f t="shared" si="3"/>
        <v>1.1630257469898064</v>
      </c>
      <c r="BC27" s="5">
        <f t="shared" si="4"/>
        <v>1.6157294741612218</v>
      </c>
      <c r="BD27" s="4">
        <v>1413</v>
      </c>
      <c r="BE27" s="5">
        <f t="shared" si="9"/>
        <v>2.2089502250140565</v>
      </c>
      <c r="BF27" s="2" t="s">
        <v>144</v>
      </c>
      <c r="BG27" s="15" t="s">
        <v>140</v>
      </c>
      <c r="BH27" s="2">
        <v>12</v>
      </c>
      <c r="BI27" s="2">
        <f t="shared" si="5"/>
        <v>1120</v>
      </c>
      <c r="BJ27" s="2">
        <v>1.1599999999999999</v>
      </c>
      <c r="BK27" s="2">
        <v>1413</v>
      </c>
      <c r="BL27" s="2">
        <v>1413</v>
      </c>
      <c r="BM27" s="2" t="s">
        <v>197</v>
      </c>
      <c r="BN27" s="5">
        <f t="shared" si="6"/>
        <v>0.45270372717141527</v>
      </c>
      <c r="BO27" s="2">
        <f t="shared" si="7"/>
        <v>0.41300000000000003</v>
      </c>
      <c r="BP27" s="41">
        <f t="shared" si="8"/>
        <v>23</v>
      </c>
      <c r="BQ27" s="2" t="s">
        <v>301</v>
      </c>
      <c r="BS27" s="14"/>
    </row>
    <row r="28" spans="1:71" ht="18" customHeight="1" x14ac:dyDescent="0.25">
      <c r="A28" s="71" t="s">
        <v>172</v>
      </c>
      <c r="B28" s="72" t="s">
        <v>161</v>
      </c>
      <c r="C28" s="4"/>
      <c r="D28" s="4"/>
      <c r="E28" s="4">
        <v>392</v>
      </c>
      <c r="F28" s="4"/>
      <c r="G28" s="4"/>
      <c r="H28" s="4"/>
      <c r="I28" s="4">
        <v>608</v>
      </c>
      <c r="J28" s="4"/>
      <c r="K28" s="4"/>
      <c r="L28" s="4"/>
      <c r="M28" s="4">
        <v>120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5">
        <f t="shared" si="3"/>
        <v>1.2771447298011693</v>
      </c>
      <c r="BC28" s="5">
        <f t="shared" si="4"/>
        <v>1.6964930854926887</v>
      </c>
      <c r="BD28" s="4">
        <v>1413</v>
      </c>
      <c r="BE28" s="5">
        <f t="shared" si="9"/>
        <v>2.3846522501583838</v>
      </c>
      <c r="BF28" s="2" t="s">
        <v>144</v>
      </c>
      <c r="BG28" s="15" t="s">
        <v>140</v>
      </c>
      <c r="BH28" s="2">
        <v>12</v>
      </c>
      <c r="BI28" s="2">
        <f t="shared" si="5"/>
        <v>1120</v>
      </c>
      <c r="BJ28" s="2">
        <v>1.36</v>
      </c>
      <c r="BK28" s="2">
        <v>1413</v>
      </c>
      <c r="BL28" s="2">
        <v>1413</v>
      </c>
      <c r="BM28" s="2" t="s">
        <v>197</v>
      </c>
      <c r="BN28" s="5">
        <f t="shared" si="6"/>
        <v>0.4193483556915194</v>
      </c>
      <c r="BO28" s="2">
        <f t="shared" si="7"/>
        <v>0.41300000000000003</v>
      </c>
      <c r="BP28" s="41">
        <f t="shared" si="8"/>
        <v>24</v>
      </c>
      <c r="BQ28" s="2" t="s">
        <v>301</v>
      </c>
      <c r="BS28" s="14"/>
    </row>
    <row r="29" spans="1:71" ht="18" customHeight="1" x14ac:dyDescent="0.25">
      <c r="A29" s="71" t="s">
        <v>163</v>
      </c>
      <c r="B29" s="72" t="s">
        <v>161</v>
      </c>
      <c r="C29" s="4"/>
      <c r="D29" s="4"/>
      <c r="E29" s="4">
        <v>435</v>
      </c>
      <c r="F29" s="4"/>
      <c r="G29" s="4"/>
      <c r="H29" s="4">
        <v>565</v>
      </c>
      <c r="I29" s="4"/>
      <c r="J29" s="4"/>
      <c r="K29" s="4"/>
      <c r="L29" s="4"/>
      <c r="M29" s="4">
        <v>20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5">
        <f t="shared" si="3"/>
        <v>0.621849327939756</v>
      </c>
      <c r="BC29" s="5">
        <f t="shared" si="4"/>
        <v>1.0352139520427213</v>
      </c>
      <c r="BD29" s="4">
        <v>1586</v>
      </c>
      <c r="BE29" s="5">
        <f t="shared" si="9"/>
        <v>2.4191716990056444</v>
      </c>
      <c r="BF29" s="2" t="s">
        <v>135</v>
      </c>
      <c r="BG29" s="15" t="s">
        <v>140</v>
      </c>
      <c r="BH29" s="2">
        <v>2</v>
      </c>
      <c r="BI29" s="2">
        <f t="shared" si="5"/>
        <v>1020</v>
      </c>
      <c r="BJ29" s="2">
        <v>1.1599999999999999</v>
      </c>
      <c r="BK29" s="2">
        <v>1586</v>
      </c>
      <c r="BL29" s="2">
        <v>1586</v>
      </c>
      <c r="BM29" s="2" t="s">
        <v>197</v>
      </c>
      <c r="BN29" s="5">
        <f t="shared" si="6"/>
        <v>0.41336462410296526</v>
      </c>
      <c r="BO29" s="2">
        <f t="shared" si="7"/>
        <v>0.58600000000000008</v>
      </c>
      <c r="BP29" s="41">
        <f t="shared" si="8"/>
        <v>25</v>
      </c>
      <c r="BQ29" s="2" t="s">
        <v>301</v>
      </c>
      <c r="BS29" s="14"/>
    </row>
    <row r="30" spans="1:71" ht="18" customHeight="1" x14ac:dyDescent="0.25">
      <c r="A30" s="71" t="s">
        <v>164</v>
      </c>
      <c r="B30" s="72" t="s">
        <v>161</v>
      </c>
      <c r="C30" s="4"/>
      <c r="D30" s="4"/>
      <c r="E30" s="4">
        <v>392</v>
      </c>
      <c r="F30" s="4"/>
      <c r="G30" s="4"/>
      <c r="H30" s="4"/>
      <c r="I30" s="4">
        <v>608</v>
      </c>
      <c r="J30" s="4"/>
      <c r="K30" s="4"/>
      <c r="L30" s="4"/>
      <c r="M30" s="4">
        <v>20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5">
        <f t="shared" si="3"/>
        <v>0.71212512856623189</v>
      </c>
      <c r="BC30" s="5">
        <f t="shared" si="4"/>
        <v>1.0921343811893012</v>
      </c>
      <c r="BD30" s="4">
        <v>1586</v>
      </c>
      <c r="BE30" s="5">
        <f t="shared" si="9"/>
        <v>2.6315148725915334</v>
      </c>
      <c r="BF30" s="2" t="s">
        <v>135</v>
      </c>
      <c r="BG30" s="15" t="s">
        <v>140</v>
      </c>
      <c r="BH30" s="2">
        <v>2</v>
      </c>
      <c r="BI30" s="2">
        <f t="shared" si="5"/>
        <v>1020</v>
      </c>
      <c r="BJ30" s="2">
        <v>1.36</v>
      </c>
      <c r="BK30" s="2">
        <v>1586</v>
      </c>
      <c r="BL30" s="2">
        <v>1586</v>
      </c>
      <c r="BM30" s="2" t="s">
        <v>197</v>
      </c>
      <c r="BN30" s="5">
        <f t="shared" si="6"/>
        <v>0.38000925262306939</v>
      </c>
      <c r="BO30" s="2">
        <f t="shared" si="7"/>
        <v>0.58600000000000008</v>
      </c>
      <c r="BP30" s="41">
        <f t="shared" si="8"/>
        <v>26</v>
      </c>
      <c r="BQ30" s="2" t="s">
        <v>301</v>
      </c>
      <c r="BS30" s="14"/>
    </row>
    <row r="31" spans="1:71" ht="18" customHeight="1" x14ac:dyDescent="0.25">
      <c r="A31" s="71" t="s">
        <v>165</v>
      </c>
      <c r="B31" s="72" t="s">
        <v>161</v>
      </c>
      <c r="C31" s="4"/>
      <c r="D31" s="4"/>
      <c r="E31" s="4">
        <v>435</v>
      </c>
      <c r="F31" s="4"/>
      <c r="G31" s="4"/>
      <c r="H31" s="4">
        <v>565</v>
      </c>
      <c r="I31" s="4"/>
      <c r="J31" s="4"/>
      <c r="K31" s="4"/>
      <c r="L31" s="4"/>
      <c r="M31" s="4">
        <v>40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5">
        <f t="shared" si="3"/>
        <v>0.72889312272450579</v>
      </c>
      <c r="BC31" s="5">
        <f t="shared" si="4"/>
        <v>1.150125567441161</v>
      </c>
      <c r="BD31" s="4">
        <v>1538</v>
      </c>
      <c r="BE31" s="5">
        <f t="shared" si="9"/>
        <v>2.3739861744805926</v>
      </c>
      <c r="BF31" s="2" t="s">
        <v>144</v>
      </c>
      <c r="BG31" s="15" t="s">
        <v>140</v>
      </c>
      <c r="BH31" s="2">
        <v>4</v>
      </c>
      <c r="BI31" s="2">
        <f t="shared" si="5"/>
        <v>1040</v>
      </c>
      <c r="BJ31" s="2">
        <v>1.1599999999999999</v>
      </c>
      <c r="BK31" s="2">
        <v>1538</v>
      </c>
      <c r="BL31" s="2">
        <v>1538</v>
      </c>
      <c r="BM31" s="2" t="s">
        <v>197</v>
      </c>
      <c r="BN31" s="5">
        <f t="shared" si="6"/>
        <v>0.42123244471665527</v>
      </c>
      <c r="BO31" s="2">
        <f t="shared" si="7"/>
        <v>0.53800000000000003</v>
      </c>
      <c r="BP31" s="41">
        <f t="shared" si="8"/>
        <v>27</v>
      </c>
      <c r="BQ31" s="2" t="s">
        <v>301</v>
      </c>
      <c r="BS31" s="14"/>
    </row>
    <row r="32" spans="1:71" ht="18" customHeight="1" x14ac:dyDescent="0.25">
      <c r="A32" s="71" t="s">
        <v>166</v>
      </c>
      <c r="B32" s="72" t="s">
        <v>161</v>
      </c>
      <c r="C32" s="4"/>
      <c r="D32" s="4"/>
      <c r="E32" s="4">
        <v>392</v>
      </c>
      <c r="F32" s="4"/>
      <c r="G32" s="4"/>
      <c r="H32" s="4"/>
      <c r="I32" s="4">
        <v>608</v>
      </c>
      <c r="J32" s="4"/>
      <c r="K32" s="4"/>
      <c r="L32" s="4"/>
      <c r="M32" s="4">
        <v>40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5">
        <f t="shared" si="3"/>
        <v>0.82424732595142014</v>
      </c>
      <c r="BC32" s="5">
        <f t="shared" si="4"/>
        <v>1.2121243991881796</v>
      </c>
      <c r="BD32" s="4">
        <v>1538</v>
      </c>
      <c r="BE32" s="5">
        <f t="shared" si="9"/>
        <v>2.5781363968104447</v>
      </c>
      <c r="BF32" s="2" t="s">
        <v>144</v>
      </c>
      <c r="BG32" s="15" t="s">
        <v>140</v>
      </c>
      <c r="BH32" s="2">
        <v>4</v>
      </c>
      <c r="BI32" s="2">
        <f t="shared" si="5"/>
        <v>1040</v>
      </c>
      <c r="BJ32" s="2">
        <v>1.36</v>
      </c>
      <c r="BK32" s="2">
        <v>1538</v>
      </c>
      <c r="BL32" s="2">
        <v>1538</v>
      </c>
      <c r="BM32" s="2" t="s">
        <v>197</v>
      </c>
      <c r="BN32" s="5">
        <f t="shared" si="6"/>
        <v>0.38787707323675941</v>
      </c>
      <c r="BO32" s="2">
        <f t="shared" si="7"/>
        <v>0.53800000000000003</v>
      </c>
      <c r="BP32" s="41">
        <f t="shared" si="8"/>
        <v>28</v>
      </c>
      <c r="BQ32" s="2" t="s">
        <v>301</v>
      </c>
      <c r="BS32" s="14"/>
    </row>
    <row r="33" spans="1:71" ht="18" customHeight="1" x14ac:dyDescent="0.25">
      <c r="A33" s="71" t="s">
        <v>167</v>
      </c>
      <c r="B33" s="72" t="s">
        <v>161</v>
      </c>
      <c r="C33" s="4"/>
      <c r="D33" s="4"/>
      <c r="E33" s="4">
        <v>435</v>
      </c>
      <c r="F33" s="4"/>
      <c r="G33" s="4"/>
      <c r="H33" s="4">
        <v>565</v>
      </c>
      <c r="I33" s="4"/>
      <c r="J33" s="4"/>
      <c r="K33" s="4"/>
      <c r="L33" s="4"/>
      <c r="M33" s="4">
        <v>60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5">
        <f t="shared" si="3"/>
        <v>0.84802470363656712</v>
      </c>
      <c r="BC33" s="5">
        <f t="shared" si="4"/>
        <v>1.2771249689669124</v>
      </c>
      <c r="BD33" s="4">
        <v>1494</v>
      </c>
      <c r="BE33" s="5">
        <f t="shared" si="9"/>
        <v>2.3304576594240611</v>
      </c>
      <c r="BF33" s="2" t="s">
        <v>144</v>
      </c>
      <c r="BG33" s="15" t="s">
        <v>140</v>
      </c>
      <c r="BH33" s="2">
        <v>6</v>
      </c>
      <c r="BI33" s="2">
        <f t="shared" si="5"/>
        <v>1060</v>
      </c>
      <c r="BJ33" s="2">
        <v>1.1599999999999999</v>
      </c>
      <c r="BK33" s="2">
        <v>1494</v>
      </c>
      <c r="BL33" s="2">
        <v>1494</v>
      </c>
      <c r="BM33" s="2" t="s">
        <v>197</v>
      </c>
      <c r="BN33" s="5">
        <f t="shared" si="6"/>
        <v>0.42910026533034529</v>
      </c>
      <c r="BO33" s="2">
        <f t="shared" si="7"/>
        <v>0.49399999999999999</v>
      </c>
      <c r="BP33" s="41">
        <f t="shared" si="8"/>
        <v>29</v>
      </c>
      <c r="BQ33" s="2" t="s">
        <v>301</v>
      </c>
      <c r="BS33" s="14"/>
    </row>
    <row r="34" spans="1:71" ht="18" customHeight="1" x14ac:dyDescent="0.25">
      <c r="A34" s="71" t="s">
        <v>168</v>
      </c>
      <c r="B34" s="72" t="s">
        <v>161</v>
      </c>
      <c r="C34" s="4"/>
      <c r="D34" s="4"/>
      <c r="E34" s="4">
        <v>392</v>
      </c>
      <c r="F34" s="4"/>
      <c r="G34" s="4"/>
      <c r="H34" s="4"/>
      <c r="I34" s="4">
        <v>608</v>
      </c>
      <c r="J34" s="4"/>
      <c r="K34" s="4"/>
      <c r="L34" s="4"/>
      <c r="M34" s="4">
        <v>60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5">
        <f t="shared" si="3"/>
        <v>0.94890107001503765</v>
      </c>
      <c r="BC34" s="5">
        <f t="shared" si="4"/>
        <v>1.3446459638654871</v>
      </c>
      <c r="BD34" s="4">
        <v>1494</v>
      </c>
      <c r="BE34" s="5">
        <f t="shared" si="9"/>
        <v>2.5268803604018109</v>
      </c>
      <c r="BF34" s="2" t="s">
        <v>144</v>
      </c>
      <c r="BG34" s="15" t="s">
        <v>140</v>
      </c>
      <c r="BH34" s="2">
        <v>6</v>
      </c>
      <c r="BI34" s="2">
        <f t="shared" si="5"/>
        <v>1060</v>
      </c>
      <c r="BJ34" s="2">
        <v>1.36</v>
      </c>
      <c r="BK34" s="2">
        <v>1494</v>
      </c>
      <c r="BL34" s="2">
        <v>1494</v>
      </c>
      <c r="BM34" s="2" t="s">
        <v>197</v>
      </c>
      <c r="BN34" s="5">
        <f t="shared" si="6"/>
        <v>0.39574489385044942</v>
      </c>
      <c r="BO34" s="2">
        <f t="shared" si="7"/>
        <v>0.49399999999999999</v>
      </c>
      <c r="BP34" s="41">
        <f t="shared" si="8"/>
        <v>30</v>
      </c>
      <c r="BQ34" s="2" t="s">
        <v>301</v>
      </c>
      <c r="BS34" s="14"/>
    </row>
    <row r="35" spans="1:71" ht="18" customHeight="1" x14ac:dyDescent="0.25">
      <c r="A35" s="71" t="s">
        <v>169</v>
      </c>
      <c r="B35" s="72" t="s">
        <v>161</v>
      </c>
      <c r="C35" s="4"/>
      <c r="D35" s="4"/>
      <c r="E35" s="4">
        <v>435</v>
      </c>
      <c r="F35" s="4"/>
      <c r="G35" s="4"/>
      <c r="H35" s="4">
        <v>565</v>
      </c>
      <c r="I35" s="4"/>
      <c r="J35" s="4"/>
      <c r="K35" s="4"/>
      <c r="L35" s="4"/>
      <c r="M35" s="4">
        <v>80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5">
        <f t="shared" si="3"/>
        <v>0.94887655641795765</v>
      </c>
      <c r="BC35" s="5">
        <f t="shared" si="4"/>
        <v>1.385844642361993</v>
      </c>
      <c r="BD35" s="4">
        <v>1464</v>
      </c>
      <c r="BE35" s="5">
        <f t="shared" si="9"/>
        <v>2.288496648078036</v>
      </c>
      <c r="BF35" s="2" t="s">
        <v>144</v>
      </c>
      <c r="BG35" s="15" t="s">
        <v>140</v>
      </c>
      <c r="BH35" s="2">
        <v>8</v>
      </c>
      <c r="BI35" s="2">
        <f t="shared" si="5"/>
        <v>1080</v>
      </c>
      <c r="BJ35" s="2">
        <v>1.1599999999999999</v>
      </c>
      <c r="BK35" s="2">
        <v>1464</v>
      </c>
      <c r="BL35" s="2">
        <v>1464</v>
      </c>
      <c r="BM35" s="2" t="s">
        <v>197</v>
      </c>
      <c r="BN35" s="5">
        <f t="shared" si="6"/>
        <v>0.4369680859440353</v>
      </c>
      <c r="BO35" s="2">
        <f t="shared" si="7"/>
        <v>0.46399999999999997</v>
      </c>
      <c r="BP35" s="41">
        <f t="shared" si="8"/>
        <v>31</v>
      </c>
      <c r="BQ35" s="2" t="s">
        <v>301</v>
      </c>
      <c r="BS35" s="14"/>
    </row>
    <row r="36" spans="1:71" ht="18" customHeight="1" x14ac:dyDescent="0.25">
      <c r="A36" s="71" t="s">
        <v>170</v>
      </c>
      <c r="B36" s="72" t="s">
        <v>161</v>
      </c>
      <c r="C36" s="4"/>
      <c r="D36" s="4"/>
      <c r="E36" s="4">
        <v>392</v>
      </c>
      <c r="F36" s="4"/>
      <c r="G36" s="4"/>
      <c r="H36" s="4"/>
      <c r="I36" s="4">
        <v>608</v>
      </c>
      <c r="J36" s="4"/>
      <c r="K36" s="4"/>
      <c r="L36" s="4"/>
      <c r="M36" s="4">
        <v>80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5">
        <f t="shared" si="3"/>
        <v>1.0541185043631462</v>
      </c>
      <c r="BC36" s="5">
        <f t="shared" si="4"/>
        <v>1.4577312188272857</v>
      </c>
      <c r="BD36" s="4">
        <v>1464</v>
      </c>
      <c r="BE36" s="5">
        <f t="shared" si="9"/>
        <v>2.4776226421104206</v>
      </c>
      <c r="BF36" s="2" t="s">
        <v>144</v>
      </c>
      <c r="BG36" s="15" t="s">
        <v>140</v>
      </c>
      <c r="BH36" s="2">
        <v>8</v>
      </c>
      <c r="BI36" s="2">
        <f t="shared" si="5"/>
        <v>1080</v>
      </c>
      <c r="BJ36" s="2">
        <v>1.36</v>
      </c>
      <c r="BK36" s="2">
        <v>1464</v>
      </c>
      <c r="BL36" s="2">
        <v>1464</v>
      </c>
      <c r="BM36" s="2" t="s">
        <v>197</v>
      </c>
      <c r="BN36" s="5">
        <f t="shared" si="6"/>
        <v>0.40361271446413943</v>
      </c>
      <c r="BO36" s="2">
        <f t="shared" si="7"/>
        <v>0.46399999999999997</v>
      </c>
      <c r="BP36" s="41">
        <f t="shared" si="8"/>
        <v>32</v>
      </c>
      <c r="BQ36" s="2" t="s">
        <v>301</v>
      </c>
      <c r="BS36" s="14"/>
    </row>
    <row r="37" spans="1:71" s="9" customFormat="1" ht="18" customHeight="1" x14ac:dyDescent="0.25">
      <c r="A37" s="6" t="s">
        <v>67</v>
      </c>
      <c r="B37" s="31" t="s">
        <v>67</v>
      </c>
      <c r="C37" s="4"/>
      <c r="D37" s="4"/>
      <c r="E37" s="4">
        <v>618</v>
      </c>
      <c r="F37" s="4"/>
      <c r="G37" s="4"/>
      <c r="H37" s="4">
        <v>62</v>
      </c>
      <c r="I37" s="4"/>
      <c r="J37" s="4">
        <v>62</v>
      </c>
      <c r="K37" s="4"/>
      <c r="L37" s="4">
        <v>248</v>
      </c>
      <c r="M37" s="4"/>
      <c r="N37" s="4"/>
      <c r="O37" s="4"/>
      <c r="P37" s="4"/>
      <c r="Q37" s="4"/>
      <c r="R37" s="4"/>
      <c r="S37" s="4"/>
      <c r="T37" s="4"/>
      <c r="U37" s="4">
        <v>5</v>
      </c>
      <c r="V37" s="4"/>
      <c r="W37" s="4">
        <v>5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9">
        <f t="shared" si="3"/>
        <v>0.51097242305577739</v>
      </c>
      <c r="BC37" s="19">
        <f t="shared" si="4"/>
        <v>0.86095294761012964</v>
      </c>
      <c r="BD37" s="4">
        <v>1755</v>
      </c>
      <c r="BE37" s="19">
        <f t="shared" si="9"/>
        <v>2.8573018492196107</v>
      </c>
      <c r="BF37" s="4" t="s">
        <v>135</v>
      </c>
      <c r="BG37" s="63" t="s">
        <v>140</v>
      </c>
      <c r="BH37" s="4">
        <v>0</v>
      </c>
      <c r="BI37" s="4">
        <v>1000</v>
      </c>
      <c r="BJ37" s="18">
        <v>1.17</v>
      </c>
      <c r="BK37" s="4">
        <v>1750</v>
      </c>
      <c r="BL37" s="4">
        <v>1775</v>
      </c>
      <c r="BM37" s="4" t="s">
        <v>197</v>
      </c>
      <c r="BN37" s="19">
        <f t="shared" si="6"/>
        <v>0.34998052455435219</v>
      </c>
      <c r="BO37" s="4">
        <f t="shared" si="7"/>
        <v>0.75499999999999989</v>
      </c>
      <c r="BP37" s="20">
        <f t="shared" si="8"/>
        <v>33</v>
      </c>
      <c r="BQ37" s="4">
        <v>113312</v>
      </c>
      <c r="BS37" s="14" t="s">
        <v>50</v>
      </c>
    </row>
    <row r="38" spans="1:71" s="9" customFormat="1" ht="18" customHeight="1" x14ac:dyDescent="0.25">
      <c r="A38" s="6" t="s">
        <v>173</v>
      </c>
      <c r="B38" s="6" t="s">
        <v>173</v>
      </c>
      <c r="C38" s="4"/>
      <c r="D38" s="4"/>
      <c r="E38" s="4">
        <v>500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125</v>
      </c>
      <c r="AL38" s="4"/>
      <c r="AM38" s="4">
        <v>375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9">
        <f t="shared" si="3"/>
        <v>0.54584815800439679</v>
      </c>
      <c r="BC38" s="19">
        <f t="shared" si="4"/>
        <v>0.88334180457394107</v>
      </c>
      <c r="BD38" s="4">
        <v>1750</v>
      </c>
      <c r="BE38" s="19">
        <f t="shared" si="9"/>
        <v>2.963018741728932</v>
      </c>
      <c r="BF38" s="4" t="s">
        <v>135</v>
      </c>
      <c r="BG38" s="63" t="s">
        <v>140</v>
      </c>
      <c r="BH38" s="4">
        <v>0</v>
      </c>
      <c r="BI38" s="4">
        <v>1000</v>
      </c>
      <c r="BJ38" s="18">
        <v>1.35</v>
      </c>
      <c r="BK38" s="4">
        <v>1750</v>
      </c>
      <c r="BL38" s="4">
        <v>1775</v>
      </c>
      <c r="BM38" s="4" t="s">
        <v>197</v>
      </c>
      <c r="BN38" s="19">
        <f t="shared" si="6"/>
        <v>0.33749364656954428</v>
      </c>
      <c r="BO38" s="4">
        <f t="shared" si="7"/>
        <v>0.75</v>
      </c>
      <c r="BP38" s="20">
        <f t="shared" si="8"/>
        <v>34</v>
      </c>
      <c r="BQ38" s="4" t="s">
        <v>301</v>
      </c>
      <c r="BS38" s="16"/>
    </row>
    <row r="39" spans="1:71" s="9" customFormat="1" ht="18" customHeight="1" x14ac:dyDescent="0.25">
      <c r="A39" s="62" t="s">
        <v>68</v>
      </c>
      <c r="B39" s="62" t="s">
        <v>68</v>
      </c>
      <c r="C39" s="4">
        <v>350</v>
      </c>
      <c r="D39" s="4"/>
      <c r="E39" s="4"/>
      <c r="F39" s="4"/>
      <c r="G39" s="4"/>
      <c r="H39" s="4"/>
      <c r="I39" s="4"/>
      <c r="J39" s="4"/>
      <c r="K39" s="4"/>
      <c r="L39" s="4">
        <v>125</v>
      </c>
      <c r="M39" s="4"/>
      <c r="N39" s="4">
        <v>525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9">
        <f t="shared" si="3"/>
        <v>0.43020790350441274</v>
      </c>
      <c r="BC39" s="19">
        <f t="shared" si="4"/>
        <v>0.77728690407848511</v>
      </c>
      <c r="BD39" s="4">
        <v>1840</v>
      </c>
      <c r="BE39" s="19">
        <f t="shared" si="9"/>
        <v>2.8811884278391644</v>
      </c>
      <c r="BF39" s="4" t="s">
        <v>144</v>
      </c>
      <c r="BG39" s="4">
        <v>30</v>
      </c>
      <c r="BH39" s="4">
        <v>0</v>
      </c>
      <c r="BI39" s="4">
        <v>1000</v>
      </c>
      <c r="BJ39" s="18">
        <v>1.21</v>
      </c>
      <c r="BK39" s="4">
        <v>1840</v>
      </c>
      <c r="BL39" s="4">
        <v>1840</v>
      </c>
      <c r="BM39" s="4" t="s">
        <v>197</v>
      </c>
      <c r="BN39" s="19">
        <f t="shared" si="6"/>
        <v>0.34707900057407243</v>
      </c>
      <c r="BO39" s="4">
        <f t="shared" si="7"/>
        <v>0.84000000000000008</v>
      </c>
      <c r="BP39" s="20">
        <f t="shared" si="8"/>
        <v>35</v>
      </c>
      <c r="BQ39" s="4" t="s">
        <v>301</v>
      </c>
      <c r="BS39" s="14"/>
    </row>
    <row r="40" spans="1:71" s="9" customFormat="1" ht="18" customHeight="1" x14ac:dyDescent="0.25">
      <c r="A40" s="6" t="s">
        <v>69</v>
      </c>
      <c r="B40" s="6" t="s">
        <v>69</v>
      </c>
      <c r="C40" s="4"/>
      <c r="D40" s="4"/>
      <c r="E40" s="4">
        <v>918</v>
      </c>
      <c r="F40" s="4"/>
      <c r="G40" s="4"/>
      <c r="H40" s="4"/>
      <c r="I40" s="4"/>
      <c r="J40" s="4"/>
      <c r="K40" s="4"/>
      <c r="L40" s="4"/>
      <c r="M40" s="4">
        <v>18</v>
      </c>
      <c r="N40" s="4">
        <v>55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>
        <v>9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19">
        <f t="shared" si="3"/>
        <v>0.56833153877655973</v>
      </c>
      <c r="BC40" s="19">
        <f t="shared" si="4"/>
        <v>0.88606301625794337</v>
      </c>
      <c r="BD40" s="4">
        <v>1770</v>
      </c>
      <c r="BE40" s="19">
        <f t="shared" si="9"/>
        <v>3.1473117109040336</v>
      </c>
      <c r="BF40" s="4" t="s">
        <v>135</v>
      </c>
      <c r="BG40" s="4">
        <v>30</v>
      </c>
      <c r="BH40" s="4">
        <v>0</v>
      </c>
      <c r="BI40" s="4">
        <v>1000</v>
      </c>
      <c r="BJ40" s="18">
        <v>1.42</v>
      </c>
      <c r="BK40" s="4">
        <v>1770</v>
      </c>
      <c r="BL40" s="4">
        <v>1820</v>
      </c>
      <c r="BM40" s="4">
        <v>1850</v>
      </c>
      <c r="BN40" s="19">
        <f t="shared" si="6"/>
        <v>0.31773147748138364</v>
      </c>
      <c r="BO40" s="4">
        <f t="shared" si="7"/>
        <v>0.77</v>
      </c>
      <c r="BP40" s="20">
        <f t="shared" si="8"/>
        <v>36</v>
      </c>
      <c r="BQ40" s="4">
        <v>113040</v>
      </c>
      <c r="BS40" s="14"/>
    </row>
    <row r="41" spans="1:71" s="9" customFormat="1" ht="18" customHeight="1" x14ac:dyDescent="0.25">
      <c r="A41" s="6" t="s">
        <v>70</v>
      </c>
      <c r="B41" s="6" t="s">
        <v>70</v>
      </c>
      <c r="C41" s="4"/>
      <c r="D41" s="4"/>
      <c r="E41" s="4">
        <v>593</v>
      </c>
      <c r="F41" s="4"/>
      <c r="G41" s="4"/>
      <c r="H41" s="4">
        <v>327</v>
      </c>
      <c r="I41" s="4"/>
      <c r="J41" s="4">
        <v>30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v>5</v>
      </c>
      <c r="V41" s="4"/>
      <c r="W41" s="4">
        <v>5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v>40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19">
        <f t="shared" si="3"/>
        <v>0.43335827626028761</v>
      </c>
      <c r="BC41" s="19">
        <f t="shared" si="4"/>
        <v>0.80525745857319531</v>
      </c>
      <c r="BD41" s="4">
        <v>1780</v>
      </c>
      <c r="BE41" s="19">
        <f t="shared" si="9"/>
        <v>2.68890077622871</v>
      </c>
      <c r="BF41" s="4" t="s">
        <v>135</v>
      </c>
      <c r="BG41" s="63">
        <v>30</v>
      </c>
      <c r="BH41" s="4">
        <v>0</v>
      </c>
      <c r="BI41" s="4">
        <v>1000</v>
      </c>
      <c r="BJ41" s="18">
        <v>1.22</v>
      </c>
      <c r="BK41" s="4">
        <v>1780</v>
      </c>
      <c r="BL41" s="4">
        <v>1780</v>
      </c>
      <c r="BM41" s="4">
        <v>1850</v>
      </c>
      <c r="BN41" s="19">
        <f t="shared" si="6"/>
        <v>0.37189918231290769</v>
      </c>
      <c r="BO41" s="4">
        <f t="shared" si="7"/>
        <v>0.78</v>
      </c>
      <c r="BP41" s="20">
        <f t="shared" si="8"/>
        <v>37</v>
      </c>
      <c r="BQ41" s="4">
        <v>113044</v>
      </c>
      <c r="BS41" s="14" t="s">
        <v>50</v>
      </c>
    </row>
    <row r="42" spans="1:71" s="9" customFormat="1" ht="18" customHeight="1" x14ac:dyDescent="0.25">
      <c r="A42" s="6" t="s">
        <v>174</v>
      </c>
      <c r="B42" s="6" t="s">
        <v>174</v>
      </c>
      <c r="C42" s="4"/>
      <c r="D42" s="4"/>
      <c r="E42" s="4">
        <v>593</v>
      </c>
      <c r="F42" s="4"/>
      <c r="G42" s="4"/>
      <c r="H42" s="4"/>
      <c r="I42" s="4">
        <v>327</v>
      </c>
      <c r="J42" s="4">
        <v>30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>
        <v>5</v>
      </c>
      <c r="V42" s="4"/>
      <c r="W42" s="4">
        <v>5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v>40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19">
        <f t="shared" si="3"/>
        <v>0.48287397913664609</v>
      </c>
      <c r="BC42" s="19">
        <f t="shared" si="4"/>
        <v>0.8330752691778911</v>
      </c>
      <c r="BD42" s="4">
        <v>1780</v>
      </c>
      <c r="BE42" s="19">
        <f t="shared" si="9"/>
        <v>2.8555006176083042</v>
      </c>
      <c r="BF42" s="4" t="s">
        <v>144</v>
      </c>
      <c r="BG42" s="4">
        <v>31</v>
      </c>
      <c r="BH42" s="4">
        <v>0</v>
      </c>
      <c r="BI42" s="4">
        <v>1000</v>
      </c>
      <c r="BJ42" s="18">
        <v>1.28</v>
      </c>
      <c r="BK42" s="4">
        <v>1780</v>
      </c>
      <c r="BL42" s="4">
        <v>1780</v>
      </c>
      <c r="BM42" s="4">
        <v>1855</v>
      </c>
      <c r="BN42" s="19">
        <f t="shared" si="6"/>
        <v>0.35020129004124495</v>
      </c>
      <c r="BO42" s="4">
        <f t="shared" si="7"/>
        <v>0.78</v>
      </c>
      <c r="BP42" s="20">
        <f t="shared" si="8"/>
        <v>38</v>
      </c>
      <c r="BQ42" s="4">
        <v>113044</v>
      </c>
      <c r="BS42" s="14" t="s">
        <v>50</v>
      </c>
    </row>
    <row r="43" spans="1:71" s="9" customFormat="1" ht="18" customHeight="1" x14ac:dyDescent="0.25">
      <c r="A43" s="6" t="s">
        <v>71</v>
      </c>
      <c r="B43" s="6" t="s">
        <v>71</v>
      </c>
      <c r="C43" s="4"/>
      <c r="D43" s="4"/>
      <c r="E43" s="4">
        <v>915.5</v>
      </c>
      <c r="F43" s="4"/>
      <c r="G43" s="4"/>
      <c r="H43" s="4"/>
      <c r="I43" s="4"/>
      <c r="J43" s="4"/>
      <c r="K43" s="4"/>
      <c r="L43" s="4"/>
      <c r="M43" s="4">
        <v>18</v>
      </c>
      <c r="N43" s="4">
        <v>55</v>
      </c>
      <c r="O43" s="4"/>
      <c r="P43" s="4"/>
      <c r="Q43" s="4"/>
      <c r="R43" s="4"/>
      <c r="S43" s="4"/>
      <c r="T43" s="4"/>
      <c r="U43" s="4"/>
      <c r="V43" s="4"/>
      <c r="W43" s="4">
        <v>2.5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>
        <v>9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19">
        <f t="shared" si="3"/>
        <v>0.56566892725401863</v>
      </c>
      <c r="BC43" s="19">
        <f t="shared" si="4"/>
        <v>0.8845587159627224</v>
      </c>
      <c r="BD43" s="4">
        <v>1770</v>
      </c>
      <c r="BE43" s="19">
        <f t="shared" si="9"/>
        <v>3.1358796531220068</v>
      </c>
      <c r="BF43" s="4" t="s">
        <v>135</v>
      </c>
      <c r="BG43" s="63" t="s">
        <v>140</v>
      </c>
      <c r="BH43" s="4">
        <v>0</v>
      </c>
      <c r="BI43" s="4">
        <v>1000</v>
      </c>
      <c r="BJ43" s="18">
        <v>1.42</v>
      </c>
      <c r="BK43" s="4">
        <v>1770</v>
      </c>
      <c r="BL43" s="4">
        <v>1820</v>
      </c>
      <c r="BM43" s="4">
        <v>1850</v>
      </c>
      <c r="BN43" s="19">
        <f t="shared" si="6"/>
        <v>0.31888978870870371</v>
      </c>
      <c r="BO43" s="4">
        <f t="shared" si="7"/>
        <v>0.77</v>
      </c>
      <c r="BP43" s="20">
        <f t="shared" si="8"/>
        <v>39</v>
      </c>
      <c r="BQ43" s="4">
        <v>113042</v>
      </c>
      <c r="BS43" s="14" t="s">
        <v>50</v>
      </c>
    </row>
    <row r="44" spans="1:71" s="9" customFormat="1" ht="18" customHeight="1" x14ac:dyDescent="0.25">
      <c r="A44" s="6" t="s">
        <v>72</v>
      </c>
      <c r="B44" s="6" t="s">
        <v>72</v>
      </c>
      <c r="C44" s="4"/>
      <c r="D44" s="4"/>
      <c r="E44" s="4">
        <v>369</v>
      </c>
      <c r="F44" s="4"/>
      <c r="G44" s="4"/>
      <c r="H44" s="4"/>
      <c r="I44" s="4"/>
      <c r="J44" s="4"/>
      <c r="K44" s="4"/>
      <c r="L44" s="4"/>
      <c r="M44" s="4"/>
      <c r="N44" s="4">
        <v>582</v>
      </c>
      <c r="O44" s="4"/>
      <c r="P44" s="4"/>
      <c r="Q44" s="4"/>
      <c r="R44" s="4"/>
      <c r="S44" s="4"/>
      <c r="T44" s="4">
        <v>5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v>1</v>
      </c>
      <c r="AG44" s="4">
        <v>43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19">
        <f t="shared" si="3"/>
        <v>0.41725982300328601</v>
      </c>
      <c r="BC44" s="19">
        <f t="shared" si="4"/>
        <v>0.766086390812587</v>
      </c>
      <c r="BD44" s="4">
        <v>1850</v>
      </c>
      <c r="BE44" s="19">
        <f t="shared" si="9"/>
        <v>2.8667541187593462</v>
      </c>
      <c r="BF44" s="4" t="s">
        <v>135</v>
      </c>
      <c r="BG44" s="63" t="s">
        <v>140</v>
      </c>
      <c r="BH44" s="4">
        <v>0</v>
      </c>
      <c r="BI44" s="4">
        <v>1000</v>
      </c>
      <c r="BJ44" s="18">
        <v>1.52</v>
      </c>
      <c r="BK44" s="4">
        <v>1850</v>
      </c>
      <c r="BL44" s="4">
        <v>1850</v>
      </c>
      <c r="BM44" s="4" t="s">
        <v>197</v>
      </c>
      <c r="BN44" s="19">
        <f t="shared" si="6"/>
        <v>0.34882656780930099</v>
      </c>
      <c r="BO44" s="4">
        <f t="shared" si="7"/>
        <v>0.85000000000000009</v>
      </c>
      <c r="BP44" s="20">
        <f t="shared" si="8"/>
        <v>40</v>
      </c>
      <c r="BQ44" s="4">
        <v>113411</v>
      </c>
      <c r="BS44" s="16" t="s">
        <v>175</v>
      </c>
    </row>
    <row r="45" spans="1:71" s="9" customFormat="1" ht="18" customHeight="1" x14ac:dyDescent="0.25">
      <c r="A45" s="6" t="s">
        <v>176</v>
      </c>
      <c r="B45" s="6" t="s">
        <v>176</v>
      </c>
      <c r="C45" s="4"/>
      <c r="D45" s="4"/>
      <c r="E45" s="4"/>
      <c r="F45" s="4">
        <v>979</v>
      </c>
      <c r="G45" s="4"/>
      <c r="H45" s="4"/>
      <c r="I45" s="4"/>
      <c r="J45" s="4"/>
      <c r="K45" s="4"/>
      <c r="L45" s="4"/>
      <c r="M45" s="4"/>
      <c r="N45" s="4">
        <v>10</v>
      </c>
      <c r="O45" s="4"/>
      <c r="P45" s="4"/>
      <c r="Q45" s="4"/>
      <c r="R45" s="4"/>
      <c r="S45" s="4"/>
      <c r="T45" s="4"/>
      <c r="U45" s="4"/>
      <c r="V45" s="4">
        <v>1</v>
      </c>
      <c r="W45" s="4">
        <v>3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>
        <v>7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19">
        <f t="shared" si="3"/>
        <v>0.49489683798806178</v>
      </c>
      <c r="BC45" s="19">
        <f t="shared" si="4"/>
        <v>0.83982968426295601</v>
      </c>
      <c r="BD45" s="4">
        <v>1780</v>
      </c>
      <c r="BE45" s="19">
        <f t="shared" si="9"/>
        <v>2.8991150329680404</v>
      </c>
      <c r="BF45" s="4" t="s">
        <v>144</v>
      </c>
      <c r="BG45" s="4">
        <v>31</v>
      </c>
      <c r="BH45" s="4">
        <v>0</v>
      </c>
      <c r="BI45" s="4">
        <v>1000</v>
      </c>
      <c r="BJ45" s="18">
        <v>1.24</v>
      </c>
      <c r="BK45" s="4">
        <v>1780</v>
      </c>
      <c r="BL45" s="4">
        <v>1780</v>
      </c>
      <c r="BM45" s="4">
        <v>1855</v>
      </c>
      <c r="BN45" s="19">
        <f t="shared" si="6"/>
        <v>0.34493284627489429</v>
      </c>
      <c r="BO45" s="4">
        <f t="shared" si="7"/>
        <v>0.78</v>
      </c>
      <c r="BP45" s="20">
        <f t="shared" si="8"/>
        <v>41</v>
      </c>
      <c r="BQ45" s="4">
        <v>113056</v>
      </c>
      <c r="BS45" s="16" t="s">
        <v>50</v>
      </c>
    </row>
    <row r="46" spans="1:71" s="9" customFormat="1" ht="18" customHeight="1" x14ac:dyDescent="0.25">
      <c r="A46" s="6" t="s">
        <v>73</v>
      </c>
      <c r="B46" s="6" t="s">
        <v>73</v>
      </c>
      <c r="C46" s="4"/>
      <c r="D46" s="4"/>
      <c r="E46" s="4"/>
      <c r="F46" s="4">
        <v>758</v>
      </c>
      <c r="G46" s="4"/>
      <c r="H46" s="4"/>
      <c r="I46" s="4">
        <v>197.5</v>
      </c>
      <c r="J46" s="4"/>
      <c r="K46" s="4"/>
      <c r="L46" s="4"/>
      <c r="M46" s="4">
        <v>11</v>
      </c>
      <c r="N46" s="4">
        <v>11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>
        <v>22.5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19">
        <f t="shared" si="3"/>
        <v>0.91838026491703206</v>
      </c>
      <c r="BC46" s="19">
        <f t="shared" si="4"/>
        <v>1.2789201766113547</v>
      </c>
      <c r="BD46" s="4">
        <v>1500</v>
      </c>
      <c r="BE46" s="19">
        <f t="shared" si="9"/>
        <v>2.7736180310817633</v>
      </c>
      <c r="BF46" s="4" t="s">
        <v>135</v>
      </c>
      <c r="BG46" s="63" t="s">
        <v>136</v>
      </c>
      <c r="BH46" s="4">
        <v>0</v>
      </c>
      <c r="BI46" s="4">
        <v>1000</v>
      </c>
      <c r="BJ46" s="18">
        <v>1.2</v>
      </c>
      <c r="BK46" s="4">
        <v>1500</v>
      </c>
      <c r="BL46" s="4">
        <v>1550</v>
      </c>
      <c r="BM46" s="4">
        <v>1565</v>
      </c>
      <c r="BN46" s="19">
        <f t="shared" si="6"/>
        <v>0.36053991169432265</v>
      </c>
      <c r="BO46" s="4">
        <f t="shared" si="7"/>
        <v>0.5</v>
      </c>
      <c r="BP46" s="20">
        <f t="shared" si="8"/>
        <v>42</v>
      </c>
      <c r="BQ46" s="4">
        <v>113052</v>
      </c>
      <c r="BS46" s="16" t="s">
        <v>50</v>
      </c>
    </row>
    <row r="47" spans="1:71" s="9" customFormat="1" ht="18" customHeight="1" x14ac:dyDescent="0.25">
      <c r="A47" s="62" t="s">
        <v>177</v>
      </c>
      <c r="B47" s="62" t="s">
        <v>177</v>
      </c>
      <c r="C47" s="4"/>
      <c r="D47" s="4"/>
      <c r="E47" s="4"/>
      <c r="F47" s="4">
        <v>727.5</v>
      </c>
      <c r="G47" s="4"/>
      <c r="H47" s="4">
        <v>218</v>
      </c>
      <c r="I47" s="4"/>
      <c r="J47" s="4"/>
      <c r="K47" s="4"/>
      <c r="L47" s="4"/>
      <c r="M47" s="4">
        <v>8</v>
      </c>
      <c r="N47" s="4"/>
      <c r="O47" s="4"/>
      <c r="P47" s="4"/>
      <c r="Q47" s="4"/>
      <c r="R47" s="4"/>
      <c r="S47" s="4"/>
      <c r="T47" s="4"/>
      <c r="U47" s="4"/>
      <c r="V47" s="4"/>
      <c r="W47" s="4">
        <v>3</v>
      </c>
      <c r="X47" s="4"/>
      <c r="Y47" s="4"/>
      <c r="Z47" s="4"/>
      <c r="AA47" s="4"/>
      <c r="AB47" s="4">
        <v>14.5</v>
      </c>
      <c r="AC47" s="4"/>
      <c r="AD47" s="4">
        <v>29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19">
        <f t="shared" si="3"/>
        <v>0.86876857091137505</v>
      </c>
      <c r="BC47" s="19">
        <f t="shared" si="4"/>
        <v>1.2458457139409167</v>
      </c>
      <c r="BD47" s="4">
        <v>1500</v>
      </c>
      <c r="BE47" s="19">
        <f t="shared" si="9"/>
        <v>2.6519772372457382</v>
      </c>
      <c r="BF47" s="4" t="s">
        <v>135</v>
      </c>
      <c r="BG47" s="63" t="s">
        <v>140</v>
      </c>
      <c r="BH47" s="4">
        <v>0</v>
      </c>
      <c r="BI47" s="4">
        <v>1000</v>
      </c>
      <c r="BJ47" s="18">
        <v>1.29</v>
      </c>
      <c r="BK47" s="4">
        <v>1500</v>
      </c>
      <c r="BL47" s="4">
        <v>1550</v>
      </c>
      <c r="BM47" s="4">
        <v>1560</v>
      </c>
      <c r="BN47" s="19">
        <f t="shared" si="6"/>
        <v>0.37707714302954165</v>
      </c>
      <c r="BO47" s="4">
        <f t="shared" si="7"/>
        <v>0.5</v>
      </c>
      <c r="BP47" s="20">
        <f t="shared" si="8"/>
        <v>43</v>
      </c>
      <c r="BQ47" s="4">
        <v>113052</v>
      </c>
      <c r="BS47" s="17" t="s">
        <v>50</v>
      </c>
    </row>
    <row r="48" spans="1:71" s="9" customFormat="1" ht="18" customHeight="1" x14ac:dyDescent="0.25">
      <c r="A48" s="6" t="s">
        <v>178</v>
      </c>
      <c r="B48" s="6" t="s">
        <v>178</v>
      </c>
      <c r="C48" s="4"/>
      <c r="D48" s="4"/>
      <c r="E48" s="4"/>
      <c r="F48" s="4">
        <v>760</v>
      </c>
      <c r="G48" s="4"/>
      <c r="H48" s="4">
        <v>225</v>
      </c>
      <c r="I48" s="4"/>
      <c r="J48" s="4"/>
      <c r="K48" s="4"/>
      <c r="L48" s="4"/>
      <c r="M48" s="4"/>
      <c r="N48" s="4">
        <v>10</v>
      </c>
      <c r="O48" s="4"/>
      <c r="P48" s="4"/>
      <c r="Q48" s="4"/>
      <c r="R48" s="4"/>
      <c r="S48" s="4"/>
      <c r="T48" s="4"/>
      <c r="U48" s="4"/>
      <c r="V48" s="4">
        <v>1</v>
      </c>
      <c r="W48" s="4">
        <v>4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19">
        <f t="shared" si="3"/>
        <v>0.87362675728889072</v>
      </c>
      <c r="BC48" s="19">
        <f t="shared" si="4"/>
        <v>1.2490845048592605</v>
      </c>
      <c r="BD48" s="4">
        <v>1500</v>
      </c>
      <c r="BE48" s="19">
        <f t="shared" si="9"/>
        <v>2.6634155413521627</v>
      </c>
      <c r="BF48" s="4" t="s">
        <v>144</v>
      </c>
      <c r="BG48" s="4">
        <v>42</v>
      </c>
      <c r="BH48" s="4">
        <v>0</v>
      </c>
      <c r="BI48" s="4">
        <v>1000</v>
      </c>
      <c r="BJ48" s="18">
        <v>1.19</v>
      </c>
      <c r="BK48" s="4">
        <v>1500</v>
      </c>
      <c r="BL48" s="4">
        <v>1550</v>
      </c>
      <c r="BM48" s="4">
        <v>1560</v>
      </c>
      <c r="BN48" s="19">
        <f t="shared" si="6"/>
        <v>0.37545774757036976</v>
      </c>
      <c r="BO48" s="4">
        <f t="shared" si="7"/>
        <v>0.5</v>
      </c>
      <c r="BP48" s="20">
        <f t="shared" si="8"/>
        <v>44</v>
      </c>
      <c r="BQ48" s="4">
        <v>113014</v>
      </c>
      <c r="BS48" s="16" t="s">
        <v>50</v>
      </c>
    </row>
    <row r="49" spans="1:71" s="9" customFormat="1" ht="18" customHeight="1" x14ac:dyDescent="0.25">
      <c r="A49" s="6" t="s">
        <v>179</v>
      </c>
      <c r="B49" s="6" t="s">
        <v>179</v>
      </c>
      <c r="C49" s="4"/>
      <c r="D49" s="4"/>
      <c r="E49" s="4"/>
      <c r="F49" s="4">
        <v>760</v>
      </c>
      <c r="G49" s="4"/>
      <c r="H49" s="4"/>
      <c r="I49" s="4">
        <v>225</v>
      </c>
      <c r="J49" s="4"/>
      <c r="K49" s="4"/>
      <c r="L49" s="4"/>
      <c r="M49" s="4"/>
      <c r="N49" s="4">
        <v>10</v>
      </c>
      <c r="O49" s="4"/>
      <c r="P49" s="4"/>
      <c r="Q49" s="4"/>
      <c r="R49" s="4"/>
      <c r="S49" s="4"/>
      <c r="T49" s="4"/>
      <c r="U49" s="4"/>
      <c r="V49" s="4">
        <v>1</v>
      </c>
      <c r="W49" s="4">
        <v>4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19">
        <f t="shared" si="3"/>
        <v>0.91841598445516726</v>
      </c>
      <c r="BC49" s="19">
        <f t="shared" si="4"/>
        <v>1.2789439896367782</v>
      </c>
      <c r="BD49" s="4">
        <v>1500</v>
      </c>
      <c r="BE49" s="19">
        <f t="shared" si="9"/>
        <v>2.7737096303968505</v>
      </c>
      <c r="BF49" s="4" t="s">
        <v>144</v>
      </c>
      <c r="BG49" s="4">
        <v>42</v>
      </c>
      <c r="BH49" s="4">
        <v>0</v>
      </c>
      <c r="BI49" s="4">
        <v>1000</v>
      </c>
      <c r="BJ49" s="18">
        <v>1.25</v>
      </c>
      <c r="BK49" s="4">
        <v>1500</v>
      </c>
      <c r="BL49" s="4">
        <v>1550</v>
      </c>
      <c r="BM49" s="4">
        <v>1565</v>
      </c>
      <c r="BN49" s="19">
        <f t="shared" si="6"/>
        <v>0.36052800518161093</v>
      </c>
      <c r="BO49" s="4">
        <f t="shared" si="7"/>
        <v>0.5</v>
      </c>
      <c r="BP49" s="20">
        <f t="shared" si="8"/>
        <v>45</v>
      </c>
      <c r="BQ49" s="4">
        <v>113014</v>
      </c>
      <c r="BS49" s="16" t="s">
        <v>50</v>
      </c>
    </row>
    <row r="50" spans="1:71" s="77" customFormat="1" ht="18" customHeight="1" x14ac:dyDescent="0.25">
      <c r="A50" s="73" t="s">
        <v>74</v>
      </c>
      <c r="B50" s="73" t="s">
        <v>74</v>
      </c>
      <c r="C50" s="74"/>
      <c r="D50" s="74"/>
      <c r="E50" s="74"/>
      <c r="F50" s="74">
        <v>972</v>
      </c>
      <c r="G50" s="74"/>
      <c r="H50" s="74"/>
      <c r="I50" s="74"/>
      <c r="J50" s="74"/>
      <c r="K50" s="74"/>
      <c r="L50" s="74"/>
      <c r="M50" s="74">
        <v>14</v>
      </c>
      <c r="N50" s="74">
        <v>14</v>
      </c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5">
        <f t="shared" si="3"/>
        <v>0.66556651187817084</v>
      </c>
      <c r="BC50" s="75">
        <f t="shared" si="4"/>
        <v>1.0094342496231339</v>
      </c>
      <c r="BD50" s="74">
        <v>1650</v>
      </c>
      <c r="BE50" s="75">
        <f t="shared" si="9"/>
        <v>2.9080948580924204</v>
      </c>
      <c r="BF50" s="74" t="s">
        <v>135</v>
      </c>
      <c r="BG50" s="74">
        <v>42</v>
      </c>
      <c r="BH50" s="74">
        <v>0</v>
      </c>
      <c r="BI50" s="74">
        <v>1000</v>
      </c>
      <c r="BJ50" s="76">
        <v>1.4</v>
      </c>
      <c r="BK50" s="74">
        <v>1625</v>
      </c>
      <c r="BL50" s="74">
        <v>1675</v>
      </c>
      <c r="BM50" s="74">
        <v>1700</v>
      </c>
      <c r="BN50" s="75">
        <f t="shared" si="6"/>
        <v>0.34386773774496304</v>
      </c>
      <c r="BO50" s="74">
        <f t="shared" si="7"/>
        <v>0.64999999999999991</v>
      </c>
      <c r="BP50" s="74">
        <f t="shared" si="8"/>
        <v>46</v>
      </c>
      <c r="BQ50" s="74">
        <v>113016</v>
      </c>
      <c r="BS50" s="79"/>
    </row>
    <row r="51" spans="1:71" s="77" customFormat="1" ht="18" customHeight="1" x14ac:dyDescent="0.25">
      <c r="A51" s="73" t="s">
        <v>75</v>
      </c>
      <c r="B51" s="73" t="s">
        <v>75</v>
      </c>
      <c r="C51" s="74"/>
      <c r="D51" s="74"/>
      <c r="E51" s="74"/>
      <c r="F51" s="74">
        <v>668</v>
      </c>
      <c r="G51" s="74"/>
      <c r="H51" s="74">
        <v>200.5</v>
      </c>
      <c r="I51" s="74"/>
      <c r="J51" s="74"/>
      <c r="K51" s="74"/>
      <c r="L51" s="74"/>
      <c r="M51" s="74">
        <v>6.5</v>
      </c>
      <c r="N51" s="74"/>
      <c r="O51" s="74"/>
      <c r="P51" s="74">
        <v>85</v>
      </c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>
        <v>13.5</v>
      </c>
      <c r="AC51" s="74"/>
      <c r="AD51" s="74">
        <v>26.5</v>
      </c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5">
        <f t="shared" si="3"/>
        <v>0.74525628314377246</v>
      </c>
      <c r="BC51" s="75">
        <f t="shared" si="4"/>
        <v>1.2466116308169803</v>
      </c>
      <c r="BD51" s="74">
        <v>1400</v>
      </c>
      <c r="BE51" s="75">
        <f t="shared" si="9"/>
        <v>1.994593265317711</v>
      </c>
      <c r="BF51" s="74" t="s">
        <v>135</v>
      </c>
      <c r="BG51" s="74">
        <v>42</v>
      </c>
      <c r="BH51" s="74">
        <v>0</v>
      </c>
      <c r="BI51" s="74">
        <v>1000</v>
      </c>
      <c r="BJ51" s="76"/>
      <c r="BK51" s="74">
        <v>1400</v>
      </c>
      <c r="BL51" s="74">
        <v>1400</v>
      </c>
      <c r="BM51" s="74">
        <v>1460</v>
      </c>
      <c r="BN51" s="75">
        <f t="shared" si="6"/>
        <v>0.50135534767320789</v>
      </c>
      <c r="BO51" s="74">
        <f t="shared" si="7"/>
        <v>0.39999999999999991</v>
      </c>
      <c r="BP51" s="74">
        <f t="shared" si="8"/>
        <v>47</v>
      </c>
      <c r="BQ51" s="74">
        <v>113018</v>
      </c>
      <c r="BS51" s="79"/>
    </row>
    <row r="52" spans="1:71" s="9" customFormat="1" ht="18" customHeight="1" x14ac:dyDescent="0.25">
      <c r="A52" s="6" t="s">
        <v>76</v>
      </c>
      <c r="B52" s="6" t="s">
        <v>76</v>
      </c>
      <c r="C52" s="4"/>
      <c r="D52" s="4"/>
      <c r="E52" s="4">
        <v>673</v>
      </c>
      <c r="F52" s="4"/>
      <c r="G52" s="4"/>
      <c r="H52" s="4">
        <v>200</v>
      </c>
      <c r="I52" s="4"/>
      <c r="J52" s="4"/>
      <c r="K52" s="4"/>
      <c r="L52" s="4"/>
      <c r="M52" s="4">
        <v>27</v>
      </c>
      <c r="N52" s="4"/>
      <c r="O52" s="4"/>
      <c r="P52" s="4"/>
      <c r="Q52" s="4"/>
      <c r="R52" s="4"/>
      <c r="S52" s="4">
        <v>100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19">
        <f t="shared" si="3"/>
        <v>0.59920766152830318</v>
      </c>
      <c r="BC52" s="19">
        <f t="shared" si="4"/>
        <v>0.99950478845518942</v>
      </c>
      <c r="BD52" s="4">
        <v>1600</v>
      </c>
      <c r="BE52" s="19">
        <f t="shared" si="9"/>
        <v>2.4981443351269634</v>
      </c>
      <c r="BF52" s="4" t="s">
        <v>144</v>
      </c>
      <c r="BG52" s="4">
        <v>31</v>
      </c>
      <c r="BH52" s="4">
        <v>0</v>
      </c>
      <c r="BI52" s="4">
        <v>1000</v>
      </c>
      <c r="BJ52" s="18">
        <v>1.19</v>
      </c>
      <c r="BK52" s="4">
        <v>1600</v>
      </c>
      <c r="BL52" s="4">
        <v>1600</v>
      </c>
      <c r="BM52" s="4" t="s">
        <v>197</v>
      </c>
      <c r="BN52" s="19">
        <f t="shared" si="6"/>
        <v>0.40029712692688624</v>
      </c>
      <c r="BO52" s="4">
        <f t="shared" si="7"/>
        <v>0.60000000000000009</v>
      </c>
      <c r="BP52" s="20">
        <f t="shared" si="8"/>
        <v>48</v>
      </c>
      <c r="BQ52" s="4">
        <v>113070</v>
      </c>
      <c r="BS52" s="16"/>
    </row>
    <row r="53" spans="1:71" s="9" customFormat="1" ht="18" customHeight="1" x14ac:dyDescent="0.25">
      <c r="A53" s="6" t="s">
        <v>77</v>
      </c>
      <c r="B53" s="6" t="s">
        <v>77</v>
      </c>
      <c r="C53" s="4"/>
      <c r="D53" s="4"/>
      <c r="E53" s="4">
        <v>865</v>
      </c>
      <c r="F53" s="4"/>
      <c r="G53" s="4"/>
      <c r="H53" s="4"/>
      <c r="I53" s="4"/>
      <c r="J53" s="4"/>
      <c r="K53" s="4"/>
      <c r="L53" s="4"/>
      <c r="M53" s="4">
        <v>17</v>
      </c>
      <c r="N53" s="4">
        <v>80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v>29</v>
      </c>
      <c r="AB53" s="4"/>
      <c r="AC53" s="4"/>
      <c r="AD53" s="4"/>
      <c r="AE53" s="4"/>
      <c r="AF53" s="4"/>
      <c r="AG53" s="4"/>
      <c r="AH53" s="4"/>
      <c r="AI53" s="4"/>
      <c r="AJ53" s="4">
        <v>9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19">
        <f t="shared" si="3"/>
        <v>0.50277429012639729</v>
      </c>
      <c r="BC53" s="19">
        <f t="shared" si="4"/>
        <v>0.82570015941010833</v>
      </c>
      <c r="BD53" s="4">
        <v>1820</v>
      </c>
      <c r="BE53" s="19">
        <f t="shared" si="9"/>
        <v>3.0966859428701765</v>
      </c>
      <c r="BF53" s="4" t="s">
        <v>144</v>
      </c>
      <c r="BG53" s="4">
        <v>31</v>
      </c>
      <c r="BH53" s="4">
        <v>0</v>
      </c>
      <c r="BI53" s="4">
        <v>1000</v>
      </c>
      <c r="BJ53" s="18">
        <v>1.41</v>
      </c>
      <c r="BK53" s="4">
        <v>1770</v>
      </c>
      <c r="BL53" s="4">
        <v>1820</v>
      </c>
      <c r="BM53" s="4" t="s">
        <v>197</v>
      </c>
      <c r="BN53" s="19">
        <f t="shared" si="6"/>
        <v>0.32292586928371109</v>
      </c>
      <c r="BO53" s="4">
        <f t="shared" si="7"/>
        <v>0.82000000000000006</v>
      </c>
      <c r="BP53" s="20">
        <f t="shared" si="8"/>
        <v>49</v>
      </c>
      <c r="BQ53" s="4">
        <v>113072</v>
      </c>
      <c r="BS53" s="14" t="s">
        <v>50</v>
      </c>
    </row>
    <row r="54" spans="1:71" s="9" customFormat="1" ht="18" customHeight="1" x14ac:dyDescent="0.25">
      <c r="A54" s="6" t="s">
        <v>118</v>
      </c>
      <c r="B54" s="6" t="s">
        <v>118</v>
      </c>
      <c r="C54" s="4"/>
      <c r="D54" s="4">
        <v>578</v>
      </c>
      <c r="E54" s="4"/>
      <c r="F54" s="4"/>
      <c r="G54" s="4"/>
      <c r="H54" s="4">
        <v>422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19">
        <f t="shared" si="3"/>
        <v>0.58354793233082725</v>
      </c>
      <c r="BC54" s="19">
        <f t="shared" si="4"/>
        <v>0.96557800751879719</v>
      </c>
      <c r="BD54" s="4">
        <v>1640</v>
      </c>
      <c r="BE54" s="19">
        <f t="shared" si="9"/>
        <v>2.617594961621728</v>
      </c>
      <c r="BF54" s="4" t="s">
        <v>135</v>
      </c>
      <c r="BG54" s="4">
        <v>3</v>
      </c>
      <c r="BH54" s="4">
        <v>0</v>
      </c>
      <c r="BI54" s="4">
        <v>1000</v>
      </c>
      <c r="BJ54" s="4">
        <v>1.125</v>
      </c>
      <c r="BK54" s="4">
        <v>1630</v>
      </c>
      <c r="BL54" s="4">
        <v>1650</v>
      </c>
      <c r="BM54" s="4">
        <v>1650</v>
      </c>
      <c r="BN54" s="19">
        <f t="shared" si="6"/>
        <v>0.38203007518796989</v>
      </c>
      <c r="BO54" s="4">
        <f t="shared" si="7"/>
        <v>0.6399999999999999</v>
      </c>
      <c r="BP54" s="20">
        <f t="shared" si="8"/>
        <v>50</v>
      </c>
      <c r="BQ54" s="4">
        <v>116417</v>
      </c>
      <c r="BS54" s="14"/>
    </row>
    <row r="55" spans="1:71" s="77" customFormat="1" ht="18" customHeight="1" x14ac:dyDescent="0.25">
      <c r="A55" s="73" t="s">
        <v>78</v>
      </c>
      <c r="B55" s="73" t="s">
        <v>78</v>
      </c>
      <c r="C55" s="74"/>
      <c r="D55" s="74"/>
      <c r="E55" s="74">
        <v>980</v>
      </c>
      <c r="F55" s="74"/>
      <c r="G55" s="74"/>
      <c r="H55" s="74"/>
      <c r="I55" s="74"/>
      <c r="J55" s="74"/>
      <c r="K55" s="74"/>
      <c r="L55" s="74"/>
      <c r="M55" s="74">
        <v>15</v>
      </c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>
        <v>5</v>
      </c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5">
        <f t="shared" si="3"/>
        <v>1.3958909534714412</v>
      </c>
      <c r="BC55" s="75">
        <f t="shared" si="4"/>
        <v>1.7113506810510295</v>
      </c>
      <c r="BD55" s="74">
        <v>1400</v>
      </c>
      <c r="BE55" s="75">
        <f t="shared" si="9"/>
        <v>3.1699767436960933</v>
      </c>
      <c r="BF55" s="74" t="s">
        <v>144</v>
      </c>
      <c r="BG55" s="74">
        <v>31</v>
      </c>
      <c r="BH55" s="74">
        <v>0</v>
      </c>
      <c r="BI55" s="74">
        <v>1000</v>
      </c>
      <c r="BJ55" s="76">
        <v>1.44</v>
      </c>
      <c r="BK55" s="74">
        <v>1400</v>
      </c>
      <c r="BL55" s="74">
        <v>1400</v>
      </c>
      <c r="BM55" s="74">
        <v>1475</v>
      </c>
      <c r="BN55" s="75">
        <f t="shared" si="6"/>
        <v>0.31545972757958834</v>
      </c>
      <c r="BO55" s="74">
        <f t="shared" si="7"/>
        <v>0.39999999999999991</v>
      </c>
      <c r="BP55" s="74">
        <f t="shared" si="8"/>
        <v>51</v>
      </c>
      <c r="BQ55" s="74">
        <v>113096</v>
      </c>
      <c r="BS55" s="78"/>
    </row>
    <row r="56" spans="1:71" s="77" customFormat="1" ht="18" customHeight="1" x14ac:dyDescent="0.25">
      <c r="A56" s="73" t="s">
        <v>79</v>
      </c>
      <c r="B56" s="73" t="s">
        <v>79</v>
      </c>
      <c r="C56" s="74"/>
      <c r="D56" s="74"/>
      <c r="E56" s="74">
        <v>980</v>
      </c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>
        <v>20</v>
      </c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5">
        <f t="shared" si="3"/>
        <v>1.393904914018341</v>
      </c>
      <c r="BC56" s="75">
        <f t="shared" si="4"/>
        <v>1.7099320814416723</v>
      </c>
      <c r="BD56" s="74">
        <v>1400</v>
      </c>
      <c r="BE56" s="75">
        <f t="shared" si="9"/>
        <v>3.1642849194052336</v>
      </c>
      <c r="BF56" s="74" t="s">
        <v>144</v>
      </c>
      <c r="BG56" s="74">
        <v>31</v>
      </c>
      <c r="BH56" s="74">
        <v>0</v>
      </c>
      <c r="BI56" s="74">
        <v>1000</v>
      </c>
      <c r="BJ56" s="76">
        <v>1.44</v>
      </c>
      <c r="BK56" s="74">
        <v>1400</v>
      </c>
      <c r="BL56" s="74">
        <v>1400</v>
      </c>
      <c r="BM56" s="74">
        <v>1475</v>
      </c>
      <c r="BN56" s="75">
        <f t="shared" si="6"/>
        <v>0.3160271674233312</v>
      </c>
      <c r="BO56" s="74">
        <f t="shared" si="7"/>
        <v>0.39999999999999991</v>
      </c>
      <c r="BP56" s="74">
        <f t="shared" si="8"/>
        <v>52</v>
      </c>
      <c r="BQ56" s="74">
        <v>113096</v>
      </c>
      <c r="BS56" s="78"/>
    </row>
    <row r="57" spans="1:71" s="77" customFormat="1" ht="18" customHeight="1" x14ac:dyDescent="0.25">
      <c r="A57" s="73" t="s">
        <v>80</v>
      </c>
      <c r="B57" s="73" t="s">
        <v>80</v>
      </c>
      <c r="C57" s="74"/>
      <c r="D57" s="74"/>
      <c r="E57" s="74">
        <v>980</v>
      </c>
      <c r="F57" s="74"/>
      <c r="G57" s="74"/>
      <c r="H57" s="74"/>
      <c r="I57" s="74"/>
      <c r="J57" s="74"/>
      <c r="K57" s="74"/>
      <c r="L57" s="74"/>
      <c r="M57" s="74">
        <v>10</v>
      </c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>
        <v>10</v>
      </c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5">
        <f t="shared" si="3"/>
        <v>1.3952289403204077</v>
      </c>
      <c r="BC57" s="75">
        <f t="shared" si="4"/>
        <v>1.7108778145145771</v>
      </c>
      <c r="BD57" s="74">
        <v>1400</v>
      </c>
      <c r="BE57" s="75">
        <f t="shared" si="9"/>
        <v>3.1680771951204751</v>
      </c>
      <c r="BF57" s="74" t="s">
        <v>135</v>
      </c>
      <c r="BG57" s="74">
        <v>42</v>
      </c>
      <c r="BH57" s="74">
        <v>0</v>
      </c>
      <c r="BI57" s="74">
        <v>1000</v>
      </c>
      <c r="BJ57" s="76">
        <v>1.44</v>
      </c>
      <c r="BK57" s="74">
        <v>1400</v>
      </c>
      <c r="BL57" s="74">
        <v>1400</v>
      </c>
      <c r="BM57" s="74">
        <v>1475</v>
      </c>
      <c r="BN57" s="75">
        <f t="shared" si="6"/>
        <v>0.31564887419416932</v>
      </c>
      <c r="BO57" s="74">
        <f t="shared" si="7"/>
        <v>0.39999999999999991</v>
      </c>
      <c r="BP57" s="74">
        <f t="shared" si="8"/>
        <v>53</v>
      </c>
      <c r="BQ57" s="74">
        <v>113096</v>
      </c>
      <c r="BS57" s="79"/>
    </row>
    <row r="58" spans="1:71" s="77" customFormat="1" ht="18" customHeight="1" x14ac:dyDescent="0.25">
      <c r="A58" s="73" t="s">
        <v>81</v>
      </c>
      <c r="B58" s="73" t="s">
        <v>81</v>
      </c>
      <c r="C58" s="74"/>
      <c r="D58" s="74"/>
      <c r="E58" s="74">
        <v>980</v>
      </c>
      <c r="F58" s="74"/>
      <c r="G58" s="74"/>
      <c r="H58" s="74"/>
      <c r="I58" s="74"/>
      <c r="J58" s="74"/>
      <c r="K58" s="74"/>
      <c r="L58" s="74"/>
      <c r="M58" s="74">
        <v>15</v>
      </c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>
        <v>5</v>
      </c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5">
        <f t="shared" si="3"/>
        <v>1.2057408777991043</v>
      </c>
      <c r="BC58" s="75">
        <f t="shared" si="4"/>
        <v>1.5212006053786926</v>
      </c>
      <c r="BD58" s="74">
        <v>1450</v>
      </c>
      <c r="BE58" s="75">
        <f t="shared" si="9"/>
        <v>3.1699767436960933</v>
      </c>
      <c r="BF58" s="74" t="s">
        <v>135</v>
      </c>
      <c r="BG58" s="74">
        <v>42</v>
      </c>
      <c r="BH58" s="74">
        <v>0</v>
      </c>
      <c r="BI58" s="74">
        <v>1000</v>
      </c>
      <c r="BJ58" s="76">
        <v>1.44</v>
      </c>
      <c r="BK58" s="74">
        <v>1450</v>
      </c>
      <c r="BL58" s="74">
        <v>1450</v>
      </c>
      <c r="BM58" s="74">
        <v>1525</v>
      </c>
      <c r="BN58" s="75">
        <f t="shared" si="6"/>
        <v>0.31545972757958834</v>
      </c>
      <c r="BO58" s="74">
        <f t="shared" si="7"/>
        <v>0.44999999999999996</v>
      </c>
      <c r="BP58" s="74">
        <f t="shared" si="8"/>
        <v>54</v>
      </c>
      <c r="BQ58" s="74">
        <v>113096</v>
      </c>
      <c r="BS58" s="78"/>
    </row>
    <row r="59" spans="1:71" s="77" customFormat="1" ht="18" customHeight="1" x14ac:dyDescent="0.25">
      <c r="A59" s="73" t="s">
        <v>82</v>
      </c>
      <c r="B59" s="73" t="s">
        <v>82</v>
      </c>
      <c r="C59" s="74"/>
      <c r="D59" s="74"/>
      <c r="E59" s="74">
        <v>980</v>
      </c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>
        <v>20</v>
      </c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5">
        <f t="shared" si="3"/>
        <v>1.2039124605248219</v>
      </c>
      <c r="BC59" s="75">
        <f t="shared" si="4"/>
        <v>1.5199396279481532</v>
      </c>
      <c r="BD59" s="74">
        <v>1450</v>
      </c>
      <c r="BE59" s="75">
        <f t="shared" si="9"/>
        <v>3.1642849194052336</v>
      </c>
      <c r="BF59" s="74" t="s">
        <v>135</v>
      </c>
      <c r="BG59" s="74">
        <v>42</v>
      </c>
      <c r="BH59" s="74">
        <v>0</v>
      </c>
      <c r="BI59" s="74">
        <v>1000</v>
      </c>
      <c r="BJ59" s="76">
        <v>1.44</v>
      </c>
      <c r="BK59" s="74">
        <v>1450</v>
      </c>
      <c r="BL59" s="74">
        <v>1450</v>
      </c>
      <c r="BM59" s="74">
        <v>1525</v>
      </c>
      <c r="BN59" s="75">
        <f t="shared" si="6"/>
        <v>0.3160271674233312</v>
      </c>
      <c r="BO59" s="74">
        <f t="shared" si="7"/>
        <v>0.44999999999999996</v>
      </c>
      <c r="BP59" s="74">
        <f t="shared" si="8"/>
        <v>55</v>
      </c>
      <c r="BQ59" s="74">
        <v>113096</v>
      </c>
      <c r="BS59" s="79"/>
    </row>
    <row r="60" spans="1:71" s="77" customFormat="1" ht="18" customHeight="1" x14ac:dyDescent="0.25">
      <c r="A60" s="73" t="s">
        <v>83</v>
      </c>
      <c r="B60" s="73" t="s">
        <v>83</v>
      </c>
      <c r="C60" s="74"/>
      <c r="D60" s="74"/>
      <c r="E60" s="74">
        <v>980</v>
      </c>
      <c r="F60" s="74"/>
      <c r="G60" s="74"/>
      <c r="H60" s="74"/>
      <c r="I60" s="74"/>
      <c r="J60" s="74"/>
      <c r="K60" s="74"/>
      <c r="L60" s="74"/>
      <c r="M60" s="74">
        <v>10</v>
      </c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>
        <v>10</v>
      </c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5">
        <f t="shared" si="3"/>
        <v>1.2051314053743436</v>
      </c>
      <c r="BC60" s="75">
        <f t="shared" si="4"/>
        <v>1.520780279568513</v>
      </c>
      <c r="BD60" s="74">
        <v>1450</v>
      </c>
      <c r="BE60" s="75">
        <f t="shared" si="9"/>
        <v>3.1680771951204751</v>
      </c>
      <c r="BF60" s="74" t="s">
        <v>135</v>
      </c>
      <c r="BG60" s="74">
        <v>42</v>
      </c>
      <c r="BH60" s="74">
        <v>0</v>
      </c>
      <c r="BI60" s="74">
        <v>1000</v>
      </c>
      <c r="BJ60" s="76">
        <v>1.44</v>
      </c>
      <c r="BK60" s="74">
        <v>1450</v>
      </c>
      <c r="BL60" s="74">
        <v>1450</v>
      </c>
      <c r="BM60" s="74">
        <v>1525</v>
      </c>
      <c r="BN60" s="75">
        <f t="shared" si="6"/>
        <v>0.31564887419416932</v>
      </c>
      <c r="BO60" s="74">
        <f t="shared" si="7"/>
        <v>0.44999999999999996</v>
      </c>
      <c r="BP60" s="74">
        <f t="shared" si="8"/>
        <v>56</v>
      </c>
      <c r="BQ60" s="74">
        <v>113096</v>
      </c>
      <c r="BS60" s="78"/>
    </row>
    <row r="61" spans="1:71" s="77" customFormat="1" ht="18" customHeight="1" x14ac:dyDescent="0.25">
      <c r="A61" s="73" t="s">
        <v>84</v>
      </c>
      <c r="B61" s="73" t="s">
        <v>84</v>
      </c>
      <c r="C61" s="74"/>
      <c r="D61" s="74"/>
      <c r="E61" s="74">
        <v>980</v>
      </c>
      <c r="F61" s="74"/>
      <c r="G61" s="74"/>
      <c r="H61" s="74"/>
      <c r="I61" s="74"/>
      <c r="J61" s="74"/>
      <c r="K61" s="74"/>
      <c r="L61" s="74"/>
      <c r="M61" s="74">
        <v>15</v>
      </c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>
        <v>5</v>
      </c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5">
        <f t="shared" si="3"/>
        <v>1.0536208172612351</v>
      </c>
      <c r="BC61" s="75">
        <f t="shared" si="4"/>
        <v>1.3690805448408234</v>
      </c>
      <c r="BD61" s="74">
        <v>1500</v>
      </c>
      <c r="BE61" s="75">
        <f t="shared" si="9"/>
        <v>3.1699767436960933</v>
      </c>
      <c r="BF61" s="74" t="s">
        <v>135</v>
      </c>
      <c r="BG61" s="74">
        <v>42</v>
      </c>
      <c r="BH61" s="74">
        <v>0</v>
      </c>
      <c r="BI61" s="74">
        <v>1000</v>
      </c>
      <c r="BJ61" s="76">
        <v>1.44</v>
      </c>
      <c r="BK61" s="74">
        <v>1500</v>
      </c>
      <c r="BL61" s="74">
        <v>1500</v>
      </c>
      <c r="BM61" s="74">
        <v>1570</v>
      </c>
      <c r="BN61" s="75">
        <f t="shared" si="6"/>
        <v>0.31545972757958834</v>
      </c>
      <c r="BO61" s="74">
        <f t="shared" si="7"/>
        <v>0.5</v>
      </c>
      <c r="BP61" s="74">
        <f t="shared" si="8"/>
        <v>57</v>
      </c>
      <c r="BQ61" s="74">
        <v>113096</v>
      </c>
      <c r="BS61" s="78"/>
    </row>
    <row r="62" spans="1:71" s="77" customFormat="1" ht="18" customHeight="1" x14ac:dyDescent="0.25">
      <c r="A62" s="73" t="s">
        <v>85</v>
      </c>
      <c r="B62" s="73" t="s">
        <v>85</v>
      </c>
      <c r="C62" s="74"/>
      <c r="D62" s="74"/>
      <c r="E62" s="74">
        <v>980</v>
      </c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>
        <v>20</v>
      </c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5">
        <f t="shared" si="3"/>
        <v>1.0519184977300065</v>
      </c>
      <c r="BC62" s="75">
        <f t="shared" si="4"/>
        <v>1.3679456651533377</v>
      </c>
      <c r="BD62" s="74">
        <v>1500</v>
      </c>
      <c r="BE62" s="75">
        <f t="shared" si="9"/>
        <v>3.1642849194052336</v>
      </c>
      <c r="BF62" s="74" t="s">
        <v>135</v>
      </c>
      <c r="BG62" s="74">
        <v>42</v>
      </c>
      <c r="BH62" s="74">
        <v>0</v>
      </c>
      <c r="BI62" s="74">
        <v>1000</v>
      </c>
      <c r="BJ62" s="76">
        <v>1.44</v>
      </c>
      <c r="BK62" s="74">
        <v>1500</v>
      </c>
      <c r="BL62" s="74">
        <v>1500</v>
      </c>
      <c r="BM62" s="74">
        <v>1570</v>
      </c>
      <c r="BN62" s="75">
        <f t="shared" si="6"/>
        <v>0.3160271674233312</v>
      </c>
      <c r="BO62" s="74">
        <f t="shared" si="7"/>
        <v>0.5</v>
      </c>
      <c r="BP62" s="74">
        <f t="shared" si="8"/>
        <v>58</v>
      </c>
      <c r="BQ62" s="74">
        <v>113096</v>
      </c>
      <c r="BS62" s="78"/>
    </row>
    <row r="63" spans="1:71" s="77" customFormat="1" ht="18" customHeight="1" x14ac:dyDescent="0.25">
      <c r="A63" s="73" t="s">
        <v>86</v>
      </c>
      <c r="B63" s="73" t="s">
        <v>86</v>
      </c>
      <c r="C63" s="74"/>
      <c r="D63" s="74"/>
      <c r="E63" s="74">
        <v>980</v>
      </c>
      <c r="F63" s="74"/>
      <c r="G63" s="74"/>
      <c r="H63" s="74"/>
      <c r="I63" s="74"/>
      <c r="J63" s="74"/>
      <c r="K63" s="74"/>
      <c r="L63" s="74"/>
      <c r="M63" s="74">
        <v>10</v>
      </c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>
        <v>10</v>
      </c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5">
        <f t="shared" si="3"/>
        <v>1.0530533774174919</v>
      </c>
      <c r="BC63" s="75">
        <f t="shared" si="4"/>
        <v>1.3687022516116611</v>
      </c>
      <c r="BD63" s="74">
        <v>1500</v>
      </c>
      <c r="BE63" s="75">
        <f t="shared" si="9"/>
        <v>3.1680771951204774</v>
      </c>
      <c r="BF63" s="74" t="s">
        <v>135</v>
      </c>
      <c r="BG63" s="74">
        <v>42</v>
      </c>
      <c r="BH63" s="74">
        <v>0</v>
      </c>
      <c r="BI63" s="74">
        <v>1000</v>
      </c>
      <c r="BJ63" s="76">
        <v>1.44</v>
      </c>
      <c r="BK63" s="74">
        <v>1500</v>
      </c>
      <c r="BL63" s="74">
        <v>1500</v>
      </c>
      <c r="BM63" s="74">
        <v>1570</v>
      </c>
      <c r="BN63" s="75">
        <f t="shared" si="6"/>
        <v>0.31564887419416932</v>
      </c>
      <c r="BO63" s="74">
        <f t="shared" si="7"/>
        <v>0.5</v>
      </c>
      <c r="BP63" s="74">
        <f t="shared" si="8"/>
        <v>59</v>
      </c>
      <c r="BQ63" s="74">
        <v>113096</v>
      </c>
      <c r="BS63" s="78"/>
    </row>
    <row r="64" spans="1:71" s="77" customFormat="1" ht="18" customHeight="1" x14ac:dyDescent="0.25">
      <c r="A64" s="73" t="s">
        <v>87</v>
      </c>
      <c r="B64" s="73" t="s">
        <v>87</v>
      </c>
      <c r="C64" s="74"/>
      <c r="D64" s="74"/>
      <c r="E64" s="74">
        <v>980</v>
      </c>
      <c r="F64" s="74"/>
      <c r="G64" s="74"/>
      <c r="H64" s="74"/>
      <c r="I64" s="74"/>
      <c r="J64" s="74"/>
      <c r="K64" s="74"/>
      <c r="L64" s="74"/>
      <c r="M64" s="74">
        <v>15</v>
      </c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>
        <v>5</v>
      </c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>
        <f t="shared" si="3"/>
        <v>0.92915894954843281</v>
      </c>
      <c r="BC64" s="75">
        <f t="shared" si="4"/>
        <v>1.2446186771280212</v>
      </c>
      <c r="BD64" s="74">
        <v>1550</v>
      </c>
      <c r="BE64" s="75">
        <f t="shared" si="9"/>
        <v>3.1699767436960924</v>
      </c>
      <c r="BF64" s="74" t="s">
        <v>135</v>
      </c>
      <c r="BG64" s="74">
        <v>42</v>
      </c>
      <c r="BH64" s="74">
        <v>0</v>
      </c>
      <c r="BI64" s="74">
        <v>1000</v>
      </c>
      <c r="BJ64" s="76">
        <v>1.44</v>
      </c>
      <c r="BK64" s="74">
        <v>1550</v>
      </c>
      <c r="BL64" s="74">
        <v>1550</v>
      </c>
      <c r="BM64" s="74">
        <v>1620</v>
      </c>
      <c r="BN64" s="75">
        <f t="shared" si="6"/>
        <v>0.31545972757958834</v>
      </c>
      <c r="BO64" s="74">
        <f t="shared" si="7"/>
        <v>0.55000000000000004</v>
      </c>
      <c r="BP64" s="74">
        <f t="shared" si="8"/>
        <v>60</v>
      </c>
      <c r="BQ64" s="74">
        <v>113096</v>
      </c>
      <c r="BS64" s="78"/>
    </row>
    <row r="65" spans="1:71" s="77" customFormat="1" ht="18" customHeight="1" x14ac:dyDescent="0.25">
      <c r="A65" s="73" t="s">
        <v>88</v>
      </c>
      <c r="B65" s="73" t="s">
        <v>88</v>
      </c>
      <c r="C65" s="74"/>
      <c r="D65" s="74"/>
      <c r="E65" s="74">
        <v>980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>
        <v>20</v>
      </c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5">
        <f t="shared" si="3"/>
        <v>0.92755980089788481</v>
      </c>
      <c r="BC65" s="75">
        <f t="shared" si="4"/>
        <v>1.243586968321216</v>
      </c>
      <c r="BD65" s="74">
        <v>1550</v>
      </c>
      <c r="BE65" s="75">
        <f t="shared" si="9"/>
        <v>3.1642849194052345</v>
      </c>
      <c r="BF65" s="74" t="s">
        <v>135</v>
      </c>
      <c r="BG65" s="74">
        <v>42</v>
      </c>
      <c r="BH65" s="74">
        <v>0</v>
      </c>
      <c r="BI65" s="74">
        <v>1000</v>
      </c>
      <c r="BJ65" s="76">
        <v>1.44</v>
      </c>
      <c r="BK65" s="74">
        <v>1550</v>
      </c>
      <c r="BL65" s="74">
        <v>1550</v>
      </c>
      <c r="BM65" s="74">
        <v>1620</v>
      </c>
      <c r="BN65" s="75">
        <f t="shared" si="6"/>
        <v>0.3160271674233312</v>
      </c>
      <c r="BO65" s="74">
        <f t="shared" si="7"/>
        <v>0.55000000000000004</v>
      </c>
      <c r="BP65" s="74">
        <f t="shared" si="8"/>
        <v>61</v>
      </c>
      <c r="BQ65" s="74">
        <v>113096</v>
      </c>
      <c r="BS65" s="78"/>
    </row>
    <row r="66" spans="1:71" s="77" customFormat="1" ht="18" customHeight="1" x14ac:dyDescent="0.25">
      <c r="A66" s="73" t="s">
        <v>89</v>
      </c>
      <c r="B66" s="73" t="s">
        <v>89</v>
      </c>
      <c r="C66" s="74"/>
      <c r="D66" s="74"/>
      <c r="E66" s="74">
        <v>980</v>
      </c>
      <c r="F66" s="74"/>
      <c r="G66" s="74"/>
      <c r="H66" s="74"/>
      <c r="I66" s="74"/>
      <c r="J66" s="74"/>
      <c r="K66" s="74"/>
      <c r="L66" s="74"/>
      <c r="M66" s="74">
        <v>10</v>
      </c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>
        <v>10</v>
      </c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5">
        <f t="shared" si="3"/>
        <v>0.92862589999825007</v>
      </c>
      <c r="BC66" s="75">
        <f t="shared" si="4"/>
        <v>1.2442747741924194</v>
      </c>
      <c r="BD66" s="74">
        <v>1550</v>
      </c>
      <c r="BE66" s="75">
        <f t="shared" si="9"/>
        <v>3.168077195120476</v>
      </c>
      <c r="BF66" s="74" t="s">
        <v>135</v>
      </c>
      <c r="BG66" s="74">
        <v>42</v>
      </c>
      <c r="BH66" s="74">
        <v>0</v>
      </c>
      <c r="BI66" s="74">
        <v>1000</v>
      </c>
      <c r="BJ66" s="76">
        <v>1.44</v>
      </c>
      <c r="BK66" s="74">
        <v>1550</v>
      </c>
      <c r="BL66" s="74">
        <v>1550</v>
      </c>
      <c r="BM66" s="74">
        <v>1620</v>
      </c>
      <c r="BN66" s="75">
        <f t="shared" si="6"/>
        <v>0.31564887419416932</v>
      </c>
      <c r="BO66" s="74">
        <f t="shared" si="7"/>
        <v>0.55000000000000004</v>
      </c>
      <c r="BP66" s="74">
        <f t="shared" si="8"/>
        <v>62</v>
      </c>
      <c r="BQ66" s="74">
        <v>113096</v>
      </c>
      <c r="BS66" s="78"/>
    </row>
    <row r="67" spans="1:71" s="9" customFormat="1" ht="18" customHeight="1" x14ac:dyDescent="0.25">
      <c r="A67" s="6" t="s">
        <v>90</v>
      </c>
      <c r="B67" s="6" t="s">
        <v>90</v>
      </c>
      <c r="C67" s="4"/>
      <c r="D67" s="4"/>
      <c r="E67" s="4"/>
      <c r="F67" s="4">
        <v>553</v>
      </c>
      <c r="G67" s="4"/>
      <c r="H67" s="4">
        <v>276</v>
      </c>
      <c r="I67" s="4"/>
      <c r="J67" s="4">
        <v>56</v>
      </c>
      <c r="K67" s="4"/>
      <c r="L67" s="4"/>
      <c r="M67" s="4">
        <v>17</v>
      </c>
      <c r="N67" s="4">
        <v>41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>
        <v>19</v>
      </c>
      <c r="AC67" s="4">
        <v>19</v>
      </c>
      <c r="AD67" s="4">
        <v>19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19">
        <f t="shared" si="3"/>
        <v>1.4948013836652572</v>
      </c>
      <c r="BC67" s="19">
        <f t="shared" si="4"/>
        <v>1.8828689688039677</v>
      </c>
      <c r="BD67" s="4">
        <v>1325</v>
      </c>
      <c r="BE67" s="19">
        <f t="shared" si="9"/>
        <v>2.5768707263776256</v>
      </c>
      <c r="BF67" s="4" t="s">
        <v>135</v>
      </c>
      <c r="BG67" s="4">
        <v>42</v>
      </c>
      <c r="BH67" s="4">
        <v>0</v>
      </c>
      <c r="BI67" s="4">
        <v>1000</v>
      </c>
      <c r="BJ67" s="18">
        <v>1.1074999999999999</v>
      </c>
      <c r="BK67" s="4">
        <v>1325</v>
      </c>
      <c r="BL67" s="4">
        <v>1375</v>
      </c>
      <c r="BM67" s="4">
        <v>1400</v>
      </c>
      <c r="BN67" s="19">
        <f t="shared" si="6"/>
        <v>0.38806758513871054</v>
      </c>
      <c r="BO67" s="4">
        <f t="shared" si="7"/>
        <v>0.32499999999999996</v>
      </c>
      <c r="BP67" s="20">
        <f t="shared" si="8"/>
        <v>63</v>
      </c>
      <c r="BQ67" s="4">
        <v>114709</v>
      </c>
      <c r="BS67" s="14"/>
    </row>
    <row r="68" spans="1:71" s="9" customFormat="1" ht="18" customHeight="1" x14ac:dyDescent="0.25">
      <c r="A68" s="6" t="s">
        <v>180</v>
      </c>
      <c r="B68" s="6" t="s">
        <v>180</v>
      </c>
      <c r="C68" s="4"/>
      <c r="D68" s="4"/>
      <c r="E68" s="4"/>
      <c r="F68" s="4">
        <v>553</v>
      </c>
      <c r="G68" s="4"/>
      <c r="H68" s="4"/>
      <c r="I68" s="4">
        <v>276</v>
      </c>
      <c r="J68" s="4">
        <v>56</v>
      </c>
      <c r="K68" s="4"/>
      <c r="L68" s="4"/>
      <c r="M68" s="4">
        <v>17</v>
      </c>
      <c r="N68" s="4">
        <v>41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>
        <v>19</v>
      </c>
      <c r="AC68" s="4">
        <v>19</v>
      </c>
      <c r="AD68" s="4">
        <v>19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19">
        <f t="shared" si="3"/>
        <v>1.5694654081653474</v>
      </c>
      <c r="BC68" s="19">
        <f t="shared" si="4"/>
        <v>1.9392191759738471</v>
      </c>
      <c r="BD68" s="4">
        <v>1325</v>
      </c>
      <c r="BE68" s="19">
        <f t="shared" si="9"/>
        <v>2.7045025286068567</v>
      </c>
      <c r="BF68" s="4" t="s">
        <v>135</v>
      </c>
      <c r="BG68" s="4">
        <v>42</v>
      </c>
      <c r="BH68" s="4">
        <v>0</v>
      </c>
      <c r="BI68" s="4">
        <v>1000</v>
      </c>
      <c r="BJ68" s="18">
        <v>1.0528999999999999</v>
      </c>
      <c r="BK68" s="4">
        <v>1325</v>
      </c>
      <c r="BL68" s="4">
        <v>1375</v>
      </c>
      <c r="BM68" s="4">
        <v>1405</v>
      </c>
      <c r="BN68" s="19">
        <f t="shared" si="6"/>
        <v>0.36975376780849978</v>
      </c>
      <c r="BO68" s="4">
        <f t="shared" si="7"/>
        <v>0.32499999999999996</v>
      </c>
      <c r="BP68" s="20">
        <f t="shared" si="8"/>
        <v>64</v>
      </c>
      <c r="BQ68" s="4">
        <v>114709</v>
      </c>
      <c r="BS68" s="14"/>
    </row>
    <row r="69" spans="1:71" s="9" customFormat="1" ht="18" customHeight="1" x14ac:dyDescent="0.25">
      <c r="A69" s="6" t="s">
        <v>91</v>
      </c>
      <c r="B69" s="6" t="s">
        <v>91</v>
      </c>
      <c r="C69" s="4"/>
      <c r="D69" s="4"/>
      <c r="E69" s="4"/>
      <c r="F69" s="4">
        <v>596</v>
      </c>
      <c r="G69" s="4"/>
      <c r="H69" s="4">
        <v>298</v>
      </c>
      <c r="I69" s="4"/>
      <c r="J69" s="4">
        <v>30</v>
      </c>
      <c r="K69" s="4"/>
      <c r="L69" s="4"/>
      <c r="M69" s="4">
        <v>17</v>
      </c>
      <c r="N69" s="4">
        <v>29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10</v>
      </c>
      <c r="AC69" s="4">
        <v>10</v>
      </c>
      <c r="AD69" s="4">
        <v>10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19">
        <f t="shared" ref="BB69:BB109" si="10">((BI69-(BD69*BN69))/BO69)/1000</f>
        <v>1.143406215785254</v>
      </c>
      <c r="BC69" s="19">
        <f t="shared" ref="BC69:BC109" si="11">BN69+BB69</f>
        <v>1.5310044398466101</v>
      </c>
      <c r="BD69" s="4">
        <v>1400</v>
      </c>
      <c r="BE69" s="19">
        <f t="shared" si="9"/>
        <v>2.5799911813881327</v>
      </c>
      <c r="BF69" s="4" t="s">
        <v>135</v>
      </c>
      <c r="BG69" s="4">
        <v>42</v>
      </c>
      <c r="BH69" s="4">
        <v>0</v>
      </c>
      <c r="BI69" s="4">
        <v>1000</v>
      </c>
      <c r="BJ69" s="18">
        <v>1.1157999999999999</v>
      </c>
      <c r="BK69" s="4">
        <v>1375</v>
      </c>
      <c r="BL69" s="4">
        <v>1450</v>
      </c>
      <c r="BM69" s="4">
        <v>1470</v>
      </c>
      <c r="BN69" s="19">
        <f t="shared" ref="BN69:BN132" si="12">((C69*C$3+D69*D$3+E69*E$3+F69*F$3+G69*G$3+H69*H$3+I69*I$3+J$3*J69+K69*K$3+L69*L$3+M69*M$3+N69*N$3+O69*O$3+P69*P$3+Q69*Q$3+R69*R$3+S69*S$3+T69*T$3+U69*U$3+V69*V$3+W69*W$3+X69*X$3+Y69*Y$3+Z69*Z$3+AA69*AA$3+AB69*AB$3+AC69*AC$3+AD69*AD$3+AE69*AE$3+AF69*AF$3+AG69*AG$3+AH69*AH$3+AI69*AI$3+AJ69*AJ$3+AK69*AK$3+AL69*AL$3+AM69*AM$3+AN69*AN$3+AO69*AO$3+AP69*AP$3+AQ69*AQ$3+AR69*AR$3+AS69*AS$3+AT69*AT$3+AU69*AU$3+AV69*AV$3+AW69*AW$3+AX69*AX$3+AY69*AY$3+AZ69*AZ$3+BA69*BA$3)/1000)</f>
        <v>0.38759822406135608</v>
      </c>
      <c r="BO69" s="4">
        <f t="shared" ref="BO69:BO116" si="13">BD69/1000-1</f>
        <v>0.39999999999999991</v>
      </c>
      <c r="BP69" s="20">
        <f t="shared" ref="BP69" si="14">BP68+1</f>
        <v>65</v>
      </c>
      <c r="BQ69" s="4">
        <v>114715</v>
      </c>
      <c r="BS69" s="14"/>
    </row>
    <row r="70" spans="1:71" s="9" customFormat="1" ht="18" customHeight="1" x14ac:dyDescent="0.25">
      <c r="A70" s="6" t="s">
        <v>181</v>
      </c>
      <c r="B70" s="6" t="s">
        <v>181</v>
      </c>
      <c r="C70" s="4"/>
      <c r="D70" s="4"/>
      <c r="E70" s="4"/>
      <c r="F70" s="4">
        <v>596</v>
      </c>
      <c r="G70" s="4"/>
      <c r="H70" s="4"/>
      <c r="I70" s="4">
        <v>298</v>
      </c>
      <c r="J70" s="4">
        <v>30</v>
      </c>
      <c r="K70" s="4"/>
      <c r="L70" s="4"/>
      <c r="M70" s="4">
        <v>17</v>
      </c>
      <c r="N70" s="4">
        <v>29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>
        <v>10</v>
      </c>
      <c r="AC70" s="4">
        <v>10</v>
      </c>
      <c r="AD70" s="4">
        <v>10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19">
        <f t="shared" si="10"/>
        <v>1.212613866058478</v>
      </c>
      <c r="BC70" s="19">
        <f t="shared" si="11"/>
        <v>1.5804384757560559</v>
      </c>
      <c r="BD70" s="4">
        <v>1400</v>
      </c>
      <c r="BE70" s="19">
        <f t="shared" ref="BE70:BE116" si="15">1/(BC70-BB70)</f>
        <v>2.7186870416913949</v>
      </c>
      <c r="BF70" s="4" t="s">
        <v>135</v>
      </c>
      <c r="BG70" s="4">
        <v>42</v>
      </c>
      <c r="BH70" s="4">
        <v>0</v>
      </c>
      <c r="BI70" s="4">
        <v>1000</v>
      </c>
      <c r="BJ70" s="18">
        <v>1.1284000000000001</v>
      </c>
      <c r="BK70" s="4">
        <v>1375</v>
      </c>
      <c r="BL70" s="4">
        <v>1450</v>
      </c>
      <c r="BM70" s="4">
        <v>1470</v>
      </c>
      <c r="BN70" s="19">
        <f t="shared" si="12"/>
        <v>0.3678246096975778</v>
      </c>
      <c r="BO70" s="4">
        <f t="shared" si="13"/>
        <v>0.39999999999999991</v>
      </c>
      <c r="BP70" s="20">
        <f>BP69+1</f>
        <v>66</v>
      </c>
      <c r="BQ70" s="4">
        <v>114715</v>
      </c>
      <c r="BS70" s="14"/>
    </row>
    <row r="71" spans="1:71" s="9" customFormat="1" ht="18" customHeight="1" x14ac:dyDescent="0.25">
      <c r="A71" s="6" t="s">
        <v>262</v>
      </c>
      <c r="B71" s="6" t="s">
        <v>263</v>
      </c>
      <c r="C71" s="4"/>
      <c r="D71" s="4">
        <v>634.5</v>
      </c>
      <c r="E71" s="4"/>
      <c r="F71" s="4"/>
      <c r="G71" s="4"/>
      <c r="H71" s="4">
        <v>317</v>
      </c>
      <c r="I71" s="4"/>
      <c r="J71" s="4"/>
      <c r="K71" s="4"/>
      <c r="L71" s="4"/>
      <c r="M71" s="4">
        <v>7</v>
      </c>
      <c r="N71" s="4"/>
      <c r="O71" s="4"/>
      <c r="P71" s="4"/>
      <c r="Q71" s="4"/>
      <c r="R71" s="4"/>
      <c r="S71" s="4"/>
      <c r="T71" s="4"/>
      <c r="U71" s="4"/>
      <c r="V71" s="4"/>
      <c r="W71" s="4">
        <v>2.5</v>
      </c>
      <c r="X71" s="4"/>
      <c r="Y71" s="4"/>
      <c r="Z71" s="4"/>
      <c r="AA71" s="4"/>
      <c r="AB71" s="4">
        <v>14</v>
      </c>
      <c r="AC71" s="4"/>
      <c r="AD71" s="4">
        <v>25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19">
        <f t="shared" si="10"/>
        <v>0.88744141005571009</v>
      </c>
      <c r="BC71" s="19">
        <f t="shared" si="11"/>
        <v>1.2582942733704734</v>
      </c>
      <c r="BD71" s="4">
        <v>1500</v>
      </c>
      <c r="BE71" s="19">
        <f t="shared" si="15"/>
        <v>2.696487202665184</v>
      </c>
      <c r="BF71" s="4" t="s">
        <v>135</v>
      </c>
      <c r="BG71" s="4">
        <v>42</v>
      </c>
      <c r="BH71" s="4">
        <v>0</v>
      </c>
      <c r="BI71" s="4">
        <v>1000</v>
      </c>
      <c r="BJ71" s="18">
        <v>1.2170000000000001</v>
      </c>
      <c r="BK71" s="4">
        <v>1500</v>
      </c>
      <c r="BL71" s="4">
        <v>1500</v>
      </c>
      <c r="BM71" s="4">
        <v>1565</v>
      </c>
      <c r="BN71" s="19">
        <f t="shared" si="12"/>
        <v>0.3708528633147633</v>
      </c>
      <c r="BO71" s="4">
        <f t="shared" si="13"/>
        <v>0.5</v>
      </c>
      <c r="BP71" s="20">
        <f t="shared" ref="BP71:BP134" si="16">BP70+1</f>
        <v>67</v>
      </c>
      <c r="BQ71" s="4">
        <v>113409</v>
      </c>
      <c r="BS71" s="14" t="s">
        <v>50</v>
      </c>
    </row>
    <row r="72" spans="1:71" s="9" customFormat="1" ht="18" customHeight="1" x14ac:dyDescent="0.25">
      <c r="A72" s="62" t="s">
        <v>92</v>
      </c>
      <c r="B72" s="62" t="s">
        <v>92</v>
      </c>
      <c r="C72" s="4"/>
      <c r="D72" s="4"/>
      <c r="E72" s="4"/>
      <c r="F72" s="4">
        <v>713</v>
      </c>
      <c r="G72" s="4"/>
      <c r="H72" s="4">
        <v>213</v>
      </c>
      <c r="I72" s="4"/>
      <c r="J72" s="4"/>
      <c r="K72" s="4"/>
      <c r="L72" s="4"/>
      <c r="M72" s="4">
        <v>8</v>
      </c>
      <c r="N72" s="4">
        <v>15</v>
      </c>
      <c r="O72" s="4"/>
      <c r="P72" s="4"/>
      <c r="Q72" s="4"/>
      <c r="R72" s="4"/>
      <c r="S72" s="4"/>
      <c r="T72" s="4"/>
      <c r="U72" s="4">
        <v>2.5</v>
      </c>
      <c r="V72" s="4"/>
      <c r="W72" s="4">
        <v>5</v>
      </c>
      <c r="X72" s="4"/>
      <c r="Y72" s="4"/>
      <c r="Z72" s="4"/>
      <c r="AA72" s="4"/>
      <c r="AB72" s="4"/>
      <c r="AC72" s="4"/>
      <c r="AD72" s="4">
        <v>28.5</v>
      </c>
      <c r="AE72" s="4"/>
      <c r="AF72" s="4"/>
      <c r="AG72" s="4"/>
      <c r="AH72" s="4"/>
      <c r="AI72" s="4"/>
      <c r="AJ72" s="4">
        <v>15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19">
        <f t="shared" si="10"/>
        <v>0.66152977431961357</v>
      </c>
      <c r="BC72" s="19">
        <f t="shared" si="11"/>
        <v>1.0384561089497586</v>
      </c>
      <c r="BD72" s="4">
        <v>1600</v>
      </c>
      <c r="BE72" s="19">
        <f t="shared" si="15"/>
        <v>2.653038294554928</v>
      </c>
      <c r="BF72" s="4" t="s">
        <v>135</v>
      </c>
      <c r="BG72" s="4">
        <v>42</v>
      </c>
      <c r="BH72" s="4">
        <v>0</v>
      </c>
      <c r="BI72" s="4">
        <v>1000</v>
      </c>
      <c r="BJ72" s="18">
        <v>1.1633</v>
      </c>
      <c r="BK72" s="4">
        <v>1600</v>
      </c>
      <c r="BL72" s="4">
        <v>1600</v>
      </c>
      <c r="BM72" s="4">
        <v>1650</v>
      </c>
      <c r="BN72" s="19">
        <f t="shared" si="12"/>
        <v>0.37692633463014491</v>
      </c>
      <c r="BO72" s="4">
        <f t="shared" si="13"/>
        <v>0.60000000000000009</v>
      </c>
      <c r="BP72" s="20">
        <f t="shared" si="16"/>
        <v>68</v>
      </c>
      <c r="BQ72" s="4">
        <v>116020</v>
      </c>
      <c r="BS72" s="14" t="s">
        <v>50</v>
      </c>
    </row>
    <row r="73" spans="1:71" s="9" customFormat="1" ht="18" customHeight="1" x14ac:dyDescent="0.25">
      <c r="A73" s="62" t="s">
        <v>93</v>
      </c>
      <c r="B73" s="62" t="s">
        <v>93</v>
      </c>
      <c r="C73" s="4"/>
      <c r="D73" s="4"/>
      <c r="E73" s="4"/>
      <c r="F73" s="4">
        <v>713</v>
      </c>
      <c r="G73" s="4"/>
      <c r="H73" s="4"/>
      <c r="I73" s="4">
        <v>213</v>
      </c>
      <c r="J73" s="4"/>
      <c r="K73" s="4"/>
      <c r="L73" s="4"/>
      <c r="M73" s="4">
        <v>8</v>
      </c>
      <c r="N73" s="4">
        <v>15</v>
      </c>
      <c r="O73" s="4"/>
      <c r="P73" s="4"/>
      <c r="Q73" s="4"/>
      <c r="R73" s="4"/>
      <c r="S73" s="4"/>
      <c r="T73" s="4"/>
      <c r="U73" s="4">
        <v>2.5</v>
      </c>
      <c r="V73" s="4"/>
      <c r="W73" s="4">
        <v>5</v>
      </c>
      <c r="X73" s="4"/>
      <c r="Y73" s="4"/>
      <c r="Z73" s="4"/>
      <c r="AA73" s="4"/>
      <c r="AB73" s="4"/>
      <c r="AC73" s="4"/>
      <c r="AD73" s="4">
        <v>28.5</v>
      </c>
      <c r="AE73" s="4"/>
      <c r="AF73" s="4"/>
      <c r="AG73" s="4"/>
      <c r="AH73" s="4"/>
      <c r="AI73" s="4"/>
      <c r="AJ73" s="4">
        <v>15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19">
        <f t="shared" si="10"/>
        <v>0.69921907954990226</v>
      </c>
      <c r="BC73" s="19">
        <f t="shared" si="11"/>
        <v>1.0620119247186888</v>
      </c>
      <c r="BD73" s="4">
        <v>1600</v>
      </c>
      <c r="BE73" s="19">
        <f t="shared" si="15"/>
        <v>2.7563939402794944</v>
      </c>
      <c r="BF73" s="4" t="s">
        <v>135</v>
      </c>
      <c r="BG73" s="4">
        <v>42</v>
      </c>
      <c r="BH73" s="4">
        <v>0</v>
      </c>
      <c r="BI73" s="4">
        <v>1000</v>
      </c>
      <c r="BJ73" s="18">
        <v>1.1771</v>
      </c>
      <c r="BK73" s="4">
        <v>1600</v>
      </c>
      <c r="BL73" s="4">
        <v>1600</v>
      </c>
      <c r="BM73" s="4">
        <v>1655</v>
      </c>
      <c r="BN73" s="19">
        <f t="shared" si="12"/>
        <v>0.36279284516878663</v>
      </c>
      <c r="BO73" s="4">
        <f t="shared" si="13"/>
        <v>0.60000000000000009</v>
      </c>
      <c r="BP73" s="20">
        <f t="shared" si="16"/>
        <v>69</v>
      </c>
      <c r="BQ73" s="4">
        <v>116020</v>
      </c>
      <c r="BS73" s="14" t="s">
        <v>50</v>
      </c>
    </row>
    <row r="74" spans="1:71" s="9" customFormat="1" ht="18" customHeight="1" x14ac:dyDescent="0.25">
      <c r="A74" s="6" t="s">
        <v>116</v>
      </c>
      <c r="B74" s="6" t="s">
        <v>116</v>
      </c>
      <c r="C74" s="4"/>
      <c r="D74" s="4">
        <v>930</v>
      </c>
      <c r="E74" s="4"/>
      <c r="F74" s="4"/>
      <c r="G74" s="4"/>
      <c r="H74" s="4"/>
      <c r="I74" s="4"/>
      <c r="J74" s="4"/>
      <c r="K74" s="4"/>
      <c r="L74" s="4"/>
      <c r="M74" s="4"/>
      <c r="N74" s="4">
        <v>56</v>
      </c>
      <c r="O74" s="4"/>
      <c r="P74" s="4"/>
      <c r="Q74" s="4"/>
      <c r="R74" s="4"/>
      <c r="S74" s="4"/>
      <c r="T74" s="4"/>
      <c r="U74" s="4"/>
      <c r="V74" s="4"/>
      <c r="W74" s="4">
        <v>5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>
        <v>9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19">
        <f t="shared" si="10"/>
        <v>0.62199236952142845</v>
      </c>
      <c r="BC74" s="19">
        <f t="shared" si="11"/>
        <v>0.94028543160662514</v>
      </c>
      <c r="BD74" s="4">
        <v>1725</v>
      </c>
      <c r="BE74" s="19">
        <f t="shared" si="15"/>
        <v>3.1417587095641202</v>
      </c>
      <c r="BF74" s="4" t="s">
        <v>135</v>
      </c>
      <c r="BG74" s="4">
        <v>31</v>
      </c>
      <c r="BH74" s="4">
        <v>0</v>
      </c>
      <c r="BI74" s="4">
        <v>1000</v>
      </c>
      <c r="BJ74" s="18">
        <v>1.1659999999999999</v>
      </c>
      <c r="BK74" s="4">
        <v>1700</v>
      </c>
      <c r="BL74" s="4">
        <v>1730</v>
      </c>
      <c r="BM74" s="4">
        <v>1730</v>
      </c>
      <c r="BN74" s="19">
        <f t="shared" si="12"/>
        <v>0.3182930620851967</v>
      </c>
      <c r="BO74" s="4">
        <f t="shared" si="13"/>
        <v>0.72500000000000009</v>
      </c>
      <c r="BP74" s="20">
        <f t="shared" si="16"/>
        <v>70</v>
      </c>
      <c r="BQ74" s="4">
        <v>116421</v>
      </c>
      <c r="BS74" s="16" t="s">
        <v>50</v>
      </c>
    </row>
    <row r="75" spans="1:71" s="9" customFormat="1" ht="18" customHeight="1" x14ac:dyDescent="0.25">
      <c r="A75" s="6" t="s">
        <v>115</v>
      </c>
      <c r="B75" s="6" t="s">
        <v>115</v>
      </c>
      <c r="C75" s="4"/>
      <c r="D75" s="4">
        <v>641</v>
      </c>
      <c r="E75" s="4"/>
      <c r="F75" s="4"/>
      <c r="G75" s="4"/>
      <c r="H75" s="4">
        <v>320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14</v>
      </c>
      <c r="AC75" s="4"/>
      <c r="AD75" s="4">
        <v>25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19">
        <f t="shared" si="10"/>
        <v>0.8911353906854852</v>
      </c>
      <c r="BC75" s="19">
        <f t="shared" si="11"/>
        <v>1.2607569271236567</v>
      </c>
      <c r="BD75" s="4">
        <v>1500</v>
      </c>
      <c r="BE75" s="19">
        <f t="shared" si="15"/>
        <v>2.7054700590133907</v>
      </c>
      <c r="BF75" s="4" t="s">
        <v>191</v>
      </c>
      <c r="BG75" s="4">
        <v>31</v>
      </c>
      <c r="BH75" s="4">
        <v>0</v>
      </c>
      <c r="BI75" s="4">
        <v>1000</v>
      </c>
      <c r="BJ75" s="18">
        <v>1.1911</v>
      </c>
      <c r="BK75" s="4">
        <v>1500</v>
      </c>
      <c r="BL75" s="4">
        <v>1600</v>
      </c>
      <c r="BM75" s="4">
        <v>1600</v>
      </c>
      <c r="BN75" s="19">
        <f t="shared" si="12"/>
        <v>0.36962153643817164</v>
      </c>
      <c r="BO75" s="4">
        <f t="shared" si="13"/>
        <v>0.5</v>
      </c>
      <c r="BP75" s="20">
        <f t="shared" si="16"/>
        <v>71</v>
      </c>
      <c r="BQ75" s="4">
        <v>116423</v>
      </c>
      <c r="BS75" s="16"/>
    </row>
    <row r="76" spans="1:71" s="9" customFormat="1" ht="18" customHeight="1" x14ac:dyDescent="0.25">
      <c r="A76" s="6" t="s">
        <v>117</v>
      </c>
      <c r="B76" s="6" t="s">
        <v>117</v>
      </c>
      <c r="C76" s="4"/>
      <c r="D76" s="4"/>
      <c r="E76" s="4">
        <v>569</v>
      </c>
      <c r="F76" s="4"/>
      <c r="G76" s="4"/>
      <c r="H76" s="4">
        <v>285</v>
      </c>
      <c r="I76" s="4"/>
      <c r="J76" s="4">
        <v>103</v>
      </c>
      <c r="K76" s="4"/>
      <c r="L76" s="4"/>
      <c r="M76" s="4">
        <v>20</v>
      </c>
      <c r="N76" s="4">
        <v>15</v>
      </c>
      <c r="O76" s="4"/>
      <c r="P76" s="4"/>
      <c r="Q76" s="4"/>
      <c r="R76" s="4"/>
      <c r="S76" s="4"/>
      <c r="T76" s="4"/>
      <c r="U76" s="4"/>
      <c r="V76" s="4"/>
      <c r="W76" s="4">
        <v>5</v>
      </c>
      <c r="X76" s="4"/>
      <c r="Y76" s="4"/>
      <c r="Z76" s="4"/>
      <c r="AA76" s="4"/>
      <c r="AB76" s="4">
        <v>3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19">
        <f t="shared" si="10"/>
        <v>0.7646649265259744</v>
      </c>
      <c r="BC76" s="19">
        <f t="shared" si="11"/>
        <v>1.1384935009844996</v>
      </c>
      <c r="BD76" s="4">
        <v>1550</v>
      </c>
      <c r="BE76" s="19">
        <f t="shared" si="15"/>
        <v>2.675022907086376</v>
      </c>
      <c r="BF76" s="4" t="s">
        <v>144</v>
      </c>
      <c r="BG76" s="4">
        <v>4</v>
      </c>
      <c r="BH76" s="4">
        <v>0</v>
      </c>
      <c r="BI76" s="4">
        <v>1000</v>
      </c>
      <c r="BJ76" s="4">
        <v>1.091</v>
      </c>
      <c r="BK76" s="4">
        <v>1525</v>
      </c>
      <c r="BL76" s="4">
        <v>1575</v>
      </c>
      <c r="BM76" s="4">
        <v>1575</v>
      </c>
      <c r="BN76" s="19">
        <f t="shared" si="12"/>
        <v>0.37382857445852519</v>
      </c>
      <c r="BO76" s="4">
        <f t="shared" si="13"/>
        <v>0.55000000000000004</v>
      </c>
      <c r="BP76" s="20">
        <f>BP75+1</f>
        <v>72</v>
      </c>
      <c r="BQ76" s="4">
        <v>116419</v>
      </c>
      <c r="BS76" s="14" t="s">
        <v>50</v>
      </c>
    </row>
    <row r="77" spans="1:71" s="77" customFormat="1" ht="18" customHeight="1" x14ac:dyDescent="0.25">
      <c r="A77" s="73" t="s">
        <v>94</v>
      </c>
      <c r="B77" s="73" t="s">
        <v>94</v>
      </c>
      <c r="C77" s="74"/>
      <c r="D77" s="74"/>
      <c r="E77" s="74"/>
      <c r="F77" s="74">
        <v>801</v>
      </c>
      <c r="G77" s="74"/>
      <c r="H77" s="74"/>
      <c r="I77" s="74"/>
      <c r="J77" s="74"/>
      <c r="K77" s="74">
        <v>159</v>
      </c>
      <c r="L77" s="74"/>
      <c r="M77" s="74">
        <v>40</v>
      </c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5">
        <f t="shared" si="10"/>
        <v>1.252093326969048</v>
      </c>
      <c r="BC77" s="75">
        <f t="shared" si="11"/>
        <v>1.6086380906921773</v>
      </c>
      <c r="BD77" s="74">
        <v>1400</v>
      </c>
      <c r="BE77" s="75">
        <f t="shared" si="15"/>
        <v>2.8046969181590287</v>
      </c>
      <c r="BF77" s="74" t="s">
        <v>144</v>
      </c>
      <c r="BG77" s="74">
        <v>42</v>
      </c>
      <c r="BH77" s="74">
        <v>0</v>
      </c>
      <c r="BI77" s="74">
        <v>1000</v>
      </c>
      <c r="BJ77" s="76">
        <v>1.32</v>
      </c>
      <c r="BK77" s="74">
        <v>1400</v>
      </c>
      <c r="BL77" s="74">
        <v>1475</v>
      </c>
      <c r="BM77" s="74">
        <v>1475</v>
      </c>
      <c r="BN77" s="75">
        <f t="shared" si="12"/>
        <v>0.35654476372312927</v>
      </c>
      <c r="BO77" s="74">
        <f t="shared" si="13"/>
        <v>0.39999999999999991</v>
      </c>
      <c r="BP77" s="74">
        <f t="shared" si="16"/>
        <v>73</v>
      </c>
      <c r="BQ77" s="74">
        <v>113157</v>
      </c>
      <c r="BS77" s="78"/>
    </row>
    <row r="78" spans="1:71" s="9" customFormat="1" ht="18" customHeight="1" x14ac:dyDescent="0.25">
      <c r="A78" s="6" t="s">
        <v>95</v>
      </c>
      <c r="B78" s="6" t="s">
        <v>95</v>
      </c>
      <c r="C78" s="4"/>
      <c r="D78" s="4"/>
      <c r="E78" s="4"/>
      <c r="F78" s="4">
        <v>769</v>
      </c>
      <c r="G78" s="4"/>
      <c r="H78" s="4"/>
      <c r="I78" s="4"/>
      <c r="J78" s="4"/>
      <c r="K78" s="4"/>
      <c r="L78" s="4">
        <v>231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19">
        <f t="shared" si="10"/>
        <v>0.57480684962025619</v>
      </c>
      <c r="BC78" s="19">
        <f t="shared" si="11"/>
        <v>0.92635697036485665</v>
      </c>
      <c r="BD78" s="4">
        <v>1700</v>
      </c>
      <c r="BE78" s="19">
        <f t="shared" si="15"/>
        <v>2.8445446068456777</v>
      </c>
      <c r="BF78" s="4" t="s">
        <v>144</v>
      </c>
      <c r="BG78" s="4">
        <v>31</v>
      </c>
      <c r="BH78" s="4">
        <v>0</v>
      </c>
      <c r="BI78" s="4">
        <v>1000</v>
      </c>
      <c r="BJ78" s="18">
        <v>1.33</v>
      </c>
      <c r="BK78" s="4">
        <v>1500</v>
      </c>
      <c r="BL78" s="4">
        <v>1850</v>
      </c>
      <c r="BM78" s="4">
        <v>1785</v>
      </c>
      <c r="BN78" s="19">
        <f t="shared" si="12"/>
        <v>0.3515501207446004</v>
      </c>
      <c r="BO78" s="4">
        <f t="shared" si="13"/>
        <v>0.7</v>
      </c>
      <c r="BP78" s="20">
        <f t="shared" si="16"/>
        <v>74</v>
      </c>
      <c r="BQ78" s="4">
        <v>113030</v>
      </c>
      <c r="BS78" s="14"/>
    </row>
    <row r="79" spans="1:71" s="77" customFormat="1" ht="18" customHeight="1" x14ac:dyDescent="0.25">
      <c r="A79" s="73" t="s">
        <v>182</v>
      </c>
      <c r="B79" s="73" t="s">
        <v>182</v>
      </c>
      <c r="C79" s="74"/>
      <c r="D79" s="74"/>
      <c r="E79" s="74"/>
      <c r="F79" s="74">
        <v>698</v>
      </c>
      <c r="G79" s="74"/>
      <c r="H79" s="74"/>
      <c r="I79" s="74"/>
      <c r="J79" s="74"/>
      <c r="K79" s="74"/>
      <c r="L79" s="74">
        <v>208</v>
      </c>
      <c r="M79" s="74"/>
      <c r="N79" s="74"/>
      <c r="O79" s="74"/>
      <c r="P79" s="74"/>
      <c r="Q79" s="74">
        <v>94</v>
      </c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5">
        <f t="shared" si="10"/>
        <v>0.68043871190112315</v>
      </c>
      <c r="BC79" s="75">
        <f t="shared" si="11"/>
        <v>1.292645163000864</v>
      </c>
      <c r="BD79" s="74">
        <v>1300</v>
      </c>
      <c r="BE79" s="75">
        <f t="shared" si="15"/>
        <v>1.6334359074518798</v>
      </c>
      <c r="BF79" s="74" t="s">
        <v>144</v>
      </c>
      <c r="BG79" s="74">
        <v>31</v>
      </c>
      <c r="BH79" s="74">
        <v>0</v>
      </c>
      <c r="BI79" s="74">
        <v>1000</v>
      </c>
      <c r="BJ79" s="76">
        <v>0.87480000000000002</v>
      </c>
      <c r="BK79" s="74">
        <v>1300</v>
      </c>
      <c r="BL79" s="74">
        <v>1300</v>
      </c>
      <c r="BM79" s="74">
        <v>1355</v>
      </c>
      <c r="BN79" s="75">
        <f t="shared" si="12"/>
        <v>0.61220645109974081</v>
      </c>
      <c r="BO79" s="74">
        <f t="shared" si="13"/>
        <v>0.30000000000000004</v>
      </c>
      <c r="BP79" s="74">
        <f t="shared" si="16"/>
        <v>75</v>
      </c>
      <c r="BQ79" s="74">
        <v>113038</v>
      </c>
      <c r="BS79" s="78"/>
    </row>
    <row r="80" spans="1:71" s="77" customFormat="1" ht="18" customHeight="1" x14ac:dyDescent="0.25">
      <c r="A80" s="73" t="s">
        <v>183</v>
      </c>
      <c r="B80" s="73" t="s">
        <v>183</v>
      </c>
      <c r="C80" s="74"/>
      <c r="D80" s="74"/>
      <c r="E80" s="74"/>
      <c r="F80" s="74">
        <v>708</v>
      </c>
      <c r="G80" s="74"/>
      <c r="H80" s="74"/>
      <c r="I80" s="74"/>
      <c r="J80" s="74"/>
      <c r="K80" s="74"/>
      <c r="L80" s="74">
        <v>212</v>
      </c>
      <c r="M80" s="74"/>
      <c r="N80" s="74"/>
      <c r="O80" s="74"/>
      <c r="P80" s="74"/>
      <c r="Q80" s="74">
        <v>80</v>
      </c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5">
        <f t="shared" si="10"/>
        <v>0.64543122699016175</v>
      </c>
      <c r="BC80" s="75">
        <f t="shared" si="11"/>
        <v>1.2188379459186383</v>
      </c>
      <c r="BD80" s="74">
        <v>1350</v>
      </c>
      <c r="BE80" s="75">
        <f t="shared" si="15"/>
        <v>1.7439628225296997</v>
      </c>
      <c r="BF80" s="74" t="s">
        <v>135</v>
      </c>
      <c r="BG80" s="74">
        <v>42</v>
      </c>
      <c r="BH80" s="74">
        <v>0</v>
      </c>
      <c r="BI80" s="74">
        <v>1000</v>
      </c>
      <c r="BJ80" s="76">
        <v>0.88529999999999998</v>
      </c>
      <c r="BK80" s="74">
        <v>1350</v>
      </c>
      <c r="BL80" s="74">
        <v>1350</v>
      </c>
      <c r="BM80" s="74">
        <v>1400</v>
      </c>
      <c r="BN80" s="75">
        <f t="shared" si="12"/>
        <v>0.5734067189284765</v>
      </c>
      <c r="BO80" s="74">
        <f t="shared" si="13"/>
        <v>0.35000000000000009</v>
      </c>
      <c r="BP80" s="74">
        <f t="shared" si="16"/>
        <v>76</v>
      </c>
      <c r="BQ80" s="74">
        <v>113038</v>
      </c>
      <c r="BS80" s="78"/>
    </row>
    <row r="81" spans="1:71" s="77" customFormat="1" ht="18" customHeight="1" x14ac:dyDescent="0.25">
      <c r="A81" s="73" t="s">
        <v>184</v>
      </c>
      <c r="B81" s="73" t="s">
        <v>184</v>
      </c>
      <c r="C81" s="74"/>
      <c r="D81" s="74"/>
      <c r="E81" s="74"/>
      <c r="F81" s="74">
        <v>712</v>
      </c>
      <c r="G81" s="74"/>
      <c r="H81" s="74"/>
      <c r="I81" s="74"/>
      <c r="J81" s="74"/>
      <c r="K81" s="74"/>
      <c r="L81" s="74">
        <v>213</v>
      </c>
      <c r="M81" s="74"/>
      <c r="N81" s="74"/>
      <c r="O81" s="74"/>
      <c r="P81" s="74"/>
      <c r="Q81" s="74">
        <v>75</v>
      </c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5">
        <f t="shared" si="10"/>
        <v>0.54163208787755523</v>
      </c>
      <c r="BC81" s="75">
        <f t="shared" si="11"/>
        <v>1.1011657770553966</v>
      </c>
      <c r="BD81" s="74">
        <v>1400</v>
      </c>
      <c r="BE81" s="75">
        <f t="shared" si="15"/>
        <v>1.7872024854649304</v>
      </c>
      <c r="BF81" s="74" t="s">
        <v>135</v>
      </c>
      <c r="BG81" s="74">
        <v>42</v>
      </c>
      <c r="BH81" s="74">
        <v>0</v>
      </c>
      <c r="BI81" s="74">
        <v>1000</v>
      </c>
      <c r="BJ81" s="76">
        <v>0.89229999999999998</v>
      </c>
      <c r="BK81" s="74">
        <v>1400</v>
      </c>
      <c r="BL81" s="74">
        <v>1400</v>
      </c>
      <c r="BM81" s="74">
        <v>1450</v>
      </c>
      <c r="BN81" s="75">
        <f t="shared" si="12"/>
        <v>0.55953368917784141</v>
      </c>
      <c r="BO81" s="74">
        <f t="shared" si="13"/>
        <v>0.39999999999999991</v>
      </c>
      <c r="BP81" s="74">
        <f t="shared" si="16"/>
        <v>77</v>
      </c>
      <c r="BQ81" s="74">
        <v>113038</v>
      </c>
      <c r="BS81" s="78"/>
    </row>
    <row r="82" spans="1:71" s="77" customFormat="1" ht="18" customHeight="1" x14ac:dyDescent="0.25">
      <c r="A82" s="73" t="s">
        <v>185</v>
      </c>
      <c r="B82" s="73" t="s">
        <v>185</v>
      </c>
      <c r="C82" s="74"/>
      <c r="D82" s="74"/>
      <c r="E82" s="74"/>
      <c r="F82" s="74">
        <v>704</v>
      </c>
      <c r="G82" s="74"/>
      <c r="H82" s="74"/>
      <c r="I82" s="74"/>
      <c r="J82" s="74"/>
      <c r="K82" s="74"/>
      <c r="L82" s="74">
        <v>211</v>
      </c>
      <c r="M82" s="74"/>
      <c r="N82" s="74"/>
      <c r="O82" s="74"/>
      <c r="P82" s="74"/>
      <c r="Q82" s="74"/>
      <c r="R82" s="74">
        <v>85</v>
      </c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5">
        <f t="shared" si="10"/>
        <v>0.59131364278100462</v>
      </c>
      <c r="BC82" s="75">
        <f t="shared" si="11"/>
        <v>1.136652601986432</v>
      </c>
      <c r="BD82" s="74">
        <v>1400</v>
      </c>
      <c r="BE82" s="75">
        <f t="shared" si="15"/>
        <v>1.8337219139029148</v>
      </c>
      <c r="BF82" s="74" t="s">
        <v>135</v>
      </c>
      <c r="BG82" s="74">
        <v>30</v>
      </c>
      <c r="BH82" s="74">
        <v>0</v>
      </c>
      <c r="BI82" s="74">
        <v>1000</v>
      </c>
      <c r="BJ82" s="76">
        <v>0.92049999999999998</v>
      </c>
      <c r="BK82" s="74">
        <v>1400</v>
      </c>
      <c r="BL82" s="74">
        <v>1400</v>
      </c>
      <c r="BM82" s="74">
        <v>1450</v>
      </c>
      <c r="BN82" s="75">
        <f t="shared" si="12"/>
        <v>0.5453389592054273</v>
      </c>
      <c r="BO82" s="74">
        <f t="shared" si="13"/>
        <v>0.39999999999999991</v>
      </c>
      <c r="BP82" s="74">
        <f t="shared" si="16"/>
        <v>78</v>
      </c>
      <c r="BQ82" s="74">
        <v>113038</v>
      </c>
      <c r="BS82" s="78"/>
    </row>
    <row r="83" spans="1:71" s="9" customFormat="1" ht="18" customHeight="1" x14ac:dyDescent="0.25">
      <c r="A83" s="6" t="s">
        <v>96</v>
      </c>
      <c r="B83" s="6" t="s">
        <v>96</v>
      </c>
      <c r="C83" s="4"/>
      <c r="D83" s="4"/>
      <c r="E83" s="4"/>
      <c r="F83" s="4">
        <v>730</v>
      </c>
      <c r="G83" s="4"/>
      <c r="H83" s="4"/>
      <c r="I83" s="4"/>
      <c r="J83" s="4"/>
      <c r="K83" s="4"/>
      <c r="L83" s="4">
        <v>219</v>
      </c>
      <c r="M83" s="4"/>
      <c r="N83" s="4">
        <v>44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7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19">
        <f t="shared" si="10"/>
        <v>0.51269090869873335</v>
      </c>
      <c r="BC83" s="19">
        <f t="shared" si="11"/>
        <v>0.86439480497070487</v>
      </c>
      <c r="BD83" s="4">
        <v>1750</v>
      </c>
      <c r="BE83" s="19">
        <f t="shared" si="15"/>
        <v>2.8433008863419107</v>
      </c>
      <c r="BF83" s="4" t="s">
        <v>135</v>
      </c>
      <c r="BG83" s="4">
        <v>30</v>
      </c>
      <c r="BH83" s="4">
        <v>0</v>
      </c>
      <c r="BI83" s="4">
        <v>1000</v>
      </c>
      <c r="BJ83" s="18">
        <v>1.32</v>
      </c>
      <c r="BK83" s="4">
        <v>1725</v>
      </c>
      <c r="BL83" s="4">
        <v>1750</v>
      </c>
      <c r="BM83" s="4">
        <v>1800</v>
      </c>
      <c r="BN83" s="19">
        <f t="shared" si="12"/>
        <v>0.35170389627197146</v>
      </c>
      <c r="BO83" s="4">
        <f t="shared" si="13"/>
        <v>0.75</v>
      </c>
      <c r="BP83" s="20">
        <f t="shared" si="16"/>
        <v>79</v>
      </c>
      <c r="BQ83" s="4">
        <v>113034</v>
      </c>
      <c r="BS83" s="14"/>
    </row>
    <row r="84" spans="1:71" s="9" customFormat="1" ht="18" customHeight="1" x14ac:dyDescent="0.25">
      <c r="A84" s="6" t="s">
        <v>97</v>
      </c>
      <c r="B84" s="6" t="s">
        <v>97</v>
      </c>
      <c r="C84" s="4"/>
      <c r="D84" s="4"/>
      <c r="E84" s="4"/>
      <c r="F84" s="4">
        <v>747</v>
      </c>
      <c r="G84" s="4"/>
      <c r="H84" s="4"/>
      <c r="I84" s="4"/>
      <c r="J84" s="4"/>
      <c r="K84" s="4"/>
      <c r="L84" s="4">
        <v>224</v>
      </c>
      <c r="M84" s="4"/>
      <c r="N84" s="4">
        <v>22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>
        <v>7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19">
        <f t="shared" si="10"/>
        <v>0.54289834179823482</v>
      </c>
      <c r="BC84" s="19">
        <f t="shared" si="11"/>
        <v>0.89443382133230998</v>
      </c>
      <c r="BD84" s="4">
        <v>1725</v>
      </c>
      <c r="BE84" s="19">
        <f t="shared" si="15"/>
        <v>2.8446630801687478</v>
      </c>
      <c r="BF84" s="4" t="s">
        <v>135</v>
      </c>
      <c r="BG84" s="4">
        <v>30</v>
      </c>
      <c r="BH84" s="4">
        <v>0</v>
      </c>
      <c r="BI84" s="4">
        <v>1000</v>
      </c>
      <c r="BJ84" s="18">
        <v>1.33</v>
      </c>
      <c r="BK84" s="4">
        <v>1725</v>
      </c>
      <c r="BL84" s="4">
        <v>1750</v>
      </c>
      <c r="BM84" s="4">
        <v>1805</v>
      </c>
      <c r="BN84" s="19">
        <f t="shared" si="12"/>
        <v>0.35153547953407521</v>
      </c>
      <c r="BO84" s="4">
        <f t="shared" si="13"/>
        <v>0.72500000000000009</v>
      </c>
      <c r="BP84" s="20">
        <f t="shared" si="16"/>
        <v>80</v>
      </c>
      <c r="BQ84" s="4">
        <v>113032</v>
      </c>
      <c r="BS84" s="14"/>
    </row>
    <row r="85" spans="1:71" s="9" customFormat="1" ht="18" customHeight="1" x14ac:dyDescent="0.25">
      <c r="A85" s="6" t="s">
        <v>98</v>
      </c>
      <c r="B85" s="6" t="s">
        <v>98</v>
      </c>
      <c r="C85" s="4"/>
      <c r="D85" s="4"/>
      <c r="E85" s="4">
        <v>200</v>
      </c>
      <c r="F85" s="4"/>
      <c r="G85" s="4"/>
      <c r="H85" s="4"/>
      <c r="I85" s="4"/>
      <c r="J85" s="4"/>
      <c r="K85" s="4"/>
      <c r="L85" s="4"/>
      <c r="M85" s="4"/>
      <c r="N85" s="4">
        <v>800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19">
        <f t="shared" si="10"/>
        <v>0.52840565629772906</v>
      </c>
      <c r="BC85" s="19">
        <f t="shared" si="11"/>
        <v>0.87839405534352244</v>
      </c>
      <c r="BD85" s="4">
        <v>1740</v>
      </c>
      <c r="BE85" s="19">
        <f t="shared" si="15"/>
        <v>2.8572375619488959</v>
      </c>
      <c r="BF85" s="4" t="s">
        <v>135</v>
      </c>
      <c r="BG85" s="4">
        <v>30</v>
      </c>
      <c r="BH85" s="4">
        <v>0</v>
      </c>
      <c r="BI85" s="4">
        <v>1000</v>
      </c>
      <c r="BJ85" s="18">
        <v>1.25</v>
      </c>
      <c r="BK85" s="4">
        <v>1740</v>
      </c>
      <c r="BL85" s="4">
        <v>1740</v>
      </c>
      <c r="BM85" s="4" t="s">
        <v>197</v>
      </c>
      <c r="BN85" s="19">
        <f t="shared" si="12"/>
        <v>0.34998839904579337</v>
      </c>
      <c r="BO85" s="4">
        <f t="shared" si="13"/>
        <v>0.74</v>
      </c>
      <c r="BP85" s="20">
        <f t="shared" si="16"/>
        <v>81</v>
      </c>
      <c r="BQ85" s="4">
        <v>113074</v>
      </c>
      <c r="BS85" s="14"/>
    </row>
    <row r="86" spans="1:71" s="9" customFormat="1" ht="18" customHeight="1" x14ac:dyDescent="0.25">
      <c r="A86" s="6" t="s">
        <v>99</v>
      </c>
      <c r="B86" s="6" t="s">
        <v>99</v>
      </c>
      <c r="C86" s="4"/>
      <c r="D86" s="4"/>
      <c r="E86" s="4"/>
      <c r="F86" s="4"/>
      <c r="G86" s="4">
        <v>1000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19">
        <f t="shared" si="10"/>
        <v>0.70289157846761541</v>
      </c>
      <c r="BC86" s="19">
        <f t="shared" si="11"/>
        <v>1.0320555021015851</v>
      </c>
      <c r="BD86" s="4">
        <v>1650</v>
      </c>
      <c r="BE86" s="19">
        <f t="shared" si="15"/>
        <v>3.0379999999999998</v>
      </c>
      <c r="BF86" s="4" t="s">
        <v>144</v>
      </c>
      <c r="BG86" s="4">
        <v>30</v>
      </c>
      <c r="BH86" s="4">
        <v>0</v>
      </c>
      <c r="BI86" s="4">
        <v>1000</v>
      </c>
      <c r="BJ86" s="18">
        <v>1.01</v>
      </c>
      <c r="BK86" s="4">
        <v>1650</v>
      </c>
      <c r="BL86" s="4">
        <v>1650</v>
      </c>
      <c r="BM86" s="4" t="s">
        <v>197</v>
      </c>
      <c r="BN86" s="19">
        <f t="shared" si="12"/>
        <v>0.32916392363396973</v>
      </c>
      <c r="BO86" s="4">
        <f t="shared" si="13"/>
        <v>0.64999999999999991</v>
      </c>
      <c r="BP86" s="20">
        <f t="shared" si="16"/>
        <v>82</v>
      </c>
      <c r="BQ86" s="4">
        <v>113117</v>
      </c>
      <c r="BS86" s="14"/>
    </row>
    <row r="87" spans="1:71" s="9" customFormat="1" ht="18" customHeight="1" x14ac:dyDescent="0.25">
      <c r="A87" s="6" t="s">
        <v>100</v>
      </c>
      <c r="B87" s="6" t="s">
        <v>100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>
        <v>200</v>
      </c>
      <c r="AF87" s="4"/>
      <c r="AG87" s="4"/>
      <c r="AH87" s="4"/>
      <c r="AI87" s="4"/>
      <c r="AJ87" s="4"/>
      <c r="AK87" s="4"/>
      <c r="AL87" s="4">
        <v>800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19">
        <f t="shared" si="10"/>
        <v>0.95292716691983692</v>
      </c>
      <c r="BC87" s="19">
        <f t="shared" si="11"/>
        <v>1.3019514446132245</v>
      </c>
      <c r="BD87" s="4">
        <v>1500</v>
      </c>
      <c r="BE87" s="19">
        <f t="shared" si="15"/>
        <v>2.8651302041472437</v>
      </c>
      <c r="BF87" s="4" t="s">
        <v>144</v>
      </c>
      <c r="BG87" s="4">
        <v>30</v>
      </c>
      <c r="BH87" s="4">
        <v>0</v>
      </c>
      <c r="BI87" s="4">
        <v>1000</v>
      </c>
      <c r="BJ87" s="18">
        <v>0.72</v>
      </c>
      <c r="BK87" s="4">
        <v>1500</v>
      </c>
      <c r="BL87" s="4">
        <v>1500</v>
      </c>
      <c r="BM87" s="4" t="s">
        <v>197</v>
      </c>
      <c r="BN87" s="19">
        <f t="shared" si="12"/>
        <v>0.34902427769338767</v>
      </c>
      <c r="BO87" s="4">
        <f t="shared" si="13"/>
        <v>0.5</v>
      </c>
      <c r="BP87" s="20">
        <f t="shared" si="16"/>
        <v>83</v>
      </c>
      <c r="BQ87" s="4">
        <v>113119</v>
      </c>
      <c r="BS87" s="14"/>
    </row>
    <row r="88" spans="1:71" s="77" customFormat="1" ht="18" customHeight="1" x14ac:dyDescent="0.25">
      <c r="A88" s="73" t="s">
        <v>101</v>
      </c>
      <c r="B88" s="73" t="s">
        <v>101</v>
      </c>
      <c r="C88" s="74">
        <v>667</v>
      </c>
      <c r="D88" s="74"/>
      <c r="E88" s="74"/>
      <c r="F88" s="74"/>
      <c r="G88" s="74"/>
      <c r="H88" s="74"/>
      <c r="I88" s="74"/>
      <c r="J88" s="74"/>
      <c r="K88" s="74"/>
      <c r="L88" s="74">
        <v>267</v>
      </c>
      <c r="M88" s="74"/>
      <c r="N88" s="74"/>
      <c r="O88" s="74"/>
      <c r="P88" s="74">
        <v>66</v>
      </c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5">
        <f t="shared" si="10"/>
        <v>0.46807749426869882</v>
      </c>
      <c r="BC88" s="75">
        <f t="shared" si="11"/>
        <v>0.90343230416535314</v>
      </c>
      <c r="BD88" s="74">
        <v>1625</v>
      </c>
      <c r="BE88" s="75">
        <f t="shared" si="15"/>
        <v>2.2969770340596045</v>
      </c>
      <c r="BF88" s="74" t="s">
        <v>135</v>
      </c>
      <c r="BG88" s="74">
        <v>40</v>
      </c>
      <c r="BH88" s="74">
        <v>0</v>
      </c>
      <c r="BI88" s="74">
        <v>1000</v>
      </c>
      <c r="BJ88" s="76">
        <v>1.1000000000000001</v>
      </c>
      <c r="BK88" s="74">
        <v>1625</v>
      </c>
      <c r="BL88" s="74">
        <v>1625</v>
      </c>
      <c r="BM88" s="74" t="s">
        <v>197</v>
      </c>
      <c r="BN88" s="75">
        <f t="shared" si="12"/>
        <v>0.43535480989665432</v>
      </c>
      <c r="BO88" s="74">
        <f t="shared" si="13"/>
        <v>0.625</v>
      </c>
      <c r="BP88" s="74">
        <f t="shared" si="16"/>
        <v>84</v>
      </c>
      <c r="BQ88" s="74">
        <v>114207</v>
      </c>
      <c r="BS88" s="78"/>
    </row>
    <row r="89" spans="1:71" s="9" customFormat="1" ht="18" customHeight="1" x14ac:dyDescent="0.25">
      <c r="A89" s="6" t="s">
        <v>102</v>
      </c>
      <c r="B89" s="6" t="s">
        <v>102</v>
      </c>
      <c r="C89" s="4"/>
      <c r="D89" s="4"/>
      <c r="E89" s="4"/>
      <c r="F89" s="4">
        <v>1000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19">
        <f t="shared" si="10"/>
        <v>0.53315043438500231</v>
      </c>
      <c r="BC89" s="19">
        <f t="shared" si="11"/>
        <v>0.87608596250571558</v>
      </c>
      <c r="BD89" s="4">
        <v>1750</v>
      </c>
      <c r="BE89" s="19">
        <f t="shared" si="15"/>
        <v>2.9160000000000004</v>
      </c>
      <c r="BF89" s="4" t="s">
        <v>144</v>
      </c>
      <c r="BG89" s="4">
        <v>31</v>
      </c>
      <c r="BH89" s="4">
        <v>0</v>
      </c>
      <c r="BI89" s="4">
        <v>1000</v>
      </c>
      <c r="BJ89" s="18">
        <v>1.41</v>
      </c>
      <c r="BK89" s="4">
        <v>1750</v>
      </c>
      <c r="BL89" s="4">
        <v>1750</v>
      </c>
      <c r="BM89" s="4">
        <v>1830</v>
      </c>
      <c r="BN89" s="19">
        <f t="shared" si="12"/>
        <v>0.34293552812071332</v>
      </c>
      <c r="BO89" s="4">
        <f t="shared" si="13"/>
        <v>0.75</v>
      </c>
      <c r="BP89" s="20">
        <f t="shared" si="16"/>
        <v>85</v>
      </c>
      <c r="BQ89" s="4">
        <v>113009</v>
      </c>
      <c r="BS89" s="14"/>
    </row>
    <row r="90" spans="1:71" s="9" customFormat="1" ht="18" customHeight="1" x14ac:dyDescent="0.25">
      <c r="A90" s="6" t="s">
        <v>103</v>
      </c>
      <c r="B90" s="6" t="s">
        <v>103</v>
      </c>
      <c r="C90" s="4"/>
      <c r="D90" s="4">
        <v>533</v>
      </c>
      <c r="E90" s="4"/>
      <c r="F90" s="4"/>
      <c r="G90" s="4"/>
      <c r="H90" s="4">
        <v>327</v>
      </c>
      <c r="I90" s="4"/>
      <c r="J90" s="4"/>
      <c r="K90" s="4"/>
      <c r="L90" s="4"/>
      <c r="M90" s="4">
        <v>17</v>
      </c>
      <c r="N90" s="4"/>
      <c r="O90" s="4"/>
      <c r="P90" s="4">
        <v>123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19">
        <f t="shared" si="10"/>
        <v>0.91897480281699118</v>
      </c>
      <c r="BC90" s="19">
        <f t="shared" si="11"/>
        <v>1.4761344637053777</v>
      </c>
      <c r="BD90" s="4">
        <v>1300</v>
      </c>
      <c r="BE90" s="19">
        <f t="shared" si="15"/>
        <v>1.7948176621500347</v>
      </c>
      <c r="BF90" s="4" t="s">
        <v>144</v>
      </c>
      <c r="BG90" s="4">
        <v>42</v>
      </c>
      <c r="BH90" s="4">
        <v>0</v>
      </c>
      <c r="BI90" s="4">
        <v>1000</v>
      </c>
      <c r="BJ90" s="18">
        <v>0.93479999999999996</v>
      </c>
      <c r="BK90" s="4">
        <v>1300</v>
      </c>
      <c r="BL90" s="4">
        <v>1300</v>
      </c>
      <c r="BM90" s="4">
        <v>1360</v>
      </c>
      <c r="BN90" s="19">
        <f t="shared" si="12"/>
        <v>0.55715966088838664</v>
      </c>
      <c r="BO90" s="4">
        <f t="shared" si="13"/>
        <v>0.30000000000000004</v>
      </c>
      <c r="BP90" s="20">
        <f t="shared" si="16"/>
        <v>86</v>
      </c>
      <c r="BQ90" s="4">
        <v>113083</v>
      </c>
      <c r="BS90" s="14"/>
    </row>
    <row r="91" spans="1:71" s="9" customFormat="1" ht="18" customHeight="1" x14ac:dyDescent="0.25">
      <c r="A91" s="6" t="s">
        <v>104</v>
      </c>
      <c r="B91" s="6" t="s">
        <v>104</v>
      </c>
      <c r="C91" s="4"/>
      <c r="D91" s="4">
        <v>559</v>
      </c>
      <c r="E91" s="4"/>
      <c r="F91" s="4"/>
      <c r="G91" s="4"/>
      <c r="H91" s="4">
        <v>343</v>
      </c>
      <c r="I91" s="4"/>
      <c r="J91" s="4"/>
      <c r="K91" s="4"/>
      <c r="L91" s="4"/>
      <c r="M91" s="4">
        <v>18</v>
      </c>
      <c r="N91" s="4"/>
      <c r="O91" s="4"/>
      <c r="P91" s="4"/>
      <c r="Q91" s="4"/>
      <c r="R91" s="4">
        <v>80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19">
        <f t="shared" si="10"/>
        <v>0.92371399584721103</v>
      </c>
      <c r="BC91" s="19">
        <f t="shared" si="11"/>
        <v>1.4797799968055469</v>
      </c>
      <c r="BD91" s="4">
        <v>1300</v>
      </c>
      <c r="BE91" s="19">
        <f t="shared" si="15"/>
        <v>1.7983476750540024</v>
      </c>
      <c r="BF91" s="4" t="s">
        <v>144</v>
      </c>
      <c r="BG91" s="63" t="s">
        <v>136</v>
      </c>
      <c r="BH91" s="4">
        <v>0</v>
      </c>
      <c r="BI91" s="4">
        <v>1000</v>
      </c>
      <c r="BJ91" s="18">
        <v>0.89559999999999995</v>
      </c>
      <c r="BK91" s="4">
        <v>1300</v>
      </c>
      <c r="BL91" s="4">
        <v>1300</v>
      </c>
      <c r="BM91" s="4">
        <v>1360</v>
      </c>
      <c r="BN91" s="19">
        <f t="shared" si="12"/>
        <v>0.55606600095833592</v>
      </c>
      <c r="BO91" s="4">
        <f t="shared" si="13"/>
        <v>0.30000000000000004</v>
      </c>
      <c r="BP91" s="20">
        <f t="shared" si="16"/>
        <v>87</v>
      </c>
      <c r="BQ91" s="4">
        <v>113083</v>
      </c>
      <c r="BS91" s="14"/>
    </row>
    <row r="92" spans="1:71" s="77" customFormat="1" ht="18" customHeight="1" x14ac:dyDescent="0.25">
      <c r="A92" s="80" t="s">
        <v>105</v>
      </c>
      <c r="B92" s="80" t="s">
        <v>105</v>
      </c>
      <c r="C92" s="74"/>
      <c r="D92" s="74">
        <v>552</v>
      </c>
      <c r="E92" s="74"/>
      <c r="F92" s="74"/>
      <c r="G92" s="74"/>
      <c r="H92" s="74"/>
      <c r="I92" s="74"/>
      <c r="J92" s="74">
        <v>238</v>
      </c>
      <c r="K92" s="74"/>
      <c r="L92" s="74"/>
      <c r="M92" s="74"/>
      <c r="N92" s="74"/>
      <c r="O92" s="74"/>
      <c r="P92" s="74">
        <v>210</v>
      </c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5">
        <f t="shared" si="10"/>
        <v>1.4865961570593158</v>
      </c>
      <c r="BC92" s="75">
        <f t="shared" si="11"/>
        <v>2.1436173767752722</v>
      </c>
      <c r="BD92" s="74">
        <v>1160</v>
      </c>
      <c r="BE92" s="75">
        <f t="shared" si="15"/>
        <v>1.5220208571533205</v>
      </c>
      <c r="BF92" s="74" t="s">
        <v>144</v>
      </c>
      <c r="BG92" s="74">
        <v>31</v>
      </c>
      <c r="BH92" s="74">
        <v>0</v>
      </c>
      <c r="BI92" s="74">
        <v>1000</v>
      </c>
      <c r="BJ92" s="76">
        <v>0.74490000000000001</v>
      </c>
      <c r="BK92" s="74">
        <v>1160</v>
      </c>
      <c r="BL92" s="74">
        <v>1200</v>
      </c>
      <c r="BM92" s="74">
        <v>1250</v>
      </c>
      <c r="BN92" s="75">
        <f t="shared" si="12"/>
        <v>0.65702121971595651</v>
      </c>
      <c r="BO92" s="74">
        <f t="shared" si="13"/>
        <v>0.15999999999999992</v>
      </c>
      <c r="BP92" s="74">
        <f t="shared" si="16"/>
        <v>88</v>
      </c>
      <c r="BQ92" s="74">
        <v>114711</v>
      </c>
      <c r="BS92" s="78"/>
    </row>
    <row r="93" spans="1:71" s="77" customFormat="1" ht="18" customHeight="1" x14ac:dyDescent="0.25">
      <c r="A93" s="80" t="s">
        <v>106</v>
      </c>
      <c r="B93" s="80" t="s">
        <v>106</v>
      </c>
      <c r="C93" s="74"/>
      <c r="D93" s="74">
        <v>601</v>
      </c>
      <c r="E93" s="74"/>
      <c r="F93" s="74"/>
      <c r="G93" s="74"/>
      <c r="H93" s="74"/>
      <c r="I93" s="74"/>
      <c r="J93" s="74">
        <v>260</v>
      </c>
      <c r="K93" s="74"/>
      <c r="L93" s="74"/>
      <c r="M93" s="74"/>
      <c r="N93" s="74"/>
      <c r="O93" s="74"/>
      <c r="P93" s="74"/>
      <c r="Q93" s="74"/>
      <c r="R93" s="74">
        <v>139</v>
      </c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5">
        <f t="shared" si="10"/>
        <v>1.4789730576441109</v>
      </c>
      <c r="BC93" s="75">
        <f t="shared" si="11"/>
        <v>2.1370457393483715</v>
      </c>
      <c r="BD93" s="74">
        <v>1160</v>
      </c>
      <c r="BE93" s="75">
        <f t="shared" si="15"/>
        <v>1.5195889873596096</v>
      </c>
      <c r="BF93" s="74" t="s">
        <v>135</v>
      </c>
      <c r="BG93" s="74">
        <v>42</v>
      </c>
      <c r="BH93" s="74">
        <v>0</v>
      </c>
      <c r="BI93" s="74">
        <v>1000</v>
      </c>
      <c r="BJ93" s="76">
        <v>0.74960000000000004</v>
      </c>
      <c r="BK93" s="74">
        <v>1160</v>
      </c>
      <c r="BL93" s="74">
        <v>1200</v>
      </c>
      <c r="BM93" s="74">
        <v>1250</v>
      </c>
      <c r="BN93" s="75">
        <f t="shared" si="12"/>
        <v>0.6580726817042607</v>
      </c>
      <c r="BO93" s="74">
        <f t="shared" si="13"/>
        <v>0.15999999999999992</v>
      </c>
      <c r="BP93" s="74">
        <f t="shared" si="16"/>
        <v>89</v>
      </c>
      <c r="BQ93" s="74">
        <v>114711</v>
      </c>
      <c r="BS93" s="78"/>
    </row>
    <row r="94" spans="1:71" ht="18" customHeight="1" x14ac:dyDescent="0.25">
      <c r="A94" s="62" t="s">
        <v>352</v>
      </c>
      <c r="B94" s="62" t="s">
        <v>353</v>
      </c>
      <c r="C94" s="56"/>
      <c r="D94" s="56"/>
      <c r="E94" s="4">
        <v>484</v>
      </c>
      <c r="F94" s="56"/>
      <c r="G94" s="56"/>
      <c r="H94" s="4">
        <v>240</v>
      </c>
      <c r="I94" s="56"/>
      <c r="J94" s="4">
        <v>60</v>
      </c>
      <c r="K94" s="56"/>
      <c r="L94" s="56"/>
      <c r="M94" s="4">
        <v>10</v>
      </c>
      <c r="N94" s="56"/>
      <c r="O94" s="4">
        <v>206</v>
      </c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19">
        <f t="shared" si="10"/>
        <v>0.94687742880042403</v>
      </c>
      <c r="BC94" s="19">
        <f t="shared" si="11"/>
        <v>1.6223978573336866</v>
      </c>
      <c r="BD94" s="4">
        <v>1200</v>
      </c>
      <c r="BE94" s="19">
        <f t="shared" si="15"/>
        <v>1.480340131491316</v>
      </c>
      <c r="BF94" s="4" t="s">
        <v>135</v>
      </c>
      <c r="BG94" s="4">
        <v>42</v>
      </c>
      <c r="BH94" s="56">
        <v>0</v>
      </c>
      <c r="BI94" s="4">
        <v>1000</v>
      </c>
      <c r="BJ94" s="18">
        <v>0.78700000000000003</v>
      </c>
      <c r="BK94" s="4">
        <v>1200</v>
      </c>
      <c r="BL94" s="4">
        <v>1225</v>
      </c>
      <c r="BM94" s="4">
        <v>1260</v>
      </c>
      <c r="BN94" s="19">
        <f t="shared" si="12"/>
        <v>0.67552042853326266</v>
      </c>
      <c r="BO94" s="4">
        <f t="shared" si="13"/>
        <v>0.19999999999999996</v>
      </c>
      <c r="BP94" s="20">
        <f t="shared" si="16"/>
        <v>90</v>
      </c>
      <c r="BQ94" s="4">
        <v>113107</v>
      </c>
      <c r="BS94" s="14"/>
    </row>
    <row r="95" spans="1:71" s="9" customFormat="1" ht="18" customHeight="1" x14ac:dyDescent="0.25">
      <c r="A95" s="62" t="s">
        <v>264</v>
      </c>
      <c r="B95" s="62" t="s">
        <v>264</v>
      </c>
      <c r="C95" s="4"/>
      <c r="D95" s="4">
        <v>520</v>
      </c>
      <c r="E95" s="4"/>
      <c r="F95" s="4"/>
      <c r="G95" s="4"/>
      <c r="H95" s="4">
        <v>175</v>
      </c>
      <c r="I95" s="4"/>
      <c r="J95" s="4">
        <v>75</v>
      </c>
      <c r="K95" s="4"/>
      <c r="L95" s="4"/>
      <c r="M95" s="4"/>
      <c r="N95" s="4"/>
      <c r="O95" s="4"/>
      <c r="P95" s="4">
        <v>230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19">
        <f t="shared" si="10"/>
        <v>0.99973903011497023</v>
      </c>
      <c r="BC95" s="19">
        <f t="shared" si="11"/>
        <v>1.7019055575446553</v>
      </c>
      <c r="BD95" s="4">
        <v>1175</v>
      </c>
      <c r="BE95" s="19">
        <f t="shared" si="15"/>
        <v>1.4241635864650923</v>
      </c>
      <c r="BF95" s="4" t="s">
        <v>135</v>
      </c>
      <c r="BG95" s="4">
        <v>42</v>
      </c>
      <c r="BH95" s="4">
        <v>0</v>
      </c>
      <c r="BI95" s="4">
        <v>1000</v>
      </c>
      <c r="BJ95" s="18">
        <v>0.73</v>
      </c>
      <c r="BK95" s="4">
        <v>1175</v>
      </c>
      <c r="BL95" s="4">
        <v>1200</v>
      </c>
      <c r="BM95" s="4">
        <v>1240</v>
      </c>
      <c r="BN95" s="19">
        <f t="shared" si="12"/>
        <v>0.70216652742968522</v>
      </c>
      <c r="BO95" s="4">
        <f t="shared" si="13"/>
        <v>0.17500000000000004</v>
      </c>
      <c r="BP95" s="20">
        <f t="shared" si="16"/>
        <v>91</v>
      </c>
      <c r="BQ95" s="4">
        <v>113087</v>
      </c>
      <c r="BS95" s="14"/>
    </row>
    <row r="96" spans="1:71" s="77" customFormat="1" ht="18" customHeight="1" x14ac:dyDescent="0.25">
      <c r="A96" s="80" t="s">
        <v>186</v>
      </c>
      <c r="B96" s="80" t="s">
        <v>186</v>
      </c>
      <c r="C96" s="74"/>
      <c r="D96" s="74"/>
      <c r="E96" s="74"/>
      <c r="F96" s="74">
        <v>714</v>
      </c>
      <c r="G96" s="74"/>
      <c r="H96" s="74">
        <v>214</v>
      </c>
      <c r="I96" s="74"/>
      <c r="J96" s="74"/>
      <c r="K96" s="74"/>
      <c r="L96" s="74"/>
      <c r="M96" s="74">
        <v>8</v>
      </c>
      <c r="N96" s="74">
        <v>15</v>
      </c>
      <c r="O96" s="74"/>
      <c r="P96" s="74"/>
      <c r="Q96" s="74"/>
      <c r="R96" s="74"/>
      <c r="S96" s="74"/>
      <c r="T96" s="74"/>
      <c r="U96" s="74">
        <v>5</v>
      </c>
      <c r="V96" s="74"/>
      <c r="W96" s="74"/>
      <c r="X96" s="74"/>
      <c r="Y96" s="74"/>
      <c r="Z96" s="74"/>
      <c r="AA96" s="74"/>
      <c r="AB96" s="74"/>
      <c r="AC96" s="74"/>
      <c r="AD96" s="74">
        <v>29</v>
      </c>
      <c r="AE96" s="74"/>
      <c r="AF96" s="74"/>
      <c r="AG96" s="74"/>
      <c r="AH96" s="74"/>
      <c r="AI96" s="74"/>
      <c r="AJ96" s="74">
        <v>15</v>
      </c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5">
        <f t="shared" si="10"/>
        <v>0.66432045277954688</v>
      </c>
      <c r="BC96" s="75">
        <f t="shared" si="11"/>
        <v>1.0402002829872168</v>
      </c>
      <c r="BD96" s="74">
        <v>1600</v>
      </c>
      <c r="BE96" s="75">
        <f t="shared" si="15"/>
        <v>2.6604247411932422</v>
      </c>
      <c r="BF96" s="74" t="s">
        <v>135</v>
      </c>
      <c r="BG96" s="74">
        <v>42</v>
      </c>
      <c r="BH96" s="74">
        <v>0</v>
      </c>
      <c r="BI96" s="74">
        <v>1000</v>
      </c>
      <c r="BJ96" s="76">
        <v>1.1499999999999999</v>
      </c>
      <c r="BK96" s="74">
        <v>1600</v>
      </c>
      <c r="BL96" s="74">
        <v>1600</v>
      </c>
      <c r="BM96" s="74">
        <v>1650</v>
      </c>
      <c r="BN96" s="75">
        <f t="shared" si="12"/>
        <v>0.37587983020766991</v>
      </c>
      <c r="BO96" s="74">
        <f t="shared" si="13"/>
        <v>0.60000000000000009</v>
      </c>
      <c r="BP96" s="74">
        <f t="shared" si="16"/>
        <v>92</v>
      </c>
      <c r="BQ96" s="74">
        <v>113404</v>
      </c>
      <c r="BS96" s="78"/>
    </row>
    <row r="97" spans="1:71" s="9" customFormat="1" ht="18" customHeight="1" x14ac:dyDescent="0.25">
      <c r="A97" s="62" t="s">
        <v>107</v>
      </c>
      <c r="B97" s="62" t="s">
        <v>107</v>
      </c>
      <c r="C97" s="4"/>
      <c r="D97" s="4"/>
      <c r="E97" s="4"/>
      <c r="F97" s="4">
        <v>714</v>
      </c>
      <c r="G97" s="4"/>
      <c r="H97" s="4"/>
      <c r="I97" s="4">
        <v>214</v>
      </c>
      <c r="J97" s="4"/>
      <c r="K97" s="4"/>
      <c r="L97" s="4"/>
      <c r="M97" s="4">
        <v>8</v>
      </c>
      <c r="N97" s="4">
        <v>15</v>
      </c>
      <c r="O97" s="4"/>
      <c r="P97" s="4"/>
      <c r="Q97" s="4"/>
      <c r="R97" s="4"/>
      <c r="S97" s="4"/>
      <c r="T97" s="4"/>
      <c r="U97" s="4">
        <v>5</v>
      </c>
      <c r="V97" s="4"/>
      <c r="W97" s="4"/>
      <c r="X97" s="4"/>
      <c r="Y97" s="4"/>
      <c r="Z97" s="4"/>
      <c r="AA97" s="4"/>
      <c r="AB97" s="4"/>
      <c r="AC97" s="4"/>
      <c r="AD97" s="4">
        <v>29</v>
      </c>
      <c r="AE97" s="4"/>
      <c r="AF97" s="4"/>
      <c r="AG97" s="4"/>
      <c r="AH97" s="4"/>
      <c r="AI97" s="4"/>
      <c r="AJ97" s="4">
        <v>15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19">
        <f t="shared" si="10"/>
        <v>0.70218670310481357</v>
      </c>
      <c r="BC97" s="19">
        <f t="shared" si="11"/>
        <v>1.0638666894405084</v>
      </c>
      <c r="BD97" s="4">
        <v>1600</v>
      </c>
      <c r="BE97" s="19">
        <f t="shared" si="15"/>
        <v>2.7648751321059981</v>
      </c>
      <c r="BF97" s="4" t="s">
        <v>135</v>
      </c>
      <c r="BG97" s="4">
        <v>42</v>
      </c>
      <c r="BH97" s="4">
        <v>0</v>
      </c>
      <c r="BI97" s="4">
        <v>1000</v>
      </c>
      <c r="BJ97" s="18">
        <v>1.17</v>
      </c>
      <c r="BK97" s="4">
        <v>1600</v>
      </c>
      <c r="BL97" s="4">
        <v>1600</v>
      </c>
      <c r="BM97" s="4">
        <v>1655</v>
      </c>
      <c r="BN97" s="19">
        <f t="shared" si="12"/>
        <v>0.36167998633569487</v>
      </c>
      <c r="BO97" s="4">
        <f t="shared" si="13"/>
        <v>0.60000000000000009</v>
      </c>
      <c r="BP97" s="20">
        <f t="shared" si="16"/>
        <v>93</v>
      </c>
      <c r="BQ97" s="4">
        <v>113404</v>
      </c>
      <c r="BS97" s="14"/>
    </row>
    <row r="98" spans="1:71" s="9" customFormat="1" ht="18" customHeight="1" x14ac:dyDescent="0.25">
      <c r="A98" s="62" t="s">
        <v>265</v>
      </c>
      <c r="B98" s="62" t="s">
        <v>265</v>
      </c>
      <c r="C98" s="4"/>
      <c r="D98" s="4">
        <v>641</v>
      </c>
      <c r="E98" s="4"/>
      <c r="F98" s="4"/>
      <c r="G98" s="4"/>
      <c r="H98" s="4">
        <v>320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>
        <v>14</v>
      </c>
      <c r="AC98" s="4"/>
      <c r="AD98" s="4">
        <v>25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19">
        <f t="shared" si="10"/>
        <v>0.77652112458333455</v>
      </c>
      <c r="BC98" s="19">
        <f t="shared" si="11"/>
        <v>1.1461426610215062</v>
      </c>
      <c r="BD98" s="4">
        <v>1550</v>
      </c>
      <c r="BE98" s="19">
        <f t="shared" si="15"/>
        <v>2.7054700590133898</v>
      </c>
      <c r="BF98" s="4" t="s">
        <v>144</v>
      </c>
      <c r="BG98" s="4">
        <v>31</v>
      </c>
      <c r="BH98" s="4">
        <v>0</v>
      </c>
      <c r="BI98" s="4">
        <v>1000</v>
      </c>
      <c r="BJ98" s="18">
        <v>1.1904999999999999</v>
      </c>
      <c r="BK98" s="4">
        <v>1550</v>
      </c>
      <c r="BL98" s="4">
        <v>1550</v>
      </c>
      <c r="BM98" s="4">
        <v>1605</v>
      </c>
      <c r="BN98" s="19">
        <f t="shared" si="12"/>
        <v>0.36962153643817164</v>
      </c>
      <c r="BO98" s="4">
        <f t="shared" si="13"/>
        <v>0.55000000000000004</v>
      </c>
      <c r="BP98" s="20">
        <f t="shared" si="16"/>
        <v>94</v>
      </c>
      <c r="BQ98" s="4">
        <v>116016</v>
      </c>
      <c r="BS98" s="14"/>
    </row>
    <row r="99" spans="1:71" s="9" customFormat="1" ht="18" customHeight="1" x14ac:dyDescent="0.25">
      <c r="A99" s="62" t="s">
        <v>266</v>
      </c>
      <c r="B99" s="62" t="s">
        <v>266</v>
      </c>
      <c r="C99" s="4"/>
      <c r="D99" s="4">
        <v>641</v>
      </c>
      <c r="E99" s="4"/>
      <c r="F99" s="4"/>
      <c r="G99" s="4"/>
      <c r="H99" s="4"/>
      <c r="I99" s="4">
        <v>320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>
        <v>14</v>
      </c>
      <c r="AC99" s="4"/>
      <c r="AD99" s="4">
        <v>25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19">
        <f t="shared" si="10"/>
        <v>0.83636073852130899</v>
      </c>
      <c r="BC99" s="19">
        <f t="shared" si="11"/>
        <v>1.1847488635621348</v>
      </c>
      <c r="BD99" s="4">
        <v>1550</v>
      </c>
      <c r="BE99" s="19">
        <f t="shared" si="15"/>
        <v>2.8703618984797918</v>
      </c>
      <c r="BF99" s="4" t="s">
        <v>144</v>
      </c>
      <c r="BG99" s="4">
        <v>31</v>
      </c>
      <c r="BH99" s="4">
        <v>0</v>
      </c>
      <c r="BI99" s="4">
        <v>1000</v>
      </c>
      <c r="BJ99" s="18">
        <v>1.2</v>
      </c>
      <c r="BK99" s="4">
        <v>1550</v>
      </c>
      <c r="BL99" s="4">
        <v>1550</v>
      </c>
      <c r="BM99" s="4">
        <v>1610</v>
      </c>
      <c r="BN99" s="19">
        <f t="shared" si="12"/>
        <v>0.34838812504082584</v>
      </c>
      <c r="BO99" s="4">
        <f t="shared" si="13"/>
        <v>0.55000000000000004</v>
      </c>
      <c r="BP99" s="20">
        <f t="shared" si="16"/>
        <v>95</v>
      </c>
      <c r="BQ99" s="4">
        <v>116016</v>
      </c>
      <c r="BS99" s="14"/>
    </row>
    <row r="100" spans="1:71" s="9" customFormat="1" ht="18" customHeight="1" x14ac:dyDescent="0.25">
      <c r="A100" s="62" t="s">
        <v>108</v>
      </c>
      <c r="B100" s="62" t="s">
        <v>108</v>
      </c>
      <c r="C100" s="4"/>
      <c r="D100" s="4">
        <v>990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>
        <v>10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19">
        <f t="shared" si="10"/>
        <v>0.66739698671320469</v>
      </c>
      <c r="BC100" s="19">
        <f t="shared" si="11"/>
        <v>0.98082175689012041</v>
      </c>
      <c r="BD100" s="4">
        <v>1700</v>
      </c>
      <c r="BE100" s="19">
        <f t="shared" si="15"/>
        <v>3.1905582938947044</v>
      </c>
      <c r="BF100" s="4" t="s">
        <v>144</v>
      </c>
      <c r="BG100" s="4">
        <v>31</v>
      </c>
      <c r="BH100" s="4">
        <v>0</v>
      </c>
      <c r="BI100" s="4">
        <v>1000</v>
      </c>
      <c r="BJ100" s="18">
        <v>1.22</v>
      </c>
      <c r="BK100" s="4">
        <v>1650</v>
      </c>
      <c r="BL100" s="4">
        <v>1725</v>
      </c>
      <c r="BM100" s="4">
        <v>1790</v>
      </c>
      <c r="BN100" s="19">
        <f t="shared" si="12"/>
        <v>0.31342477017691572</v>
      </c>
      <c r="BO100" s="4">
        <f t="shared" si="13"/>
        <v>0.7</v>
      </c>
      <c r="BP100" s="20">
        <f t="shared" si="16"/>
        <v>96</v>
      </c>
      <c r="BQ100" s="4">
        <v>113403</v>
      </c>
      <c r="BS100" s="14"/>
    </row>
    <row r="101" spans="1:71" s="9" customFormat="1" ht="18" customHeight="1" x14ac:dyDescent="0.25">
      <c r="A101" s="30" t="s">
        <v>267</v>
      </c>
      <c r="B101" s="30" t="s">
        <v>267</v>
      </c>
      <c r="C101" s="4"/>
      <c r="D101" s="4">
        <v>740</v>
      </c>
      <c r="E101" s="4"/>
      <c r="F101" s="4"/>
      <c r="G101" s="4"/>
      <c r="H101" s="4"/>
      <c r="I101" s="4"/>
      <c r="J101" s="4"/>
      <c r="K101" s="4">
        <v>250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>
        <v>10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19">
        <f t="shared" si="10"/>
        <v>0.60513340074514788</v>
      </c>
      <c r="BC101" s="19">
        <f t="shared" si="11"/>
        <v>0.94419611808538106</v>
      </c>
      <c r="BD101" s="4">
        <v>1700</v>
      </c>
      <c r="BE101" s="19">
        <f t="shared" si="15"/>
        <v>2.9493068652444849</v>
      </c>
      <c r="BF101" s="4" t="s">
        <v>144</v>
      </c>
      <c r="BG101" s="4">
        <v>31</v>
      </c>
      <c r="BH101" s="4"/>
      <c r="BI101" s="4">
        <v>1000</v>
      </c>
      <c r="BJ101" s="4">
        <v>1.0269999999999999</v>
      </c>
      <c r="BK101" s="4">
        <v>1650</v>
      </c>
      <c r="BL101" s="4">
        <v>1725</v>
      </c>
      <c r="BM101" s="4">
        <v>1790</v>
      </c>
      <c r="BN101" s="19">
        <f t="shared" si="12"/>
        <v>0.33906271734023324</v>
      </c>
      <c r="BO101" s="4">
        <f t="shared" si="13"/>
        <v>0.7</v>
      </c>
      <c r="BP101" s="20">
        <f t="shared" si="16"/>
        <v>97</v>
      </c>
      <c r="BQ101" s="4">
        <v>113436</v>
      </c>
      <c r="BS101" s="14"/>
    </row>
    <row r="102" spans="1:71" s="9" customFormat="1" ht="18" customHeight="1" x14ac:dyDescent="0.25">
      <c r="A102" s="62" t="s">
        <v>109</v>
      </c>
      <c r="B102" s="62" t="s">
        <v>109</v>
      </c>
      <c r="C102" s="4"/>
      <c r="D102" s="4">
        <v>858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>
        <v>142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19">
        <f t="shared" si="10"/>
        <v>0.72471804511278215</v>
      </c>
      <c r="BC102" s="19">
        <f t="shared" si="11"/>
        <v>1.4372650375939853</v>
      </c>
      <c r="BD102" s="4">
        <v>1200</v>
      </c>
      <c r="BE102" s="19">
        <f t="shared" si="15"/>
        <v>1.4034162105124313</v>
      </c>
      <c r="BF102" s="4" t="s">
        <v>144</v>
      </c>
      <c r="BG102" s="4">
        <v>31</v>
      </c>
      <c r="BH102" s="4">
        <v>0</v>
      </c>
      <c r="BI102" s="4">
        <v>1000</v>
      </c>
      <c r="BJ102" s="18">
        <v>0.71050000000000002</v>
      </c>
      <c r="BK102" s="4">
        <v>1200</v>
      </c>
      <c r="BL102" s="4">
        <v>1200</v>
      </c>
      <c r="BM102" s="4">
        <v>1250</v>
      </c>
      <c r="BN102" s="19">
        <f t="shared" si="12"/>
        <v>0.71254699248120301</v>
      </c>
      <c r="BO102" s="4">
        <f t="shared" si="13"/>
        <v>0.19999999999999996</v>
      </c>
      <c r="BP102" s="20">
        <f t="shared" si="16"/>
        <v>98</v>
      </c>
      <c r="BQ102" s="4">
        <v>113406</v>
      </c>
      <c r="BS102" s="14"/>
    </row>
    <row r="103" spans="1:71" s="77" customFormat="1" ht="18" customHeight="1" x14ac:dyDescent="0.25">
      <c r="A103" s="73" t="s">
        <v>110</v>
      </c>
      <c r="B103" s="73" t="s">
        <v>110</v>
      </c>
      <c r="C103" s="74"/>
      <c r="D103" s="74"/>
      <c r="E103" s="74">
        <v>649</v>
      </c>
      <c r="F103" s="74"/>
      <c r="G103" s="74"/>
      <c r="H103" s="74">
        <v>325</v>
      </c>
      <c r="I103" s="74"/>
      <c r="J103" s="74"/>
      <c r="K103" s="74"/>
      <c r="L103" s="74"/>
      <c r="M103" s="74"/>
      <c r="N103" s="74">
        <v>26</v>
      </c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5">
        <f t="shared" si="10"/>
        <v>0.49852708650481692</v>
      </c>
      <c r="BC103" s="75">
        <f t="shared" si="11"/>
        <v>0.86620062803746645</v>
      </c>
      <c r="BD103" s="74">
        <v>1730</v>
      </c>
      <c r="BE103" s="75">
        <f t="shared" si="15"/>
        <v>2.7198040844372255</v>
      </c>
      <c r="BF103" s="74" t="s">
        <v>144</v>
      </c>
      <c r="BG103" s="74">
        <v>42</v>
      </c>
      <c r="BH103" s="74">
        <v>0</v>
      </c>
      <c r="BI103" s="74">
        <v>1000</v>
      </c>
      <c r="BJ103" s="76">
        <v>1.254</v>
      </c>
      <c r="BK103" s="74">
        <v>1730</v>
      </c>
      <c r="BL103" s="74">
        <v>1750</v>
      </c>
      <c r="BM103" s="74">
        <v>1805</v>
      </c>
      <c r="BN103" s="75">
        <f t="shared" si="12"/>
        <v>0.36767354153264953</v>
      </c>
      <c r="BO103" s="74">
        <f t="shared" si="13"/>
        <v>0.73</v>
      </c>
      <c r="BP103" s="74">
        <f t="shared" si="16"/>
        <v>99</v>
      </c>
      <c r="BQ103" s="74">
        <v>113004</v>
      </c>
      <c r="BS103" s="78"/>
    </row>
    <row r="104" spans="1:71" s="9" customFormat="1" ht="18" customHeight="1" x14ac:dyDescent="0.25">
      <c r="A104" s="6" t="s">
        <v>187</v>
      </c>
      <c r="B104" s="6" t="s">
        <v>187</v>
      </c>
      <c r="C104" s="4"/>
      <c r="D104" s="4"/>
      <c r="E104" s="4">
        <v>649</v>
      </c>
      <c r="F104" s="4"/>
      <c r="G104" s="4"/>
      <c r="H104" s="4"/>
      <c r="I104" s="4">
        <v>325</v>
      </c>
      <c r="J104" s="4"/>
      <c r="K104" s="4"/>
      <c r="L104" s="4"/>
      <c r="M104" s="4"/>
      <c r="N104" s="4">
        <v>26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19">
        <f t="shared" si="10"/>
        <v>0.54963361714761516</v>
      </c>
      <c r="BC104" s="19">
        <f t="shared" si="11"/>
        <v>0.89574197522983534</v>
      </c>
      <c r="BD104" s="4">
        <v>1730</v>
      </c>
      <c r="BE104" s="19">
        <f t="shared" si="15"/>
        <v>2.889268567627147</v>
      </c>
      <c r="BF104" s="4" t="s">
        <v>135</v>
      </c>
      <c r="BG104" s="63" t="s">
        <v>138</v>
      </c>
      <c r="BH104" s="4">
        <v>0</v>
      </c>
      <c r="BI104" s="4">
        <v>1000</v>
      </c>
      <c r="BJ104" s="18">
        <v>1.37</v>
      </c>
      <c r="BK104" s="4">
        <v>1730</v>
      </c>
      <c r="BL104" s="4">
        <v>1760</v>
      </c>
      <c r="BM104" s="4">
        <v>1810</v>
      </c>
      <c r="BN104" s="19">
        <f t="shared" si="12"/>
        <v>0.34610835808222018</v>
      </c>
      <c r="BO104" s="4">
        <f t="shared" si="13"/>
        <v>0.73</v>
      </c>
      <c r="BP104" s="20">
        <f t="shared" si="16"/>
        <v>100</v>
      </c>
      <c r="BQ104" s="4">
        <v>113004</v>
      </c>
      <c r="BS104" s="16"/>
    </row>
    <row r="105" spans="1:71" s="9" customFormat="1" ht="18" customHeight="1" x14ac:dyDescent="0.25">
      <c r="A105" s="6" t="s">
        <v>111</v>
      </c>
      <c r="B105" s="6" t="s">
        <v>111</v>
      </c>
      <c r="C105" s="4"/>
      <c r="D105" s="4"/>
      <c r="E105" s="4">
        <v>714</v>
      </c>
      <c r="F105" s="4"/>
      <c r="G105" s="4"/>
      <c r="H105" s="4"/>
      <c r="I105" s="4"/>
      <c r="J105" s="4"/>
      <c r="K105" s="4"/>
      <c r="L105" s="4">
        <v>286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19">
        <f t="shared" si="10"/>
        <v>0.42128975419546999</v>
      </c>
      <c r="BC105" s="19">
        <f t="shared" si="11"/>
        <v>0.75399986959971876</v>
      </c>
      <c r="BD105" s="4">
        <v>1885</v>
      </c>
      <c r="BE105" s="19">
        <f t="shared" si="15"/>
        <v>3.005619467821055</v>
      </c>
      <c r="BF105" s="4" t="s">
        <v>144</v>
      </c>
      <c r="BG105" s="63" t="s">
        <v>140</v>
      </c>
      <c r="BH105" s="4">
        <v>0</v>
      </c>
      <c r="BI105" s="4">
        <v>1000</v>
      </c>
      <c r="BJ105" s="18">
        <v>1.35</v>
      </c>
      <c r="BK105" s="4">
        <v>1700</v>
      </c>
      <c r="BL105" s="4">
        <v>1950</v>
      </c>
      <c r="BM105" s="4">
        <v>1950</v>
      </c>
      <c r="BN105" s="19">
        <f t="shared" si="12"/>
        <v>0.33271011540424883</v>
      </c>
      <c r="BO105" s="4">
        <f t="shared" si="13"/>
        <v>0.88500000000000001</v>
      </c>
      <c r="BP105" s="20">
        <f t="shared" si="16"/>
        <v>101</v>
      </c>
      <c r="BQ105" s="4">
        <v>113060</v>
      </c>
      <c r="BS105" s="16"/>
    </row>
    <row r="106" spans="1:71" s="9" customFormat="1" ht="18" customHeight="1" x14ac:dyDescent="0.25">
      <c r="A106" s="6" t="s">
        <v>112</v>
      </c>
      <c r="B106" s="6" t="s">
        <v>112</v>
      </c>
      <c r="C106" s="4"/>
      <c r="D106" s="4"/>
      <c r="E106" s="4">
        <v>680</v>
      </c>
      <c r="F106" s="4"/>
      <c r="G106" s="4"/>
      <c r="H106" s="4"/>
      <c r="I106" s="4"/>
      <c r="J106" s="4"/>
      <c r="K106" s="4"/>
      <c r="L106" s="4">
        <v>273</v>
      </c>
      <c r="M106" s="4"/>
      <c r="N106" s="4">
        <v>38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>
        <v>9</v>
      </c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19">
        <f t="shared" si="10"/>
        <v>0.47887510291884949</v>
      </c>
      <c r="BC106" s="19">
        <f t="shared" si="11"/>
        <v>0.81256873786749972</v>
      </c>
      <c r="BD106" s="4">
        <v>1820</v>
      </c>
      <c r="BE106" s="19">
        <f t="shared" si="15"/>
        <v>2.996760786743454</v>
      </c>
      <c r="BF106" s="4" t="s">
        <v>144</v>
      </c>
      <c r="BG106" s="63" t="s">
        <v>140</v>
      </c>
      <c r="BH106" s="4">
        <v>0</v>
      </c>
      <c r="BI106" s="4">
        <v>1000</v>
      </c>
      <c r="BJ106" s="18">
        <v>1.34</v>
      </c>
      <c r="BK106" s="4">
        <v>1820</v>
      </c>
      <c r="BL106" s="4">
        <v>1850</v>
      </c>
      <c r="BM106" s="4">
        <v>1890</v>
      </c>
      <c r="BN106" s="19">
        <f t="shared" si="12"/>
        <v>0.33369363494865018</v>
      </c>
      <c r="BO106" s="4">
        <f t="shared" si="13"/>
        <v>0.82000000000000006</v>
      </c>
      <c r="BP106" s="20">
        <f t="shared" si="16"/>
        <v>102</v>
      </c>
      <c r="BQ106" s="4">
        <v>113062</v>
      </c>
      <c r="BS106" s="14"/>
    </row>
    <row r="107" spans="1:71" s="77" customFormat="1" ht="18" customHeight="1" x14ac:dyDescent="0.25">
      <c r="A107" s="73" t="s">
        <v>113</v>
      </c>
      <c r="B107" s="73" t="s">
        <v>113</v>
      </c>
      <c r="C107" s="74"/>
      <c r="D107" s="74"/>
      <c r="E107" s="74">
        <v>710</v>
      </c>
      <c r="F107" s="74"/>
      <c r="G107" s="74"/>
      <c r="H107" s="74"/>
      <c r="I107" s="74"/>
      <c r="J107" s="74"/>
      <c r="K107" s="74"/>
      <c r="L107" s="74">
        <v>285</v>
      </c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>
        <v>5</v>
      </c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5">
        <f t="shared" si="10"/>
        <v>0.87907547267059538</v>
      </c>
      <c r="BC107" s="75">
        <f t="shared" si="11"/>
        <v>1.2123067565616745</v>
      </c>
      <c r="BD107" s="74">
        <v>1550</v>
      </c>
      <c r="BE107" s="75">
        <f t="shared" si="15"/>
        <v>3.0009187262467911</v>
      </c>
      <c r="BF107" s="74" t="s">
        <v>135</v>
      </c>
      <c r="BG107" s="74">
        <v>30</v>
      </c>
      <c r="BH107" s="74">
        <v>0</v>
      </c>
      <c r="BI107" s="74">
        <v>1000</v>
      </c>
      <c r="BJ107" s="76">
        <v>1.35</v>
      </c>
      <c r="BK107" s="74">
        <v>1500</v>
      </c>
      <c r="BL107" s="74">
        <v>1600</v>
      </c>
      <c r="BM107" s="74">
        <v>1660</v>
      </c>
      <c r="BN107" s="75">
        <f t="shared" si="12"/>
        <v>0.33323128389107903</v>
      </c>
      <c r="BO107" s="74">
        <f t="shared" si="13"/>
        <v>0.55000000000000004</v>
      </c>
      <c r="BP107" s="74">
        <f t="shared" si="16"/>
        <v>103</v>
      </c>
      <c r="BQ107" s="74">
        <v>113066</v>
      </c>
      <c r="BS107" s="78"/>
    </row>
    <row r="108" spans="1:71" s="9" customFormat="1" ht="18" customHeight="1" x14ac:dyDescent="0.25">
      <c r="A108" s="62" t="s">
        <v>114</v>
      </c>
      <c r="B108" s="62" t="s">
        <v>114</v>
      </c>
      <c r="C108" s="4"/>
      <c r="D108" s="4"/>
      <c r="E108" s="4">
        <v>433</v>
      </c>
      <c r="F108" s="4"/>
      <c r="G108" s="4"/>
      <c r="H108" s="4">
        <v>264</v>
      </c>
      <c r="I108" s="4"/>
      <c r="J108" s="4"/>
      <c r="K108" s="4"/>
      <c r="L108" s="4">
        <v>303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19">
        <f t="shared" si="10"/>
        <v>0.45426109952880978</v>
      </c>
      <c r="BC108" s="19">
        <f t="shared" si="11"/>
        <v>0.8310063425878913</v>
      </c>
      <c r="BD108" s="4">
        <v>1750</v>
      </c>
      <c r="BE108" s="19">
        <f t="shared" si="15"/>
        <v>2.6543135405778147</v>
      </c>
      <c r="BF108" s="4" t="s">
        <v>144</v>
      </c>
      <c r="BG108" s="4">
        <v>30</v>
      </c>
      <c r="BH108" s="4">
        <v>0</v>
      </c>
      <c r="BI108" s="4">
        <v>1000</v>
      </c>
      <c r="BJ108" s="18">
        <v>1.29</v>
      </c>
      <c r="BK108" s="4">
        <v>1750</v>
      </c>
      <c r="BL108" s="4">
        <v>1750</v>
      </c>
      <c r="BM108" s="4">
        <v>1820</v>
      </c>
      <c r="BN108" s="19">
        <f t="shared" si="12"/>
        <v>0.37674524305908152</v>
      </c>
      <c r="BO108" s="4">
        <f t="shared" si="13"/>
        <v>0.75</v>
      </c>
      <c r="BP108" s="20">
        <f t="shared" si="16"/>
        <v>104</v>
      </c>
      <c r="BQ108" s="4">
        <v>114717</v>
      </c>
      <c r="BS108" s="14"/>
    </row>
    <row r="109" spans="1:71" s="77" customFormat="1" ht="18" customHeight="1" x14ac:dyDescent="0.25">
      <c r="A109" s="81" t="s">
        <v>270</v>
      </c>
      <c r="B109" s="81" t="s">
        <v>270</v>
      </c>
      <c r="C109" s="74"/>
      <c r="D109" s="74">
        <v>482</v>
      </c>
      <c r="E109" s="74"/>
      <c r="F109" s="74"/>
      <c r="G109" s="74"/>
      <c r="H109" s="74">
        <v>290</v>
      </c>
      <c r="I109" s="74"/>
      <c r="J109" s="74"/>
      <c r="K109" s="74"/>
      <c r="L109" s="74">
        <v>195</v>
      </c>
      <c r="M109" s="74"/>
      <c r="N109" s="74">
        <v>27</v>
      </c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>
        <v>6</v>
      </c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5">
        <f t="shared" si="10"/>
        <v>0.55116995200587349</v>
      </c>
      <c r="BC109" s="75">
        <f t="shared" si="11"/>
        <v>0.92607161313783493</v>
      </c>
      <c r="BD109" s="74">
        <v>1675</v>
      </c>
      <c r="BE109" s="75">
        <f t="shared" si="15"/>
        <v>2.6673661487138904</v>
      </c>
      <c r="BF109" s="74" t="s">
        <v>144</v>
      </c>
      <c r="BG109" s="74">
        <v>4</v>
      </c>
      <c r="BH109" s="74">
        <v>0</v>
      </c>
      <c r="BI109" s="74">
        <v>1000</v>
      </c>
      <c r="BJ109" s="74">
        <v>1.105</v>
      </c>
      <c r="BK109" s="74">
        <v>1650</v>
      </c>
      <c r="BL109" s="74">
        <v>1725</v>
      </c>
      <c r="BM109" s="74" t="s">
        <v>197</v>
      </c>
      <c r="BN109" s="75">
        <f t="shared" si="12"/>
        <v>0.37490166113196144</v>
      </c>
      <c r="BO109" s="74">
        <f t="shared" si="13"/>
        <v>0.67500000000000004</v>
      </c>
      <c r="BP109" s="74">
        <f t="shared" si="16"/>
        <v>105</v>
      </c>
      <c r="BQ109" s="74">
        <v>114719</v>
      </c>
      <c r="BS109" s="78"/>
    </row>
    <row r="110" spans="1:71" s="9" customFormat="1" ht="18" customHeight="1" x14ac:dyDescent="0.25">
      <c r="A110" s="62" t="s">
        <v>188</v>
      </c>
      <c r="B110" s="62" t="s">
        <v>188</v>
      </c>
      <c r="C110" s="4">
        <v>350</v>
      </c>
      <c r="D110" s="4"/>
      <c r="E110" s="4"/>
      <c r="F110" s="4"/>
      <c r="G110" s="4"/>
      <c r="H110" s="4"/>
      <c r="I110" s="4"/>
      <c r="J110" s="4"/>
      <c r="K110" s="4"/>
      <c r="L110" s="4">
        <v>125</v>
      </c>
      <c r="M110" s="4"/>
      <c r="N110" s="4">
        <v>525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19">
        <f>((BI110-(BD110*BN110))/BO110)/1000</f>
        <v>0.43020790350441274</v>
      </c>
      <c r="BC110" s="19">
        <f>BN110+BB110</f>
        <v>0.77728690407848511</v>
      </c>
      <c r="BD110" s="4">
        <v>1840</v>
      </c>
      <c r="BE110" s="19">
        <f t="shared" si="15"/>
        <v>2.8811884278391644</v>
      </c>
      <c r="BF110" s="4" t="s">
        <v>144</v>
      </c>
      <c r="BG110" s="4">
        <v>30</v>
      </c>
      <c r="BH110" s="4">
        <v>0</v>
      </c>
      <c r="BI110" s="4">
        <v>1000</v>
      </c>
      <c r="BJ110" s="18">
        <v>1.21</v>
      </c>
      <c r="BK110" s="4">
        <v>1840</v>
      </c>
      <c r="BL110" s="4">
        <v>1840</v>
      </c>
      <c r="BM110" s="4" t="s">
        <v>269</v>
      </c>
      <c r="BN110" s="19">
        <f t="shared" si="12"/>
        <v>0.34707900057407243</v>
      </c>
      <c r="BO110" s="4">
        <f t="shared" si="13"/>
        <v>0.84000000000000008</v>
      </c>
      <c r="BP110" s="20">
        <f t="shared" si="16"/>
        <v>106</v>
      </c>
      <c r="BQ110" s="4">
        <v>116414</v>
      </c>
      <c r="BS110" s="14"/>
    </row>
    <row r="111" spans="1:71" ht="18" customHeight="1" x14ac:dyDescent="0.25">
      <c r="A111" s="60" t="s">
        <v>268</v>
      </c>
      <c r="B111" s="60" t="s">
        <v>268</v>
      </c>
      <c r="C111" s="56">
        <v>667</v>
      </c>
      <c r="D111" s="56"/>
      <c r="E111" s="56"/>
      <c r="F111" s="56"/>
      <c r="G111" s="56"/>
      <c r="H111" s="56"/>
      <c r="I111" s="56"/>
      <c r="J111" s="56"/>
      <c r="K111" s="56"/>
      <c r="L111" s="56">
        <v>267</v>
      </c>
      <c r="M111" s="56"/>
      <c r="N111" s="56"/>
      <c r="O111" s="56"/>
      <c r="P111" s="56">
        <v>66</v>
      </c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7">
        <f>((BI111-(BD111*BN111))/BO111)/1000</f>
        <v>0.46807749426869882</v>
      </c>
      <c r="BC111" s="57">
        <f>BN111+BB111</f>
        <v>0.90343230416535314</v>
      </c>
      <c r="BD111" s="56">
        <v>1625</v>
      </c>
      <c r="BE111" s="57">
        <f t="shared" si="15"/>
        <v>2.2969770340596045</v>
      </c>
      <c r="BF111" s="56" t="s">
        <v>135</v>
      </c>
      <c r="BG111" s="56">
        <v>40</v>
      </c>
      <c r="BH111" s="56">
        <v>0</v>
      </c>
      <c r="BI111" s="56">
        <v>1000</v>
      </c>
      <c r="BJ111" s="58">
        <v>1.1000000000000001</v>
      </c>
      <c r="BK111" s="56">
        <v>1625</v>
      </c>
      <c r="BL111" s="56">
        <v>1625</v>
      </c>
      <c r="BM111" s="56" t="s">
        <v>197</v>
      </c>
      <c r="BN111" s="57">
        <f t="shared" si="12"/>
        <v>0.43535480989665432</v>
      </c>
      <c r="BO111" s="56">
        <f t="shared" si="13"/>
        <v>0.625</v>
      </c>
      <c r="BP111" s="59">
        <f t="shared" si="16"/>
        <v>107</v>
      </c>
      <c r="BQ111" s="56" t="s">
        <v>301</v>
      </c>
      <c r="BS111" s="14"/>
    </row>
    <row r="112" spans="1:71" s="9" customFormat="1" ht="18" customHeight="1" x14ac:dyDescent="0.25">
      <c r="A112" s="6" t="s">
        <v>189</v>
      </c>
      <c r="B112" s="6" t="s">
        <v>189</v>
      </c>
      <c r="C112" s="4"/>
      <c r="D112" s="4"/>
      <c r="E112" s="4">
        <v>586</v>
      </c>
      <c r="F112" s="4"/>
      <c r="G112" s="4"/>
      <c r="H112" s="4">
        <v>294</v>
      </c>
      <c r="I112" s="4"/>
      <c r="J112" s="4"/>
      <c r="K112" s="4"/>
      <c r="L112" s="4"/>
      <c r="M112" s="4">
        <v>12</v>
      </c>
      <c r="N112" s="4">
        <v>24</v>
      </c>
      <c r="O112" s="4"/>
      <c r="P112" s="4"/>
      <c r="Q112" s="4"/>
      <c r="R112" s="4"/>
      <c r="S112" s="4"/>
      <c r="T112" s="4"/>
      <c r="U112" s="4"/>
      <c r="V112" s="4"/>
      <c r="W112" s="4">
        <v>8</v>
      </c>
      <c r="X112" s="4"/>
      <c r="Y112" s="4"/>
      <c r="Z112" s="4"/>
      <c r="AA112" s="4"/>
      <c r="AB112" s="4">
        <v>3</v>
      </c>
      <c r="AC112" s="4"/>
      <c r="AD112" s="4"/>
      <c r="AE112" s="4">
        <v>73</v>
      </c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19">
        <f>((BI112-(BD112*BN112))/BO112)/1000</f>
        <v>0.87294055420101635</v>
      </c>
      <c r="BC112" s="19">
        <f>BN112+BB112</f>
        <v>1.2486270361340108</v>
      </c>
      <c r="BD112" s="4">
        <v>1500</v>
      </c>
      <c r="BE112" s="19">
        <f t="shared" si="15"/>
        <v>2.6617939374735204</v>
      </c>
      <c r="BF112" s="4" t="s">
        <v>135</v>
      </c>
      <c r="BG112" s="4">
        <v>30</v>
      </c>
      <c r="BH112" s="4">
        <v>0</v>
      </c>
      <c r="BI112" s="4">
        <v>1000</v>
      </c>
      <c r="BJ112" s="18">
        <v>1.1100000000000001</v>
      </c>
      <c r="BK112" s="61">
        <v>1450</v>
      </c>
      <c r="BL112" s="61">
        <v>1600</v>
      </c>
      <c r="BM112" s="61">
        <v>1560</v>
      </c>
      <c r="BN112" s="19">
        <f t="shared" si="12"/>
        <v>0.37568648193299459</v>
      </c>
      <c r="BO112" s="4">
        <f t="shared" si="13"/>
        <v>0.5</v>
      </c>
      <c r="BP112" s="20">
        <f t="shared" si="16"/>
        <v>108</v>
      </c>
      <c r="BQ112" s="4">
        <v>113026</v>
      </c>
      <c r="BS112" s="14" t="s">
        <v>50</v>
      </c>
    </row>
    <row r="113" spans="1:71" s="9" customFormat="1" ht="18" customHeight="1" x14ac:dyDescent="0.25">
      <c r="A113" s="6" t="s">
        <v>190</v>
      </c>
      <c r="B113" s="6" t="s">
        <v>190</v>
      </c>
      <c r="C113" s="4"/>
      <c r="D113" s="4"/>
      <c r="E113" s="4">
        <v>586</v>
      </c>
      <c r="F113" s="4"/>
      <c r="G113" s="4"/>
      <c r="H113" s="4"/>
      <c r="I113" s="4">
        <v>294</v>
      </c>
      <c r="J113" s="4"/>
      <c r="K113" s="4"/>
      <c r="L113" s="4"/>
      <c r="M113" s="4">
        <v>12</v>
      </c>
      <c r="N113" s="4">
        <v>24</v>
      </c>
      <c r="O113" s="4"/>
      <c r="P113" s="4"/>
      <c r="Q113" s="4"/>
      <c r="R113" s="4"/>
      <c r="S113" s="4"/>
      <c r="T113" s="4"/>
      <c r="U113" s="4"/>
      <c r="V113" s="4"/>
      <c r="W113" s="4">
        <v>8</v>
      </c>
      <c r="X113" s="4"/>
      <c r="Y113" s="4"/>
      <c r="Z113" s="4"/>
      <c r="AA113" s="4"/>
      <c r="AB113" s="4">
        <v>3</v>
      </c>
      <c r="AC113" s="4"/>
      <c r="AD113" s="4"/>
      <c r="AE113" s="4">
        <v>73</v>
      </c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19">
        <f>((BI113-(BD113*BN113))/BO113)/1000</f>
        <v>0.93146514436495065</v>
      </c>
      <c r="BC113" s="19">
        <f>BN113+BB113</f>
        <v>1.2876434295766337</v>
      </c>
      <c r="BD113" s="4">
        <v>1500</v>
      </c>
      <c r="BE113" s="19">
        <f t="shared" si="15"/>
        <v>2.8075827233703547</v>
      </c>
      <c r="BF113" s="4" t="s">
        <v>135</v>
      </c>
      <c r="BG113" s="4">
        <v>36</v>
      </c>
      <c r="BH113" s="4">
        <v>0</v>
      </c>
      <c r="BI113" s="4">
        <v>1000</v>
      </c>
      <c r="BJ113" s="18">
        <v>1.26</v>
      </c>
      <c r="BK113" s="61">
        <v>1450</v>
      </c>
      <c r="BL113" s="61">
        <v>1600</v>
      </c>
      <c r="BM113" s="61">
        <v>1565</v>
      </c>
      <c r="BN113" s="19">
        <f t="shared" si="12"/>
        <v>0.3561782852116831</v>
      </c>
      <c r="BO113" s="4">
        <f t="shared" si="13"/>
        <v>0.5</v>
      </c>
      <c r="BP113" s="20">
        <f t="shared" si="16"/>
        <v>109</v>
      </c>
      <c r="BQ113" s="4">
        <v>113026</v>
      </c>
      <c r="BS113" s="14" t="s">
        <v>50</v>
      </c>
    </row>
    <row r="114" spans="1:71" ht="18" customHeight="1" x14ac:dyDescent="0.25">
      <c r="A114" s="6" t="s">
        <v>323</v>
      </c>
      <c r="B114" s="6" t="s">
        <v>323</v>
      </c>
      <c r="C114" s="4"/>
      <c r="D114" s="4">
        <v>558</v>
      </c>
      <c r="E114" s="4"/>
      <c r="F114" s="4"/>
      <c r="G114" s="4"/>
      <c r="H114" s="4">
        <v>224</v>
      </c>
      <c r="I114" s="4"/>
      <c r="J114" s="4"/>
      <c r="K114" s="4">
        <v>180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>
        <v>14</v>
      </c>
      <c r="AC114" s="4"/>
      <c r="AD114" s="4">
        <v>24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5">
        <v>0.747</v>
      </c>
      <c r="BC114" s="5">
        <v>1.127</v>
      </c>
      <c r="BD114" s="2">
        <v>1550</v>
      </c>
      <c r="BE114" s="19">
        <f t="shared" si="15"/>
        <v>2.6315789473684212</v>
      </c>
      <c r="BF114" s="2" t="s">
        <v>144</v>
      </c>
      <c r="BG114" s="2">
        <v>3</v>
      </c>
      <c r="BH114" s="2">
        <v>0</v>
      </c>
      <c r="BI114" s="2">
        <v>1000</v>
      </c>
      <c r="BJ114" s="2">
        <v>0.999</v>
      </c>
      <c r="BK114" s="8">
        <v>1500</v>
      </c>
      <c r="BL114" s="8">
        <v>1575</v>
      </c>
      <c r="BM114" s="1">
        <v>1575</v>
      </c>
      <c r="BN114" s="5">
        <f t="shared" si="12"/>
        <v>0.37233948534878109</v>
      </c>
      <c r="BO114" s="2">
        <f t="shared" si="13"/>
        <v>0.55000000000000004</v>
      </c>
      <c r="BP114" s="41">
        <f t="shared" si="16"/>
        <v>110</v>
      </c>
      <c r="BQ114" s="1">
        <v>113380</v>
      </c>
      <c r="BS114" s="14"/>
    </row>
    <row r="115" spans="1:71" ht="18" customHeight="1" x14ac:dyDescent="0.25">
      <c r="A115" s="6" t="s">
        <v>341</v>
      </c>
      <c r="B115" s="6" t="s">
        <v>341</v>
      </c>
      <c r="C115" s="4"/>
      <c r="D115" s="4"/>
      <c r="E115" s="4"/>
      <c r="F115" s="4"/>
      <c r="G115" s="4"/>
      <c r="H115" s="4">
        <v>69</v>
      </c>
      <c r="I115" s="4"/>
      <c r="J115" s="4"/>
      <c r="K115" s="4"/>
      <c r="L115" s="4"/>
      <c r="M115" s="4"/>
      <c r="N115" s="4"/>
      <c r="O115" s="4"/>
      <c r="P115" s="4"/>
      <c r="Q115" s="4">
        <v>138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>
        <v>103</v>
      </c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>
        <v>690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5">
        <v>0.66100000000000003</v>
      </c>
      <c r="BC115" s="5">
        <v>1.3839999999999999</v>
      </c>
      <c r="BD115" s="2">
        <v>1200</v>
      </c>
      <c r="BE115" s="19">
        <f t="shared" si="15"/>
        <v>1.3831258644536655</v>
      </c>
      <c r="BF115" s="2" t="s">
        <v>135</v>
      </c>
      <c r="BG115" s="2" t="s">
        <v>342</v>
      </c>
      <c r="BH115" s="2"/>
      <c r="BI115" s="2">
        <v>1000</v>
      </c>
      <c r="BJ115" s="2">
        <v>1.7190000000000001</v>
      </c>
      <c r="BK115" s="8" t="s">
        <v>342</v>
      </c>
      <c r="BL115" s="8" t="s">
        <v>342</v>
      </c>
      <c r="BM115" s="1" t="s">
        <v>342</v>
      </c>
      <c r="BN115" s="5">
        <f t="shared" si="12"/>
        <v>0.72216676279521586</v>
      </c>
      <c r="BO115" s="2">
        <f t="shared" si="13"/>
        <v>0.19999999999999996</v>
      </c>
      <c r="BP115" s="41">
        <f t="shared" si="16"/>
        <v>111</v>
      </c>
      <c r="BS115" s="14"/>
    </row>
    <row r="116" spans="1:71" ht="18" customHeight="1" x14ac:dyDescent="0.25">
      <c r="A116" s="7" t="s">
        <v>340</v>
      </c>
      <c r="B116" s="7" t="s">
        <v>340</v>
      </c>
      <c r="C116" s="4"/>
      <c r="D116" s="4"/>
      <c r="E116" s="4">
        <v>535</v>
      </c>
      <c r="F116" s="4"/>
      <c r="G116" s="4"/>
      <c r="H116" s="4">
        <v>325</v>
      </c>
      <c r="I116" s="4"/>
      <c r="J116" s="4">
        <v>105</v>
      </c>
      <c r="K116" s="4"/>
      <c r="L116" s="4"/>
      <c r="M116" s="4">
        <v>21</v>
      </c>
      <c r="N116" s="4">
        <v>14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>
        <v>0.64200000000000002</v>
      </c>
      <c r="BC116" s="5">
        <v>1.026</v>
      </c>
      <c r="BD116" s="2">
        <v>1600</v>
      </c>
      <c r="BE116" s="2">
        <f t="shared" si="15"/>
        <v>2.6041666666666665</v>
      </c>
      <c r="BF116" s="2"/>
      <c r="BG116" s="2">
        <v>4</v>
      </c>
      <c r="BH116" s="2"/>
      <c r="BI116" s="2">
        <v>1000</v>
      </c>
      <c r="BJ116" s="2">
        <v>0.92</v>
      </c>
      <c r="BK116" s="8">
        <v>1600</v>
      </c>
      <c r="BL116" s="8">
        <v>1600</v>
      </c>
      <c r="BN116" s="5">
        <f t="shared" si="12"/>
        <v>0.37786685943725945</v>
      </c>
      <c r="BO116" s="2">
        <f t="shared" si="13"/>
        <v>0.60000000000000009</v>
      </c>
      <c r="BP116" s="41">
        <f t="shared" si="16"/>
        <v>112</v>
      </c>
      <c r="BQ116" s="1">
        <v>113046</v>
      </c>
      <c r="BS116" s="14"/>
    </row>
    <row r="117" spans="1:71" ht="18" customHeight="1" x14ac:dyDescent="0.25">
      <c r="A117" s="7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5"/>
      <c r="BC117" s="5"/>
      <c r="BD117" s="2"/>
      <c r="BE117" s="2"/>
      <c r="BF117" s="2"/>
      <c r="BG117" s="2"/>
      <c r="BH117" s="2"/>
      <c r="BI117" s="2"/>
      <c r="BJ117" s="2"/>
      <c r="BK117" s="8"/>
      <c r="BL117" s="8"/>
      <c r="BN117" s="5">
        <f t="shared" si="12"/>
        <v>0</v>
      </c>
      <c r="BO117" s="2"/>
      <c r="BP117" s="41">
        <f t="shared" si="16"/>
        <v>113</v>
      </c>
      <c r="BS117" s="14"/>
    </row>
    <row r="118" spans="1:71" ht="18" customHeight="1" x14ac:dyDescent="0.25">
      <c r="A118" s="7" t="s">
        <v>327</v>
      </c>
      <c r="B118" s="7" t="s">
        <v>327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5"/>
      <c r="BC118" s="5"/>
      <c r="BD118" s="2"/>
      <c r="BE118" s="2"/>
      <c r="BF118" s="2"/>
      <c r="BG118" s="2"/>
      <c r="BH118" s="2"/>
      <c r="BI118" s="2"/>
      <c r="BJ118" s="2"/>
      <c r="BK118" s="8"/>
      <c r="BL118" s="8"/>
      <c r="BN118" s="5">
        <f t="shared" si="12"/>
        <v>0</v>
      </c>
      <c r="BO118" s="2"/>
      <c r="BP118" s="41">
        <f t="shared" si="16"/>
        <v>114</v>
      </c>
      <c r="BS118" s="14"/>
    </row>
    <row r="119" spans="1:71" ht="18" customHeight="1" x14ac:dyDescent="0.25">
      <c r="A119" s="7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5"/>
      <c r="BC119" s="5"/>
      <c r="BD119" s="2"/>
      <c r="BE119" s="2"/>
      <c r="BF119" s="2"/>
      <c r="BG119" s="2"/>
      <c r="BH119" s="2"/>
      <c r="BI119" s="2"/>
      <c r="BJ119" s="2"/>
      <c r="BK119" s="8"/>
      <c r="BL119" s="8"/>
      <c r="BN119" s="5">
        <f t="shared" si="12"/>
        <v>0</v>
      </c>
      <c r="BO119" s="2"/>
      <c r="BP119" s="41">
        <f t="shared" si="16"/>
        <v>115</v>
      </c>
      <c r="BS119" s="14"/>
    </row>
    <row r="120" spans="1:71" ht="18" customHeight="1" x14ac:dyDescent="0.25">
      <c r="A120" s="7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5"/>
      <c r="BC120" s="5"/>
      <c r="BD120" s="2"/>
      <c r="BE120" s="2"/>
      <c r="BF120" s="2"/>
      <c r="BG120" s="2"/>
      <c r="BH120" s="2"/>
      <c r="BI120" s="2"/>
      <c r="BJ120" s="2"/>
      <c r="BK120" s="8"/>
      <c r="BL120" s="8"/>
      <c r="BN120" s="5">
        <f t="shared" si="12"/>
        <v>0</v>
      </c>
      <c r="BO120" s="2"/>
      <c r="BP120" s="41">
        <f t="shared" si="16"/>
        <v>116</v>
      </c>
      <c r="BS120" s="14"/>
    </row>
    <row r="121" spans="1:71" ht="18" customHeight="1" x14ac:dyDescent="0.25">
      <c r="A121" s="7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5"/>
      <c r="BC121" s="5"/>
      <c r="BD121" s="2"/>
      <c r="BE121" s="2"/>
      <c r="BF121" s="2"/>
      <c r="BG121" s="2"/>
      <c r="BH121" s="2"/>
      <c r="BI121" s="2"/>
      <c r="BJ121" s="2"/>
      <c r="BK121" s="8"/>
      <c r="BL121" s="8"/>
      <c r="BN121" s="5">
        <f t="shared" si="12"/>
        <v>0</v>
      </c>
      <c r="BO121" s="2"/>
      <c r="BP121" s="41">
        <f t="shared" si="16"/>
        <v>117</v>
      </c>
      <c r="BS121" s="14"/>
    </row>
    <row r="122" spans="1:71" ht="18" customHeight="1" x14ac:dyDescent="0.25">
      <c r="A122" s="7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/>
      <c r="BC122" s="5"/>
      <c r="BD122" s="2"/>
      <c r="BE122" s="2"/>
      <c r="BF122" s="2"/>
      <c r="BG122" s="2"/>
      <c r="BH122" s="2"/>
      <c r="BI122" s="2"/>
      <c r="BJ122" s="2"/>
      <c r="BK122" s="8"/>
      <c r="BL122" s="8"/>
      <c r="BN122" s="5">
        <f t="shared" si="12"/>
        <v>0</v>
      </c>
      <c r="BO122" s="2"/>
      <c r="BP122" s="41">
        <f t="shared" si="16"/>
        <v>118</v>
      </c>
      <c r="BS122" s="14"/>
    </row>
    <row r="123" spans="1:71" ht="18" customHeight="1" x14ac:dyDescent="0.25">
      <c r="A123" s="7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/>
      <c r="BC123" s="5"/>
      <c r="BD123" s="2"/>
      <c r="BE123" s="2"/>
      <c r="BF123" s="2"/>
      <c r="BG123" s="2"/>
      <c r="BH123" s="2"/>
      <c r="BI123" s="2"/>
      <c r="BJ123" s="2"/>
      <c r="BK123" s="8"/>
      <c r="BL123" s="8"/>
      <c r="BN123" s="5">
        <f t="shared" si="12"/>
        <v>0</v>
      </c>
      <c r="BO123" s="2"/>
      <c r="BP123" s="41">
        <f t="shared" si="16"/>
        <v>119</v>
      </c>
      <c r="BS123" s="14"/>
    </row>
    <row r="124" spans="1:71" ht="18" customHeight="1" x14ac:dyDescent="0.25">
      <c r="A124" s="7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5"/>
      <c r="BC124" s="5"/>
      <c r="BD124" s="2"/>
      <c r="BE124" s="2"/>
      <c r="BF124" s="2"/>
      <c r="BG124" s="2"/>
      <c r="BH124" s="2"/>
      <c r="BI124" s="2"/>
      <c r="BJ124" s="2"/>
      <c r="BK124" s="8"/>
      <c r="BL124" s="8"/>
      <c r="BN124" s="5">
        <f t="shared" si="12"/>
        <v>0</v>
      </c>
      <c r="BO124" s="2"/>
      <c r="BP124" s="41">
        <f t="shared" si="16"/>
        <v>120</v>
      </c>
      <c r="BS124" s="14"/>
    </row>
    <row r="125" spans="1:71" ht="18" customHeight="1" x14ac:dyDescent="0.25">
      <c r="A125" s="7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5"/>
      <c r="BC125" s="5"/>
      <c r="BD125" s="2"/>
      <c r="BE125" s="2"/>
      <c r="BF125" s="2"/>
      <c r="BG125" s="2"/>
      <c r="BH125" s="2"/>
      <c r="BI125" s="2"/>
      <c r="BJ125" s="2"/>
      <c r="BK125" s="8"/>
      <c r="BL125" s="8"/>
      <c r="BN125" s="5">
        <f t="shared" si="12"/>
        <v>0</v>
      </c>
      <c r="BO125" s="2"/>
      <c r="BP125" s="41">
        <f t="shared" si="16"/>
        <v>121</v>
      </c>
      <c r="BS125" s="14"/>
    </row>
    <row r="126" spans="1:71" ht="18" customHeight="1" x14ac:dyDescent="0.25">
      <c r="A126" s="7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5"/>
      <c r="BC126" s="5"/>
      <c r="BD126" s="2"/>
      <c r="BE126" s="2"/>
      <c r="BF126" s="2"/>
      <c r="BG126" s="2"/>
      <c r="BH126" s="2"/>
      <c r="BI126" s="2"/>
      <c r="BJ126" s="2"/>
      <c r="BK126" s="8"/>
      <c r="BL126" s="8"/>
      <c r="BN126" s="5">
        <f t="shared" si="12"/>
        <v>0</v>
      </c>
      <c r="BO126" s="2"/>
      <c r="BP126" s="41">
        <f t="shared" si="16"/>
        <v>122</v>
      </c>
      <c r="BS126" s="14"/>
    </row>
    <row r="127" spans="1:71" ht="18" customHeight="1" x14ac:dyDescent="0.25">
      <c r="A127" s="7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5"/>
      <c r="BC127" s="5"/>
      <c r="BD127" s="2"/>
      <c r="BE127" s="2"/>
      <c r="BF127" s="2"/>
      <c r="BG127" s="2"/>
      <c r="BH127" s="2"/>
      <c r="BI127" s="2"/>
      <c r="BJ127" s="2"/>
      <c r="BK127" s="8"/>
      <c r="BL127" s="8"/>
      <c r="BN127" s="5">
        <f t="shared" si="12"/>
        <v>0</v>
      </c>
      <c r="BO127" s="2"/>
      <c r="BP127" s="41">
        <f t="shared" si="16"/>
        <v>123</v>
      </c>
      <c r="BS127" s="14"/>
    </row>
    <row r="128" spans="1:71" ht="18" customHeight="1" x14ac:dyDescent="0.25">
      <c r="A128" s="7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/>
      <c r="BC128" s="5"/>
      <c r="BD128" s="2"/>
      <c r="BE128" s="2"/>
      <c r="BF128" s="2"/>
      <c r="BG128" s="2"/>
      <c r="BH128" s="2"/>
      <c r="BI128" s="2"/>
      <c r="BJ128" s="2"/>
      <c r="BK128" s="8"/>
      <c r="BL128" s="8"/>
      <c r="BN128" s="5">
        <f t="shared" si="12"/>
        <v>0</v>
      </c>
      <c r="BO128" s="2"/>
      <c r="BP128" s="41">
        <f t="shared" si="16"/>
        <v>124</v>
      </c>
      <c r="BS128" s="14"/>
    </row>
    <row r="129" spans="1:71" ht="18" customHeight="1" x14ac:dyDescent="0.25">
      <c r="A129" s="7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5"/>
      <c r="BC129" s="5"/>
      <c r="BD129" s="2"/>
      <c r="BE129" s="2"/>
      <c r="BF129" s="2"/>
      <c r="BG129" s="2"/>
      <c r="BH129" s="2"/>
      <c r="BI129" s="2"/>
      <c r="BJ129" s="2"/>
      <c r="BK129" s="8"/>
      <c r="BL129" s="8"/>
      <c r="BN129" s="5">
        <f t="shared" si="12"/>
        <v>0</v>
      </c>
      <c r="BO129" s="2"/>
      <c r="BP129" s="41">
        <f t="shared" si="16"/>
        <v>125</v>
      </c>
      <c r="BS129" s="14"/>
    </row>
    <row r="130" spans="1:71" ht="18" customHeight="1" x14ac:dyDescent="0.25">
      <c r="A130" s="7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5"/>
      <c r="BC130" s="5"/>
      <c r="BD130" s="2"/>
      <c r="BE130" s="2"/>
      <c r="BF130" s="2"/>
      <c r="BG130" s="2"/>
      <c r="BH130" s="2"/>
      <c r="BI130" s="2"/>
      <c r="BJ130" s="2"/>
      <c r="BK130" s="8"/>
      <c r="BL130" s="8"/>
      <c r="BN130" s="5">
        <f t="shared" si="12"/>
        <v>0</v>
      </c>
      <c r="BO130" s="2"/>
      <c r="BP130" s="41">
        <f t="shared" si="16"/>
        <v>126</v>
      </c>
      <c r="BS130" s="14"/>
    </row>
    <row r="131" spans="1:71" ht="18" customHeight="1" x14ac:dyDescent="0.25">
      <c r="A131" s="7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/>
      <c r="BC131" s="5"/>
      <c r="BD131" s="2"/>
      <c r="BE131" s="2"/>
      <c r="BF131" s="2"/>
      <c r="BG131" s="2"/>
      <c r="BH131" s="2"/>
      <c r="BI131" s="2"/>
      <c r="BJ131" s="2"/>
      <c r="BK131" s="8"/>
      <c r="BL131" s="8"/>
      <c r="BN131" s="5">
        <f t="shared" si="12"/>
        <v>0</v>
      </c>
      <c r="BO131" s="2"/>
      <c r="BP131" s="41">
        <f t="shared" si="16"/>
        <v>127</v>
      </c>
      <c r="BS131" s="14"/>
    </row>
    <row r="132" spans="1:71" ht="18" customHeight="1" x14ac:dyDescent="0.25">
      <c r="A132" s="7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5"/>
      <c r="BC132" s="5"/>
      <c r="BD132" s="2"/>
      <c r="BE132" s="2"/>
      <c r="BF132" s="2"/>
      <c r="BG132" s="2"/>
      <c r="BH132" s="2"/>
      <c r="BI132" s="2"/>
      <c r="BJ132" s="2"/>
      <c r="BK132" s="8"/>
      <c r="BL132" s="8"/>
      <c r="BN132" s="5">
        <f t="shared" si="12"/>
        <v>0</v>
      </c>
      <c r="BO132" s="2"/>
      <c r="BP132" s="41">
        <f t="shared" si="16"/>
        <v>128</v>
      </c>
      <c r="BS132" s="14"/>
    </row>
    <row r="133" spans="1:71" ht="18" customHeight="1" x14ac:dyDescent="0.25">
      <c r="A133" s="7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5"/>
      <c r="BC133" s="5"/>
      <c r="BD133" s="2"/>
      <c r="BE133" s="2"/>
      <c r="BF133" s="2"/>
      <c r="BG133" s="2"/>
      <c r="BH133" s="2"/>
      <c r="BI133" s="2"/>
      <c r="BJ133" s="2"/>
      <c r="BK133" s="8"/>
      <c r="BL133" s="8"/>
      <c r="BN133" s="5">
        <f t="shared" ref="BN133:BN156" si="17">((C133*C$3+D133*D$3+E133*E$3+F133*F$3+G133*G$3+H133*H$3+I133*I$3+J$3*J133+K133*K$3+L133*L$3+M133*M$3+N133*N$3+O133*O$3+P133*P$3+Q133*Q$3+R133*R$3+S133*S$3+T133*T$3+U133*U$3+V133*V$3+W133*W$3+X133*X$3+Y133*Y$3+Z133*Z$3+AA133*AA$3+AB133*AB$3+AC133*AC$3+AD133*AD$3+AE133*AE$3+AF133*AF$3+AG133*AG$3+AH133*AH$3+AI133*AI$3+AJ133*AJ$3+AK133*AK$3+AL133*AL$3+AM133*AM$3+AN133*AN$3+AO133*AO$3+AP133*AP$3+AQ133*AQ$3+AR133*AR$3+AS133*AS$3+AT133*AT$3+AU133*AU$3+AV133*AV$3+AW133*AW$3+AX133*AX$3+AY133*AY$3+AZ133*AZ$3+BA133*BA$3)/1000)</f>
        <v>0</v>
      </c>
      <c r="BO133" s="2"/>
      <c r="BP133" s="41">
        <f t="shared" si="16"/>
        <v>129</v>
      </c>
      <c r="BS133" s="14"/>
    </row>
    <row r="134" spans="1:71" ht="18" customHeight="1" x14ac:dyDescent="0.25">
      <c r="A134" s="7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5"/>
      <c r="BC134" s="5"/>
      <c r="BD134" s="2"/>
      <c r="BE134" s="2"/>
      <c r="BF134" s="2"/>
      <c r="BG134" s="2"/>
      <c r="BH134" s="2"/>
      <c r="BI134" s="2"/>
      <c r="BJ134" s="2"/>
      <c r="BK134" s="8"/>
      <c r="BL134" s="8"/>
      <c r="BN134" s="5">
        <f t="shared" si="17"/>
        <v>0</v>
      </c>
      <c r="BO134" s="2"/>
      <c r="BP134" s="41">
        <f t="shared" si="16"/>
        <v>130</v>
      </c>
      <c r="BS134" s="14"/>
    </row>
    <row r="135" spans="1:71" ht="18" customHeight="1" x14ac:dyDescent="0.25">
      <c r="A135" s="7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5"/>
      <c r="BC135" s="5"/>
      <c r="BD135" s="2"/>
      <c r="BE135" s="2"/>
      <c r="BF135" s="2"/>
      <c r="BG135" s="2"/>
      <c r="BH135" s="2"/>
      <c r="BI135" s="2"/>
      <c r="BJ135" s="2"/>
      <c r="BK135" s="8"/>
      <c r="BL135" s="8"/>
      <c r="BN135" s="5">
        <f t="shared" si="17"/>
        <v>0</v>
      </c>
      <c r="BO135" s="2"/>
      <c r="BP135" s="41">
        <f t="shared" ref="BP135:BP157" si="18">BP134+1</f>
        <v>131</v>
      </c>
      <c r="BS135" s="14"/>
    </row>
    <row r="136" spans="1:71" ht="18" customHeight="1" x14ac:dyDescent="0.25">
      <c r="A136" s="7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/>
      <c r="BC136" s="5"/>
      <c r="BD136" s="2"/>
      <c r="BE136" s="2"/>
      <c r="BF136" s="2"/>
      <c r="BG136" s="2"/>
      <c r="BH136" s="2"/>
      <c r="BI136" s="2"/>
      <c r="BJ136" s="2"/>
      <c r="BK136" s="8"/>
      <c r="BL136" s="8"/>
      <c r="BN136" s="5">
        <f t="shared" si="17"/>
        <v>0</v>
      </c>
      <c r="BO136" s="2"/>
      <c r="BP136" s="41">
        <f t="shared" si="18"/>
        <v>132</v>
      </c>
      <c r="BS136" s="14"/>
    </row>
    <row r="137" spans="1:71" ht="18" customHeight="1" x14ac:dyDescent="0.25">
      <c r="A137" s="7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5"/>
      <c r="BC137" s="5"/>
      <c r="BD137" s="2"/>
      <c r="BE137" s="2"/>
      <c r="BF137" s="2"/>
      <c r="BG137" s="2"/>
      <c r="BH137" s="2"/>
      <c r="BI137" s="2"/>
      <c r="BJ137" s="2"/>
      <c r="BK137" s="8"/>
      <c r="BL137" s="8"/>
      <c r="BN137" s="5">
        <f t="shared" si="17"/>
        <v>0</v>
      </c>
      <c r="BO137" s="2"/>
      <c r="BP137" s="41">
        <f t="shared" si="18"/>
        <v>133</v>
      </c>
      <c r="BS137" s="14"/>
    </row>
    <row r="138" spans="1:71" ht="18" customHeight="1" x14ac:dyDescent="0.25">
      <c r="A138" s="7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5"/>
      <c r="BC138" s="5"/>
      <c r="BD138" s="2"/>
      <c r="BE138" s="2"/>
      <c r="BF138" s="2"/>
      <c r="BG138" s="2"/>
      <c r="BH138" s="2"/>
      <c r="BI138" s="2"/>
      <c r="BJ138" s="2"/>
      <c r="BK138" s="8"/>
      <c r="BL138" s="8"/>
      <c r="BN138" s="5">
        <f t="shared" si="17"/>
        <v>0</v>
      </c>
      <c r="BO138" s="2"/>
      <c r="BP138" s="41">
        <f t="shared" si="18"/>
        <v>134</v>
      </c>
      <c r="BS138" s="14"/>
    </row>
    <row r="139" spans="1:71" ht="18" customHeight="1" x14ac:dyDescent="0.25">
      <c r="A139" s="7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5"/>
      <c r="BC139" s="5"/>
      <c r="BD139" s="2"/>
      <c r="BE139" s="2"/>
      <c r="BF139" s="2"/>
      <c r="BG139" s="2"/>
      <c r="BH139" s="2"/>
      <c r="BI139" s="2"/>
      <c r="BJ139" s="2"/>
      <c r="BK139" s="8"/>
      <c r="BL139" s="8"/>
      <c r="BN139" s="5">
        <f t="shared" si="17"/>
        <v>0</v>
      </c>
      <c r="BO139" s="2"/>
      <c r="BP139" s="41">
        <f t="shared" si="18"/>
        <v>135</v>
      </c>
      <c r="BS139" s="14"/>
    </row>
    <row r="140" spans="1:71" ht="18" customHeight="1" x14ac:dyDescent="0.25">
      <c r="A140" s="7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5"/>
      <c r="BC140" s="5"/>
      <c r="BD140" s="2"/>
      <c r="BE140" s="2"/>
      <c r="BF140" s="2"/>
      <c r="BG140" s="2"/>
      <c r="BH140" s="2"/>
      <c r="BI140" s="2"/>
      <c r="BJ140" s="2"/>
      <c r="BK140" s="8"/>
      <c r="BL140" s="8"/>
      <c r="BN140" s="5">
        <f t="shared" si="17"/>
        <v>0</v>
      </c>
      <c r="BO140" s="2"/>
      <c r="BP140" s="41">
        <f t="shared" si="18"/>
        <v>136</v>
      </c>
      <c r="BS140" s="14"/>
    </row>
    <row r="141" spans="1:71" ht="18" customHeight="1" x14ac:dyDescent="0.25">
      <c r="A141" s="7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5"/>
      <c r="BC141" s="5"/>
      <c r="BD141" s="2"/>
      <c r="BE141" s="2"/>
      <c r="BF141" s="2"/>
      <c r="BG141" s="2"/>
      <c r="BH141" s="2"/>
      <c r="BI141" s="2"/>
      <c r="BJ141" s="2"/>
      <c r="BK141" s="8"/>
      <c r="BL141" s="8"/>
      <c r="BN141" s="5">
        <f t="shared" si="17"/>
        <v>0</v>
      </c>
      <c r="BO141" s="2"/>
      <c r="BP141" s="41">
        <f t="shared" si="18"/>
        <v>137</v>
      </c>
      <c r="BS141" s="14"/>
    </row>
    <row r="142" spans="1:71" ht="18" customHeight="1" x14ac:dyDescent="0.25">
      <c r="A142" s="7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5"/>
      <c r="BC142" s="5"/>
      <c r="BD142" s="2"/>
      <c r="BE142" s="2"/>
      <c r="BF142" s="2"/>
      <c r="BG142" s="2"/>
      <c r="BH142" s="2"/>
      <c r="BI142" s="2"/>
      <c r="BJ142" s="2"/>
      <c r="BK142" s="8"/>
      <c r="BL142" s="8"/>
      <c r="BN142" s="5">
        <f t="shared" si="17"/>
        <v>0</v>
      </c>
      <c r="BO142" s="2"/>
      <c r="BP142" s="41">
        <f t="shared" si="18"/>
        <v>138</v>
      </c>
      <c r="BS142" s="14"/>
    </row>
    <row r="143" spans="1:71" ht="18" customHeight="1" x14ac:dyDescent="0.25">
      <c r="A143" s="7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/>
      <c r="BC143" s="5"/>
      <c r="BD143" s="2"/>
      <c r="BE143" s="2"/>
      <c r="BF143" s="2"/>
      <c r="BG143" s="2"/>
      <c r="BH143" s="2"/>
      <c r="BI143" s="2"/>
      <c r="BJ143" s="2"/>
      <c r="BK143" s="8"/>
      <c r="BL143" s="8"/>
      <c r="BN143" s="5">
        <f t="shared" si="17"/>
        <v>0</v>
      </c>
      <c r="BO143" s="2"/>
      <c r="BP143" s="41">
        <f t="shared" si="18"/>
        <v>139</v>
      </c>
      <c r="BS143" s="14"/>
    </row>
    <row r="144" spans="1:71" ht="18" customHeight="1" x14ac:dyDescent="0.25">
      <c r="A144" s="7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5"/>
      <c r="BC144" s="5"/>
      <c r="BD144" s="2"/>
      <c r="BE144" s="2"/>
      <c r="BF144" s="2"/>
      <c r="BG144" s="2"/>
      <c r="BH144" s="2"/>
      <c r="BI144" s="2"/>
      <c r="BJ144" s="2"/>
      <c r="BK144" s="8"/>
      <c r="BL144" s="8"/>
      <c r="BN144" s="5">
        <f t="shared" si="17"/>
        <v>0</v>
      </c>
      <c r="BO144" s="2"/>
      <c r="BP144" s="41">
        <f t="shared" si="18"/>
        <v>140</v>
      </c>
      <c r="BS144" s="14"/>
    </row>
    <row r="145" spans="1:71" ht="18" customHeight="1" x14ac:dyDescent="0.25">
      <c r="A145" s="7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/>
      <c r="BC145" s="5"/>
      <c r="BD145" s="2"/>
      <c r="BE145" s="2"/>
      <c r="BF145" s="2"/>
      <c r="BG145" s="2"/>
      <c r="BH145" s="2"/>
      <c r="BI145" s="2"/>
      <c r="BJ145" s="2"/>
      <c r="BK145" s="8"/>
      <c r="BL145" s="8"/>
      <c r="BN145" s="5">
        <f t="shared" si="17"/>
        <v>0</v>
      </c>
      <c r="BO145" s="2"/>
      <c r="BP145" s="41">
        <f t="shared" si="18"/>
        <v>141</v>
      </c>
      <c r="BS145" s="14"/>
    </row>
    <row r="146" spans="1:71" ht="18" customHeight="1" x14ac:dyDescent="0.25">
      <c r="A146" s="7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5"/>
      <c r="BC146" s="5"/>
      <c r="BD146" s="2"/>
      <c r="BE146" s="2"/>
      <c r="BF146" s="2"/>
      <c r="BG146" s="2"/>
      <c r="BH146" s="2"/>
      <c r="BI146" s="2"/>
      <c r="BJ146" s="2"/>
      <c r="BK146" s="8"/>
      <c r="BL146" s="8"/>
      <c r="BN146" s="5">
        <f t="shared" si="17"/>
        <v>0</v>
      </c>
      <c r="BO146" s="2"/>
      <c r="BP146" s="41">
        <f t="shared" si="18"/>
        <v>142</v>
      </c>
      <c r="BS146" s="14"/>
    </row>
    <row r="147" spans="1:71" ht="18" customHeight="1" x14ac:dyDescent="0.25">
      <c r="A147" s="7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5"/>
      <c r="BC147" s="5"/>
      <c r="BD147" s="2"/>
      <c r="BE147" s="2"/>
      <c r="BF147" s="2"/>
      <c r="BG147" s="2"/>
      <c r="BH147" s="2"/>
      <c r="BI147" s="2"/>
      <c r="BJ147" s="2"/>
      <c r="BK147" s="8"/>
      <c r="BL147" s="8"/>
      <c r="BN147" s="5">
        <f t="shared" si="17"/>
        <v>0</v>
      </c>
      <c r="BO147" s="2"/>
      <c r="BP147" s="41">
        <f t="shared" si="18"/>
        <v>143</v>
      </c>
      <c r="BS147" s="14"/>
    </row>
    <row r="148" spans="1:71" ht="18" customHeight="1" x14ac:dyDescent="0.25">
      <c r="A148" s="7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/>
      <c r="BC148" s="5"/>
      <c r="BD148" s="2"/>
      <c r="BE148" s="2"/>
      <c r="BF148" s="2"/>
      <c r="BG148" s="2"/>
      <c r="BH148" s="2"/>
      <c r="BI148" s="2"/>
      <c r="BJ148" s="2"/>
      <c r="BK148" s="8"/>
      <c r="BL148" s="8"/>
      <c r="BN148" s="5">
        <f t="shared" si="17"/>
        <v>0</v>
      </c>
      <c r="BO148" s="2"/>
      <c r="BP148" s="41">
        <f t="shared" si="18"/>
        <v>144</v>
      </c>
      <c r="BS148" s="14"/>
    </row>
    <row r="149" spans="1:71" ht="18" customHeight="1" x14ac:dyDescent="0.25">
      <c r="A149" s="7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5"/>
      <c r="BC149" s="5"/>
      <c r="BD149" s="2"/>
      <c r="BE149" s="2"/>
      <c r="BF149" s="2"/>
      <c r="BG149" s="2"/>
      <c r="BH149" s="2"/>
      <c r="BI149" s="2"/>
      <c r="BJ149" s="2"/>
      <c r="BK149" s="8"/>
      <c r="BL149" s="8"/>
      <c r="BN149" s="5">
        <f t="shared" si="17"/>
        <v>0</v>
      </c>
      <c r="BO149" s="2"/>
      <c r="BP149" s="41">
        <f t="shared" si="18"/>
        <v>145</v>
      </c>
      <c r="BS149" s="14"/>
    </row>
    <row r="150" spans="1:71" ht="18" customHeight="1" x14ac:dyDescent="0.25">
      <c r="A150" s="7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5"/>
      <c r="BC150" s="5"/>
      <c r="BD150" s="2"/>
      <c r="BE150" s="2"/>
      <c r="BF150" s="2"/>
      <c r="BG150" s="2"/>
      <c r="BH150" s="2"/>
      <c r="BI150" s="2"/>
      <c r="BJ150" s="2"/>
      <c r="BK150" s="8"/>
      <c r="BL150" s="8"/>
      <c r="BN150" s="5">
        <f t="shared" si="17"/>
        <v>0</v>
      </c>
      <c r="BO150" s="2"/>
      <c r="BP150" s="41">
        <f t="shared" si="18"/>
        <v>146</v>
      </c>
      <c r="BS150" s="14"/>
    </row>
    <row r="151" spans="1:71" ht="18" customHeight="1" x14ac:dyDescent="0.25">
      <c r="A151" s="7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5"/>
      <c r="BC151" s="5"/>
      <c r="BD151" s="2"/>
      <c r="BE151" s="2"/>
      <c r="BF151" s="2"/>
      <c r="BG151" s="2"/>
      <c r="BH151" s="2"/>
      <c r="BI151" s="2"/>
      <c r="BJ151" s="2"/>
      <c r="BK151" s="8"/>
      <c r="BL151" s="8"/>
      <c r="BN151" s="5">
        <f t="shared" si="17"/>
        <v>0</v>
      </c>
      <c r="BO151" s="2"/>
      <c r="BP151" s="41">
        <f t="shared" si="18"/>
        <v>147</v>
      </c>
      <c r="BS151" s="14"/>
    </row>
    <row r="152" spans="1:71" ht="18" customHeight="1" x14ac:dyDescent="0.25">
      <c r="A152" s="7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5"/>
      <c r="BC152" s="5"/>
      <c r="BD152" s="2"/>
      <c r="BE152" s="2"/>
      <c r="BF152" s="2"/>
      <c r="BG152" s="2"/>
      <c r="BH152" s="2"/>
      <c r="BI152" s="2"/>
      <c r="BJ152" s="2"/>
      <c r="BK152" s="8"/>
      <c r="BL152" s="8"/>
      <c r="BN152" s="5">
        <f t="shared" si="17"/>
        <v>0</v>
      </c>
      <c r="BO152" s="2"/>
      <c r="BP152" s="41">
        <f t="shared" si="18"/>
        <v>148</v>
      </c>
      <c r="BS152" s="14"/>
    </row>
    <row r="153" spans="1:71" ht="18" customHeight="1" x14ac:dyDescent="0.25">
      <c r="A153" s="7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5"/>
      <c r="BC153" s="5"/>
      <c r="BD153" s="2"/>
      <c r="BE153" s="2"/>
      <c r="BF153" s="2"/>
      <c r="BG153" s="2"/>
      <c r="BH153" s="2"/>
      <c r="BI153" s="2"/>
      <c r="BJ153" s="2"/>
      <c r="BK153" s="8"/>
      <c r="BL153" s="8"/>
      <c r="BN153" s="5">
        <f t="shared" si="17"/>
        <v>0</v>
      </c>
      <c r="BO153" s="2"/>
      <c r="BP153" s="41">
        <f t="shared" si="18"/>
        <v>149</v>
      </c>
      <c r="BS153" s="14"/>
    </row>
    <row r="154" spans="1:71" ht="18" customHeight="1" x14ac:dyDescent="0.25">
      <c r="A154" s="7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5"/>
      <c r="BC154" s="5"/>
      <c r="BD154" s="2"/>
      <c r="BE154" s="2"/>
      <c r="BF154" s="2"/>
      <c r="BG154" s="2"/>
      <c r="BH154" s="2"/>
      <c r="BI154" s="2"/>
      <c r="BJ154" s="2"/>
      <c r="BK154" s="8"/>
      <c r="BL154" s="8"/>
      <c r="BN154" s="5">
        <f t="shared" si="17"/>
        <v>0</v>
      </c>
      <c r="BO154" s="2"/>
      <c r="BP154" s="41">
        <f t="shared" si="18"/>
        <v>150</v>
      </c>
      <c r="BS154" s="14"/>
    </row>
    <row r="155" spans="1:71" ht="18" customHeight="1" x14ac:dyDescent="0.25">
      <c r="A155" s="7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5"/>
      <c r="BC155" s="5"/>
      <c r="BD155" s="2"/>
      <c r="BE155" s="2"/>
      <c r="BF155" s="2"/>
      <c r="BG155" s="2"/>
      <c r="BH155" s="2"/>
      <c r="BI155" s="2"/>
      <c r="BJ155" s="2"/>
      <c r="BK155" s="8"/>
      <c r="BL155" s="8"/>
      <c r="BN155" s="5">
        <f t="shared" si="17"/>
        <v>0</v>
      </c>
      <c r="BO155" s="2"/>
      <c r="BP155" s="41">
        <f t="shared" si="18"/>
        <v>151</v>
      </c>
    </row>
    <row r="156" spans="1:71" ht="18" customHeight="1" x14ac:dyDescent="0.25">
      <c r="A156" s="7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5"/>
      <c r="BC156" s="5"/>
      <c r="BD156" s="2"/>
      <c r="BE156" s="2"/>
      <c r="BF156" s="2"/>
      <c r="BG156" s="2"/>
      <c r="BH156" s="2"/>
      <c r="BI156" s="2"/>
      <c r="BJ156" s="2"/>
      <c r="BK156" s="8"/>
      <c r="BL156" s="8"/>
      <c r="BN156" s="5">
        <f t="shared" si="17"/>
        <v>0</v>
      </c>
      <c r="BO156" s="2"/>
      <c r="BP156" s="41">
        <f t="shared" si="18"/>
        <v>152</v>
      </c>
    </row>
    <row r="157" spans="1:71" ht="18" customHeight="1" x14ac:dyDescent="0.25">
      <c r="A157" s="7" t="s">
        <v>192</v>
      </c>
      <c r="B157" s="7" t="s">
        <v>192</v>
      </c>
      <c r="C157" s="4" t="e">
        <f>#REF!</f>
        <v>#REF!</v>
      </c>
      <c r="D157" s="4" t="e">
        <f>#REF!</f>
        <v>#REF!</v>
      </c>
      <c r="E157" s="4" t="e">
        <f>#REF!</f>
        <v>#REF!</v>
      </c>
      <c r="F157" s="4" t="e">
        <f>#REF!</f>
        <v>#REF!</v>
      </c>
      <c r="G157" s="4" t="e">
        <f>#REF!</f>
        <v>#REF!</v>
      </c>
      <c r="H157" s="4" t="e">
        <f>#REF!</f>
        <v>#REF!</v>
      </c>
      <c r="I157" s="4" t="e">
        <f>#REF!</f>
        <v>#REF!</v>
      </c>
      <c r="J157" s="4"/>
      <c r="K157" s="4" t="e">
        <f>#REF!</f>
        <v>#REF!</v>
      </c>
      <c r="L157" s="4" t="e">
        <f>#REF!</f>
        <v>#REF!</v>
      </c>
      <c r="M157" s="4" t="e">
        <f>#REF!</f>
        <v>#REF!</v>
      </c>
      <c r="N157" s="4" t="e">
        <f>#REF!</f>
        <v>#REF!</v>
      </c>
      <c r="O157" s="4" t="e">
        <f>#REF!</f>
        <v>#REF!</v>
      </c>
      <c r="P157" s="4" t="e">
        <f>#REF!</f>
        <v>#REF!</v>
      </c>
      <c r="Q157" s="4" t="e">
        <f>#REF!</f>
        <v>#REF!</v>
      </c>
      <c r="R157" s="4" t="e">
        <f>#REF!</f>
        <v>#REF!</v>
      </c>
      <c r="S157" s="4" t="e">
        <f>#REF!</f>
        <v>#REF!</v>
      </c>
      <c r="T157" s="4" t="e">
        <f>#REF!</f>
        <v>#REF!</v>
      </c>
      <c r="U157" s="4" t="e">
        <f>#REF!</f>
        <v>#REF!</v>
      </c>
      <c r="V157" s="4" t="e">
        <f>#REF!</f>
        <v>#REF!</v>
      </c>
      <c r="W157" s="4" t="e">
        <f>#REF!</f>
        <v>#REF!</v>
      </c>
      <c r="X157" s="4" t="e">
        <f>#REF!</f>
        <v>#REF!</v>
      </c>
      <c r="Y157" s="4" t="e">
        <f>#REF!</f>
        <v>#REF!</v>
      </c>
      <c r="Z157" s="4" t="e">
        <f>#REF!</f>
        <v>#REF!</v>
      </c>
      <c r="AA157" s="4" t="e">
        <f>#REF!</f>
        <v>#REF!</v>
      </c>
      <c r="AB157" s="4" t="e">
        <f>#REF!</f>
        <v>#REF!</v>
      </c>
      <c r="AC157" s="4" t="e">
        <f>#REF!</f>
        <v>#REF!</v>
      </c>
      <c r="AD157" s="4" t="e">
        <f>#REF!</f>
        <v>#REF!</v>
      </c>
      <c r="AE157" s="4" t="e">
        <f>#REF!</f>
        <v>#REF!</v>
      </c>
      <c r="AF157" s="4" t="e">
        <f>#REF!</f>
        <v>#REF!</v>
      </c>
      <c r="AG157" s="4" t="e">
        <f>#REF!</f>
        <v>#REF!</v>
      </c>
      <c r="AH157" s="4" t="e">
        <f>#REF!</f>
        <v>#REF!</v>
      </c>
      <c r="AI157" s="4" t="e">
        <f>#REF!</f>
        <v>#REF!</v>
      </c>
      <c r="AJ157" s="4" t="e">
        <f>#REF!</f>
        <v>#REF!</v>
      </c>
      <c r="AK157" s="4" t="e">
        <f>#REF!</f>
        <v>#REF!</v>
      </c>
      <c r="AL157" s="4" t="e">
        <f>#REF!</f>
        <v>#REF!</v>
      </c>
      <c r="AM157" s="4" t="e">
        <f>#REF!</f>
        <v>#REF!</v>
      </c>
      <c r="AN157" s="4" t="e">
        <f>#REF!</f>
        <v>#REF!</v>
      </c>
      <c r="AO157" s="4" t="e">
        <f>#REF!</f>
        <v>#REF!</v>
      </c>
      <c r="AP157" s="4" t="e">
        <f>#REF!</f>
        <v>#REF!</v>
      </c>
      <c r="AQ157" s="4" t="e">
        <f>#REF!</f>
        <v>#REF!</v>
      </c>
      <c r="AR157" s="4" t="e">
        <f>#REF!</f>
        <v>#REF!</v>
      </c>
      <c r="AS157" s="4" t="e">
        <f>#REF!</f>
        <v>#REF!</v>
      </c>
      <c r="AT157" s="4" t="e">
        <f>#REF!</f>
        <v>#REF!</v>
      </c>
      <c r="AU157" s="4" t="e">
        <f>#REF!</f>
        <v>#REF!</v>
      </c>
      <c r="AV157" s="4" t="e">
        <f>#REF!</f>
        <v>#REF!</v>
      </c>
      <c r="AW157" s="4" t="e">
        <f>#REF!</f>
        <v>#REF!</v>
      </c>
      <c r="AX157" s="4" t="e">
        <f>#REF!</f>
        <v>#REF!</v>
      </c>
      <c r="AY157" s="4" t="e">
        <f>#REF!</f>
        <v>#REF!</v>
      </c>
      <c r="AZ157" s="4" t="e">
        <f>#REF!</f>
        <v>#REF!</v>
      </c>
      <c r="BA157" s="4" t="e">
        <f>#REF!</f>
        <v>#REF!</v>
      </c>
      <c r="BB157" s="5" t="e">
        <f>#REF!</f>
        <v>#REF!</v>
      </c>
      <c r="BC157" s="5" t="e">
        <f>#REF!</f>
        <v>#REF!</v>
      </c>
      <c r="BD157" s="21" t="e">
        <f>#REF!</f>
        <v>#REF!</v>
      </c>
      <c r="BE157" s="5" t="e">
        <f>1/(BC157-BB157)</f>
        <v>#REF!</v>
      </c>
      <c r="BF157" s="2"/>
      <c r="BG157" s="2"/>
      <c r="BH157" s="2">
        <v>0</v>
      </c>
      <c r="BI157" s="2" t="e">
        <f>#REF!</f>
        <v>#REF!</v>
      </c>
      <c r="BJ157" s="2"/>
      <c r="BK157" s="8"/>
      <c r="BL157" s="8"/>
      <c r="BN157" s="5" t="e">
        <f>((C157*C$3+D157*D$3+E157*E$3+#REF!*#REF!+F157*F$3+G157*G$3+H157*H$3+I157*I$3+#REF!*#REF!+K157*K$3+L157*L$3+M157*M$3+N157*N$3+#REF!*#REF!+O157*O$3+P157*P$3+Q157*Q$3+R157*R$3+S157*S$3+#REF!*#REF!+T157*T$3+U157*U$3+V157*V$3+W157*W$3+X157*X$3+Y157*Y$3+Z157*Z$3+AA157*AA$3+AB157*AB$3+AC157*AC$3+AD157*AD$3+AE157*AE$3+AF157*AF$3+AG157*AG$3+AH157*AH$3+AI157*AI$3+AJ157*AJ$3+AK157*AK$3+AL157*AL$3+AM157*AM$3+#REF!*#REF!+AN157*AN$3+AO157*AO$3+AP157*AP$3+AQ157*AQ$3+AR157*AR$3+AS157*AS$3+AT157*AT$3+AU157*AU$3+AV157*AV$3+AW157*AW$3+AX157*AX$3+AY157*AY$3+AZ157*AZ$3+BA157*BA$3)/1000)</f>
        <v>#REF!</v>
      </c>
      <c r="BO157" s="2" t="e">
        <f t="shared" ref="BO157" si="19">BD157/1000-1</f>
        <v>#REF!</v>
      </c>
      <c r="BP157" s="41">
        <f t="shared" si="18"/>
        <v>153</v>
      </c>
    </row>
  </sheetData>
  <conditionalFormatting sqref="BC9:BC15 BB6:BB15 BE106 A2:A4 BJ12:BJ73 BK12:BL111 BJ96:BJ111 BC6:BG8 BH6:BI1048576 A5:BI5 M4:BI4 A6:BA108 BB16:BC108 BD9:BG105 BJ4:BL11 BR1:XFD1048576 C4:K4 C2:BQ3 BD107:BG1048576 BQ4 A109:BC1048576 BM4:BP1048576 A1:BP1">
    <cfRule type="cellIs" dxfId="6" priority="7" operator="equal">
      <formula>0</formula>
    </cfRule>
  </conditionalFormatting>
  <conditionalFormatting sqref="BJ112:BL1048576 BJ75:BJ94">
    <cfRule type="cellIs" dxfId="5" priority="6" operator="equal">
      <formula>0</formula>
    </cfRule>
  </conditionalFormatting>
  <conditionalFormatting sqref="BJ95">
    <cfRule type="cellIs" dxfId="4" priority="5" operator="equal">
      <formula>0</formula>
    </cfRule>
  </conditionalFormatting>
  <conditionalFormatting sqref="BJ74">
    <cfRule type="cellIs" dxfId="3" priority="4" operator="equal">
      <formula>0</formula>
    </cfRule>
  </conditionalFormatting>
  <conditionalFormatting sqref="BD106 BF106:BG106">
    <cfRule type="cellIs" dxfId="2" priority="3" operator="equal">
      <formula>0</formula>
    </cfRule>
  </conditionalFormatting>
  <conditionalFormatting sqref="L4">
    <cfRule type="cellIs" dxfId="1" priority="2" operator="equal">
      <formula>0</formula>
    </cfRule>
  </conditionalFormatting>
  <conditionalFormatting sqref="BQ1">
    <cfRule type="cellIs" dxfId="0" priority="1" operator="equal">
      <formula>0</formula>
    </cfRule>
  </conditionalFormatting>
  <pageMargins left="0.7" right="0.7" top="0.75" bottom="0.75" header="0.3" footer="0.3"/>
  <pageSetup paperSize="5" scale="1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 Blend Sheet</vt:lpstr>
      <vt:lpstr>Blend List</vt:lpstr>
      <vt:lpstr>Additives</vt:lpstr>
      <vt:lpstr>Change Tracking</vt:lpstr>
      <vt:lpstr>Master Blends 2016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Schneider</dc:creator>
  <cp:lastModifiedBy>Adam Wang</cp:lastModifiedBy>
  <cp:lastPrinted>2016-09-06T14:45:46Z</cp:lastPrinted>
  <dcterms:created xsi:type="dcterms:W3CDTF">2016-07-29T15:45:19Z</dcterms:created>
  <dcterms:modified xsi:type="dcterms:W3CDTF">2017-08-30T22:47:32Z</dcterms:modified>
</cp:coreProperties>
</file>