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drawings/drawing3.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printerSettings/printerSettings4.bin" ContentType="application/vnd.openxmlformats-officedocument.spreadsheetml.printerSettings"/>
  <Override PartName="/xl/printerSettings/printerSettings5.bin" ContentType="application/vnd.openxmlformats-officedocument.spreadsheetml.printerSettings"/>
  <Override PartName="/xl/drawings/drawing5.xml" ContentType="application/vnd.openxmlformats-officedocument.drawing+xml"/>
  <Override PartName="/xl/comments5.xml" ContentType="application/vnd.openxmlformats-officedocument.spreadsheetml.comments+xml"/>
  <Override PartName="/xl/charts/chart8.xml" ContentType="application/vnd.openxmlformats-officedocument.drawingml.chart+xml"/>
  <Override PartName="/xl/printerSettings/printerSettings6.bin" ContentType="application/vnd.openxmlformats-officedocument.spreadsheetml.printerSettings"/>
  <Override PartName="/xl/printerSettings/printerSettings7.bin" ContentType="application/vnd.openxmlformats-officedocument.spreadsheetml.printerSettings"/>
  <Override PartName="/xl/drawings/drawing6.xml" ContentType="application/vnd.openxmlformats-officedocument.drawing+xml"/>
  <Override PartName="/xl/comments6.xml" ContentType="application/vnd.openxmlformats-officedocument.spreadsheetml.comments+xml"/>
  <Override PartName="/xl/charts/chart9.xml" ContentType="application/vnd.openxmlformats-officedocument.drawingml.chart+xml"/>
  <Override PartName="/xl/printerSettings/printerSettings8.bin" ContentType="application/vnd.openxmlformats-officedocument.spreadsheetml.printerSettings"/>
  <Override PartName="/xl/drawings/drawing7.xml" ContentType="application/vnd.openxmlformats-officedocument.drawing+xml"/>
  <Override PartName="/xl/comments7.xml" ContentType="application/vnd.openxmlformats-officedocument.spreadsheetml.comments+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SanjelDocuments\trunk\Requirements\Phase 56 - eProgram Change Q2 2023\Requirement 1\Test cases\"/>
    </mc:Choice>
  </mc:AlternateContent>
  <xr:revisionPtr revIDLastSave="0" documentId="13_ncr:1_{7185A384-81FD-4846-8FEA-B7D88FC25983}" xr6:coauthVersionLast="47" xr6:coauthVersionMax="47" xr10:uidLastSave="{00000000-0000-0000-0000-000000000000}"/>
  <bookViews>
    <workbookView xWindow="-120" yWindow="-120" windowWidth="29040" windowHeight="15840" tabRatio="959" activeTab="5" xr2:uid="{00000000-000D-0000-FFFF-FFFF00000000}"/>
  </bookViews>
  <sheets>
    <sheet name="Snapshot" sheetId="5" r:id="rId1"/>
    <sheet name="Trend" sheetId="32538" r:id="rId2"/>
    <sheet name="Sales Forecast Project" sheetId="32580" r:id="rId3"/>
    <sheet name="UC001 Test Cases" sheetId="32581" r:id="rId4"/>
    <sheet name="Import Well Type " sheetId="32582" r:id="rId5"/>
    <sheet name="UC002 Test Cases" sheetId="32586" r:id="rId6"/>
    <sheet name="Lab request" sheetId="32583" r:id="rId7"/>
    <sheet name="UC003 Test Cases " sheetId="32587" r:id="rId8"/>
    <sheet name="H2O analysis " sheetId="32584" r:id="rId9"/>
    <sheet name="UC004 Test Cases" sheetId="32585" r:id="rId10"/>
    <sheet name="20 - X" sheetId="32557" r:id="rId11"/>
    <sheet name="Test Data" sheetId="32559"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32581" l="1"/>
  <c r="C20" i="32581"/>
  <c r="A14" i="32584"/>
  <c r="A15" i="32584" s="1"/>
  <c r="A16" i="32584" s="1"/>
  <c r="A17" i="32584" s="1"/>
  <c r="A18" i="32584" s="1"/>
  <c r="A19" i="32584" s="1"/>
  <c r="A20" i="32584" s="1"/>
  <c r="A21" i="32584" s="1"/>
  <c r="A22" i="32584" s="1"/>
  <c r="A23" i="32584" s="1"/>
  <c r="A24" i="32584" s="1"/>
  <c r="A25" i="32584" s="1"/>
  <c r="A26" i="32584" s="1"/>
  <c r="A13" i="32584"/>
  <c r="G10" i="32584"/>
  <c r="E10" i="32584"/>
  <c r="G8" i="32584"/>
  <c r="E8" i="32584"/>
  <c r="G7" i="32584"/>
  <c r="E7" i="32584"/>
  <c r="G6" i="32584"/>
  <c r="E6" i="32584"/>
  <c r="G5" i="32584"/>
  <c r="E5" i="32584"/>
  <c r="G4" i="32584"/>
  <c r="E4" i="32584"/>
  <c r="A1" i="32584"/>
  <c r="A14" i="32583"/>
  <c r="A13" i="32583"/>
  <c r="G10" i="32583"/>
  <c r="E10" i="32583"/>
  <c r="G8" i="32583"/>
  <c r="E8" i="32583"/>
  <c r="G7" i="32583"/>
  <c r="E7" i="32583"/>
  <c r="G6" i="32583"/>
  <c r="E6" i="32583"/>
  <c r="G5" i="32583"/>
  <c r="E5" i="32583"/>
  <c r="G4" i="32583"/>
  <c r="E4" i="32583"/>
  <c r="A1" i="32583"/>
  <c r="A14" i="32582"/>
  <c r="A15" i="32582" s="1"/>
  <c r="A16" i="32582" s="1"/>
  <c r="A17" i="32582" s="1"/>
  <c r="A13" i="32582"/>
  <c r="G10" i="32582"/>
  <c r="E10" i="32582"/>
  <c r="G8" i="32582"/>
  <c r="E8" i="32582"/>
  <c r="G7" i="32582"/>
  <c r="E7" i="32582"/>
  <c r="G6" i="32582"/>
  <c r="E6" i="32582"/>
  <c r="G5" i="32582"/>
  <c r="E5" i="32582"/>
  <c r="G4" i="32582"/>
  <c r="E4" i="32582"/>
  <c r="A1" i="32582"/>
  <c r="A14" i="32580"/>
  <c r="A15" i="32580" s="1"/>
  <c r="E9" i="32584" l="1"/>
  <c r="F8" i="32584" s="1"/>
  <c r="G9" i="32584"/>
  <c r="F4" i="32584"/>
  <c r="F6" i="32584"/>
  <c r="F7" i="32584"/>
  <c r="F5" i="32584"/>
  <c r="E9" i="32582"/>
  <c r="F5" i="32582" s="1"/>
  <c r="E9" i="32583"/>
  <c r="F7" i="32583" s="1"/>
  <c r="G9" i="32583"/>
  <c r="G9" i="32582"/>
  <c r="F9" i="32582"/>
  <c r="A13" i="32580"/>
  <c r="D28" i="5"/>
  <c r="D27" i="5"/>
  <c r="D26" i="5"/>
  <c r="D25" i="5"/>
  <c r="D24" i="5"/>
  <c r="D23" i="5"/>
  <c r="D22" i="5"/>
  <c r="A23" i="5"/>
  <c r="A24" i="5"/>
  <c r="A25" i="5"/>
  <c r="A26" i="5"/>
  <c r="A27" i="5"/>
  <c r="A28" i="5"/>
  <c r="A21" i="5"/>
  <c r="A22" i="5"/>
  <c r="A14" i="32557"/>
  <c r="G10" i="32557"/>
  <c r="L44" i="5" s="1"/>
  <c r="E10" i="32557"/>
  <c r="J44" i="5" s="1"/>
  <c r="G8" i="32557"/>
  <c r="E8" i="32557"/>
  <c r="J40" i="5" s="1"/>
  <c r="G7" i="32557"/>
  <c r="L39" i="5" s="1"/>
  <c r="E7" i="32557"/>
  <c r="J39" i="5" s="1"/>
  <c r="G6" i="32557"/>
  <c r="E6" i="32557"/>
  <c r="G5" i="32557"/>
  <c r="E5" i="32557"/>
  <c r="G4" i="32557"/>
  <c r="E4" i="32557"/>
  <c r="E9" i="32557" s="1"/>
  <c r="F7" i="32557" s="1"/>
  <c r="A1" i="32557"/>
  <c r="L40" i="5"/>
  <c r="L38" i="5"/>
  <c r="J38" i="5"/>
  <c r="L37" i="5"/>
  <c r="J37" i="5"/>
  <c r="G10" i="32580"/>
  <c r="E10" i="32580"/>
  <c r="G8" i="32580"/>
  <c r="E8" i="32580"/>
  <c r="G7" i="32580"/>
  <c r="E7" i="32580"/>
  <c r="G6" i="32580"/>
  <c r="E6" i="32580"/>
  <c r="G5" i="32580"/>
  <c r="E5" i="32580"/>
  <c r="G4" i="32580"/>
  <c r="E4" i="32580"/>
  <c r="A1" i="32580"/>
  <c r="A34" i="32538"/>
  <c r="A35" i="32538" s="1"/>
  <c r="A36" i="32538" s="1"/>
  <c r="A37" i="32538" s="1"/>
  <c r="A38" i="32538" s="1"/>
  <c r="A39" i="32538" s="1"/>
  <c r="A40" i="32538" s="1"/>
  <c r="A41" i="32538" s="1"/>
  <c r="A42" i="32538" s="1"/>
  <c r="F3" i="32538"/>
  <c r="F2" i="32538"/>
  <c r="A38" i="5"/>
  <c r="E37" i="5"/>
  <c r="D37" i="5"/>
  <c r="A37" i="5"/>
  <c r="E36" i="5"/>
  <c r="D36" i="5"/>
  <c r="A36" i="5"/>
  <c r="E35" i="5"/>
  <c r="D35" i="5"/>
  <c r="A35" i="5"/>
  <c r="E34" i="5"/>
  <c r="D34" i="5"/>
  <c r="A34" i="5"/>
  <c r="E33" i="5"/>
  <c r="D33" i="5"/>
  <c r="A33" i="5"/>
  <c r="E32" i="5"/>
  <c r="D32" i="5"/>
  <c r="A32" i="5"/>
  <c r="E31" i="5"/>
  <c r="D31" i="5"/>
  <c r="A31" i="5"/>
  <c r="E30" i="5"/>
  <c r="D30" i="5"/>
  <c r="A30" i="5"/>
  <c r="E29" i="5"/>
  <c r="D29" i="5"/>
  <c r="E28" i="5"/>
  <c r="E27" i="5"/>
  <c r="E26" i="5"/>
  <c r="E25" i="5"/>
  <c r="E24" i="5"/>
  <c r="E23" i="5"/>
  <c r="E22" i="5"/>
  <c r="F3" i="5"/>
  <c r="F2" i="5"/>
  <c r="D38" i="5" l="1"/>
  <c r="G9" i="32557"/>
  <c r="E38" i="5" s="1"/>
  <c r="J36" i="5"/>
  <c r="J42" i="5" s="1"/>
  <c r="K42" i="5" s="1"/>
  <c r="F9" i="32583"/>
  <c r="F8" i="32583"/>
  <c r="F6" i="32583"/>
  <c r="F9" i="32584"/>
  <c r="F5" i="32583"/>
  <c r="F4" i="32583"/>
  <c r="F4" i="32582"/>
  <c r="F7" i="32582"/>
  <c r="F8" i="32582"/>
  <c r="F6" i="32582"/>
  <c r="K36" i="5"/>
  <c r="K39" i="5"/>
  <c r="E21" i="5"/>
  <c r="E40" i="5" s="1"/>
  <c r="E9" i="32580"/>
  <c r="F8" i="32580" s="1"/>
  <c r="G9" i="32580"/>
  <c r="L36" i="5"/>
  <c r="L42" i="5" s="1"/>
  <c r="K37" i="5"/>
  <c r="K38" i="5"/>
  <c r="K40" i="5"/>
  <c r="F8" i="32557"/>
  <c r="F4" i="32557"/>
  <c r="F9" i="32557"/>
  <c r="F5" i="32557"/>
  <c r="F6" i="32557"/>
  <c r="A15" i="32557"/>
  <c r="F6" i="32580" l="1"/>
  <c r="F9" i="32580"/>
  <c r="F7" i="32580"/>
  <c r="F5" i="32580"/>
  <c r="F4" i="32580"/>
  <c r="D21" i="5"/>
  <c r="D40" i="5" s="1"/>
  <c r="A16" i="32557"/>
  <c r="A17" i="32557" l="1"/>
  <c r="A18" i="32557" l="1"/>
  <c r="A19" i="32557" s="1"/>
  <c r="A20" i="32557" l="1"/>
  <c r="A21" i="32557" l="1"/>
  <c r="A22" i="32557" l="1"/>
  <c r="A23" i="32557" l="1"/>
  <c r="A24" i="32557" s="1"/>
  <c r="A25" i="32557" s="1"/>
  <c r="A26" i="32557" s="1"/>
  <c r="A27" i="32557" s="1"/>
  <c r="A28" i="32557" s="1"/>
  <c r="A29" i="32557" s="1"/>
  <c r="A30" i="32557" s="1"/>
  <c r="A31" i="32557" s="1"/>
  <c r="A32" i="32557" s="1"/>
  <c r="A33" i="32557" s="1"/>
  <c r="A34" i="32557" s="1"/>
  <c r="A35" i="32557" s="1"/>
  <c r="A36" i="32557" s="1"/>
  <c r="A37" i="32557" s="1"/>
  <c r="A38" i="32557" s="1"/>
  <c r="A39" i="32557" s="1"/>
  <c r="A40" i="32557" s="1"/>
  <c r="A41" i="32557" s="1"/>
  <c r="A42" i="32557" s="1"/>
  <c r="A43" i="32557" s="1"/>
  <c r="A44" i="32557" s="1"/>
  <c r="A45" i="32557" s="1"/>
  <c r="A46" i="32557" s="1"/>
  <c r="A47" i="32557" s="1"/>
  <c r="A48" i="32557" s="1"/>
  <c r="A49" i="32557" s="1"/>
  <c r="A50" i="32557" s="1"/>
  <c r="A51" i="32557" s="1"/>
  <c r="A52" i="32557" s="1"/>
  <c r="A53" i="32557" s="1"/>
  <c r="A54" i="32557" s="1"/>
  <c r="A55" i="32557" s="1"/>
  <c r="A56" i="32557" s="1"/>
  <c r="A57" i="32557" s="1"/>
  <c r="A58" i="32557" s="1"/>
  <c r="A59" i="32557" s="1"/>
  <c r="A60" i="32557" s="1"/>
  <c r="A61" i="32557" s="1"/>
  <c r="A62" i="32557" s="1"/>
  <c r="A63" i="3255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3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3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3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3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3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3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3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3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3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3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3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3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3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3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18EFF201-7A9B-487F-8106-97548E99C3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D07B2EF1-3A24-48C8-90DA-258B9CEEB7EA}">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74CD800E-FB41-45BF-AEB1-EB52B76A60C5}">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C53CD562-9928-4EBF-8D7B-66C32DECD03F}">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38BE7849-276B-420A-AE8C-F0AAB596202D}">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DCEB0871-DDBA-440F-9465-9E9676289929}">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6D266D5A-4ABC-4C44-8228-7B0031039C96}">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54773CCA-CC33-4EF7-A952-B628CE4A6C77}">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F3DC3482-D98A-4D1F-BDFB-01572DC7E257}">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B37E7989-F23B-40A9-B696-1B9775840537}">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DA5DCE10-EE0E-43B6-9361-95264C69781F}">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920DB64E-6EEE-45CD-A226-38DA17D1D179}">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8365F45A-F1B1-47F1-A05E-ADBD024FB1C5}">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F4385F2B-27A1-48C2-BBA0-02DFDAF2386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EB3CDDC6-7149-4103-A602-A751EC45B07F}">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DC8733D8-71B0-4BBA-ADF8-8CB73198553A}">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CDBED58-B1F4-4FEE-B363-7AB0A0BE56FF}">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B164B569-EBAE-454A-B18A-65720CC6ED16}">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8D22C5B5-6753-4ABF-873E-E78B7B572335}">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3FA91B3A-436C-48D4-B081-A124FBF6395B}">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1619C80-D2B4-47DC-AC1D-9849F769F307}">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41D0B807-D61C-4D0E-888D-FFD184056D5F}">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7B22B3D0-26D5-4AE4-A86C-F9FC5E3934AD}">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1367F66D-5762-4443-A68A-ACCAABC86646}">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88F5DF71-A5BB-4D36-886A-6ECD2B33555A}">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CD32260-B6B9-496C-A197-C230A5E8F56A}">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24AF3284-849C-46AC-B733-2176B5A2DDC8}">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ED744732-0C9A-44C5-B242-7AE3AE9CF687}">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D56595ED-6A35-46EC-A84B-4F48D4390E1B}">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B93C9641-E676-499E-9B06-DAF68EAF9A33}">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FEBE31D9-2885-48F9-9869-CE2979C2E97B}">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3D2CA346-2455-4A94-AEF1-E61D644D0EA9}">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5F713B44-03DA-4802-A7AC-D8A34EFC5526}">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3E666B0E-7A12-457A-9BC9-BE6E05D8B7DF}">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83584901-22F7-4FAB-897C-C1FE01B5F16D}">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6D5AD963-C698-4621-BCFE-F19590D25182}">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35A466C1-547A-4231-80E5-6AF43123C101}">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3922B97E-778A-4427-8215-A7DBB4C6988D}">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B907B1CC-DE21-4A7B-B74F-60B7C633E19F}">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89BD7D01-6903-4E6B-B15A-76E18B144C76}">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7766716F-B031-424D-8123-28EBC9ED9D1E}">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1309228E-0390-4191-911C-6031901A7791}">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B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B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B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B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B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B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B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B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B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B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B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B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B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B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<sst xmlns="http://schemas.openxmlformats.org/spreadsheetml/2006/main" count="1056" uniqueCount="516">
  <si>
    <t>当前Test周期</t>
  </si>
  <si>
    <t>公司信息</t>
  </si>
  <si>
    <t>Test周期信息</t>
  </si>
  <si>
    <t>属性</t>
  </si>
  <si>
    <t>值</t>
  </si>
  <si>
    <t>公司</t>
  </si>
  <si>
    <t>MetaShare Inc.</t>
  </si>
  <si>
    <t>周期名称</t>
  </si>
  <si>
    <t>Release 1.1</t>
  </si>
  <si>
    <t>部门</t>
  </si>
  <si>
    <t>开发部</t>
  </si>
  <si>
    <t>Test周期类型</t>
  </si>
  <si>
    <t>街道地址</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</si>
  <si>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</si>
  <si>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</si>
  <si>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</si>
  <si>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</si>
  <si>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</si>
  <si>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</si>
  <si>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</si>
  <si>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</si>
  <si>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</si>
  <si>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</si>
  <si>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</si>
  <si>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</si>
  <si>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</si>
  <si>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</si>
  <si>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</si>
  <si>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</si>
  <si>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</si>
  <si>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</si>
  <si>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</si>
  <si>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</si>
  <si>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</si>
  <si>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</si>
  <si>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</si>
  <si>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</si>
  <si>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</si>
  <si>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</si>
  <si>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</si>
  <si>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</si>
  <si>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</si>
  <si>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</si>
  <si>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</si>
  <si>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</si>
  <si>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</si>
  <si>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</si>
  <si>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</si>
  <si>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</si>
  <si>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</si>
  <si>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</si>
  <si>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</si>
  <si>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</si>
  <si>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</si>
  <si>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</si>
  <si>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</si>
  <si>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</si>
  <si>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</si>
  <si>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</si>
  <si>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</si>
  <si>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</si>
  <si>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Comments</t>
  </si>
  <si>
    <t>Test Case Results</t>
  </si>
  <si>
    <t>U</t>
  </si>
  <si>
    <t>P</t>
  </si>
  <si>
    <t>F</t>
  </si>
  <si>
    <t>S</t>
  </si>
  <si>
    <t>B</t>
  </si>
  <si>
    <t>TC#</t>
  </si>
  <si>
    <t xml:space="preserve">
Expeced Result</t>
  </si>
  <si>
    <t>Test Result</t>
  </si>
  <si>
    <t>Test Date</t>
  </si>
  <si>
    <t>Test
Time</t>
  </si>
  <si>
    <t>n/a</t>
  </si>
  <si>
    <t>Copy test case rows and insert-paste here to shift down the gray lines and preserve the automatic calculations.</t>
  </si>
  <si>
    <t>Test Script Name:</t>
  </si>
  <si>
    <t>TC #:</t>
  </si>
  <si>
    <t>Testing Requirements:</t>
  </si>
  <si>
    <t>Tester:</t>
  </si>
  <si>
    <t>Date:</t>
  </si>
  <si>
    <t xml:space="preserve">Version: </t>
  </si>
  <si>
    <t>1.0</t>
  </si>
  <si>
    <t>Time:</t>
  </si>
  <si>
    <t>Step</t>
  </si>
  <si>
    <t>Description</t>
  </si>
  <si>
    <t>Value</t>
  </si>
  <si>
    <t>Expected Results</t>
  </si>
  <si>
    <t>Result</t>
  </si>
  <si>
    <t>Defect/Comments</t>
  </si>
  <si>
    <t>End of Test Case</t>
  </si>
  <si>
    <t xml:space="preserve">
Test Script</t>
  </si>
  <si>
    <t xml:space="preserve">User Story - </t>
  </si>
  <si>
    <t>TD #</t>
  </si>
  <si>
    <t>Entity</t>
  </si>
  <si>
    <t>Module</t>
  </si>
  <si>
    <t>Field</t>
  </si>
  <si>
    <t>UC002-TD-01</t>
  </si>
  <si>
    <t>PersonalInformation</t>
  </si>
  <si>
    <t>名拼音</t>
  </si>
  <si>
    <t>Qiang</t>
  </si>
  <si>
    <t>姓拼音</t>
  </si>
  <si>
    <t>Li</t>
  </si>
  <si>
    <t>中文姓名</t>
  </si>
  <si>
    <t>李强</t>
  </si>
  <si>
    <t>首选的名字</t>
  </si>
  <si>
    <t>中间名</t>
  </si>
  <si>
    <t>其他名字</t>
  </si>
  <si>
    <t>李小强</t>
  </si>
  <si>
    <t>邮箱</t>
  </si>
  <si>
    <t>liqiang@163.com</t>
  </si>
  <si>
    <t>学生号</t>
  </si>
  <si>
    <t>生日</t>
  </si>
  <si>
    <t>性别</t>
  </si>
  <si>
    <t>男</t>
  </si>
  <si>
    <t>性取向</t>
  </si>
  <si>
    <t>异性</t>
  </si>
  <si>
    <t>是否有美国安全号码</t>
  </si>
  <si>
    <t>无</t>
  </si>
  <si>
    <t>UC003-TD-02</t>
  </si>
  <si>
    <t>家庭电话</t>
  </si>
  <si>
    <t>010-82743939</t>
  </si>
  <si>
    <t>移动电话</t>
  </si>
  <si>
    <t>微信号码</t>
  </si>
  <si>
    <t>QQ号码</t>
  </si>
  <si>
    <t>111123</t>
  </si>
  <si>
    <t>其他联系方法</t>
  </si>
  <si>
    <t>邮寄地址</t>
  </si>
  <si>
    <t>地区</t>
  </si>
  <si>
    <t>中国 陕西省 西安</t>
  </si>
  <si>
    <t>街道1</t>
  </si>
  <si>
    <t>科技路138号</t>
  </si>
  <si>
    <t>街道2</t>
  </si>
  <si>
    <t>邮编</t>
  </si>
  <si>
    <t>永久地址</t>
  </si>
  <si>
    <t>中国 陕西省 咸阳</t>
  </si>
  <si>
    <t>世纪大道西刘家村32</t>
  </si>
  <si>
    <t>英文邮寄地址</t>
  </si>
  <si>
    <t>China shanxi xian</t>
  </si>
  <si>
    <t>keji Road No.138</t>
  </si>
  <si>
    <t>居住省份/州</t>
  </si>
  <si>
    <t>陕西省</t>
  </si>
  <si>
    <t>西安市</t>
  </si>
  <si>
    <t>UC060-TD-03</t>
  </si>
  <si>
    <t>是否是美国居民或者美国人</t>
  </si>
  <si>
    <t>否</t>
  </si>
  <si>
    <t>国家</t>
  </si>
  <si>
    <t>中国</t>
  </si>
  <si>
    <t>省/州</t>
  </si>
  <si>
    <t>城市</t>
  </si>
  <si>
    <t>咸阳</t>
  </si>
  <si>
    <t>UC004-TD-04</t>
  </si>
  <si>
    <t>家庭信息</t>
  </si>
  <si>
    <t>有多少个家庭成员</t>
  </si>
  <si>
    <t>有多少父母或者监护人</t>
  </si>
  <si>
    <t>有多少兄弟姐妹</t>
  </si>
  <si>
    <t>父母监护人</t>
  </si>
  <si>
    <t>姓</t>
  </si>
  <si>
    <t>王</t>
  </si>
  <si>
    <t>母亲</t>
  </si>
  <si>
    <t>青</t>
  </si>
  <si>
    <t>与本人关系</t>
  </si>
  <si>
    <t>电子邮箱</t>
  </si>
  <si>
    <t>wangqing@163.com</t>
  </si>
  <si>
    <t>家庭住址</t>
  </si>
  <si>
    <t>联系电话</t>
  </si>
  <si>
    <t>学历</t>
  </si>
  <si>
    <t>本科</t>
  </si>
  <si>
    <t>职位</t>
  </si>
  <si>
    <t>市场经理</t>
  </si>
  <si>
    <t>工作单位</t>
  </si>
  <si>
    <t>广信集团</t>
  </si>
  <si>
    <t>兄弟姐妹联系人</t>
  </si>
  <si>
    <t>姓名</t>
  </si>
  <si>
    <t>王小明</t>
  </si>
  <si>
    <t>哥哥</t>
  </si>
  <si>
    <t>出生Date</t>
  </si>
  <si>
    <t>博士</t>
  </si>
  <si>
    <t>UC005-TD-05</t>
  </si>
  <si>
    <t>高中信息</t>
  </si>
  <si>
    <t>最近就学年级</t>
  </si>
  <si>
    <t>9th Grade 九年级 （初三）</t>
  </si>
  <si>
    <t>高中毕业年份</t>
  </si>
  <si>
    <t>类型</t>
  </si>
  <si>
    <t>Weighted 加权</t>
  </si>
  <si>
    <t>分数</t>
  </si>
  <si>
    <t>累计GPA</t>
  </si>
  <si>
    <t>成绩单上排名方式</t>
  </si>
  <si>
    <t>Percentiles 百分位数</t>
  </si>
  <si>
    <t>班级排名</t>
  </si>
  <si>
    <t>班级人数</t>
  </si>
  <si>
    <t>UC009-TD-06</t>
  </si>
  <si>
    <t>综合成绩</t>
  </si>
  <si>
    <t>九年级成绩锁定</t>
  </si>
  <si>
    <t>十年级成绩锁定</t>
  </si>
  <si>
    <t>十一年级成绩锁定</t>
  </si>
  <si>
    <t>十二年级成绩锁定</t>
  </si>
  <si>
    <t>UC006-TD-07</t>
  </si>
  <si>
    <t>课外活动</t>
  </si>
  <si>
    <t>活动名称</t>
  </si>
  <si>
    <t>养老院做义工</t>
  </si>
  <si>
    <t>类别</t>
  </si>
  <si>
    <t>Volunteer Work志愿者工作</t>
  </si>
  <si>
    <t>参加此活动Time</t>
  </si>
  <si>
    <t>每年参加此活动共多少周</t>
  </si>
  <si>
    <t>活动的主要作用</t>
  </si>
  <si>
    <t>献爱心</t>
  </si>
  <si>
    <t>活动中担任的职位，得到的荣誉与奖项</t>
  </si>
  <si>
    <t>志愿者</t>
  </si>
  <si>
    <t>UC007-TD-08</t>
  </si>
  <si>
    <t>旅行信息</t>
  </si>
  <si>
    <t>美国</t>
  </si>
  <si>
    <t>入境Time</t>
  </si>
  <si>
    <t>出境Time</t>
  </si>
  <si>
    <t>UC008-TD-09</t>
  </si>
  <si>
    <t>国外亲属关系</t>
  </si>
  <si>
    <t>张宇</t>
  </si>
  <si>
    <t>叔叔</t>
  </si>
  <si>
    <t>年收入</t>
  </si>
  <si>
    <t>中软国际西安分公司</t>
  </si>
  <si>
    <t>UC010-TD-10</t>
  </si>
  <si>
    <t>标准考试成绩</t>
  </si>
  <si>
    <t>考试类型</t>
  </si>
  <si>
    <t>SAT Subjects</t>
  </si>
  <si>
    <t>考试科目</t>
  </si>
  <si>
    <t>US History</t>
  </si>
  <si>
    <t>状态</t>
  </si>
  <si>
    <t>新增</t>
  </si>
  <si>
    <t>成绩</t>
  </si>
  <si>
    <t>考试Time</t>
  </si>
  <si>
    <t>考试地点</t>
  </si>
  <si>
    <t>UC011-TD-11</t>
  </si>
  <si>
    <t>推荐信</t>
  </si>
  <si>
    <t>抬头</t>
  </si>
  <si>
    <t>老师</t>
  </si>
  <si>
    <t>王海</t>
  </si>
  <si>
    <t>电话</t>
  </si>
  <si>
    <t>wanghai@163.com</t>
  </si>
  <si>
    <t>UC054-TD-12</t>
  </si>
  <si>
    <t>其他信息</t>
  </si>
  <si>
    <t>高中以前主要生活城市</t>
  </si>
  <si>
    <t>北京市       北京</t>
  </si>
  <si>
    <t>中考成绩</t>
  </si>
  <si>
    <t>模考成绩</t>
  </si>
  <si>
    <t>升学年份</t>
  </si>
  <si>
    <t>兴趣爱好及特长</t>
  </si>
  <si>
    <t>打篮球</t>
  </si>
  <si>
    <t>性格Test Result</t>
  </si>
  <si>
    <t>父母有无拒签史说明</t>
  </si>
  <si>
    <t>是否办理过移民类签证</t>
  </si>
  <si>
    <t>最终TOFEL成绩</t>
  </si>
  <si>
    <t>最终SAT成绩</t>
  </si>
  <si>
    <t>最终GPA成绩</t>
  </si>
  <si>
    <t>UC055-TD-13</t>
  </si>
  <si>
    <t>添加信息</t>
  </si>
  <si>
    <t>主题</t>
  </si>
  <si>
    <t>申请哈佛</t>
  </si>
  <si>
    <t>申请学校</t>
  </si>
  <si>
    <t>Harvard University</t>
  </si>
  <si>
    <t>说明</t>
  </si>
  <si>
    <t>附件类型</t>
  </si>
  <si>
    <t>文件</t>
  </si>
  <si>
    <t>附件上传信息</t>
  </si>
  <si>
    <t>添加Time</t>
  </si>
  <si>
    <t>选择文件</t>
  </si>
  <si>
    <t>选则所要上传的word文件</t>
  </si>
  <si>
    <t>UC056-TD-14</t>
  </si>
  <si>
    <t>基本要求</t>
  </si>
  <si>
    <t>理想学校的位置</t>
  </si>
  <si>
    <t>市中心</t>
  </si>
  <si>
    <t>学费成本</t>
  </si>
  <si>
    <t>生活成本</t>
  </si>
  <si>
    <t>公立/私立</t>
  </si>
  <si>
    <t>公立</t>
  </si>
  <si>
    <t>学校人数</t>
  </si>
  <si>
    <t>其他学校要求</t>
  </si>
  <si>
    <t>考生理想学校排名</t>
  </si>
  <si>
    <t>家长期望学校排名</t>
  </si>
  <si>
    <t>教师预估学校排名</t>
  </si>
  <si>
    <t>学术兴趣</t>
  </si>
  <si>
    <t>序号</t>
  </si>
  <si>
    <t>兴趣学科</t>
  </si>
  <si>
    <t>Undecided 没有决定</t>
  </si>
  <si>
    <t>兴趣程度</t>
  </si>
  <si>
    <t>1 （非常喜欢）</t>
  </si>
  <si>
    <t>目标学校</t>
  </si>
  <si>
    <t>排序</t>
  </si>
  <si>
    <t>学校</t>
  </si>
  <si>
    <t>Leland Stanford Junior University</t>
  </si>
  <si>
    <t>综合排名</t>
  </si>
  <si>
    <t>专业</t>
  </si>
  <si>
    <t>soft</t>
  </si>
  <si>
    <t>专业排名</t>
  </si>
  <si>
    <t>申请截止Date</t>
  </si>
  <si>
    <t>申请系统</t>
  </si>
  <si>
    <t>建议学校</t>
  </si>
  <si>
    <t>UC062-TD-15</t>
  </si>
  <si>
    <t>签证信息</t>
  </si>
  <si>
    <t>是否持有其他国家永久居留权</t>
  </si>
  <si>
    <t>Yes 是</t>
  </si>
  <si>
    <t>请填写国家信息</t>
  </si>
  <si>
    <t>UC059-TD-16</t>
  </si>
  <si>
    <t>人口信息</t>
  </si>
  <si>
    <t>是否是西班牙或者拉丁裔</t>
  </si>
  <si>
    <t>NO 否</t>
  </si>
  <si>
    <t>请指定文化或出身</t>
  </si>
  <si>
    <t>Asian</t>
  </si>
  <si>
    <t>第一语言</t>
  </si>
  <si>
    <t>中国-简体中文</t>
  </si>
  <si>
    <t>家庭主要语言</t>
  </si>
  <si>
    <t>English</t>
  </si>
  <si>
    <t>UC061-TD-17</t>
  </si>
  <si>
    <t>荣誉和奖项</t>
  </si>
  <si>
    <t>取得的荣誉/奖项</t>
  </si>
  <si>
    <t>奥林匹克物理竞赛一等奖</t>
  </si>
  <si>
    <t>级别</t>
  </si>
  <si>
    <t>National 国家级别</t>
  </si>
  <si>
    <t>取得成绩的年级</t>
  </si>
  <si>
    <t>10th Grade十年级（高一）</t>
  </si>
  <si>
    <t>获得证书影像</t>
  </si>
  <si>
    <t>（选择.jpg或.png文件）</t>
  </si>
  <si>
    <r>
      <t>Se</t>
    </r>
    <r>
      <rPr>
        <sz val="10"/>
        <rFont val="Arial"/>
        <family val="2"/>
      </rPr>
      <t>rena.li</t>
    </r>
    <phoneticPr fontId="7" type="noConversion"/>
  </si>
  <si>
    <t xml:space="preserve">
Test Scripts</t>
    <phoneticPr fontId="7" type="noConversion"/>
  </si>
  <si>
    <t>Target Test Case:</t>
    <phoneticPr fontId="7" type="noConversion"/>
  </si>
  <si>
    <t>Scenario/Purpose</t>
    <phoneticPr fontId="7" type="noConversion"/>
  </si>
  <si>
    <t>Prerequisite:</t>
    <phoneticPr fontId="7" type="noConversion"/>
  </si>
  <si>
    <t>Serena.li</t>
    <phoneticPr fontId="7" type="noConversion"/>
  </si>
  <si>
    <t xml:space="preserve">UPDATE [dbo].[ProductHaul]   SET       [ProductHaulLifeStatus] = 2    WHERE   [id] = 31583 and version = 1
</t>
    <phoneticPr fontId="7" type="noConversion"/>
  </si>
  <si>
    <t>https://github.com/Sanjel-Energy-Services/LabDatabase_WorkItems/#62</t>
    <phoneticPr fontId="7" type="noConversion"/>
  </si>
  <si>
    <t>UC001.001</t>
    <phoneticPr fontId="7" type="noConversion"/>
  </si>
  <si>
    <t>访问Lab Database -&gt;Sample Login</t>
    <phoneticPr fontId="7" type="noConversion"/>
  </si>
  <si>
    <t xml:space="preserve">ad-admin </t>
    <phoneticPr fontId="7" type="noConversion"/>
  </si>
  <si>
    <t>UC004.001</t>
    <phoneticPr fontId="7" type="noConversion"/>
  </si>
  <si>
    <t>访问Lab Database -&gt;Sample Login，New Sample</t>
    <phoneticPr fontId="7" type="noConversion"/>
  </si>
  <si>
    <t>UC001.002</t>
    <phoneticPr fontId="7" type="noConversion"/>
  </si>
  <si>
    <t>UC001-1</t>
    <phoneticPr fontId="7" type="noConversion"/>
  </si>
  <si>
    <t>UC001-2</t>
    <phoneticPr fontId="7" type="noConversion"/>
  </si>
  <si>
    <t>UC002.001</t>
    <phoneticPr fontId="7" type="noConversion"/>
  </si>
  <si>
    <t>UC003-1</t>
    <phoneticPr fontId="7" type="noConversion"/>
  </si>
  <si>
    <t>UC002-1</t>
    <phoneticPr fontId="7" type="noConversion"/>
  </si>
  <si>
    <t>UC002.002</t>
    <phoneticPr fontId="7" type="noConversion"/>
  </si>
  <si>
    <t>访问Lab Database -&gt;Quality control</t>
    <phoneticPr fontId="7" type="noConversion"/>
  </si>
  <si>
    <t>UC002.003</t>
    <phoneticPr fontId="7" type="noConversion"/>
  </si>
  <si>
    <r>
      <t xml:space="preserve">#66 Rheology </t>
    </r>
    <r>
      <rPr>
        <u/>
        <sz val="9"/>
        <color indexed="12"/>
        <rFont val="宋体"/>
        <family val="3"/>
        <charset val="134"/>
      </rPr>
      <t>类型，新增</t>
    </r>
    <r>
      <rPr>
        <u/>
        <sz val="9"/>
        <color indexed="12"/>
        <rFont val="Arial"/>
        <family val="3"/>
        <charset val="134"/>
      </rPr>
      <t>Test Temp</t>
    </r>
    <r>
      <rPr>
        <u/>
        <sz val="9"/>
        <color indexed="12"/>
        <rFont val="宋体"/>
        <family val="3"/>
        <charset val="134"/>
      </rPr>
      <t>字段</t>
    </r>
    <phoneticPr fontId="7" type="noConversion"/>
  </si>
  <si>
    <t>UC003.001</t>
    <phoneticPr fontId="7" type="noConversion"/>
  </si>
  <si>
    <t>UC003.003</t>
    <phoneticPr fontId="7" type="noConversion"/>
  </si>
  <si>
    <t xml:space="preserve">https://github.com/Sanjel-Energy-Services/LabDatabase_WorkItems/#60 </t>
    <phoneticPr fontId="7" type="noConversion"/>
  </si>
  <si>
    <t>Login success</t>
    <phoneticPr fontId="7" type="noConversion"/>
  </si>
  <si>
    <t>Saved successfully</t>
    <phoneticPr fontId="7" type="noConversion"/>
  </si>
  <si>
    <t>Save your changes</t>
    <phoneticPr fontId="7" type="noConversion"/>
  </si>
  <si>
    <t>Access the Lab Data app and login</t>
    <phoneticPr fontId="7" type="noConversion"/>
  </si>
  <si>
    <t>Access Menu：Sample Login</t>
    <phoneticPr fontId="7" type="noConversion"/>
  </si>
  <si>
    <t>The search result according to the login field is correct</t>
    <phoneticPr fontId="7" type="noConversion"/>
  </si>
  <si>
    <t>Clear the search criteria and enter again</t>
    <phoneticPr fontId="7" type="noConversion"/>
  </si>
  <si>
    <t>Data can be stored normally,Check the page to see the information,User interface input</t>
    <phoneticPr fontId="7" type="noConversion"/>
  </si>
  <si>
    <t>Data can be stored normally,Check the page to see the information,File import</t>
    <phoneticPr fontId="7" type="noConversion"/>
  </si>
  <si>
    <r>
      <rPr>
        <sz val="10"/>
        <rFont val="Arial"/>
        <family val="2"/>
      </rPr>
      <t xml:space="preserve">change from mL/30min to </t>
    </r>
    <r>
      <rPr>
        <sz val="10"/>
        <rFont val="宋体"/>
        <family val="3"/>
        <charset val="134"/>
      </rPr>
      <t>mL API</t>
    </r>
    <phoneticPr fontId="7" type="noConversion"/>
  </si>
  <si>
    <t>#60  The FluidLoss unit was changed from mL/30min to mL API</t>
    <phoneticPr fontId="7" type="noConversion"/>
  </si>
  <si>
    <t>#60  The FluidLoss unit was changed from mL/30min to mL API</t>
    <phoneticPr fontId="7" type="noConversion"/>
  </si>
  <si>
    <t>change from mL/30min to mL API</t>
    <phoneticPr fontId="7" type="noConversion"/>
  </si>
  <si>
    <t>Access Menu：Lab request，Click the top right button：New request</t>
  </si>
  <si>
    <t>Open the New Data page</t>
    <phoneticPr fontId="7" type="noConversion"/>
  </si>
  <si>
    <t>Enter the General section and click Next</t>
    <phoneticPr fontId="7" type="noConversion"/>
  </si>
  <si>
    <t>Open TestIterations tab</t>
    <phoneticPr fontId="7" type="noConversion"/>
  </si>
  <si>
    <t>Enter the data in the TestIterations section and click the New button in the Tests section</t>
    <phoneticPr fontId="7" type="noConversion"/>
  </si>
  <si>
    <t>Open the New Input box</t>
    <phoneticPr fontId="7" type="noConversion"/>
  </si>
  <si>
    <t>Input test type</t>
    <phoneticPr fontId="7" type="noConversion"/>
  </si>
  <si>
    <t>Input test data and save</t>
    <phoneticPr fontId="7" type="noConversion"/>
  </si>
  <si>
    <t>Retrun to list，click :request id,</t>
    <phoneticPr fontId="7" type="noConversion"/>
  </si>
  <si>
    <t>Go to the view page，</t>
    <phoneticPr fontId="7" type="noConversion"/>
  </si>
  <si>
    <t>Put the test JSON file into your local directory</t>
    <phoneticPr fontId="7" type="noConversion"/>
  </si>
  <si>
    <t>min =1
max=10</t>
    <phoneticPr fontId="7" type="noConversion"/>
  </si>
  <si>
    <t>Test Type=FluidLoss</t>
    <phoneticPr fontId="7" type="noConversion"/>
  </si>
  <si>
    <t>The required data for display are:
min（input box）、max（input box）</t>
    <phoneticPr fontId="7" type="noConversion"/>
  </si>
  <si>
    <t>click tab:Test Results -&gt;iteration 1-&gt;Lable section</t>
    <phoneticPr fontId="7" type="noConversion"/>
  </si>
  <si>
    <t>#62 Water Analysis loading too Slowly</t>
    <phoneticPr fontId="7" type="noConversion"/>
  </si>
  <si>
    <t>Optimization of performance</t>
    <phoneticPr fontId="7" type="noConversion"/>
  </si>
  <si>
    <t xml:space="preserve">#62 Water Analysis loading too Slowly
</t>
    <phoneticPr fontId="7" type="noConversion"/>
  </si>
  <si>
    <t>Page corresponding time&lt;3s</t>
  </si>
  <si>
    <t>Open a browser ,Press the shortcut key F12</t>
    <phoneticPr fontId="7" type="noConversion"/>
  </si>
  <si>
    <t>Open debug view to view the page response time</t>
    <phoneticPr fontId="7" type="noConversion"/>
  </si>
  <si>
    <t>UC004-1</t>
    <phoneticPr fontId="7" type="noConversion"/>
  </si>
  <si>
    <t>UC002-2</t>
    <phoneticPr fontId="7" type="noConversion"/>
  </si>
  <si>
    <t>Test Type=Thickening Time
100min =1
100max=10</t>
    <phoneticPr fontId="7" type="noConversion"/>
  </si>
  <si>
    <t>Test Type=Rheology</t>
    <phoneticPr fontId="7" type="noConversion"/>
  </si>
  <si>
    <t>Test Type=Thickening Time</t>
    <phoneticPr fontId="7" type="noConversion"/>
  </si>
  <si>
    <t>Test Type=Fluid Loss</t>
    <phoneticPr fontId="7" type="noConversion"/>
  </si>
  <si>
    <t>The required data for display are:
100（switch）
min（input box）
max（input box）</t>
    <phoneticPr fontId="7" type="noConversion"/>
  </si>
  <si>
    <t>The required data for display are:
min (input box)
 max (input box)
Bob Type (dropdown list:  B1, B5)
Surface Rheo(switch)</t>
    <phoneticPr fontId="7" type="noConversion"/>
  </si>
  <si>
    <t>Go to the view page</t>
    <phoneticPr fontId="7" type="noConversion"/>
  </si>
  <si>
    <r>
      <t xml:space="preserve">Test Type=Thickening Time
100min：1
100max：10
</t>
    </r>
    <r>
      <rPr>
        <b/>
        <sz val="10"/>
        <rFont val="宋体"/>
        <family val="3"/>
        <charset val="134"/>
      </rPr>
      <t>Hesitation Test：No(switch)</t>
    </r>
    <phoneticPr fontId="7" type="noConversion"/>
  </si>
  <si>
    <t>Test Type=FluidLoss
min =1
max=10
UCA：No</t>
    <phoneticPr fontId="7" type="noConversion"/>
  </si>
  <si>
    <t>Test Type=Rheology
min =1
max=10
Bob Type= B5
Surface Rheo=No(switch)</t>
    <phoneticPr fontId="7" type="noConversion"/>
  </si>
  <si>
    <t>Test Type=Rheology
min ：1
max：10
Bob Type： B5
Surface Rheo=No(switch)</t>
    <phoneticPr fontId="7" type="noConversion"/>
  </si>
  <si>
    <t>min :1
max:10
UCA：No(switch)</t>
    <phoneticPr fontId="7" type="noConversion"/>
  </si>
  <si>
    <t>download chart creator</t>
    <phoneticPr fontId="7" type="noConversion"/>
  </si>
  <si>
    <t>download successfully,
templete file :mL API</t>
    <phoneticPr fontId="7" type="noConversion"/>
  </si>
  <si>
    <t>#20091</t>
    <phoneticPr fontId="7" type="noConversion"/>
  </si>
  <si>
    <t>Upload result file</t>
    <phoneticPr fontId="7" type="noConversion"/>
  </si>
  <si>
    <t>10mL API</t>
    <phoneticPr fontId="7" type="noConversion"/>
  </si>
  <si>
    <t>upload successfully</t>
    <phoneticPr fontId="7" type="noConversion"/>
  </si>
  <si>
    <t>Open the detail page to view the label data display:
Fluid Loss:10mL API</t>
    <phoneticPr fontId="7" type="noConversion"/>
  </si>
  <si>
    <r>
      <t>https://github.com/Sanjel-Energy-Services/LabDatabase_WorkItems/#52</t>
    </r>
    <r>
      <rPr>
        <u/>
        <sz val="9"/>
        <color indexed="12"/>
        <rFont val="宋体"/>
        <family val="3"/>
        <charset val="134"/>
      </rPr>
      <t>、</t>
    </r>
    <r>
      <rPr>
        <u/>
        <sz val="9"/>
        <color indexed="12"/>
        <rFont val="Arial"/>
        <family val="2"/>
      </rPr>
      <t>53</t>
    </r>
    <r>
      <rPr>
        <u/>
        <sz val="9"/>
        <color indexed="12"/>
        <rFont val="宋体"/>
        <family val="3"/>
        <charset val="134"/>
      </rPr>
      <t>、</t>
    </r>
    <r>
      <rPr>
        <u/>
        <sz val="9"/>
        <color indexed="12"/>
        <rFont val="Arial"/>
        <family val="2"/>
      </rPr>
      <t>63</t>
    </r>
    <r>
      <rPr>
        <u/>
        <sz val="9"/>
        <color indexed="12"/>
        <rFont val="宋体"/>
        <family val="3"/>
        <charset val="134"/>
      </rPr>
      <t>、</t>
    </r>
    <r>
      <rPr>
        <u/>
        <sz val="9"/>
        <color indexed="12"/>
        <rFont val="Arial"/>
        <family val="2"/>
      </rPr>
      <t>65</t>
    </r>
    <phoneticPr fontId="7" type="noConversion"/>
  </si>
  <si>
    <t>访问Lab Database-&gt;Lab request-&gt;new request -test iterations-&gt;tests section add</t>
    <phoneticPr fontId="7" type="noConversion"/>
  </si>
  <si>
    <t>Access Menu：Lab request，</t>
    <phoneticPr fontId="7" type="noConversion"/>
  </si>
  <si>
    <t>Wait a minute,Refresh the page</t>
    <phoneticPr fontId="7" type="noConversion"/>
  </si>
  <si>
    <t>Click on the first record number</t>
    <phoneticPr fontId="7" type="noConversion"/>
  </si>
  <si>
    <t xml:space="preserve"> Blend Source =  Casing Template #1 - Blend 11 UCA blank
</t>
    <phoneticPr fontId="7" type="noConversion"/>
  </si>
  <si>
    <t xml:space="preserve"> Blend Source = Casing Template #1 - Blend 10switch=yes
</t>
    <phoneticPr fontId="7" type="noConversion"/>
  </si>
  <si>
    <t xml:space="preserve"> Blend Source = Casing Template #1 - Blend 12switch=no</t>
    <phoneticPr fontId="7" type="noConversion"/>
  </si>
  <si>
    <t>UCA=Yes
Surface Rheo=No
Hesitation Test：No</t>
    <phoneticPr fontId="7" type="noConversion"/>
  </si>
  <si>
    <t xml:space="preserve">View the test type data for the iteration page
</t>
    <phoneticPr fontId="7" type="noConversion"/>
  </si>
  <si>
    <t>Click on the second record number</t>
    <phoneticPr fontId="7" type="noConversion"/>
  </si>
  <si>
    <t>UCA=Yes
Surface Rheo=Yes
Hesitation Test：Yes</t>
    <phoneticPr fontId="7" type="noConversion"/>
  </si>
  <si>
    <t>UCA=No
Surface Rheo=No
Hesitation Test：No</t>
    <phoneticPr fontId="7" type="noConversion"/>
  </si>
  <si>
    <t>UC003.002</t>
    <phoneticPr fontId="7" type="noConversion"/>
  </si>
  <si>
    <r>
      <t>#52</t>
    </r>
    <r>
      <rPr>
        <u/>
        <sz val="9"/>
        <color indexed="12"/>
        <rFont val="宋体"/>
        <family val="3"/>
        <charset val="134"/>
      </rPr>
      <t>、</t>
    </r>
    <r>
      <rPr>
        <u/>
        <sz val="9"/>
        <color indexed="12"/>
        <rFont val="Arial"/>
        <family val="2"/>
      </rPr>
      <t>53</t>
    </r>
    <r>
      <rPr>
        <u/>
        <sz val="9"/>
        <color indexed="12"/>
        <rFont val="宋体"/>
        <family val="3"/>
        <charset val="134"/>
      </rPr>
      <t>、</t>
    </r>
    <r>
      <rPr>
        <u/>
        <sz val="9"/>
        <color indexed="12"/>
        <rFont val="Arial"/>
        <family val="2"/>
      </rPr>
      <t xml:space="preserve">65 </t>
    </r>
    <r>
      <rPr>
        <u/>
        <sz val="9"/>
        <color indexed="12"/>
        <rFont val="宋体"/>
        <family val="3"/>
        <charset val="134"/>
      </rPr>
      <t>、</t>
    </r>
    <r>
      <rPr>
        <u/>
        <sz val="9"/>
        <color indexed="12"/>
        <rFont val="Arial"/>
        <family val="2"/>
      </rPr>
      <t>63Test type Rheology adds a new property BoxType</t>
    </r>
    <r>
      <rPr>
        <u/>
        <sz val="9"/>
        <color indexed="12"/>
        <rFont val="宋体"/>
        <family val="3"/>
        <charset val="134"/>
      </rPr>
      <t>、</t>
    </r>
    <r>
      <rPr>
        <u/>
        <sz val="9"/>
        <color indexed="12"/>
        <rFont val="Arial"/>
        <family val="2"/>
      </rPr>
      <t>Surface Rheo System page to add</t>
    </r>
    <phoneticPr fontId="7" type="noConversion"/>
  </si>
  <si>
    <r>
      <t>#52</t>
    </r>
    <r>
      <rPr>
        <u/>
        <sz val="9"/>
        <color indexed="12"/>
        <rFont val="宋体"/>
        <family val="3"/>
        <charset val="134"/>
      </rPr>
      <t>、</t>
    </r>
    <r>
      <rPr>
        <u/>
        <sz val="9"/>
        <color indexed="12"/>
        <rFont val="Arial"/>
        <family val="2"/>
      </rPr>
      <t>53</t>
    </r>
    <r>
      <rPr>
        <u/>
        <sz val="9"/>
        <color indexed="12"/>
        <rFont val="宋体"/>
        <family val="3"/>
        <charset val="134"/>
      </rPr>
      <t>、</t>
    </r>
    <r>
      <rPr>
        <u/>
        <sz val="9"/>
        <color indexed="12"/>
        <rFont val="Arial"/>
        <family val="2"/>
      </rPr>
      <t xml:space="preserve">65 </t>
    </r>
    <r>
      <rPr>
        <u/>
        <sz val="9"/>
        <color indexed="12"/>
        <rFont val="宋体"/>
        <family val="3"/>
        <charset val="134"/>
      </rPr>
      <t>、</t>
    </r>
    <r>
      <rPr>
        <u/>
        <sz val="9"/>
        <color indexed="12"/>
        <rFont val="Arial"/>
        <family val="2"/>
      </rPr>
      <t>63Test type Rheology adds a new property BoxType</t>
    </r>
    <r>
      <rPr>
        <u/>
        <sz val="9"/>
        <color indexed="12"/>
        <rFont val="宋体"/>
        <family val="3"/>
        <charset val="134"/>
      </rPr>
      <t>、</t>
    </r>
    <r>
      <rPr>
        <u/>
        <sz val="9"/>
        <color indexed="12"/>
        <rFont val="Arial"/>
        <family val="2"/>
      </rPr>
      <t>Surface Rheo JSON file import</t>
    </r>
    <phoneticPr fontId="7" type="noConversion"/>
  </si>
  <si>
    <t>File import data can be displayed normally</t>
    <phoneticPr fontId="7" type="noConversion"/>
  </si>
  <si>
    <t>File import data can be displayed normally</t>
    <phoneticPr fontId="7" type="noConversion"/>
  </si>
  <si>
    <t>#52、53、65 、63Test type Rheology adds a new property BoxType、Surface Rheo  System page to add</t>
    <phoneticPr fontId="7" type="noConversion"/>
  </si>
  <si>
    <t>#52、53、65 、63Test type Rheology adds a new property BoxType、Surface Rheo  JSON file import</t>
    <phoneticPr fontId="7" type="noConversion"/>
  </si>
  <si>
    <t>UC003-2</t>
    <phoneticPr fontId="7" type="noConversion"/>
  </si>
  <si>
    <r>
      <t>#52</t>
    </r>
    <r>
      <rPr>
        <u/>
        <sz val="9"/>
        <color indexed="12"/>
        <rFont val="宋体"/>
        <family val="3"/>
        <charset val="134"/>
      </rPr>
      <t>、</t>
    </r>
    <r>
      <rPr>
        <u/>
        <sz val="9"/>
        <color indexed="12"/>
        <rFont val="Arial"/>
        <family val="2"/>
      </rPr>
      <t>53</t>
    </r>
    <r>
      <rPr>
        <u/>
        <sz val="9"/>
        <color indexed="12"/>
        <rFont val="宋体"/>
        <family val="3"/>
        <charset val="134"/>
      </rPr>
      <t>、</t>
    </r>
    <r>
      <rPr>
        <u/>
        <sz val="9"/>
        <color indexed="12"/>
        <rFont val="Arial"/>
        <family val="2"/>
      </rPr>
      <t xml:space="preserve">65 </t>
    </r>
    <r>
      <rPr>
        <u/>
        <sz val="9"/>
        <color indexed="12"/>
        <rFont val="宋体"/>
        <family val="3"/>
        <charset val="134"/>
      </rPr>
      <t>、</t>
    </r>
    <r>
      <rPr>
        <u/>
        <sz val="9"/>
        <color indexed="12"/>
        <rFont val="Arial"/>
        <family val="2"/>
      </rPr>
      <t>63Test type Rheology adds a new property BoxType</t>
    </r>
    <r>
      <rPr>
        <u/>
        <sz val="9"/>
        <color indexed="12"/>
        <rFont val="宋体"/>
        <family val="3"/>
        <charset val="134"/>
      </rPr>
      <t>、</t>
    </r>
    <r>
      <rPr>
        <u/>
        <sz val="9"/>
        <color indexed="12"/>
        <rFont val="Arial"/>
        <family val="2"/>
      </rPr>
      <t>Surface Rheo from clone</t>
    </r>
    <phoneticPr fontId="7" type="noConversion"/>
  </si>
  <si>
    <t>The cloned data has a new attribute. Procedure</t>
    <phoneticPr fontId="7" type="noConversion"/>
  </si>
  <si>
    <t>UC003.004</t>
    <phoneticPr fontId="7" type="noConversion"/>
  </si>
  <si>
    <t>UC003-4</t>
    <phoneticPr fontId="7" type="noConversion"/>
  </si>
  <si>
    <t>UC003-3</t>
  </si>
  <si>
    <t>#52、53、65 、63Test type Rheology adds a new property BoxType、Surface Rheo from clone</t>
    <phoneticPr fontId="7" type="noConversion"/>
  </si>
  <si>
    <t>访问Lab Database-&gt;Lab request-&gt;request detail -test iterations-&gt;clone</t>
    <phoneticPr fontId="7" type="noConversion"/>
  </si>
  <si>
    <t>访问Lab Database-&gt;Lab request-&gt;request detail -test iterations-&gt;</t>
    <phoneticPr fontId="7" type="noConversion"/>
  </si>
  <si>
    <t>data list</t>
    <phoneticPr fontId="7" type="noConversion"/>
  </si>
  <si>
    <t>Click on the Clone button</t>
    <phoneticPr fontId="7" type="noConversion"/>
  </si>
  <si>
    <t xml:space="preserve">View historical data without new attributes,Click  request number </t>
    <phoneticPr fontId="7" type="noConversion"/>
  </si>
  <si>
    <r>
      <rPr>
        <b/>
        <sz val="10"/>
        <rFont val="宋体"/>
        <family val="3"/>
        <charset val="134"/>
      </rPr>
      <t xml:space="preserve">CompressiveStrength </t>
    </r>
    <r>
      <rPr>
        <sz val="10"/>
        <rFont val="宋体"/>
        <family val="3"/>
        <charset val="134"/>
      </rPr>
      <t xml:space="preserve">
min
manx
UCA=Yes
</t>
    </r>
    <r>
      <rPr>
        <b/>
        <sz val="10"/>
        <rFont val="宋体"/>
        <family val="3"/>
        <charset val="134"/>
      </rPr>
      <t>Rheology</t>
    </r>
    <r>
      <rPr>
        <sz val="10"/>
        <rFont val="宋体"/>
        <family val="3"/>
        <charset val="134"/>
      </rPr>
      <t xml:space="preserve">
min
max
Surface Rheo=No
</t>
    </r>
    <r>
      <rPr>
        <b/>
        <sz val="10"/>
        <rFont val="宋体"/>
        <family val="3"/>
        <charset val="134"/>
      </rPr>
      <t>ThickeningTime</t>
    </r>
    <r>
      <rPr>
        <sz val="10"/>
        <rFont val="宋体"/>
        <family val="3"/>
        <charset val="134"/>
      </rPr>
      <t xml:space="preserve">
100=no
100min
100max
70=no
70min
70max
40=no
40min
40max
Hesitation Test：Yes</t>
    </r>
    <phoneticPr fontId="7" type="noConversion"/>
  </si>
  <si>
    <r>
      <rPr>
        <b/>
        <sz val="10"/>
        <rFont val="宋体"/>
        <family val="3"/>
        <charset val="134"/>
      </rPr>
      <t xml:space="preserve">CompressiveStrength </t>
    </r>
    <r>
      <rPr>
        <sz val="10"/>
        <rFont val="宋体"/>
        <family val="3"/>
        <charset val="134"/>
      </rPr>
      <t xml:space="preserve">
min
manx
</t>
    </r>
    <r>
      <rPr>
        <b/>
        <sz val="10"/>
        <rFont val="宋体"/>
        <family val="3"/>
        <charset val="134"/>
      </rPr>
      <t>Rheology</t>
    </r>
    <r>
      <rPr>
        <sz val="10"/>
        <rFont val="宋体"/>
        <family val="3"/>
        <charset val="134"/>
      </rPr>
      <t xml:space="preserve">
min
max
</t>
    </r>
    <r>
      <rPr>
        <b/>
        <sz val="10"/>
        <rFont val="宋体"/>
        <family val="3"/>
        <charset val="134"/>
      </rPr>
      <t>ThickeningTime</t>
    </r>
    <r>
      <rPr>
        <sz val="10"/>
        <rFont val="宋体"/>
        <family val="3"/>
        <charset val="134"/>
      </rPr>
      <t xml:space="preserve">
100=no
100min
100max
70=no
70min
70max
40=no
40min
40max</t>
    </r>
    <phoneticPr fontId="7" type="noConversion"/>
  </si>
  <si>
    <t>Test file 1 for Issue 53 TT No Hesitation YES.json
Test file 2 for Issue 53 TT100 YES Hesitation blank.json
Test file 2 for Issue 53 TT100 YES Hesitation No.json
Test file 2 for Issue 53 TT100 YES Hesitationb YES.json
Test file for Issue 63 UCA blank.json
Test file for Issue 63 UCA No.json
Test file for Issue 63 UCA Yes.json
Test file for Issue 65 RH YES SurfRheo No.json
Test file for Issue 65 RH YES SurfRheo Yes.json
2022-11-25-Sample TT Request TT10040 YES Hesitation No.json</t>
    <phoneticPr fontId="7" type="noConversion"/>
  </si>
  <si>
    <t>ten new records were added to the list</t>
    <phoneticPr fontId="7" type="noConversion"/>
  </si>
  <si>
    <t>Retrun to list，click :request id,iteration 1</t>
    <phoneticPr fontId="7" type="noConversion"/>
  </si>
  <si>
    <t>download chart creator:Rheology</t>
    <phoneticPr fontId="7" type="noConversion"/>
  </si>
  <si>
    <t>download chart creator:Thickening Time</t>
    <phoneticPr fontId="7" type="noConversion"/>
  </si>
  <si>
    <t>download chart creator:Compressive Strength</t>
    <phoneticPr fontId="7" type="noConversion"/>
  </si>
  <si>
    <t>SheetName:Data 
B34 BobType=B1</t>
    <phoneticPr fontId="7" type="noConversion"/>
  </si>
  <si>
    <t>download chart creator</t>
    <phoneticPr fontId="7" type="noConversion"/>
  </si>
  <si>
    <t>Result file SheetName:Data 
B34 Hesitation Test=No</t>
    <phoneticPr fontId="7" type="noConversion"/>
  </si>
  <si>
    <t>Result file SheetName:Data 
B32 UCA=No</t>
    <phoneticPr fontId="7" type="noConversion"/>
  </si>
  <si>
    <t>View, edit Sales Forecast Number and Iteration Number on Program Header page, these items could be displayed correctly.</t>
    <phoneticPr fontId="7" type="noConversion"/>
  </si>
  <si>
    <t>Import Sales Forecast Number and Iteration Number into E-program.</t>
    <phoneticPr fontId="7" type="noConversion"/>
  </si>
  <si>
    <t>Access E-program app and login</t>
    <phoneticPr fontId="7" type="noConversion"/>
  </si>
  <si>
    <t xml:space="preserve">Access Menu：E-program Login,Click button：New  </t>
    <phoneticPr fontId="7" type="noConversion"/>
  </si>
  <si>
    <t>Login successfully</t>
    <phoneticPr fontId="7" type="noConversion"/>
  </si>
  <si>
    <t>System will display a pop up to import the file</t>
    <phoneticPr fontId="7" type="noConversion"/>
  </si>
  <si>
    <t>Import the file containing Sales Forecast Number and Iteration Number.</t>
    <phoneticPr fontId="7" type="noConversion"/>
  </si>
  <si>
    <t xml:space="preserve"> </t>
    <phoneticPr fontId="7" type="noConversion"/>
  </si>
  <si>
    <t>The data could be imported successfully.</t>
    <phoneticPr fontId="7" type="noConversion"/>
  </si>
  <si>
    <t>Click on Select and input the range of the date</t>
    <phoneticPr fontId="7" type="noConversion"/>
  </si>
  <si>
    <t>System will display program information accroding to the date.</t>
    <phoneticPr fontId="7" type="noConversion"/>
  </si>
  <si>
    <t>Check the data of Sales Forecast Number and Iteration Number</t>
    <phoneticPr fontId="7" type="noConversion"/>
  </si>
  <si>
    <t>The data of these two items will be correctly displayed.</t>
    <phoneticPr fontId="7" type="noConversion"/>
  </si>
  <si>
    <t xml:space="preserve">Change the value of Sales Forecast Number and Iteration Number </t>
    <phoneticPr fontId="7" type="noConversion"/>
  </si>
  <si>
    <t xml:space="preserve">Changed value will be changed  </t>
    <phoneticPr fontId="7" type="noConversion"/>
  </si>
  <si>
    <t>Saved successfully.
Changed value will be displayed successfully.</t>
    <phoneticPr fontId="7" type="noConversion"/>
  </si>
  <si>
    <t xml:space="preserve">Import Sales Forecast Number and Iteration Number into E-program system.
</t>
    <phoneticPr fontId="7" type="noConversion"/>
  </si>
  <si>
    <t>Alice.Sun</t>
    <phoneticPr fontId="7" type="noConversion"/>
  </si>
  <si>
    <t>访问E-Program -&gt; Click on New button</t>
    <phoneticPr fontId="7" type="noConversion"/>
  </si>
  <si>
    <t>#62   update "Sales Forecast Number"  and  "Iteration Number"</t>
    <phoneticPr fontId="7" type="noConversion"/>
  </si>
  <si>
    <t>Access Menu：Select programs according to date range</t>
    <phoneticPr fontId="7" type="noConversion"/>
  </si>
  <si>
    <t>Data filtered is shown in the search criteria</t>
    <phoneticPr fontId="7" type="noConversion"/>
  </si>
  <si>
    <t xml:space="preserve">Click one program </t>
    <phoneticPr fontId="7" type="noConversion"/>
  </si>
  <si>
    <t>Program information will be displayed</t>
    <phoneticPr fontId="7" type="noConversion"/>
  </si>
  <si>
    <t>Revise the value of Sales Forecast Number and Iteration Number</t>
    <phoneticPr fontId="7" type="noConversion"/>
  </si>
  <si>
    <t>Done</t>
    <phoneticPr fontId="7" type="noConversion"/>
  </si>
  <si>
    <t>Check the revised value of these items</t>
    <phoneticPr fontId="7" type="noConversion"/>
  </si>
  <si>
    <t>The revised value will be displayed correctly</t>
    <phoneticPr fontId="7" type="noConversion"/>
  </si>
  <si>
    <t>Click button: Finish</t>
    <phoneticPr fontId="7" type="noConversion"/>
  </si>
  <si>
    <t>Revised data will be saved</t>
    <phoneticPr fontId="7" type="noConversion"/>
  </si>
  <si>
    <t>https://106.12.252.166:8443/!/#SanjelDocuments/view/head/trunk/Requirements/Phase%2056%20-%20eProgram%20Change%20Q2%202023/Requirement%201/Requirement</t>
    <phoneticPr fontId="7" type="noConversion"/>
  </si>
  <si>
    <t>New fields, Sales Forecast Number and Iteration Number can be stored and viewed correctly</t>
    <phoneticPr fontId="7" type="noConversion"/>
  </si>
  <si>
    <t>#61 Import Sales Forecast Number and Iteration Number into E-program</t>
    <phoneticPr fontId="7" type="noConversion"/>
  </si>
  <si>
    <t>https://106.12.252.166:8443/!/#SanjelDocuments/view/head/trunk/Requirements/Phase%2056%20-%20eProgram%20Change%20Q2%202023/Requirement%202/Requirement</t>
    <phoneticPr fontId="7" type="noConversion"/>
  </si>
  <si>
    <t>Label display is correct, data import is correct,search function is normal</t>
    <phoneticPr fontId="7" type="noConversion"/>
  </si>
  <si>
    <t>访问E-program</t>
    <phoneticPr fontId="7" type="noConversion"/>
  </si>
  <si>
    <t>login E-program</t>
    <phoneticPr fontId="7" type="noConversion"/>
  </si>
  <si>
    <t>Click on New button</t>
    <phoneticPr fontId="7" type="noConversion"/>
  </si>
  <si>
    <t>Import csv file which contains Well Type, Well Objective, Remedial Objective</t>
    <phoneticPr fontId="7" type="noConversion"/>
  </si>
  <si>
    <t>Data in the file will be imported successfully</t>
    <phoneticPr fontId="7" type="noConversion"/>
  </si>
  <si>
    <t>System will display the search window with filtered conditions</t>
    <phoneticPr fontId="7" type="noConversion"/>
  </si>
  <si>
    <t>Imported data will be displayed successfully.</t>
    <phoneticPr fontId="7" type="noConversion"/>
  </si>
  <si>
    <t>Try to change the value of Well Type, Well Objective, Remedial Objective on Program Header panel</t>
    <phoneticPr fontId="7" type="noConversion"/>
  </si>
  <si>
    <t>Revised value will be correctly displayed.</t>
    <phoneticPr fontId="7" type="noConversion"/>
  </si>
  <si>
    <t>Try to change the value of Well Objective on Surface Casing--Well Information panel</t>
    <phoneticPr fontId="7" type="noConversion"/>
  </si>
  <si>
    <t>#66 Import Well Type, Well Objective, Remedial Objective into E-program</t>
    <phoneticPr fontId="7" type="noConversion"/>
  </si>
  <si>
    <t>Revise the value of Well Type, Well Objective, and Remedial Objective</t>
    <phoneticPr fontId="7" type="noConversion"/>
  </si>
  <si>
    <t>Login E-program system</t>
    <phoneticPr fontId="7" type="noConversion"/>
  </si>
  <si>
    <t>#61 Import Well Type, Well Objective, Remedial Objective</t>
    <phoneticPr fontId="7" type="noConversion"/>
  </si>
  <si>
    <t>The value of Well Type, Well Objective and Remedial Objective could be imported successfully.</t>
    <phoneticPr fontId="7" type="noConversion"/>
  </si>
  <si>
    <t xml:space="preserve"> 2023/5/10</t>
    <phoneticPr fontId="7" type="noConversion"/>
  </si>
  <si>
    <t>#62Edit Well Type, Well Objective, Remedial Objective</t>
    <phoneticPr fontId="7" type="noConversion"/>
  </si>
  <si>
    <t>Modify the value for these items</t>
    <phoneticPr fontId="7" type="noConversion"/>
  </si>
  <si>
    <t xml:space="preserve">Login E-Program system </t>
    <phoneticPr fontId="7" type="noConversion"/>
  </si>
  <si>
    <t>System will display a window with import button to import JDT file</t>
    <phoneticPr fontId="7" type="noConversion"/>
  </si>
  <si>
    <t xml:space="preserve">Click ：Search
Enter search condition, for example, start date, end date </t>
    <phoneticPr fontId="7" type="noConversion"/>
  </si>
  <si>
    <t>All the programs which satisfied the conditions will be displayed.</t>
    <phoneticPr fontId="7" type="noConversion"/>
  </si>
  <si>
    <t>All the programs will be displayed on the panel.</t>
    <phoneticPr fontId="7" type="noConversion"/>
  </si>
  <si>
    <t>P</t>
    <phoneticPr fontId="7" type="noConversion"/>
  </si>
  <si>
    <t xml:space="preserve">Choose one program </t>
    <phoneticPr fontId="7" type="noConversion"/>
  </si>
  <si>
    <t>The program information will be displayed correctly.</t>
    <phoneticPr fontId="7" type="noConversion"/>
  </si>
  <si>
    <r>
      <t xml:space="preserve">Check </t>
    </r>
    <r>
      <rPr>
        <b/>
        <sz val="10"/>
        <rFont val="宋体"/>
        <family val="3"/>
        <charset val="134"/>
      </rPr>
      <t>Well Objective</t>
    </r>
    <r>
      <rPr>
        <sz val="10"/>
        <rFont val="宋体"/>
        <family val="3"/>
        <charset val="134"/>
      </rPr>
      <t xml:space="preserve"> on </t>
    </r>
    <r>
      <rPr>
        <b/>
        <sz val="10"/>
        <rFont val="宋体"/>
        <family val="3"/>
        <charset val="134"/>
      </rPr>
      <t>Surface Casing -- Well Information</t>
    </r>
    <r>
      <rPr>
        <sz val="10"/>
        <rFont val="宋体"/>
        <family val="3"/>
        <charset val="134"/>
      </rPr>
      <t xml:space="preserve"> panel</t>
    </r>
    <phoneticPr fontId="7" type="noConversion"/>
  </si>
  <si>
    <r>
      <t xml:space="preserve">Check </t>
    </r>
    <r>
      <rPr>
        <b/>
        <sz val="10"/>
        <rFont val="宋体"/>
        <family val="3"/>
        <charset val="134"/>
      </rPr>
      <t xml:space="preserve">Well Type, Well Objective, Remedial Objective </t>
    </r>
    <r>
      <rPr>
        <sz val="10"/>
        <rFont val="宋体"/>
        <family val="3"/>
        <charset val="134"/>
      </rPr>
      <t xml:space="preserve">on </t>
    </r>
    <r>
      <rPr>
        <b/>
        <sz val="10"/>
        <rFont val="宋体"/>
        <family val="3"/>
        <charset val="134"/>
      </rPr>
      <t>Program Header</t>
    </r>
    <r>
      <rPr>
        <sz val="10"/>
        <rFont val="宋体"/>
        <family val="3"/>
        <charset val="134"/>
      </rPr>
      <t xml:space="preserve"> -- </t>
    </r>
    <r>
      <rPr>
        <b/>
        <sz val="10"/>
        <rFont val="宋体"/>
        <family val="3"/>
        <charset val="134"/>
      </rPr>
      <t xml:space="preserve">Well Inforamtion </t>
    </r>
    <r>
      <rPr>
        <sz val="10"/>
        <rFont val="宋体"/>
        <family val="3"/>
        <charset val="134"/>
      </rPr>
      <t>panel</t>
    </r>
    <phoneticPr fontId="7" type="noConversion"/>
  </si>
  <si>
    <t xml:space="preserve">#67 Edit data of Well Type, Well Objective, Remedial Objective </t>
    <phoneticPr fontId="7" type="noConversion"/>
  </si>
  <si>
    <t>The program list will be displayed.</t>
    <phoneticPr fontId="7" type="noConversion"/>
  </si>
  <si>
    <t>System will display the search window with filtered conditions.</t>
    <phoneticPr fontId="7" type="noConversion"/>
  </si>
  <si>
    <t>Revised data will be displayed successfully.</t>
    <phoneticPr fontId="7" type="noConversion"/>
  </si>
  <si>
    <t>Revised value will be displayed correctly.</t>
    <phoneticPr fontId="7" type="noConversion"/>
  </si>
  <si>
    <t>All the programs which satisfied the conditions will be displayed</t>
    <phoneticPr fontId="7" type="noConversion"/>
  </si>
  <si>
    <r>
      <t xml:space="preserve">Revise the value of </t>
    </r>
    <r>
      <rPr>
        <b/>
        <sz val="10"/>
        <rFont val="宋体"/>
        <family val="3"/>
        <charset val="134"/>
      </rPr>
      <t>Well Objective</t>
    </r>
    <r>
      <rPr>
        <sz val="10"/>
        <rFont val="宋体"/>
        <family val="3"/>
        <charset val="134"/>
      </rPr>
      <t xml:space="preserve"> on </t>
    </r>
    <r>
      <rPr>
        <b/>
        <sz val="10"/>
        <rFont val="宋体"/>
        <family val="3"/>
        <charset val="134"/>
      </rPr>
      <t>Surface Casing -- Well Information</t>
    </r>
    <r>
      <rPr>
        <sz val="10"/>
        <rFont val="宋体"/>
        <family val="3"/>
        <charset val="134"/>
      </rPr>
      <t xml:space="preserve"> panel
Click on FINISH</t>
    </r>
    <phoneticPr fontId="7" type="noConversion"/>
  </si>
  <si>
    <r>
      <t xml:space="preserve">Revise the value of  </t>
    </r>
    <r>
      <rPr>
        <b/>
        <sz val="10"/>
        <rFont val="宋体"/>
        <family val="3"/>
        <charset val="134"/>
      </rPr>
      <t xml:space="preserve">Well Type, Well Objective, Remedial Objective </t>
    </r>
    <r>
      <rPr>
        <sz val="10"/>
        <rFont val="宋体"/>
        <family val="3"/>
        <charset val="134"/>
      </rPr>
      <t xml:space="preserve">on </t>
    </r>
    <r>
      <rPr>
        <b/>
        <sz val="10"/>
        <rFont val="宋体"/>
        <family val="3"/>
        <charset val="134"/>
      </rPr>
      <t>Program Header</t>
    </r>
    <r>
      <rPr>
        <sz val="10"/>
        <rFont val="宋体"/>
        <family val="3"/>
        <charset val="134"/>
      </rPr>
      <t xml:space="preserve"> -- </t>
    </r>
    <r>
      <rPr>
        <b/>
        <sz val="10"/>
        <rFont val="宋体"/>
        <family val="3"/>
        <charset val="134"/>
      </rPr>
      <t xml:space="preserve">Well Inforamtion </t>
    </r>
    <r>
      <rPr>
        <sz val="10"/>
        <rFont val="宋体"/>
        <family val="3"/>
        <charset val="134"/>
      </rPr>
      <t>panel， Click on FINISH</t>
    </r>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</si>
</sst>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 \h"/>
    <numFmt numFmtId="177" formatCode="#,##0.0\ \h"/>
    <numFmt numFmtId="178" formatCode="0\ \m"/>
    <numFmt numFmtId="179" formatCode="d\-mmm\-yyyy"/>
    <numFmt numFmtId="180" formatCode="0\ "/>
    <numFmt numFmtId="181" formatCode="mmmm\ d\,\ yyyy"/>
  </numFmts>
  <fonts count="46" x14ac:knownFonts="1">
    <font>
      <sz val="10"/>
      <name val="Arial"/>
      <charset val="134"/>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i/>
      <sz val="10"/>
      <name val="Arial"/>
      <family val="2"/>
    </font>
    <font>
      <b/>
      <i/>
      <sz val="10"/>
      <color indexed="12"/>
      <name val="Arial"/>
      <family val="2"/>
    </font>
    <font>
      <b/>
      <sz val="12"/>
      <name val="Calibri"/>
      <family val="2"/>
    </font>
    <font>
      <sz val="10"/>
      <name val="Calibri"/>
      <family val="2"/>
    </font>
    <font>
      <b/>
      <sz val="10"/>
      <name val="Calibri"/>
      <family val="2"/>
    </font>
    <font>
      <sz val="10"/>
      <name val="宋体"/>
      <family val="3"/>
      <charset val="134"/>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sz val="9"/>
      <name val="Tahoma"/>
      <family val="2"/>
    </font>
    <font>
      <b/>
      <sz val="9"/>
      <name val="Tahoma"/>
      <family val="2"/>
    </font>
    <font>
      <u/>
      <sz val="9"/>
      <name val="Tahoma"/>
      <family val="2"/>
    </font>
    <font>
      <b/>
      <u/>
      <sz val="10"/>
      <name val="Tahoma"/>
      <family val="2"/>
    </font>
    <font>
      <b/>
      <u/>
      <sz val="9"/>
      <name val="Tahoma"/>
      <family val="2"/>
    </font>
    <font>
      <sz val="10"/>
      <name val="Tahoma"/>
      <family val="2"/>
    </font>
    <font>
      <sz val="10"/>
      <name val="Arial"/>
      <family val="2"/>
    </font>
    <font>
      <u/>
      <sz val="9"/>
      <color indexed="12"/>
      <name val="宋体"/>
      <family val="3"/>
      <charset val="134"/>
    </font>
    <font>
      <u/>
      <sz val="9"/>
      <color indexed="12"/>
      <name val="Arial"/>
      <family val="3"/>
      <charset val="134"/>
    </font>
    <font>
      <sz val="10"/>
      <name val="宋体"/>
      <family val="3"/>
      <charset val="134"/>
    </font>
    <font>
      <sz val="10"/>
      <name val="Arial"/>
      <family val="3"/>
      <charset val="134"/>
    </font>
    <font>
      <sz val="10"/>
      <name val="Arial"/>
      <family val="2"/>
      <charset val="134"/>
    </font>
    <font>
      <b/>
      <sz val="10"/>
      <name val="宋体"/>
      <family val="3"/>
      <charset val="134"/>
    </font>
  </fonts>
  <fills count="12">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6" tint="0.79998168889431442"/>
        <bgColor indexed="64"/>
      </patternFill>
    </fill>
  </fills>
  <borders count="69">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style="thin">
        <color auto="1"/>
      </left>
      <right/>
      <top style="medium">
        <color indexed="12"/>
      </top>
      <bottom style="thin">
        <color auto="1"/>
      </bottom>
      <diagonal/>
    </border>
    <border>
      <left/>
      <right style="medium">
        <color indexed="12"/>
      </right>
      <top/>
      <bottom style="medium">
        <color indexed="12"/>
      </bottom>
      <diagonal/>
    </border>
    <border>
      <left/>
      <right/>
      <top/>
      <bottom style="double">
        <color auto="1"/>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bottom style="medium">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right style="thin">
        <color auto="1"/>
      </right>
      <top style="double">
        <color auto="1"/>
      </top>
      <bottom/>
      <diagonal/>
    </border>
    <border>
      <left style="medium">
        <color auto="1"/>
      </left>
      <right/>
      <top style="double">
        <color auto="1"/>
      </top>
      <bottom style="thin">
        <color auto="1"/>
      </bottom>
      <diagonal/>
    </border>
    <border>
      <left/>
      <right style="thin">
        <color auto="1"/>
      </right>
      <top/>
      <bottom style="double">
        <color auto="1"/>
      </bottom>
      <diagonal/>
    </border>
  </borders>
  <cellStyleXfs count="6">
    <xf numFmtId="0" fontId="0" fillId="0" borderId="0"/>
    <xf numFmtId="0" fontId="1" fillId="0" borderId="0" applyNumberFormat="0" applyFill="0" applyBorder="0" applyAlignment="0" applyProtection="0">
      <alignment vertical="top"/>
      <protection locked="0"/>
    </xf>
    <xf numFmtId="9" fontId="39" fillId="0" borderId="0" applyFont="0" applyFill="0" applyBorder="0" applyAlignment="0" applyProtection="0"/>
    <xf numFmtId="0" fontId="1" fillId="0" borderId="0" applyNumberFormat="0" applyFill="0" applyBorder="0" applyAlignment="0" applyProtection="0">
      <alignment vertical="top"/>
      <protection locked="0"/>
    </xf>
    <xf numFmtId="0" fontId="39" fillId="0" borderId="0"/>
    <xf numFmtId="9" fontId="39" fillId="0" borderId="0" applyFont="0" applyFill="0" applyBorder="0" applyAlignment="0" applyProtection="0"/>
  </cellStyleXfs>
  <cellXfs count="388">
    <xf numFmtId="0" fontId="0" fillId="0" borderId="0" xfId="0"/>
    <xf numFmtId="0" fontId="39" fillId="0" borderId="1" xfId="4" applyBorder="1" applyAlignment="1">
      <alignment horizontal="left" vertical="top"/>
    </xf>
    <xf numFmtId="0" fontId="39" fillId="0" borderId="2" xfId="4" applyBorder="1" applyAlignment="1">
      <alignment horizontal="left" vertical="top" wrapText="1"/>
    </xf>
    <xf numFmtId="0" fontId="39" fillId="0" borderId="3" xfId="4" applyBorder="1" applyAlignment="1">
      <alignment horizontal="left" vertical="top"/>
    </xf>
    <xf numFmtId="0" fontId="39" fillId="0" borderId="5" xfId="4" applyBorder="1" applyAlignment="1">
      <alignment horizontal="left" vertical="top" wrapText="1"/>
    </xf>
    <xf numFmtId="0" fontId="39" fillId="0" borderId="6" xfId="4" applyBorder="1" applyAlignment="1">
      <alignment horizontal="left" vertical="top"/>
    </xf>
    <xf numFmtId="0" fontId="39" fillId="0" borderId="8" xfId="4" applyBorder="1" applyAlignment="1">
      <alignment horizontal="left" vertical="top" wrapText="1"/>
    </xf>
    <xf numFmtId="0" fontId="39" fillId="0" borderId="9" xfId="4" applyBorder="1" applyAlignment="1">
      <alignment horizontal="left" vertical="top"/>
    </xf>
    <xf numFmtId="0" fontId="39" fillId="0" borderId="8" xfId="4" applyBorder="1"/>
    <xf numFmtId="0" fontId="1" fillId="0" borderId="9" xfId="3" applyBorder="1" applyAlignment="1" applyProtection="1">
      <alignment horizontal="left" vertical="top"/>
    </xf>
    <xf numFmtId="14" fontId="0" fillId="0" borderId="0" xfId="0" applyNumberFormat="1" applyAlignment="1">
      <alignment horizontal="left"/>
    </xf>
    <xf numFmtId="0" fontId="39" fillId="0" borderId="11" xfId="4" applyBorder="1" applyAlignment="1">
      <alignment horizontal="left" vertical="top" wrapText="1"/>
    </xf>
    <xf numFmtId="0" fontId="39" fillId="0" borderId="12" xfId="4" applyBorder="1" applyAlignment="1">
      <alignment horizontal="left" vertical="top" wrapText="1"/>
    </xf>
    <xf numFmtId="0" fontId="39" fillId="0" borderId="8" xfId="4" applyBorder="1" applyAlignment="1">
      <alignment horizontal="left"/>
    </xf>
    <xf numFmtId="0" fontId="39" fillId="0" borderId="15" xfId="4" applyBorder="1" applyAlignment="1">
      <alignment horizontal="left" vertical="top" wrapText="1"/>
    </xf>
    <xf numFmtId="0" fontId="39" fillId="0" borderId="16" xfId="4" applyBorder="1" applyAlignment="1">
      <alignment horizontal="left" vertical="top" wrapText="1"/>
    </xf>
    <xf numFmtId="0" fontId="39" fillId="0" borderId="17" xfId="4" applyBorder="1" applyAlignment="1">
      <alignment horizontal="left" vertical="top"/>
    </xf>
    <xf numFmtId="0" fontId="39" fillId="0" borderId="17" xfId="4" applyBorder="1" applyAlignment="1">
      <alignment horizontal="left" vertical="top" wrapText="1"/>
    </xf>
    <xf numFmtId="0" fontId="0" fillId="0" borderId="8" xfId="0" applyBorder="1" applyAlignment="1">
      <alignment horizontal="left" vertical="top"/>
    </xf>
    <xf numFmtId="0" fontId="39" fillId="0" borderId="8" xfId="4" applyBorder="1" applyAlignment="1">
      <alignment horizontal="left" vertical="top"/>
    </xf>
    <xf numFmtId="0" fontId="0" fillId="0" borderId="16" xfId="0" applyBorder="1" applyAlignment="1">
      <alignment horizontal="left" vertical="top"/>
    </xf>
    <xf numFmtId="0" fontId="0" fillId="0" borderId="8" xfId="0" applyBorder="1" applyAlignment="1">
      <alignment horizontal="left"/>
    </xf>
    <xf numFmtId="0" fontId="0" fillId="0" borderId="8" xfId="0" applyBorder="1"/>
    <xf numFmtId="14" fontId="0" fillId="0" borderId="8" xfId="0" applyNumberFormat="1" applyBorder="1" applyAlignment="1">
      <alignment horizontal="left"/>
    </xf>
    <xf numFmtId="14" fontId="0" fillId="0" borderId="8" xfId="0" applyNumberFormat="1" applyBorder="1" applyAlignment="1">
      <alignment horizontal="left" vertical="top"/>
    </xf>
    <xf numFmtId="14" fontId="0" fillId="0" borderId="8" xfId="0" applyNumberFormat="1" applyBorder="1" applyAlignment="1">
      <alignment horizontal="left" vertical="center"/>
    </xf>
    <xf numFmtId="0" fontId="2" fillId="2" borderId="0" xfId="0" applyFont="1" applyFill="1"/>
    <xf numFmtId="0" fontId="0" fillId="2" borderId="0" xfId="0" applyFill="1" applyAlignment="1">
      <alignment wrapText="1"/>
    </xf>
    <xf numFmtId="0" fontId="0" fillId="2" borderId="0" xfId="0" applyFill="1"/>
    <xf numFmtId="0" fontId="0" fillId="2" borderId="0" xfId="0" applyFill="1" applyAlignment="1">
      <alignment horizontal="center"/>
    </xf>
    <xf numFmtId="0" fontId="3" fillId="4" borderId="0" xfId="0" applyFont="1" applyFill="1" applyAlignment="1">
      <alignment horizontal="left"/>
    </xf>
    <xf numFmtId="0" fontId="4" fillId="4" borderId="0" xfId="0" applyFont="1" applyFill="1" applyAlignment="1">
      <alignment horizontal="left"/>
    </xf>
    <xf numFmtId="0" fontId="5" fillId="3" borderId="19" xfId="0" applyFont="1" applyFill="1" applyBorder="1" applyAlignment="1">
      <alignment vertical="top"/>
    </xf>
    <xf numFmtId="0" fontId="5" fillId="3" borderId="20" xfId="0" applyFont="1" applyFill="1" applyBorder="1" applyAlignment="1">
      <alignment vertical="top"/>
    </xf>
    <xf numFmtId="0" fontId="5" fillId="3" borderId="21" xfId="0" applyFont="1" applyFill="1" applyBorder="1" applyAlignment="1">
      <alignment vertical="top"/>
    </xf>
    <xf numFmtId="0" fontId="6" fillId="2" borderId="19" xfId="0" applyFont="1" applyFill="1" applyBorder="1" applyAlignment="1">
      <alignment horizontal="center" vertical="center" wrapText="1"/>
    </xf>
    <xf numFmtId="9" fontId="6" fillId="2" borderId="22" xfId="2" applyFont="1" applyFill="1" applyBorder="1" applyAlignment="1">
      <alignment horizontal="center" vertical="center" wrapText="1"/>
    </xf>
    <xf numFmtId="176" fontId="7" fillId="2" borderId="21" xfId="0" applyNumberFormat="1" applyFont="1" applyFill="1" applyBorder="1" applyAlignment="1">
      <alignment horizontal="center" vertical="center" wrapText="1"/>
    </xf>
    <xf numFmtId="176" fontId="7" fillId="2" borderId="23" xfId="0" applyNumberFormat="1" applyFont="1" applyFill="1" applyBorder="1" applyAlignment="1">
      <alignment horizontal="center" vertical="center" wrapText="1"/>
    </xf>
    <xf numFmtId="0" fontId="2" fillId="4" borderId="0" xfId="0" applyFont="1" applyFill="1"/>
    <xf numFmtId="9" fontId="6" fillId="2" borderId="24" xfId="2" applyFont="1" applyFill="1" applyBorder="1" applyAlignment="1">
      <alignment horizontal="center" vertical="center" wrapText="1"/>
    </xf>
    <xf numFmtId="0" fontId="6" fillId="5" borderId="25" xfId="0" applyFont="1" applyFill="1" applyBorder="1" applyAlignment="1">
      <alignment horizontal="left" vertical="center" wrapText="1"/>
    </xf>
    <xf numFmtId="0" fontId="6" fillId="5" borderId="26" xfId="0" applyFont="1" applyFill="1" applyBorder="1" applyAlignment="1">
      <alignment horizontal="center" vertical="center" wrapText="1"/>
    </xf>
    <xf numFmtId="9" fontId="6" fillId="5" borderId="25" xfId="2" applyFont="1" applyFill="1" applyBorder="1" applyAlignment="1">
      <alignment horizontal="center" vertical="center" wrapText="1"/>
    </xf>
    <xf numFmtId="176" fontId="6" fillId="5" borderId="26" xfId="0" applyNumberFormat="1" applyFont="1" applyFill="1" applyBorder="1" applyAlignment="1">
      <alignment horizontal="center" vertical="center" wrapText="1"/>
    </xf>
    <xf numFmtId="0" fontId="6" fillId="2" borderId="19" xfId="0" applyFont="1" applyFill="1" applyBorder="1" applyAlignment="1">
      <alignment horizontal="left" vertical="center" wrapText="1"/>
    </xf>
    <xf numFmtId="0" fontId="6" fillId="2" borderId="27" xfId="0" applyFont="1" applyFill="1" applyBorder="1" applyAlignment="1">
      <alignment horizontal="center" vertical="center" wrapText="1"/>
    </xf>
    <xf numFmtId="9" fontId="6" fillId="2" borderId="19" xfId="2" applyFont="1" applyFill="1" applyBorder="1" applyAlignment="1">
      <alignment horizontal="right" vertical="center" wrapText="1"/>
    </xf>
    <xf numFmtId="176" fontId="6" fillId="2" borderId="26" xfId="0" applyNumberFormat="1" applyFont="1" applyFill="1" applyBorder="1" applyAlignment="1">
      <alignment horizontal="center" vertical="center" wrapText="1"/>
    </xf>
    <xf numFmtId="0" fontId="0" fillId="4" borderId="0" xfId="0" applyFill="1"/>
    <xf numFmtId="0" fontId="5" fillId="6" borderId="8" xfId="0" applyFont="1" applyFill="1" applyBorder="1" applyAlignment="1">
      <alignment horizontal="center" wrapText="1"/>
    </xf>
    <xf numFmtId="0" fontId="5" fillId="6" borderId="19" xfId="0" applyFont="1" applyFill="1" applyBorder="1" applyAlignment="1">
      <alignment horizontal="center" wrapText="1"/>
    </xf>
    <xf numFmtId="0" fontId="0" fillId="2" borderId="25" xfId="0" applyFill="1" applyBorder="1" applyAlignment="1">
      <alignment horizontal="left" vertical="top" wrapText="1"/>
    </xf>
    <xf numFmtId="0" fontId="0" fillId="4" borderId="16" xfId="0" applyFill="1" applyBorder="1" applyAlignment="1">
      <alignment vertical="top" wrapText="1"/>
    </xf>
    <xf numFmtId="0" fontId="0" fillId="4" borderId="16" xfId="0" applyFill="1" applyBorder="1" applyAlignment="1">
      <alignment horizontal="left" vertical="top" wrapText="1"/>
    </xf>
    <xf numFmtId="0" fontId="8" fillId="4" borderId="21" xfId="0" applyFont="1" applyFill="1" applyBorder="1" applyAlignment="1">
      <alignment horizontal="center" vertical="top" wrapText="1"/>
    </xf>
    <xf numFmtId="14" fontId="0" fillId="4" borderId="16" xfId="0" applyNumberFormat="1" applyFill="1" applyBorder="1" applyAlignment="1">
      <alignment horizontal="center" vertical="top" wrapText="1"/>
    </xf>
    <xf numFmtId="0" fontId="0" fillId="4" borderId="16" xfId="0" applyFill="1" applyBorder="1" applyAlignment="1">
      <alignment horizontal="center" vertical="top" wrapText="1"/>
    </xf>
    <xf numFmtId="178" fontId="0" fillId="4" borderId="16" xfId="0" applyNumberFormat="1" applyFill="1" applyBorder="1" applyAlignment="1">
      <alignment horizontal="center" vertical="top" wrapText="1"/>
    </xf>
    <xf numFmtId="178" fontId="0" fillId="4" borderId="30" xfId="0" applyNumberFormat="1" applyFill="1" applyBorder="1" applyAlignment="1">
      <alignment horizontal="left" vertical="top" wrapText="1"/>
    </xf>
    <xf numFmtId="0" fontId="0" fillId="2" borderId="19" xfId="0" applyFill="1" applyBorder="1" applyAlignment="1">
      <alignment horizontal="left" vertical="top" wrapText="1"/>
    </xf>
    <xf numFmtId="0" fontId="0" fillId="4" borderId="8" xfId="0" applyFill="1" applyBorder="1" applyAlignment="1">
      <alignment vertical="top" wrapText="1"/>
    </xf>
    <xf numFmtId="0" fontId="0" fillId="4" borderId="8" xfId="0" applyFill="1" applyBorder="1" applyAlignment="1">
      <alignment horizontal="left" vertical="top" wrapText="1"/>
    </xf>
    <xf numFmtId="14" fontId="0" fillId="4" borderId="8" xfId="0" applyNumberFormat="1" applyFill="1" applyBorder="1" applyAlignment="1">
      <alignment horizontal="center" vertical="top" wrapText="1"/>
    </xf>
    <xf numFmtId="0" fontId="0" fillId="4" borderId="8" xfId="0" applyFill="1" applyBorder="1" applyAlignment="1">
      <alignment horizontal="center" vertical="top" wrapText="1"/>
    </xf>
    <xf numFmtId="178" fontId="0" fillId="4" borderId="19" xfId="0" applyNumberFormat="1" applyFill="1" applyBorder="1" applyAlignment="1">
      <alignment horizontal="left" vertical="top" wrapText="1"/>
    </xf>
    <xf numFmtId="0" fontId="2" fillId="4" borderId="0" xfId="0" applyFont="1" applyFill="1" applyAlignment="1">
      <alignment horizontal="center"/>
    </xf>
    <xf numFmtId="0" fontId="0" fillId="4" borderId="0" xfId="0" applyFill="1" applyAlignment="1">
      <alignment horizontal="center"/>
    </xf>
    <xf numFmtId="0" fontId="5" fillId="5" borderId="8" xfId="0" applyFont="1" applyFill="1" applyBorder="1" applyAlignment="1">
      <alignment horizontal="center" wrapText="1"/>
    </xf>
    <xf numFmtId="0" fontId="12" fillId="2" borderId="33" xfId="0" applyFont="1" applyFill="1" applyBorder="1" applyAlignment="1">
      <alignment horizontal="center"/>
    </xf>
    <xf numFmtId="0" fontId="13" fillId="2" borderId="23" xfId="0" applyFont="1" applyFill="1" applyBorder="1" applyAlignment="1">
      <alignment horizontal="right" vertical="center" wrapText="1"/>
    </xf>
    <xf numFmtId="0" fontId="13" fillId="2" borderId="25" xfId="0" applyFont="1" applyFill="1" applyBorder="1" applyAlignment="1">
      <alignment horizontal="right" vertical="center" wrapText="1"/>
    </xf>
    <xf numFmtId="0" fontId="12" fillId="2" borderId="35" xfId="0" applyFont="1" applyFill="1" applyBorder="1" applyAlignment="1">
      <alignment horizontal="center"/>
    </xf>
    <xf numFmtId="0" fontId="13" fillId="2" borderId="21" xfId="0" applyFont="1" applyFill="1" applyBorder="1" applyAlignment="1">
      <alignment horizontal="right" vertical="center" wrapText="1"/>
    </xf>
    <xf numFmtId="0" fontId="12" fillId="2" borderId="36" xfId="0" applyFont="1" applyFill="1" applyBorder="1" applyAlignment="1">
      <alignment horizontal="center"/>
    </xf>
    <xf numFmtId="0" fontId="12" fillId="2" borderId="37" xfId="0" applyFont="1" applyFill="1" applyBorder="1" applyAlignment="1">
      <alignment horizontal="center"/>
    </xf>
    <xf numFmtId="0" fontId="13" fillId="2" borderId="38" xfId="0" applyFont="1" applyFill="1" applyBorder="1" applyAlignment="1">
      <alignment horizontal="right" vertical="center" wrapText="1"/>
    </xf>
    <xf numFmtId="0" fontId="13" fillId="2" borderId="39" xfId="0" applyFont="1" applyFill="1" applyBorder="1" applyAlignment="1">
      <alignment horizontal="center"/>
    </xf>
    <xf numFmtId="0" fontId="13" fillId="2" borderId="40" xfId="0" applyFont="1" applyFill="1" applyBorder="1" applyAlignment="1">
      <alignment horizontal="right"/>
    </xf>
    <xf numFmtId="0" fontId="13" fillId="2" borderId="42" xfId="0" applyFont="1" applyFill="1" applyBorder="1" applyAlignment="1">
      <alignment horizontal="center"/>
    </xf>
    <xf numFmtId="179" fontId="12" fillId="0" borderId="42" xfId="0" applyNumberFormat="1" applyFont="1" applyBorder="1" applyAlignment="1">
      <alignment horizontal="center" wrapText="1"/>
    </xf>
    <xf numFmtId="0" fontId="13" fillId="2" borderId="37" xfId="0" applyFont="1" applyFill="1" applyBorder="1" applyAlignment="1">
      <alignment horizontal="center"/>
    </xf>
    <xf numFmtId="0" fontId="13" fillId="2" borderId="43" xfId="0" applyFont="1" applyFill="1" applyBorder="1" applyAlignment="1">
      <alignment horizontal="right"/>
    </xf>
    <xf numFmtId="0" fontId="13" fillId="2" borderId="45" xfId="0" applyFont="1" applyFill="1" applyBorder="1" applyAlignment="1">
      <alignment horizontal="center"/>
    </xf>
    <xf numFmtId="0" fontId="13" fillId="2" borderId="1" xfId="0" applyFont="1" applyFill="1" applyBorder="1" applyAlignment="1">
      <alignment horizontal="center" vertical="center" textRotation="180"/>
    </xf>
    <xf numFmtId="0" fontId="13" fillId="2" borderId="2" xfId="0" applyFont="1" applyFill="1" applyBorder="1" applyAlignment="1">
      <alignment vertical="center" wrapText="1"/>
    </xf>
    <xf numFmtId="0" fontId="13" fillId="2" borderId="2" xfId="0" applyFont="1" applyFill="1" applyBorder="1" applyAlignment="1">
      <alignment horizontal="center" vertical="center" wrapText="1"/>
    </xf>
    <xf numFmtId="0" fontId="13" fillId="2" borderId="46" xfId="0" applyFont="1" applyFill="1" applyBorder="1"/>
    <xf numFmtId="0" fontId="12" fillId="0" borderId="18" xfId="0" applyFont="1" applyBorder="1" applyAlignment="1">
      <alignment horizontal="center" vertical="top" wrapText="1"/>
    </xf>
    <xf numFmtId="0" fontId="14" fillId="0" borderId="16" xfId="0" applyFont="1" applyBorder="1" applyAlignment="1">
      <alignment vertical="top" wrapText="1"/>
    </xf>
    <xf numFmtId="0" fontId="14" fillId="4" borderId="8" xfId="0" applyFont="1" applyFill="1" applyBorder="1" applyAlignment="1">
      <alignment horizontal="left" vertical="top" wrapText="1"/>
    </xf>
    <xf numFmtId="0" fontId="14" fillId="4" borderId="21" xfId="0" applyFont="1" applyFill="1" applyBorder="1" applyAlignment="1">
      <alignment horizontal="left" vertical="top" wrapText="1"/>
    </xf>
    <xf numFmtId="0" fontId="12" fillId="0" borderId="42" xfId="0" applyFont="1" applyBorder="1" applyAlignment="1">
      <alignment vertical="top" wrapText="1"/>
    </xf>
    <xf numFmtId="0" fontId="12" fillId="0" borderId="16" xfId="0" applyFont="1" applyBorder="1" applyAlignment="1">
      <alignment vertical="top" wrapText="1"/>
    </xf>
    <xf numFmtId="0" fontId="12" fillId="2" borderId="47" xfId="0" applyFont="1" applyFill="1" applyBorder="1" applyAlignment="1">
      <alignment horizontal="center"/>
    </xf>
    <xf numFmtId="0" fontId="13" fillId="2" borderId="11" xfId="0" applyFont="1" applyFill="1" applyBorder="1" applyAlignment="1">
      <alignment wrapText="1"/>
    </xf>
    <xf numFmtId="0" fontId="12" fillId="2" borderId="11" xfId="0" applyFont="1" applyFill="1" applyBorder="1" applyAlignment="1">
      <alignment wrapText="1"/>
    </xf>
    <xf numFmtId="0" fontId="12" fillId="2" borderId="45" xfId="0" applyFont="1" applyFill="1" applyBorder="1" applyAlignment="1">
      <alignment wrapText="1"/>
    </xf>
    <xf numFmtId="0" fontId="14" fillId="4" borderId="8" xfId="0" applyFont="1" applyFill="1" applyBorder="1" applyAlignment="1">
      <alignment vertical="top" wrapText="1"/>
    </xf>
    <xf numFmtId="0" fontId="12" fillId="0" borderId="25" xfId="0" applyFont="1" applyBorder="1" applyAlignment="1">
      <alignment vertical="top" wrapText="1"/>
    </xf>
    <xf numFmtId="0" fontId="15" fillId="3" borderId="19" xfId="0" applyFont="1" applyFill="1" applyBorder="1" applyAlignment="1">
      <alignment vertical="center"/>
    </xf>
    <xf numFmtId="0" fontId="16" fillId="3" borderId="21" xfId="0" applyFont="1" applyFill="1" applyBorder="1" applyAlignment="1">
      <alignment vertical="center"/>
    </xf>
    <xf numFmtId="0" fontId="5" fillId="8" borderId="8" xfId="0" applyFont="1" applyFill="1" applyBorder="1" applyAlignment="1">
      <alignment vertical="center"/>
    </xf>
    <xf numFmtId="0" fontId="17" fillId="2" borderId="0" xfId="0" applyFont="1" applyFill="1" applyAlignment="1">
      <alignment horizontal="center"/>
    </xf>
    <xf numFmtId="0" fontId="8" fillId="2" borderId="0" xfId="0" applyFont="1" applyFill="1" applyAlignment="1">
      <alignment horizontal="center"/>
    </xf>
    <xf numFmtId="0" fontId="18" fillId="3" borderId="55" xfId="0" applyFont="1" applyFill="1" applyBorder="1" applyAlignment="1">
      <alignment vertical="center"/>
    </xf>
    <xf numFmtId="0" fontId="16" fillId="3" borderId="55" xfId="0" applyFont="1" applyFill="1" applyBorder="1" applyAlignment="1">
      <alignment vertical="center"/>
    </xf>
    <xf numFmtId="0" fontId="0" fillId="4" borderId="19" xfId="0" applyFill="1" applyBorder="1"/>
    <xf numFmtId="0" fontId="0" fillId="4" borderId="20" xfId="0" applyFill="1" applyBorder="1"/>
    <xf numFmtId="0" fontId="0" fillId="4" borderId="21" xfId="0" applyFill="1" applyBorder="1"/>
    <xf numFmtId="0" fontId="19" fillId="4" borderId="19" xfId="0" applyFont="1" applyFill="1" applyBorder="1"/>
    <xf numFmtId="0" fontId="19" fillId="4" borderId="20" xfId="0" applyFont="1" applyFill="1" applyBorder="1"/>
    <xf numFmtId="0" fontId="19" fillId="4" borderId="21" xfId="0" applyFont="1" applyFill="1" applyBorder="1"/>
    <xf numFmtId="0" fontId="19" fillId="4" borderId="0" xfId="0" applyFont="1" applyFill="1"/>
    <xf numFmtId="0" fontId="15" fillId="3" borderId="19" xfId="0" applyFont="1" applyFill="1" applyBorder="1" applyAlignment="1">
      <alignment horizontal="left" vertical="center"/>
    </xf>
    <xf numFmtId="0" fontId="15" fillId="3" borderId="20" xfId="0" applyFont="1" applyFill="1" applyBorder="1" applyAlignment="1">
      <alignment horizontal="left" vertical="center"/>
    </xf>
    <xf numFmtId="0" fontId="15" fillId="3" borderId="21" xfId="0" applyFont="1" applyFill="1" applyBorder="1" applyAlignment="1">
      <alignment horizontal="left" vertical="center"/>
    </xf>
    <xf numFmtId="0" fontId="15" fillId="4" borderId="0" xfId="0" applyFont="1" applyFill="1" applyAlignment="1">
      <alignment horizontal="left" vertical="center"/>
    </xf>
    <xf numFmtId="0" fontId="5" fillId="4" borderId="0" xfId="0" applyFont="1" applyFill="1" applyAlignment="1">
      <alignment horizontal="center" vertical="center"/>
    </xf>
    <xf numFmtId="0" fontId="20" fillId="8" borderId="8" xfId="0" applyFont="1" applyFill="1" applyBorder="1" applyAlignment="1">
      <alignment horizontal="center" vertical="center"/>
    </xf>
    <xf numFmtId="0" fontId="20" fillId="4" borderId="0" xfId="0" applyFont="1" applyFill="1" applyAlignment="1">
      <alignment horizontal="center" vertical="center"/>
    </xf>
    <xf numFmtId="0" fontId="21" fillId="2" borderId="48" xfId="0" applyFont="1" applyFill="1" applyBorder="1" applyAlignment="1">
      <alignment horizontal="center" vertical="center"/>
    </xf>
    <xf numFmtId="0" fontId="22" fillId="4" borderId="48" xfId="0" applyFont="1" applyFill="1" applyBorder="1" applyAlignment="1">
      <alignment vertical="center"/>
    </xf>
    <xf numFmtId="180" fontId="8" fillId="4" borderId="48" xfId="0" applyNumberFormat="1" applyFont="1" applyFill="1" applyBorder="1" applyAlignment="1" applyProtection="1">
      <alignment horizontal="right" vertical="center"/>
      <protection locked="0"/>
    </xf>
    <xf numFmtId="180" fontId="8" fillId="4" borderId="15" xfId="0" applyNumberFormat="1" applyFont="1" applyFill="1" applyBorder="1" applyAlignment="1" applyProtection="1">
      <alignment horizontal="right" vertical="center"/>
      <protection locked="0"/>
    </xf>
    <xf numFmtId="176" fontId="8" fillId="4" borderId="15" xfId="0" applyNumberFormat="1" applyFont="1" applyFill="1" applyBorder="1" applyAlignment="1" applyProtection="1">
      <alignment horizontal="right" vertical="center"/>
      <protection locked="0"/>
    </xf>
    <xf numFmtId="180" fontId="8" fillId="4" borderId="0" xfId="0" applyNumberFormat="1" applyFont="1" applyFill="1" applyAlignment="1" applyProtection="1">
      <alignment horizontal="right" vertical="center"/>
      <protection locked="0"/>
    </xf>
    <xf numFmtId="0" fontId="21" fillId="2" borderId="58" xfId="0" applyFont="1" applyFill="1" applyBorder="1" applyAlignment="1">
      <alignment horizontal="center" vertical="center"/>
    </xf>
    <xf numFmtId="0" fontId="22" fillId="4" borderId="58" xfId="0" applyFont="1" applyFill="1" applyBorder="1" applyAlignment="1">
      <alignment vertical="center"/>
    </xf>
    <xf numFmtId="180" fontId="8" fillId="4" borderId="58" xfId="0" applyNumberFormat="1" applyFont="1" applyFill="1" applyBorder="1" applyAlignment="1" applyProtection="1">
      <alignment horizontal="right" vertical="center"/>
      <protection locked="0"/>
    </xf>
    <xf numFmtId="180" fontId="8" fillId="4" borderId="14" xfId="0" applyNumberFormat="1" applyFont="1" applyFill="1" applyBorder="1" applyAlignment="1" applyProtection="1">
      <alignment horizontal="right" vertical="center"/>
      <protection locked="0"/>
    </xf>
    <xf numFmtId="176" fontId="8" fillId="4" borderId="14" xfId="0" applyNumberFormat="1" applyFont="1" applyFill="1" applyBorder="1" applyAlignment="1" applyProtection="1">
      <alignment horizontal="right" vertical="center"/>
      <protection locked="0"/>
    </xf>
    <xf numFmtId="180" fontId="8" fillId="4" borderId="25" xfId="0" applyNumberFormat="1" applyFont="1" applyFill="1" applyBorder="1" applyAlignment="1" applyProtection="1">
      <alignment horizontal="right" vertical="center"/>
      <protection locked="0"/>
    </xf>
    <xf numFmtId="180" fontId="8" fillId="4" borderId="16" xfId="0" applyNumberFormat="1" applyFont="1" applyFill="1" applyBorder="1" applyAlignment="1" applyProtection="1">
      <alignment horizontal="right" vertical="center"/>
      <protection locked="0"/>
    </xf>
    <xf numFmtId="176" fontId="8" fillId="4" borderId="16" xfId="0" applyNumberFormat="1" applyFont="1" applyFill="1" applyBorder="1" applyAlignment="1" applyProtection="1">
      <alignment horizontal="right" vertical="center"/>
      <protection locked="0"/>
    </xf>
    <xf numFmtId="0" fontId="23" fillId="2" borderId="48" xfId="0" applyFont="1" applyFill="1" applyBorder="1" applyAlignment="1">
      <alignment horizontal="left" vertical="center"/>
    </xf>
    <xf numFmtId="0" fontId="21" fillId="2" borderId="53" xfId="0" applyFont="1" applyFill="1" applyBorder="1" applyAlignment="1">
      <alignment horizontal="left" vertical="center"/>
    </xf>
    <xf numFmtId="0" fontId="21" fillId="2" borderId="49" xfId="0" applyFont="1" applyFill="1" applyBorder="1" applyAlignment="1">
      <alignment horizontal="left" vertical="center"/>
    </xf>
    <xf numFmtId="0" fontId="23" fillId="2" borderId="58" xfId="0" applyFont="1" applyFill="1" applyBorder="1" applyAlignment="1">
      <alignment horizontal="left" vertical="center"/>
    </xf>
    <xf numFmtId="0" fontId="21" fillId="2" borderId="0" xfId="0" applyFont="1" applyFill="1" applyAlignment="1">
      <alignment horizontal="left" vertical="center"/>
    </xf>
    <xf numFmtId="0" fontId="21" fillId="2" borderId="59" xfId="0" applyFont="1" applyFill="1" applyBorder="1" applyAlignment="1">
      <alignment horizontal="left" vertical="center"/>
    </xf>
    <xf numFmtId="0" fontId="21" fillId="2" borderId="58" xfId="0" applyFont="1" applyFill="1" applyBorder="1" applyAlignment="1">
      <alignment horizontal="left" vertical="center"/>
    </xf>
    <xf numFmtId="0" fontId="21" fillId="2" borderId="25" xfId="0" applyFont="1" applyFill="1" applyBorder="1" applyAlignment="1">
      <alignment horizontal="left" vertical="center"/>
    </xf>
    <xf numFmtId="0" fontId="21" fillId="2" borderId="34" xfId="0" applyFont="1" applyFill="1" applyBorder="1" applyAlignment="1">
      <alignment horizontal="left" vertical="center"/>
    </xf>
    <xf numFmtId="0" fontId="21" fillId="2" borderId="23" xfId="0" applyFont="1" applyFill="1" applyBorder="1" applyAlignment="1">
      <alignment horizontal="left" vertical="center"/>
    </xf>
    <xf numFmtId="176" fontId="8" fillId="4" borderId="0" xfId="0" applyNumberFormat="1" applyFont="1" applyFill="1" applyAlignment="1" applyProtection="1">
      <alignment horizontal="right" vertical="center"/>
      <protection locked="0"/>
    </xf>
    <xf numFmtId="0" fontId="24" fillId="4" borderId="0" xfId="0" applyFont="1" applyFill="1" applyAlignment="1">
      <alignment horizontal="right"/>
    </xf>
    <xf numFmtId="0" fontId="0" fillId="4" borderId="0" xfId="0" applyFill="1" applyAlignment="1">
      <alignment vertical="center"/>
    </xf>
    <xf numFmtId="0" fontId="15" fillId="3" borderId="20" xfId="0" applyFont="1" applyFill="1" applyBorder="1" applyAlignment="1">
      <alignment vertical="center"/>
    </xf>
    <xf numFmtId="0" fontId="21" fillId="2" borderId="48" xfId="0" applyFont="1" applyFill="1" applyBorder="1" applyAlignment="1">
      <alignment vertical="center"/>
    </xf>
    <xf numFmtId="0" fontId="21" fillId="2" borderId="58" xfId="0" applyFont="1" applyFill="1" applyBorder="1" applyAlignment="1">
      <alignment vertical="center"/>
    </xf>
    <xf numFmtId="0" fontId="21" fillId="2" borderId="25" xfId="0" applyFont="1" applyFill="1" applyBorder="1" applyAlignment="1">
      <alignment vertical="center"/>
    </xf>
    <xf numFmtId="0" fontId="25" fillId="4" borderId="0" xfId="0" applyFont="1" applyFill="1" applyAlignment="1">
      <alignment vertical="center"/>
    </xf>
    <xf numFmtId="0" fontId="0" fillId="0" borderId="0" xfId="0" applyAlignment="1">
      <alignment vertical="center"/>
    </xf>
    <xf numFmtId="181" fontId="0" fillId="4" borderId="0" xfId="0" applyNumberFormat="1" applyFill="1" applyAlignment="1">
      <alignment horizontal="left" vertical="center"/>
    </xf>
    <xf numFmtId="0" fontId="21" fillId="2" borderId="15" xfId="0" applyFont="1" applyFill="1" applyBorder="1" applyAlignment="1">
      <alignment vertical="center"/>
    </xf>
    <xf numFmtId="0" fontId="21" fillId="2" borderId="16" xfId="0" applyFont="1" applyFill="1" applyBorder="1" applyAlignment="1">
      <alignment vertical="center"/>
    </xf>
    <xf numFmtId="0" fontId="15" fillId="3" borderId="48" xfId="0" applyFont="1" applyFill="1" applyBorder="1" applyAlignment="1">
      <alignment vertical="center"/>
    </xf>
    <xf numFmtId="0" fontId="16" fillId="3" borderId="49" xfId="0" applyFont="1" applyFill="1" applyBorder="1" applyAlignment="1">
      <alignment vertical="center"/>
    </xf>
    <xf numFmtId="0" fontId="5" fillId="8" borderId="8" xfId="0" applyFont="1" applyFill="1" applyBorder="1" applyAlignment="1">
      <alignment horizontal="center"/>
    </xf>
    <xf numFmtId="0" fontId="5" fillId="8" borderId="8" xfId="0" applyFont="1" applyFill="1" applyBorder="1" applyAlignment="1">
      <alignment horizontal="center" wrapText="1"/>
    </xf>
    <xf numFmtId="0" fontId="0" fillId="4" borderId="14" xfId="0" applyFill="1" applyBorder="1" applyAlignment="1">
      <alignment horizontal="center" vertical="center"/>
    </xf>
    <xf numFmtId="0" fontId="0" fillId="2" borderId="14" xfId="0" applyFill="1" applyBorder="1" applyAlignment="1">
      <alignment horizontal="right" vertical="center"/>
    </xf>
    <xf numFmtId="176" fontId="7" fillId="2" borderId="14" xfId="0" applyNumberFormat="1" applyFont="1" applyFill="1" applyBorder="1" applyAlignment="1">
      <alignment horizontal="right" vertical="center"/>
    </xf>
    <xf numFmtId="0" fontId="15" fillId="3" borderId="19" xfId="0" applyFont="1" applyFill="1" applyBorder="1"/>
    <xf numFmtId="0" fontId="15" fillId="3" borderId="20" xfId="0" applyFont="1" applyFill="1" applyBorder="1"/>
    <xf numFmtId="0" fontId="0" fillId="4" borderId="16" xfId="0" applyFill="1" applyBorder="1" applyAlignment="1">
      <alignment horizontal="center" vertical="center"/>
    </xf>
    <xf numFmtId="0" fontId="0" fillId="2" borderId="16" xfId="0" applyFill="1" applyBorder="1" applyAlignment="1">
      <alignment horizontal="right" vertical="center"/>
    </xf>
    <xf numFmtId="176" fontId="7" fillId="2" borderId="16" xfId="0" applyNumberFormat="1" applyFont="1" applyFill="1" applyBorder="1" applyAlignment="1">
      <alignment horizontal="right" vertical="center"/>
    </xf>
    <xf numFmtId="0" fontId="7" fillId="4" borderId="0" xfId="0" applyFont="1" applyFill="1"/>
    <xf numFmtId="0" fontId="8" fillId="2" borderId="19" xfId="0" applyFont="1" applyFill="1" applyBorder="1" applyAlignment="1">
      <alignment horizontal="left" vertical="center"/>
    </xf>
    <xf numFmtId="0" fontId="8" fillId="2" borderId="20" xfId="0" applyFont="1" applyFill="1" applyBorder="1" applyAlignment="1">
      <alignment horizontal="left" vertical="center"/>
    </xf>
    <xf numFmtId="0" fontId="8" fillId="2" borderId="21" xfId="0" applyFont="1" applyFill="1" applyBorder="1" applyAlignment="1">
      <alignment horizontal="left" vertical="center"/>
    </xf>
    <xf numFmtId="0" fontId="8" fillId="2" borderId="8" xfId="0" applyFont="1" applyFill="1" applyBorder="1" applyAlignment="1">
      <alignment vertical="center"/>
    </xf>
    <xf numFmtId="177" fontId="6" fillId="2" borderId="8" xfId="0" applyNumberFormat="1" applyFont="1" applyFill="1" applyBorder="1" applyAlignment="1">
      <alignment vertical="center"/>
    </xf>
    <xf numFmtId="0" fontId="27" fillId="4" borderId="0" xfId="0" applyFont="1" applyFill="1" applyAlignment="1">
      <alignment horizontal="center"/>
    </xf>
    <xf numFmtId="0" fontId="28" fillId="2" borderId="0" xfId="0" applyFont="1" applyFill="1" applyAlignment="1">
      <alignment horizontal="right"/>
    </xf>
    <xf numFmtId="0" fontId="29" fillId="2" borderId="0" xfId="0" applyFont="1" applyFill="1" applyAlignment="1">
      <alignment horizontal="right" vertical="center"/>
    </xf>
    <xf numFmtId="0" fontId="30" fillId="2" borderId="0" xfId="1" applyFont="1" applyFill="1" applyAlignment="1" applyProtection="1">
      <alignment horizontal="right" vertical="top"/>
    </xf>
    <xf numFmtId="0" fontId="17" fillId="2" borderId="0" xfId="0" applyFont="1" applyFill="1" applyAlignment="1">
      <alignment horizontal="right"/>
    </xf>
    <xf numFmtId="0" fontId="27" fillId="2" borderId="0" xfId="0" applyFont="1" applyFill="1" applyAlignment="1">
      <alignment horizontal="center" vertical="top"/>
    </xf>
    <xf numFmtId="0" fontId="8" fillId="4" borderId="0" xfId="0" applyFont="1" applyFill="1"/>
    <xf numFmtId="0" fontId="16" fillId="3" borderId="21" xfId="0" applyFont="1" applyFill="1" applyBorder="1"/>
    <xf numFmtId="3" fontId="8" fillId="2" borderId="48" xfId="0" applyNumberFormat="1" applyFont="1" applyFill="1" applyBorder="1" applyAlignment="1">
      <alignment vertical="center"/>
    </xf>
    <xf numFmtId="9" fontId="8" fillId="2" borderId="22" xfId="2" applyFont="1" applyFill="1" applyBorder="1" applyAlignment="1">
      <alignment vertical="center"/>
    </xf>
    <xf numFmtId="177" fontId="6" fillId="2" borderId="15" xfId="0" applyNumberFormat="1" applyFont="1" applyFill="1" applyBorder="1" applyAlignment="1">
      <alignment vertical="center"/>
    </xf>
    <xf numFmtId="3" fontId="8" fillId="2" borderId="58" xfId="0" applyNumberFormat="1" applyFont="1" applyFill="1" applyBorder="1" applyAlignment="1">
      <alignment vertical="center"/>
    </xf>
    <xf numFmtId="9" fontId="8" fillId="2" borderId="64" xfId="2" applyFont="1" applyFill="1" applyBorder="1" applyAlignment="1">
      <alignment vertical="center"/>
    </xf>
    <xf numFmtId="177" fontId="6" fillId="2" borderId="14" xfId="0" applyNumberFormat="1" applyFont="1" applyFill="1" applyBorder="1" applyAlignment="1">
      <alignment vertical="center"/>
    </xf>
    <xf numFmtId="3" fontId="26" fillId="2" borderId="58" xfId="0" applyNumberFormat="1" applyFont="1" applyFill="1" applyBorder="1" applyAlignment="1">
      <alignment vertical="center"/>
    </xf>
    <xf numFmtId="9" fontId="26" fillId="2" borderId="64" xfId="2" applyFont="1" applyFill="1" applyBorder="1" applyAlignment="1">
      <alignment vertical="center"/>
    </xf>
    <xf numFmtId="177" fontId="31" fillId="2" borderId="14" xfId="0" applyNumberFormat="1" applyFont="1" applyFill="1" applyBorder="1" applyAlignment="1">
      <alignment vertical="center"/>
    </xf>
    <xf numFmtId="3" fontId="8" fillId="2" borderId="25" xfId="0" applyNumberFormat="1" applyFont="1" applyFill="1" applyBorder="1" applyAlignment="1">
      <alignment vertical="center"/>
    </xf>
    <xf numFmtId="9" fontId="8" fillId="2" borderId="65" xfId="2" applyFont="1" applyFill="1" applyBorder="1" applyAlignment="1">
      <alignment vertical="center"/>
    </xf>
    <xf numFmtId="177" fontId="6" fillId="2" borderId="16" xfId="0" applyNumberFormat="1" applyFont="1" applyFill="1" applyBorder="1" applyAlignment="1">
      <alignment vertical="center"/>
    </xf>
    <xf numFmtId="3" fontId="8" fillId="2" borderId="19" xfId="0" applyNumberFormat="1" applyFont="1" applyFill="1" applyBorder="1" applyAlignment="1">
      <alignment vertical="center"/>
    </xf>
    <xf numFmtId="9" fontId="8" fillId="2" borderId="24" xfId="2" applyFont="1" applyFill="1" applyBorder="1" applyAlignment="1">
      <alignment vertical="center"/>
    </xf>
    <xf numFmtId="3" fontId="21" fillId="2" borderId="19" xfId="0" applyNumberFormat="1" applyFont="1" applyFill="1" applyBorder="1" applyAlignment="1">
      <alignment vertical="center"/>
    </xf>
    <xf numFmtId="0" fontId="21" fillId="2" borderId="24" xfId="0" applyFont="1" applyFill="1" applyBorder="1" applyAlignment="1">
      <alignment vertical="center"/>
    </xf>
    <xf numFmtId="177" fontId="32" fillId="2" borderId="8" xfId="0" applyNumberFormat="1" applyFont="1" applyFill="1" applyBorder="1" applyAlignment="1">
      <alignment vertical="center"/>
    </xf>
    <xf numFmtId="0" fontId="39" fillId="0" borderId="8" xfId="4" quotePrefix="1" applyBorder="1"/>
    <xf numFmtId="0" fontId="41" fillId="4" borderId="8" xfId="1" applyFont="1" applyFill="1" applyBorder="1" applyAlignment="1" applyProtection="1">
      <alignment vertical="top" wrapText="1"/>
    </xf>
    <xf numFmtId="0" fontId="41" fillId="4" borderId="8" xfId="1" applyFont="1" applyFill="1" applyBorder="1" applyAlignment="1" applyProtection="1">
      <alignment horizontal="left" vertical="top" wrapText="1"/>
    </xf>
    <xf numFmtId="0" fontId="39" fillId="4" borderId="8" xfId="0" applyFont="1" applyFill="1" applyBorder="1" applyAlignment="1">
      <alignment horizontal="center" vertical="top" wrapText="1"/>
    </xf>
    <xf numFmtId="0" fontId="42" fillId="4" borderId="8" xfId="0" applyFont="1" applyFill="1" applyBorder="1" applyAlignment="1">
      <alignment horizontal="left" vertical="top" wrapText="1"/>
    </xf>
    <xf numFmtId="0" fontId="42" fillId="4" borderId="8" xfId="0" applyFont="1" applyFill="1" applyBorder="1" applyAlignment="1">
      <alignment vertical="top" wrapText="1"/>
    </xf>
    <xf numFmtId="0" fontId="42" fillId="0" borderId="16" xfId="0" applyFont="1" applyBorder="1" applyAlignment="1">
      <alignment vertical="top" wrapText="1"/>
    </xf>
    <xf numFmtId="0" fontId="43" fillId="4" borderId="16" xfId="0" applyFont="1" applyFill="1" applyBorder="1" applyAlignment="1">
      <alignment horizontal="left" vertical="top" wrapText="1"/>
    </xf>
    <xf numFmtId="14" fontId="12" fillId="0" borderId="45" xfId="0" applyNumberFormat="1" applyFont="1" applyBorder="1" applyAlignment="1">
      <alignment horizontal="center" wrapText="1"/>
    </xf>
    <xf numFmtId="0" fontId="42" fillId="0" borderId="19" xfId="0" applyFont="1" applyBorder="1" applyAlignment="1">
      <alignment vertical="top" wrapText="1"/>
    </xf>
    <xf numFmtId="0" fontId="42" fillId="4" borderId="21" xfId="0" applyFont="1" applyFill="1" applyBorder="1" applyAlignment="1">
      <alignment horizontal="left" vertical="top" wrapText="1"/>
    </xf>
    <xf numFmtId="0" fontId="14" fillId="0" borderId="14" xfId="0" applyFont="1" applyBorder="1" applyAlignment="1">
      <alignment vertical="top" wrapText="1"/>
    </xf>
    <xf numFmtId="0" fontId="42" fillId="4" borderId="15" xfId="0" applyFont="1" applyFill="1" applyBorder="1" applyAlignment="1">
      <alignment horizontal="left" vertical="top" wrapText="1"/>
    </xf>
    <xf numFmtId="0" fontId="12" fillId="0" borderId="14" xfId="0" applyFont="1" applyBorder="1" applyAlignment="1">
      <alignment vertical="top" wrapText="1"/>
    </xf>
    <xf numFmtId="0" fontId="42" fillId="0" borderId="48" xfId="0" applyFont="1" applyBorder="1" applyAlignment="1">
      <alignment vertical="top" wrapText="1"/>
    </xf>
    <xf numFmtId="0" fontId="1" fillId="0" borderId="0" xfId="1" applyAlignment="1" applyProtection="1"/>
    <xf numFmtId="0" fontId="14" fillId="4" borderId="16" xfId="0" applyFont="1" applyFill="1" applyBorder="1" applyAlignment="1">
      <alignment horizontal="left" vertical="top" wrapText="1"/>
    </xf>
    <xf numFmtId="0" fontId="39" fillId="0" borderId="0" xfId="0" applyFont="1" applyAlignment="1">
      <alignment wrapText="1"/>
    </xf>
    <xf numFmtId="0" fontId="42" fillId="4" borderId="49" xfId="0" applyFont="1" applyFill="1" applyBorder="1" applyAlignment="1">
      <alignment horizontal="left" vertical="top" wrapText="1"/>
    </xf>
    <xf numFmtId="0" fontId="14" fillId="0" borderId="25" xfId="0" applyFont="1" applyBorder="1" applyAlignment="1">
      <alignment vertical="top" wrapText="1"/>
    </xf>
    <xf numFmtId="178" fontId="39" fillId="4" borderId="30" xfId="0" applyNumberFormat="1" applyFont="1" applyFill="1" applyBorder="1" applyAlignment="1">
      <alignment horizontal="left" vertical="top" wrapText="1"/>
    </xf>
    <xf numFmtId="178" fontId="39" fillId="4" borderId="19" xfId="0" applyNumberFormat="1" applyFont="1" applyFill="1" applyBorder="1" applyAlignment="1">
      <alignment horizontal="left" vertical="top" wrapText="1"/>
    </xf>
    <xf numFmtId="0" fontId="39" fillId="4" borderId="8" xfId="0" applyFont="1" applyFill="1" applyBorder="1" applyAlignment="1">
      <alignment vertical="top" wrapText="1"/>
    </xf>
    <xf numFmtId="178" fontId="14" fillId="4" borderId="30" xfId="0" applyNumberFormat="1" applyFont="1" applyFill="1" applyBorder="1" applyAlignment="1">
      <alignment horizontal="left" vertical="top" wrapText="1"/>
    </xf>
    <xf numFmtId="0" fontId="14" fillId="4" borderId="15" xfId="0" applyFont="1" applyFill="1" applyBorder="1" applyAlignment="1">
      <alignment horizontal="left" vertical="top" wrapText="1"/>
    </xf>
    <xf numFmtId="0" fontId="44" fillId="4" borderId="8" xfId="0" applyFont="1" applyFill="1" applyBorder="1" applyAlignment="1">
      <alignment vertical="top" wrapText="1"/>
    </xf>
    <xf numFmtId="0" fontId="12" fillId="2" borderId="67" xfId="0" applyFont="1" applyFill="1" applyBorder="1" applyAlignment="1">
      <alignment horizontal="center"/>
    </xf>
    <xf numFmtId="0" fontId="13" fillId="2" borderId="52" xfId="0" applyFont="1" applyFill="1" applyBorder="1" applyAlignment="1">
      <alignment horizontal="right" vertical="center" wrapText="1"/>
    </xf>
    <xf numFmtId="0" fontId="13" fillId="2" borderId="50" xfId="0" applyFont="1" applyFill="1" applyBorder="1" applyAlignment="1">
      <alignment horizontal="right" vertical="center" wrapText="1"/>
    </xf>
    <xf numFmtId="0" fontId="1" fillId="0" borderId="66" xfId="1" applyBorder="1" applyAlignment="1" applyProtection="1"/>
    <xf numFmtId="0" fontId="0" fillId="0" borderId="59" xfId="0" applyBorder="1"/>
    <xf numFmtId="179" fontId="12" fillId="0" borderId="5" xfId="0" applyNumberFormat="1" applyFont="1" applyBorder="1" applyAlignment="1">
      <alignment horizontal="center" wrapText="1"/>
    </xf>
    <xf numFmtId="14" fontId="12" fillId="0" borderId="11" xfId="0" applyNumberFormat="1" applyFont="1" applyBorder="1" applyAlignment="1">
      <alignment horizontal="center" wrapText="1"/>
    </xf>
    <xf numFmtId="0" fontId="13" fillId="2" borderId="2" xfId="0" applyFont="1" applyFill="1" applyBorder="1"/>
    <xf numFmtId="0" fontId="12" fillId="0" borderId="5" xfId="0" applyFont="1" applyBorder="1" applyAlignment="1">
      <alignment vertical="top" wrapText="1"/>
    </xf>
    <xf numFmtId="0" fontId="1" fillId="0" borderId="59" xfId="1" applyBorder="1" applyAlignment="1" applyProtection="1"/>
    <xf numFmtId="0" fontId="1" fillId="4" borderId="8" xfId="1" applyFill="1" applyBorder="1" applyAlignment="1" applyProtection="1">
      <alignment horizontal="left" vertical="top" wrapText="1"/>
    </xf>
    <xf numFmtId="0" fontId="1" fillId="4" borderId="8" xfId="1" applyFill="1" applyBorder="1" applyAlignment="1" applyProtection="1">
      <alignment vertical="top" wrapText="1"/>
    </xf>
    <xf numFmtId="0" fontId="14" fillId="9" borderId="15" xfId="0" applyFont="1" applyFill="1" applyBorder="1" applyAlignment="1">
      <alignment horizontal="left" vertical="top" wrapText="1"/>
    </xf>
    <xf numFmtId="0" fontId="14" fillId="10" borderId="15" xfId="0" applyFont="1" applyFill="1" applyBorder="1" applyAlignment="1">
      <alignment horizontal="left" vertical="top" wrapText="1"/>
    </xf>
    <xf numFmtId="0" fontId="14" fillId="11" borderId="15" xfId="0" applyFont="1" applyFill="1" applyBorder="1" applyAlignment="1">
      <alignment horizontal="left" vertical="top" wrapText="1"/>
    </xf>
    <xf numFmtId="0" fontId="12" fillId="0" borderId="7" xfId="0" applyFont="1" applyBorder="1" applyAlignment="1">
      <alignment horizontal="center" vertical="top" wrapText="1"/>
    </xf>
    <xf numFmtId="0" fontId="0" fillId="0" borderId="0" xfId="0"/>
    <xf numFmtId="0" fontId="5" fillId="8" borderId="8" xfId="0" applyFont="1" applyFill="1" applyBorder="1" applyAlignment="1">
      <alignment horizontal="left" vertical="center"/>
    </xf>
    <xf numFmtId="0" fontId="5" fillId="8" borderId="19" xfId="0" applyFont="1" applyFill="1" applyBorder="1" applyAlignment="1">
      <alignment horizontal="center" vertical="center"/>
    </xf>
    <xf numFmtId="0" fontId="5" fillId="8" borderId="21" xfId="0" applyFont="1" applyFill="1" applyBorder="1" applyAlignment="1">
      <alignment horizontal="center" vertical="center"/>
    </xf>
    <xf numFmtId="0" fontId="8" fillId="4" borderId="48" xfId="0" applyFont="1" applyFill="1" applyBorder="1" applyAlignment="1" applyProtection="1">
      <alignment horizontal="left" vertical="center"/>
      <protection locked="0"/>
    </xf>
    <xf numFmtId="0" fontId="8" fillId="4" borderId="53" xfId="0" applyFont="1" applyFill="1" applyBorder="1" applyAlignment="1" applyProtection="1">
      <alignment horizontal="left" vertical="center"/>
      <protection locked="0"/>
    </xf>
    <xf numFmtId="0" fontId="8" fillId="4" borderId="49" xfId="0" applyFont="1" applyFill="1" applyBorder="1" applyAlignment="1" applyProtection="1">
      <alignment horizontal="left" vertical="center"/>
      <protection locked="0"/>
    </xf>
    <xf numFmtId="0" fontId="21" fillId="2" borderId="48" xfId="0" applyFont="1" applyFill="1" applyBorder="1" applyAlignment="1">
      <alignment horizontal="left" vertical="center"/>
    </xf>
    <xf numFmtId="0" fontId="21" fillId="2" borderId="49" xfId="0" applyFont="1" applyFill="1" applyBorder="1" applyAlignment="1">
      <alignment horizontal="left" vertical="center"/>
    </xf>
    <xf numFmtId="0" fontId="8" fillId="4" borderId="48" xfId="0" applyFont="1" applyFill="1" applyBorder="1" applyAlignment="1">
      <alignment horizontal="left" vertical="center"/>
    </xf>
    <xf numFmtId="0" fontId="8" fillId="4" borderId="53" xfId="0" applyFont="1" applyFill="1" applyBorder="1" applyAlignment="1">
      <alignment horizontal="left" vertical="center"/>
    </xf>
    <xf numFmtId="0" fontId="8" fillId="4" borderId="49" xfId="0" applyFont="1" applyFill="1" applyBorder="1" applyAlignment="1">
      <alignment horizontal="left" vertical="center"/>
    </xf>
    <xf numFmtId="0" fontId="8" fillId="4" borderId="58" xfId="0" applyFont="1" applyFill="1" applyBorder="1" applyAlignment="1" applyProtection="1">
      <alignment horizontal="left" vertical="center"/>
      <protection locked="0"/>
    </xf>
    <xf numFmtId="0" fontId="8" fillId="4" borderId="0" xfId="0" applyFont="1" applyFill="1" applyAlignment="1" applyProtection="1">
      <alignment horizontal="left" vertical="center"/>
      <protection locked="0"/>
    </xf>
    <xf numFmtId="0" fontId="8" fillId="4" borderId="59" xfId="0" applyFont="1" applyFill="1" applyBorder="1" applyAlignment="1" applyProtection="1">
      <alignment horizontal="left" vertical="center"/>
      <protection locked="0"/>
    </xf>
    <xf numFmtId="0" fontId="21" fillId="2" borderId="58" xfId="0" applyFont="1" applyFill="1" applyBorder="1" applyAlignment="1">
      <alignment horizontal="left" vertical="center"/>
    </xf>
    <xf numFmtId="0" fontId="21" fillId="2" borderId="59" xfId="0" applyFont="1" applyFill="1" applyBorder="1" applyAlignment="1">
      <alignment horizontal="left" vertical="center"/>
    </xf>
    <xf numFmtId="181" fontId="8" fillId="4" borderId="58" xfId="0" applyNumberFormat="1" applyFont="1" applyFill="1" applyBorder="1" applyAlignment="1">
      <alignment horizontal="left" vertical="center"/>
    </xf>
    <xf numFmtId="181" fontId="8" fillId="4" borderId="0" xfId="0" applyNumberFormat="1" applyFont="1" applyFill="1" applyAlignment="1">
      <alignment horizontal="left" vertical="center"/>
    </xf>
    <xf numFmtId="181" fontId="8" fillId="4" borderId="59" xfId="0" applyNumberFormat="1" applyFont="1" applyFill="1" applyBorder="1" applyAlignment="1">
      <alignment horizontal="left" vertical="center"/>
    </xf>
    <xf numFmtId="0" fontId="21" fillId="2" borderId="60" xfId="0" applyFont="1" applyFill="1" applyBorder="1" applyAlignment="1">
      <alignment horizontal="left" vertical="center"/>
    </xf>
    <xf numFmtId="0" fontId="21" fillId="2" borderId="61" xfId="0" applyFont="1" applyFill="1" applyBorder="1" applyAlignment="1">
      <alignment horizontal="left" vertical="center"/>
    </xf>
    <xf numFmtId="0" fontId="8" fillId="4" borderId="25" xfId="0" applyFont="1" applyFill="1" applyBorder="1" applyAlignment="1" applyProtection="1">
      <alignment horizontal="left" vertical="center"/>
      <protection locked="0"/>
    </xf>
    <xf numFmtId="0" fontId="8" fillId="4" borderId="34" xfId="0" applyFont="1" applyFill="1" applyBorder="1" applyAlignment="1" applyProtection="1">
      <alignment horizontal="left" vertical="center"/>
      <protection locked="0"/>
    </xf>
    <xf numFmtId="0" fontId="8" fillId="4" borderId="23" xfId="0" applyFont="1" applyFill="1" applyBorder="1" applyAlignment="1" applyProtection="1">
      <alignment horizontal="left" vertical="center"/>
      <protection locked="0"/>
    </xf>
    <xf numFmtId="0" fontId="21" fillId="4" borderId="58" xfId="0" applyFont="1" applyFill="1" applyBorder="1" applyAlignment="1">
      <alignment horizontal="left" vertical="center"/>
    </xf>
    <xf numFmtId="0" fontId="21" fillId="4" borderId="59" xfId="0" applyFont="1" applyFill="1" applyBorder="1" applyAlignment="1">
      <alignment horizontal="left" vertical="center"/>
    </xf>
    <xf numFmtId="0" fontId="8" fillId="4" borderId="58" xfId="0" applyFont="1" applyFill="1" applyBorder="1" applyAlignment="1">
      <alignment horizontal="left" vertical="center"/>
    </xf>
    <xf numFmtId="0" fontId="8" fillId="4" borderId="0" xfId="0" applyFont="1" applyFill="1" applyAlignment="1">
      <alignment horizontal="left" vertical="center"/>
    </xf>
    <xf numFmtId="0" fontId="8" fillId="4" borderId="59" xfId="0" applyFont="1" applyFill="1" applyBorder="1" applyAlignment="1">
      <alignment horizontal="left" vertical="center"/>
    </xf>
    <xf numFmtId="0" fontId="21" fillId="4" borderId="25" xfId="0" applyFont="1" applyFill="1" applyBorder="1" applyAlignment="1">
      <alignment horizontal="left" vertical="center"/>
    </xf>
    <xf numFmtId="0" fontId="21" fillId="4" borderId="23" xfId="0" applyFont="1" applyFill="1" applyBorder="1" applyAlignment="1">
      <alignment horizontal="left" vertical="center"/>
    </xf>
    <xf numFmtId="0" fontId="8" fillId="4" borderId="25" xfId="0" applyFont="1" applyFill="1" applyBorder="1" applyAlignment="1">
      <alignment horizontal="left" vertical="center"/>
    </xf>
    <xf numFmtId="0" fontId="8" fillId="4" borderId="34" xfId="0" applyFont="1" applyFill="1" applyBorder="1" applyAlignment="1">
      <alignment horizontal="left" vertical="center"/>
    </xf>
    <xf numFmtId="0" fontId="8" fillId="4" borderId="23" xfId="0" applyFont="1" applyFill="1" applyBorder="1" applyAlignment="1">
      <alignment horizontal="left" vertical="center"/>
    </xf>
    <xf numFmtId="0" fontId="5" fillId="8" borderId="8" xfId="0" applyFont="1" applyFill="1" applyBorder="1" applyAlignment="1">
      <alignment horizontal="left"/>
    </xf>
    <xf numFmtId="0" fontId="5" fillId="8" borderId="19" xfId="0" applyFont="1" applyFill="1" applyBorder="1" applyAlignment="1">
      <alignment horizontal="center"/>
    </xf>
    <xf numFmtId="0" fontId="5" fillId="8" borderId="21" xfId="0" applyFont="1" applyFill="1" applyBorder="1" applyAlignment="1">
      <alignment horizontal="center"/>
    </xf>
    <xf numFmtId="0" fontId="5" fillId="8" borderId="20" xfId="0" applyFont="1" applyFill="1" applyBorder="1" applyAlignment="1">
      <alignment horizontal="center"/>
    </xf>
    <xf numFmtId="0" fontId="0" fillId="2" borderId="58" xfId="0" applyFill="1" applyBorder="1" applyAlignment="1">
      <alignment horizontal="left" vertical="center"/>
    </xf>
    <xf numFmtId="0" fontId="0" fillId="2" borderId="59" xfId="0" applyFill="1" applyBorder="1" applyAlignment="1">
      <alignment horizontal="left" vertical="center"/>
    </xf>
    <xf numFmtId="0" fontId="8" fillId="2" borderId="48" xfId="0" applyFont="1" applyFill="1" applyBorder="1" applyAlignment="1">
      <alignment horizontal="left" vertical="center"/>
    </xf>
    <xf numFmtId="0" fontId="8" fillId="2" borderId="53" xfId="0" applyFont="1" applyFill="1" applyBorder="1" applyAlignment="1">
      <alignment horizontal="left" vertical="center"/>
    </xf>
    <xf numFmtId="0" fontId="8" fillId="2" borderId="49" xfId="0" applyFont="1" applyFill="1" applyBorder="1" applyAlignment="1">
      <alignment horizontal="left" vertical="center"/>
    </xf>
    <xf numFmtId="0" fontId="8" fillId="2" borderId="58" xfId="0" applyFont="1" applyFill="1" applyBorder="1" applyAlignment="1">
      <alignment horizontal="left" vertical="center"/>
    </xf>
    <xf numFmtId="0" fontId="8" fillId="2" borderId="0" xfId="0" applyFont="1" applyFill="1" applyAlignment="1">
      <alignment horizontal="left" vertical="center"/>
    </xf>
    <xf numFmtId="0" fontId="8" fillId="2" borderId="59" xfId="0" applyFont="1" applyFill="1" applyBorder="1" applyAlignment="1">
      <alignment horizontal="left" vertical="center"/>
    </xf>
    <xf numFmtId="0" fontId="0" fillId="2" borderId="25" xfId="0" applyFill="1" applyBorder="1" applyAlignment="1">
      <alignment horizontal="left" vertical="center"/>
    </xf>
    <xf numFmtId="0" fontId="0" fillId="2" borderId="23" xfId="0" applyFill="1" applyBorder="1" applyAlignment="1">
      <alignment horizontal="left" vertical="center"/>
    </xf>
    <xf numFmtId="0" fontId="26" fillId="2" borderId="58" xfId="0" applyFont="1" applyFill="1" applyBorder="1" applyAlignment="1">
      <alignment horizontal="left" vertical="center"/>
    </xf>
    <xf numFmtId="0" fontId="26" fillId="2" borderId="0" xfId="0" applyFont="1" applyFill="1" applyAlignment="1">
      <alignment horizontal="left" vertical="center"/>
    </xf>
    <xf numFmtId="0" fontId="26" fillId="2" borderId="59" xfId="0" applyFont="1" applyFill="1" applyBorder="1" applyAlignment="1">
      <alignment horizontal="left" vertical="center"/>
    </xf>
    <xf numFmtId="0" fontId="5" fillId="8" borderId="15" xfId="0" applyFont="1" applyFill="1" applyBorder="1" applyAlignment="1">
      <alignment horizontal="center" wrapText="1"/>
    </xf>
    <xf numFmtId="0" fontId="5" fillId="8" borderId="16" xfId="0" applyFont="1" applyFill="1" applyBorder="1" applyAlignment="1">
      <alignment horizontal="center"/>
    </xf>
    <xf numFmtId="0" fontId="5" fillId="8" borderId="48" xfId="0" applyFont="1" applyFill="1" applyBorder="1" applyAlignment="1">
      <alignment horizontal="left"/>
    </xf>
    <xf numFmtId="0" fontId="5" fillId="8" borderId="53" xfId="0" applyFont="1" applyFill="1" applyBorder="1" applyAlignment="1">
      <alignment horizontal="left"/>
    </xf>
    <xf numFmtId="0" fontId="5" fillId="8" borderId="49" xfId="0" applyFont="1" applyFill="1" applyBorder="1" applyAlignment="1">
      <alignment horizontal="left"/>
    </xf>
    <xf numFmtId="0" fontId="5" fillId="8" borderId="25" xfId="0" applyFont="1" applyFill="1" applyBorder="1" applyAlignment="1">
      <alignment horizontal="left"/>
    </xf>
    <xf numFmtId="0" fontId="5" fillId="8" borderId="34" xfId="0" applyFont="1" applyFill="1" applyBorder="1" applyAlignment="1">
      <alignment horizontal="left"/>
    </xf>
    <xf numFmtId="0" fontId="5" fillId="8" borderId="23" xfId="0" applyFont="1" applyFill="1" applyBorder="1" applyAlignment="1">
      <alignment horizontal="left"/>
    </xf>
    <xf numFmtId="0" fontId="8" fillId="2" borderId="25" xfId="0" applyFont="1" applyFill="1" applyBorder="1" applyAlignment="1">
      <alignment horizontal="left" vertical="center"/>
    </xf>
    <xf numFmtId="0" fontId="8" fillId="2" borderId="34" xfId="0" applyFont="1" applyFill="1" applyBorder="1" applyAlignment="1">
      <alignment horizontal="left" vertical="center"/>
    </xf>
    <xf numFmtId="0" fontId="8" fillId="2" borderId="23" xfId="0" applyFont="1" applyFill="1" applyBorder="1" applyAlignment="1">
      <alignment horizontal="left" vertical="center"/>
    </xf>
    <xf numFmtId="0" fontId="8" fillId="2" borderId="19" xfId="0" applyFont="1" applyFill="1" applyBorder="1" applyAlignment="1">
      <alignment horizontal="left" vertical="center"/>
    </xf>
    <xf numFmtId="0" fontId="8" fillId="2" borderId="20" xfId="0" applyFont="1" applyFill="1" applyBorder="1" applyAlignment="1">
      <alignment horizontal="left" vertical="center"/>
    </xf>
    <xf numFmtId="0" fontId="8" fillId="2" borderId="21" xfId="0" applyFont="1" applyFill="1" applyBorder="1" applyAlignment="1">
      <alignment horizontal="left" vertical="center"/>
    </xf>
    <xf numFmtId="0" fontId="21" fillId="2" borderId="19" xfId="0" applyFont="1" applyFill="1" applyBorder="1" applyAlignment="1">
      <alignment horizontal="left" vertical="center"/>
    </xf>
    <xf numFmtId="0" fontId="21" fillId="2" borderId="20" xfId="0" applyFont="1" applyFill="1" applyBorder="1" applyAlignment="1">
      <alignment horizontal="left" vertical="center"/>
    </xf>
    <xf numFmtId="0" fontId="21" fillId="2" borderId="21" xfId="0" applyFont="1" applyFill="1" applyBorder="1" applyAlignment="1">
      <alignment horizontal="left" vertical="center"/>
    </xf>
    <xf numFmtId="0" fontId="5" fillId="8" borderId="48" xfId="0" applyFont="1" applyFill="1" applyBorder="1" applyAlignment="1">
      <alignment horizontal="center" wrapText="1"/>
    </xf>
    <xf numFmtId="0" fontId="5" fillId="8" borderId="25" xfId="0" applyFont="1" applyFill="1" applyBorder="1" applyAlignment="1">
      <alignment horizontal="center"/>
    </xf>
    <xf numFmtId="0" fontId="5" fillId="8" borderId="62" xfId="0" applyFont="1" applyFill="1" applyBorder="1" applyAlignment="1">
      <alignment horizontal="center" wrapText="1"/>
    </xf>
    <xf numFmtId="0" fontId="5" fillId="8" borderId="63" xfId="0" applyFont="1" applyFill="1" applyBorder="1" applyAlignment="1">
      <alignment horizontal="center"/>
    </xf>
    <xf numFmtId="0" fontId="5" fillId="8" borderId="19"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4" borderId="0" xfId="0" applyFont="1" applyFill="1" applyAlignment="1">
      <alignment horizontal="center" vertical="center"/>
    </xf>
    <xf numFmtId="0" fontId="5" fillId="8" borderId="56" xfId="0" applyFont="1" applyFill="1" applyBorder="1" applyAlignment="1">
      <alignment horizontal="center" wrapText="1"/>
    </xf>
    <xf numFmtId="0" fontId="0" fillId="0" borderId="57" xfId="0" applyBorder="1" applyAlignment="1">
      <alignment horizontal="center"/>
    </xf>
    <xf numFmtId="0" fontId="0" fillId="0" borderId="25" xfId="0" applyBorder="1" applyAlignment="1">
      <alignment horizontal="center"/>
    </xf>
    <xf numFmtId="0" fontId="5" fillId="8" borderId="15" xfId="0" applyFont="1" applyFill="1" applyBorder="1" applyAlignment="1">
      <alignment horizontal="center" vertical="center" wrapText="1"/>
    </xf>
    <xf numFmtId="0" fontId="5" fillId="8" borderId="16" xfId="0" applyFont="1" applyFill="1" applyBorder="1" applyAlignment="1">
      <alignment horizontal="center" vertical="center" wrapText="1"/>
    </xf>
    <xf numFmtId="0" fontId="3" fillId="3" borderId="0" xfId="0" applyFont="1" applyFill="1" applyAlignment="1">
      <alignment horizontal="left"/>
    </xf>
    <xf numFmtId="0" fontId="5" fillId="7" borderId="28" xfId="0" applyFont="1" applyFill="1" applyBorder="1" applyAlignment="1">
      <alignment horizontal="left"/>
    </xf>
    <xf numFmtId="0" fontId="5" fillId="7" borderId="29" xfId="0" applyFont="1" applyFill="1" applyBorder="1" applyAlignment="1">
      <alignment horizontal="left"/>
    </xf>
    <xf numFmtId="0" fontId="5" fillId="7" borderId="31" xfId="0" applyFont="1" applyFill="1" applyBorder="1" applyAlignment="1">
      <alignment horizontal="left"/>
    </xf>
    <xf numFmtId="0" fontId="9" fillId="2" borderId="0" xfId="0" applyFont="1" applyFill="1" applyAlignment="1">
      <alignment horizontal="center"/>
    </xf>
    <xf numFmtId="0" fontId="10" fillId="2" borderId="0" xfId="0" applyFont="1" applyFill="1" applyAlignment="1">
      <alignment horizontal="center"/>
    </xf>
    <xf numFmtId="0" fontId="11" fillId="0" borderId="32" xfId="0" applyFont="1" applyBorder="1" applyAlignment="1">
      <alignment horizontal="left" vertical="center" wrapText="1"/>
    </xf>
    <xf numFmtId="0" fontId="42" fillId="0" borderId="50" xfId="0" applyFont="1" applyBorder="1" applyAlignment="1">
      <alignment horizontal="left" vertical="center" wrapText="1"/>
    </xf>
    <xf numFmtId="0" fontId="42" fillId="0" borderId="51" xfId="0" applyFont="1" applyBorder="1" applyAlignment="1">
      <alignment horizontal="left" vertical="center" wrapText="1"/>
    </xf>
    <xf numFmtId="0" fontId="42" fillId="0" borderId="52" xfId="0" applyFont="1" applyBorder="1" applyAlignment="1">
      <alignment horizontal="left" vertical="center" wrapText="1"/>
    </xf>
    <xf numFmtId="49" fontId="12" fillId="0" borderId="45" xfId="0" applyNumberFormat="1" applyFont="1" applyBorder="1" applyAlignment="1">
      <alignment horizontal="left" wrapText="1"/>
    </xf>
    <xf numFmtId="49" fontId="12" fillId="0" borderId="44" xfId="0" applyNumberFormat="1" applyFont="1" applyBorder="1" applyAlignment="1">
      <alignment horizontal="left" wrapText="1"/>
    </xf>
    <xf numFmtId="49" fontId="12" fillId="0" borderId="43" xfId="0" applyNumberFormat="1" applyFont="1" applyBorder="1" applyAlignment="1">
      <alignment horizontal="left" wrapText="1"/>
    </xf>
    <xf numFmtId="0" fontId="42" fillId="0" borderId="19" xfId="0" applyFont="1" applyBorder="1" applyAlignment="1">
      <alignment horizontal="left" vertical="center" wrapText="1"/>
    </xf>
    <xf numFmtId="0" fontId="42" fillId="0" borderId="20" xfId="0" applyFont="1" applyBorder="1" applyAlignment="1">
      <alignment horizontal="left" vertical="center" wrapText="1"/>
    </xf>
    <xf numFmtId="0" fontId="42" fillId="0" borderId="21" xfId="0" applyFont="1" applyBorder="1" applyAlignment="1">
      <alignment horizontal="left" vertical="center" wrapText="1"/>
    </xf>
    <xf numFmtId="0" fontId="1" fillId="0" borderId="19" xfId="1" applyBorder="1" applyAlignment="1" applyProtection="1"/>
    <xf numFmtId="0" fontId="0" fillId="0" borderId="20" xfId="0" applyBorder="1"/>
    <xf numFmtId="0" fontId="0" fillId="0" borderId="21" xfId="0" applyBorder="1"/>
    <xf numFmtId="0" fontId="14" fillId="0" borderId="54" xfId="0" applyFont="1" applyBorder="1" applyAlignment="1">
      <alignment horizontal="left" vertical="center" wrapText="1"/>
    </xf>
    <xf numFmtId="0" fontId="12" fillId="0" borderId="55" xfId="0" applyFont="1" applyBorder="1" applyAlignment="1">
      <alignment horizontal="left" vertical="center" wrapText="1"/>
    </xf>
    <xf numFmtId="0" fontId="12" fillId="0" borderId="38" xfId="0" applyFont="1" applyBorder="1" applyAlignment="1">
      <alignment horizontal="left" vertical="center" wrapText="1"/>
    </xf>
    <xf numFmtId="0" fontId="13" fillId="0" borderId="42" xfId="0" applyFont="1" applyBorder="1" applyAlignment="1">
      <alignment horizontal="center"/>
    </xf>
    <xf numFmtId="0" fontId="13" fillId="0" borderId="41" xfId="0" applyFont="1" applyBorder="1" applyAlignment="1">
      <alignment horizontal="center"/>
    </xf>
    <xf numFmtId="0" fontId="13" fillId="0" borderId="40" xfId="0" applyFont="1" applyBorder="1" applyAlignment="1">
      <alignment horizontal="center"/>
    </xf>
    <xf numFmtId="0" fontId="14" fillId="0" borderId="50"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14" fillId="0" borderId="19" xfId="0" applyFont="1" applyBorder="1" applyAlignment="1">
      <alignment horizontal="left" vertical="center" wrapText="1"/>
    </xf>
    <xf numFmtId="0" fontId="14" fillId="0" borderId="20" xfId="0" applyFont="1" applyBorder="1" applyAlignment="1">
      <alignment horizontal="left" vertical="center" wrapText="1"/>
    </xf>
    <xf numFmtId="0" fontId="14" fillId="0" borderId="21" xfId="0" applyFont="1" applyBorder="1" applyAlignment="1">
      <alignment horizontal="left" vertical="center" wrapText="1"/>
    </xf>
    <xf numFmtId="0" fontId="0" fillId="0" borderId="0" xfId="0"/>
    <xf numFmtId="0" fontId="14" fillId="0" borderId="55" xfId="0" applyFont="1" applyBorder="1" applyAlignment="1">
      <alignment horizontal="left" vertical="center" wrapText="1"/>
    </xf>
    <xf numFmtId="0" fontId="14" fillId="0" borderId="38" xfId="0" applyFont="1" applyBorder="1" applyAlignment="1">
      <alignment horizontal="left" vertical="center" wrapText="1"/>
    </xf>
    <xf numFmtId="0" fontId="1" fillId="0" borderId="0" xfId="1" applyAlignment="1" applyProtection="1"/>
    <xf numFmtId="0" fontId="0" fillId="0" borderId="59" xfId="0" applyBorder="1"/>
    <xf numFmtId="0" fontId="11" fillId="0" borderId="68" xfId="0" applyFont="1" applyBorder="1" applyAlignment="1">
      <alignment horizontal="left" vertical="center" wrapText="1"/>
    </xf>
    <xf numFmtId="0" fontId="1" fillId="0" borderId="19" xfId="1" applyBorder="1" applyAlignment="1" applyProtection="1">
      <alignment horizontal="left" vertical="center" wrapText="1"/>
    </xf>
    <xf numFmtId="0" fontId="39" fillId="0" borderId="4" xfId="4" applyBorder="1" applyAlignment="1">
      <alignment horizontal="left" vertical="top"/>
    </xf>
    <xf numFmtId="0" fontId="39" fillId="0" borderId="7" xfId="4" applyBorder="1" applyAlignment="1">
      <alignment horizontal="left" vertical="top"/>
    </xf>
    <xf numFmtId="0" fontId="39" fillId="0" borderId="10" xfId="4" applyBorder="1" applyAlignment="1">
      <alignment horizontal="left" vertical="top"/>
    </xf>
    <xf numFmtId="0" fontId="39" fillId="0" borderId="18" xfId="4" applyBorder="1" applyAlignment="1">
      <alignment horizontal="left" vertical="top"/>
    </xf>
    <xf numFmtId="0" fontId="0" fillId="0" borderId="8" xfId="0" applyBorder="1" applyAlignment="1">
      <alignment horizontal="left" vertical="top"/>
    </xf>
    <xf numFmtId="0" fontId="0" fillId="0" borderId="15" xfId="0" applyBorder="1" applyAlignment="1">
      <alignment horizontal="left" vertical="top"/>
    </xf>
    <xf numFmtId="0" fontId="0" fillId="0" borderId="14" xfId="0" applyBorder="1" applyAlignment="1">
      <alignment horizontal="left" vertical="top"/>
    </xf>
    <xf numFmtId="0" fontId="0" fillId="0" borderId="16" xfId="0" applyBorder="1" applyAlignment="1">
      <alignment horizontal="left" vertical="top"/>
    </xf>
    <xf numFmtId="0" fontId="0" fillId="0" borderId="15" xfId="0" applyBorder="1" applyAlignment="1">
      <alignment horizontal="center" vertical="top"/>
    </xf>
    <xf numFmtId="0" fontId="0" fillId="0" borderId="14" xfId="0" applyBorder="1" applyAlignment="1">
      <alignment horizontal="center" vertical="top"/>
    </xf>
    <xf numFmtId="0" fontId="0" fillId="0" borderId="16" xfId="0" applyBorder="1" applyAlignment="1">
      <alignment horizontal="center" vertical="top"/>
    </xf>
    <xf numFmtId="0" fontId="39" fillId="0" borderId="5" xfId="4" applyBorder="1" applyAlignment="1">
      <alignment horizontal="left" vertical="top" wrapText="1"/>
    </xf>
    <xf numFmtId="0" fontId="39" fillId="0" borderId="8" xfId="4" applyBorder="1" applyAlignment="1">
      <alignment horizontal="left" vertical="top" wrapText="1"/>
    </xf>
    <xf numFmtId="0" fontId="39" fillId="0" borderId="11" xfId="4" applyBorder="1" applyAlignment="1">
      <alignment horizontal="left" vertical="top" wrapText="1"/>
    </xf>
    <xf numFmtId="0" fontId="39" fillId="0" borderId="13" xfId="4" applyBorder="1" applyAlignment="1">
      <alignment horizontal="center" vertical="top" wrapText="1"/>
    </xf>
    <xf numFmtId="0" fontId="39" fillId="0" borderId="14" xfId="4" applyBorder="1" applyAlignment="1">
      <alignment horizontal="center" vertical="top" wrapText="1"/>
    </xf>
    <xf numFmtId="0" fontId="0" fillId="0" borderId="8"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39" fillId="0" borderId="15" xfId="4" applyBorder="1" applyAlignment="1">
      <alignment horizontal="left" vertical="top" wrapText="1"/>
    </xf>
    <xf numFmtId="0" fontId="39" fillId="0" borderId="14" xfId="4" applyBorder="1" applyAlignment="1">
      <alignment horizontal="left" vertical="top" wrapText="1"/>
    </xf>
    <xf numFmtId="0" fontId="39" fillId="0" borderId="16" xfId="4" applyBorder="1" applyAlignment="1">
      <alignment horizontal="left" vertical="top" wrapText="1"/>
    </xf>
    <xf numFmtId="0" fontId="39" fillId="0" borderId="15" xfId="4" applyBorder="1" applyAlignment="1">
      <alignment horizontal="left" vertical="top"/>
    </xf>
    <xf numFmtId="0" fontId="39" fillId="0" borderId="16" xfId="4" applyBorder="1" applyAlignment="1">
      <alignment horizontal="left" vertical="top"/>
    </xf>
    <xf numFmtId="14" fontId="39" fillId="4" borderId="16" xfId="0" applyNumberFormat="1" applyFont="1" applyFill="1" applyBorder="1" applyAlignment="1">
      <alignment horizontal="center" vertical="top" wrapText="1"/>
    </xf>
    <xf numFmtId="0" fontId="12" fillId="0" borderId="58" xfId="0" applyFont="1" applyBorder="1" applyAlignment="1">
      <alignment vertical="top" wrapText="1"/>
    </xf>
  </cellXfs>
  <cellStyles count="6">
    <cellStyle name="Hyperlink 2" xfId="3" xr:uid="{00000000-0005-0000-0000-000027000000}"/>
    <cellStyle name="Normal 2" xfId="4" xr:uid="{00000000-0005-0000-0000-00002B000000}"/>
    <cellStyle name="Percent 2" xfId="5" xr:uid="{00000000-0005-0000-0000-000033000000}"/>
    <cellStyle name="百分比" xfId="2" builtinId="5"/>
    <cellStyle name="常规" xfId="0" builtinId="0"/>
    <cellStyle name="超链接" xfId="1" builtinId="8"/>
  </cellStyles>
  <dxfs count="73">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4581-401B-82D5-B846350B2BA6}"/>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4581-401B-82D5-B846350B2BA6}"/>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4581-401B-82D5-B846350B2BA6}"/>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4581-401B-82D5-B846350B2BA6}"/>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4581-401B-82D5-B846350B2BA6}"/>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'20 - X'!$D$5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'20 - X'!$E$5</c:f>
              <c:numCache>
                <c:formatCode>General</c:formatCode>
                <c:ptCount val="1"/>
                <c:pt idx="0">
                  <c:v>0</c:v>
                </c:pt>
              </c:numCache>
            </c:numRef>
          </c:val>
          <c:extLst>
            <c:ext xmlns:c16="http://schemas.microsoft.com/office/drawing/2014/chart" uri="{C3380CC4-5D6E-409C-BE32-E72D297353CC}">
              <c16:uniqueId val="{00000000-516D-4CB7-AB1C-CE89BA9ED479}"/>
            </c:ext>
          </c:extLst>
        </c:ser>
        <c:ser>
          <c:idx val="2"/>
          <c:order val="1"/>
          <c:tx>
            <c:strRef>
              <c:f>'20 - X'!$D$6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'20 - X'!$E$6</c:f>
              <c:numCache>
                <c:formatCode>General</c:formatCode>
                <c:ptCount val="1"/>
                <c:pt idx="0">
                  <c:v>0</c:v>
                </c:pt>
              </c:numCache>
            </c:numRef>
          </c:val>
          <c:extLst>
            <c:ext xmlns:c16="http://schemas.microsoft.com/office/drawing/2014/chart" uri="{C3380CC4-5D6E-409C-BE32-E72D297353CC}">
              <c16:uniqueId val="{00000001-516D-4CB7-AB1C-CE89BA9ED479}"/>
            </c:ext>
          </c:extLst>
        </c:ser>
        <c:ser>
          <c:idx val="4"/>
          <c:order val="2"/>
          <c:tx>
            <c:strRef>
              <c:f>'20 - X'!$D$8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'20 - X'!$E$8</c:f>
              <c:numCache>
                <c:formatCode>General</c:formatCode>
                <c:ptCount val="1"/>
                <c:pt idx="0">
                  <c:v>0</c:v>
                </c:pt>
              </c:numCache>
            </c:numRef>
          </c:val>
          <c:extLst>
            <c:ext xmlns:c16="http://schemas.microsoft.com/office/drawing/2014/chart" uri="{C3380CC4-5D6E-409C-BE32-E72D297353CC}">
              <c16:uniqueId val="{00000002-516D-4CB7-AB1C-CE89BA9ED479}"/>
            </c:ext>
          </c:extLst>
        </c:ser>
        <c:ser>
          <c:idx val="0"/>
          <c:order val="3"/>
          <c:tx>
            <c:strRef>
              <c:f>'20 - X'!$D$4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'20 - X'!$E$4</c:f>
              <c:numCache>
                <c:formatCode>General</c:formatCode>
                <c:ptCount val="1"/>
                <c:pt idx="0">
                  <c:v>0</c:v>
                </c:pt>
              </c:numCache>
            </c:numRef>
          </c:val>
          <c:extLst>
            <c:ext xmlns:c16="http://schemas.microsoft.com/office/drawing/2014/chart" uri="{C3380CC4-5D6E-409C-BE32-E72D297353CC}">
              <c16:uniqueId val="{00000003-516D-4CB7-AB1C-CE89BA9ED479}"/>
            </c:ext>
          </c:extLst>
        </c:ser>
        <c:ser>
          <c:idx val="3"/>
          <c:order val="4"/>
          <c:tx>
            <c:strRef>
              <c:f>'20 - X'!$D$7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'20 - X'!$E$7</c:f>
              <c:numCache>
                <c:formatCode>General</c:formatCode>
                <c:ptCount val="1"/>
                <c:pt idx="0">
                  <c:v>0</c:v>
                </c:pt>
              </c:numCache>
            </c:numRef>
          </c:val>
          <c:extLst>
            <c:ext xmlns:c16="http://schemas.microsoft.com/office/drawing/2014/chart" uri="{C3380CC4-5D6E-409C-BE32-E72D297353CC}">
              <c16:uniqueId val="{00000004-516D-4CB7-AB1C-CE89BA9ED479}"/>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765A-43C1-84A4-C42A07FE4FF9}"/>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765A-43C1-84A4-C42A07FE4FF9}"/>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765A-43C1-84A4-C42A07FE4FF9}"/>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765A-43C1-84A4-C42A07FE4FF9}"/>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765A-43C1-84A4-C42A07FE4FF9}"/>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C9D7-4A23-8822-791812078964}"/>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F35-40AB-BCAD-CA6A6A795C43}"/>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ED10-453D-9513-C4D08F37A824}"/>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'Sales Forecast Project'!$D$5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'Sales Forecast Project'!$E$5</c:f>
              <c:numCache>
                <c:formatCode>General</c:formatCode>
                <c:ptCount val="1"/>
                <c:pt idx="0">
                  <c:v>2</c:v>
                </c:pt>
              </c:numCache>
            </c:numRef>
          </c:val>
          <c:extLst>
            <c:ext xmlns:c16="http://schemas.microsoft.com/office/drawing/2014/chart" uri="{C3380CC4-5D6E-409C-BE32-E72D297353CC}">
              <c16:uniqueId val="{00000000-B73E-476C-8D5B-BDCD67226B42}"/>
            </c:ext>
          </c:extLst>
        </c:ser>
        <c:ser>
          <c:idx val="2"/>
          <c:order val="1"/>
          <c:tx>
            <c:strRef>
              <c:f>'Sales Forecast Project'!$D$6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'Sales Forecast Project'!$E$6</c:f>
              <c:numCache>
                <c:formatCode>General</c:formatCode>
                <c:ptCount val="1"/>
                <c:pt idx="0">
                  <c:v>0</c:v>
                </c:pt>
              </c:numCache>
            </c:numRef>
          </c:val>
          <c:extLst>
            <c:ext xmlns:c16="http://schemas.microsoft.com/office/drawing/2014/chart" uri="{C3380CC4-5D6E-409C-BE32-E72D297353CC}">
              <c16:uniqueId val="{00000001-B73E-476C-8D5B-BDCD67226B42}"/>
            </c:ext>
          </c:extLst>
        </c:ser>
        <c:ser>
          <c:idx val="4"/>
          <c:order val="2"/>
          <c:tx>
            <c:strRef>
              <c:f>'Sales Forecast Project'!$D$8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'Sales Forecast Project'!$E$8</c:f>
              <c:numCache>
                <c:formatCode>General</c:formatCode>
                <c:ptCount val="1"/>
                <c:pt idx="0">
                  <c:v>0</c:v>
                </c:pt>
              </c:numCache>
            </c:numRef>
          </c:val>
          <c:extLst>
            <c:ext xmlns:c16="http://schemas.microsoft.com/office/drawing/2014/chart" uri="{C3380CC4-5D6E-409C-BE32-E72D297353CC}">
              <c16:uniqueId val="{00000002-B73E-476C-8D5B-BDCD67226B42}"/>
            </c:ext>
          </c:extLst>
        </c:ser>
        <c:ser>
          <c:idx val="0"/>
          <c:order val="3"/>
          <c:tx>
            <c:strRef>
              <c:f>'Sales Forecast Project'!$D$4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'Sales Forecast Project'!$E$4</c:f>
              <c:numCache>
                <c:formatCode>General</c:formatCode>
                <c:ptCount val="1"/>
                <c:pt idx="0">
                  <c:v>0</c:v>
                </c:pt>
              </c:numCache>
            </c:numRef>
          </c:val>
          <c:extLst>
            <c:ext xmlns:c16="http://schemas.microsoft.com/office/drawing/2014/chart" uri="{C3380CC4-5D6E-409C-BE32-E72D297353CC}">
              <c16:uniqueId val="{00000003-B73E-476C-8D5B-BDCD67226B42}"/>
            </c:ext>
          </c:extLst>
        </c:ser>
        <c:ser>
          <c:idx val="3"/>
          <c:order val="4"/>
          <c:tx>
            <c:strRef>
              <c:f>'Sales Forecast Project'!$D$7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'Sales Forecast Project'!$E$7</c:f>
              <c:numCache>
                <c:formatCode>General</c:formatCode>
                <c:ptCount val="1"/>
                <c:pt idx="0">
                  <c:v>0</c:v>
                </c:pt>
              </c:numCache>
            </c:numRef>
          </c:val>
          <c:extLst>
            <c:ext xmlns:c16="http://schemas.microsoft.com/office/drawing/2014/chart" uri="{C3380CC4-5D6E-409C-BE32-E72D297353CC}">
              <c16:uniqueId val="{00000004-B73E-476C-8D5B-BDCD67226B42}"/>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'Import Well Type '!$D$5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'Import Well Type '!$E$5</c:f>
              <c:numCache>
                <c:formatCode>General</c:formatCode>
                <c:ptCount val="1"/>
                <c:pt idx="0">
                  <c:v>3</c:v>
                </c:pt>
              </c:numCache>
            </c:numRef>
          </c:val>
          <c:extLst>
            <c:ext xmlns:c16="http://schemas.microsoft.com/office/drawing/2014/chart" uri="{C3380CC4-5D6E-409C-BE32-E72D297353CC}">
              <c16:uniqueId val="{00000000-4AA2-40C5-8019-A1571D9D488F}"/>
            </c:ext>
          </c:extLst>
        </c:ser>
        <c:ser>
          <c:idx val="2"/>
          <c:order val="1"/>
          <c:tx>
            <c:strRef>
              <c:f>'Import Well Type '!$D$6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'Import Well Type '!$E$6</c:f>
              <c:numCache>
                <c:formatCode>General</c:formatCode>
                <c:ptCount val="1"/>
                <c:pt idx="0">
                  <c:v>0</c:v>
                </c:pt>
              </c:numCache>
            </c:numRef>
          </c:val>
          <c:extLst>
            <c:ext xmlns:c16="http://schemas.microsoft.com/office/drawing/2014/chart" uri="{C3380CC4-5D6E-409C-BE32-E72D297353CC}">
              <c16:uniqueId val="{00000001-4AA2-40C5-8019-A1571D9D488F}"/>
            </c:ext>
          </c:extLst>
        </c:ser>
        <c:ser>
          <c:idx val="4"/>
          <c:order val="2"/>
          <c:tx>
            <c:strRef>
              <c:f>'Import Well Type '!$D$8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'Import Well Type '!$E$8</c:f>
              <c:numCache>
                <c:formatCode>General</c:formatCode>
                <c:ptCount val="1"/>
                <c:pt idx="0">
                  <c:v>0</c:v>
                </c:pt>
              </c:numCache>
            </c:numRef>
          </c:val>
          <c:extLst>
            <c:ext xmlns:c16="http://schemas.microsoft.com/office/drawing/2014/chart" uri="{C3380CC4-5D6E-409C-BE32-E72D297353CC}">
              <c16:uniqueId val="{00000002-4AA2-40C5-8019-A1571D9D488F}"/>
            </c:ext>
          </c:extLst>
        </c:ser>
        <c:ser>
          <c:idx val="0"/>
          <c:order val="3"/>
          <c:tx>
            <c:strRef>
              <c:f>'Import Well Type '!$D$4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'Import Well Type '!$E$4</c:f>
              <c:numCache>
                <c:formatCode>General</c:formatCode>
                <c:ptCount val="1"/>
                <c:pt idx="0">
                  <c:v>0</c:v>
                </c:pt>
              </c:numCache>
            </c:numRef>
          </c:val>
          <c:extLst>
            <c:ext xmlns:c16="http://schemas.microsoft.com/office/drawing/2014/chart" uri="{C3380CC4-5D6E-409C-BE32-E72D297353CC}">
              <c16:uniqueId val="{00000003-4AA2-40C5-8019-A1571D9D488F}"/>
            </c:ext>
          </c:extLst>
        </c:ser>
        <c:ser>
          <c:idx val="3"/>
          <c:order val="4"/>
          <c:tx>
            <c:strRef>
              <c:f>'Import Well Type '!$D$7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'Import Well Type '!$E$7</c:f>
              <c:numCache>
                <c:formatCode>General</c:formatCode>
                <c:ptCount val="1"/>
                <c:pt idx="0">
                  <c:v>0</c:v>
                </c:pt>
              </c:numCache>
            </c:numRef>
          </c:val>
          <c:extLst>
            <c:ext xmlns:c16="http://schemas.microsoft.com/office/drawing/2014/chart" uri="{C3380CC4-5D6E-409C-BE32-E72D297353CC}">
              <c16:uniqueId val="{00000004-4AA2-40C5-8019-A1571D9D488F}"/>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'Lab request'!$D$5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'Lab request'!$E$5</c:f>
              <c:numCache>
                <c:formatCode>General</c:formatCode>
                <c:ptCount val="1"/>
                <c:pt idx="0">
                  <c:v>4</c:v>
                </c:pt>
              </c:numCache>
            </c:numRef>
          </c:val>
          <c:extLst>
            <c:ext xmlns:c16="http://schemas.microsoft.com/office/drawing/2014/chart" uri="{C3380CC4-5D6E-409C-BE32-E72D297353CC}">
              <c16:uniqueId val="{00000000-4E4F-4585-8227-764914A2D95F}"/>
            </c:ext>
          </c:extLst>
        </c:ser>
        <c:ser>
          <c:idx val="2"/>
          <c:order val="1"/>
          <c:tx>
            <c:strRef>
              <c:f>'Lab request'!$D$6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'Lab request'!$E$6</c:f>
              <c:numCache>
                <c:formatCode>General</c:formatCode>
                <c:ptCount val="1"/>
                <c:pt idx="0">
                  <c:v>0</c:v>
                </c:pt>
              </c:numCache>
            </c:numRef>
          </c:val>
          <c:extLst>
            <c:ext xmlns:c16="http://schemas.microsoft.com/office/drawing/2014/chart" uri="{C3380CC4-5D6E-409C-BE32-E72D297353CC}">
              <c16:uniqueId val="{00000001-4E4F-4585-8227-764914A2D95F}"/>
            </c:ext>
          </c:extLst>
        </c:ser>
        <c:ser>
          <c:idx val="4"/>
          <c:order val="2"/>
          <c:tx>
            <c:strRef>
              <c:f>'Lab request'!$D$8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'Lab request'!$E$8</c:f>
              <c:numCache>
                <c:formatCode>General</c:formatCode>
                <c:ptCount val="1"/>
                <c:pt idx="0">
                  <c:v>0</c:v>
                </c:pt>
              </c:numCache>
            </c:numRef>
          </c:val>
          <c:extLst>
            <c:ext xmlns:c16="http://schemas.microsoft.com/office/drawing/2014/chart" uri="{C3380CC4-5D6E-409C-BE32-E72D297353CC}">
              <c16:uniqueId val="{00000002-4E4F-4585-8227-764914A2D95F}"/>
            </c:ext>
          </c:extLst>
        </c:ser>
        <c:ser>
          <c:idx val="0"/>
          <c:order val="3"/>
          <c:tx>
            <c:strRef>
              <c:f>'Lab request'!$D$4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'Lab request'!$E$4</c:f>
              <c:numCache>
                <c:formatCode>General</c:formatCode>
                <c:ptCount val="1"/>
                <c:pt idx="0">
                  <c:v>0</c:v>
                </c:pt>
              </c:numCache>
            </c:numRef>
          </c:val>
          <c:extLst>
            <c:ext xmlns:c16="http://schemas.microsoft.com/office/drawing/2014/chart" uri="{C3380CC4-5D6E-409C-BE32-E72D297353CC}">
              <c16:uniqueId val="{00000003-4E4F-4585-8227-764914A2D95F}"/>
            </c:ext>
          </c:extLst>
        </c:ser>
        <c:ser>
          <c:idx val="3"/>
          <c:order val="4"/>
          <c:tx>
            <c:strRef>
              <c:f>'Lab request'!$D$7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'Lab request'!$E$7</c:f>
              <c:numCache>
                <c:formatCode>General</c:formatCode>
                <c:ptCount val="1"/>
                <c:pt idx="0">
                  <c:v>0</c:v>
                </c:pt>
              </c:numCache>
            </c:numRef>
          </c:val>
          <c:extLst>
            <c:ext xmlns:c16="http://schemas.microsoft.com/office/drawing/2014/chart" uri="{C3380CC4-5D6E-409C-BE32-E72D297353CC}">
              <c16:uniqueId val="{00000004-4E4F-4585-8227-764914A2D95F}"/>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'H2O analysis '!$D$5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'H2O analysis '!$E$5</c:f>
              <c:numCache>
                <c:formatCode>General</c:formatCode>
                <c:ptCount val="1"/>
                <c:pt idx="0">
                  <c:v>0</c:v>
                </c:pt>
              </c:numCache>
            </c:numRef>
          </c:val>
          <c:extLst>
            <c:ext xmlns:c16="http://schemas.microsoft.com/office/drawing/2014/chart" uri="{C3380CC4-5D6E-409C-BE32-E72D297353CC}">
              <c16:uniqueId val="{00000000-C26B-452D-AD04-232ED7E50D59}"/>
            </c:ext>
          </c:extLst>
        </c:ser>
        <c:ser>
          <c:idx val="2"/>
          <c:order val="1"/>
          <c:tx>
            <c:strRef>
              <c:f>'H2O analysis '!$D$6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'H2O analysis '!$E$6</c:f>
              <c:numCache>
                <c:formatCode>General</c:formatCode>
                <c:ptCount val="1"/>
                <c:pt idx="0">
                  <c:v>0</c:v>
                </c:pt>
              </c:numCache>
            </c:numRef>
          </c:val>
          <c:extLst>
            <c:ext xmlns:c16="http://schemas.microsoft.com/office/drawing/2014/chart" uri="{C3380CC4-5D6E-409C-BE32-E72D297353CC}">
              <c16:uniqueId val="{00000001-C26B-452D-AD04-232ED7E50D59}"/>
            </c:ext>
          </c:extLst>
        </c:ser>
        <c:ser>
          <c:idx val="4"/>
          <c:order val="2"/>
          <c:tx>
            <c:strRef>
              <c:f>'H2O analysis '!$D$8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'H2O analysis '!$E$8</c:f>
              <c:numCache>
                <c:formatCode>General</c:formatCode>
                <c:ptCount val="1"/>
                <c:pt idx="0">
                  <c:v>0</c:v>
                </c:pt>
              </c:numCache>
            </c:numRef>
          </c:val>
          <c:extLst>
            <c:ext xmlns:c16="http://schemas.microsoft.com/office/drawing/2014/chart" uri="{C3380CC4-5D6E-409C-BE32-E72D297353CC}">
              <c16:uniqueId val="{00000002-C26B-452D-AD04-232ED7E50D59}"/>
            </c:ext>
          </c:extLst>
        </c:ser>
        <c:ser>
          <c:idx val="0"/>
          <c:order val="3"/>
          <c:tx>
            <c:strRef>
              <c:f>'H2O analysis '!$D$4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'H2O analysis '!$E$4</c:f>
              <c:numCache>
                <c:formatCode>General</c:formatCode>
                <c:ptCount val="1"/>
                <c:pt idx="0">
                  <c:v>0</c:v>
                </c:pt>
              </c:numCache>
            </c:numRef>
          </c:val>
          <c:extLst>
            <c:ext xmlns:c16="http://schemas.microsoft.com/office/drawing/2014/chart" uri="{C3380CC4-5D6E-409C-BE32-E72D297353CC}">
              <c16:uniqueId val="{00000003-C26B-452D-AD04-232ED7E50D59}"/>
            </c:ext>
          </c:extLst>
        </c:ser>
        <c:ser>
          <c:idx val="3"/>
          <c:order val="4"/>
          <c:tx>
            <c:strRef>
              <c:f>'H2O analysis '!$D$7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'H2O analysis '!$E$7</c:f>
              <c:numCache>
                <c:formatCode>General</c:formatCode>
                <c:ptCount val="1"/>
                <c:pt idx="0">
                  <c:v>0</c:v>
                </c:pt>
              </c:numCache>
            </c:numRef>
          </c:val>
          <c:extLst>
            <c:ext xmlns:c16="http://schemas.microsoft.com/office/drawing/2014/chart" uri="{C3380CC4-5D6E-409C-BE32-E72D297353CC}">
              <c16:uniqueId val="{00000004-C26B-452D-AD04-232ED7E50D59}"/>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47457" name="Object 1" hidden="1">
              <a:extLst>
                <a:ext uri="{63B3BB69-23CF-44E3-9099-C40C66FF867C}">
                  <a14:compatExt spid="_x0000_s147457"/>
                </a:ext>
                <a:ext uri="{FF2B5EF4-FFF2-40B4-BE49-F238E27FC236}">
                  <a16:creationId xmlns:a16="http://schemas.microsoft.com/office/drawing/2014/main" id="{00000000-0008-0000-0200-0000014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16</xdr:row>
      <xdr:rowOff>69850</xdr:rowOff>
    </xdr:from>
    <xdr:to>
      <xdr:col>1</xdr:col>
      <xdr:colOff>704850</xdr:colOff>
      <xdr:row>17</xdr:row>
      <xdr:rowOff>76200</xdr:rowOff>
    </xdr:to>
    <xdr:sp macro="" textlink="">
      <xdr:nvSpPr>
        <xdr:cNvPr id="4" name="Line 17">
          <a:extLst>
            <a:ext uri="{FF2B5EF4-FFF2-40B4-BE49-F238E27FC236}">
              <a16:creationId xmlns:a16="http://schemas.microsoft.com/office/drawing/2014/main" id="{00000000-0008-0000-0200-000004000000}"/>
            </a:ext>
          </a:extLst>
        </xdr:cNvPr>
        <xdr:cNvSpPr>
          <a:spLocks noChangeShapeType="1"/>
        </xdr:cNvSpPr>
      </xdr:nvSpPr>
      <xdr:spPr>
        <a:xfrm flipH="1" flipV="1">
          <a:off x="19050" y="113284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47458" name="Object 2" hidden="1">
              <a:extLst>
                <a:ext uri="{63B3BB69-23CF-44E3-9099-C40C66FF867C}">
                  <a14:compatExt spid="_x0000_s147458"/>
                </a:ext>
                <a:ext uri="{FF2B5EF4-FFF2-40B4-BE49-F238E27FC236}">
                  <a16:creationId xmlns:a16="http://schemas.microsoft.com/office/drawing/2014/main" id="{00000000-0008-0000-0200-00000240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47459" name="Object 3" hidden="1">
              <a:extLst>
                <a:ext uri="{63B3BB69-23CF-44E3-9099-C40C66FF867C}">
                  <a14:compatExt spid="_x0000_s147459"/>
                </a:ext>
                <a:ext uri="{FF2B5EF4-FFF2-40B4-BE49-F238E27FC236}">
                  <a16:creationId xmlns:a16="http://schemas.microsoft.com/office/drawing/2014/main" id="{00000000-0008-0000-0200-00000340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1553" name="Object 1" hidden="1">
              <a:extLst>
                <a:ext uri="{63B3BB69-23CF-44E3-9099-C40C66FF867C}">
                  <a14:compatExt spid="_x0000_s151553"/>
                </a:ext>
                <a:ext uri="{FF2B5EF4-FFF2-40B4-BE49-F238E27FC236}">
                  <a16:creationId xmlns:a16="http://schemas.microsoft.com/office/drawing/2014/main" id="{00000000-0008-0000-0400-0000015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47625</xdr:colOff>
      <xdr:row>18</xdr:row>
      <xdr:rowOff>60325</xdr:rowOff>
    </xdr:from>
    <xdr:to>
      <xdr:col>1</xdr:col>
      <xdr:colOff>733425</xdr:colOff>
      <xdr:row>19</xdr:row>
      <xdr:rowOff>66675</xdr:rowOff>
    </xdr:to>
    <xdr:sp macro="" textlink="">
      <xdr:nvSpPr>
        <xdr:cNvPr id="3" name="Line 17">
          <a:extLst>
            <a:ext uri="{FF2B5EF4-FFF2-40B4-BE49-F238E27FC236}">
              <a16:creationId xmlns:a16="http://schemas.microsoft.com/office/drawing/2014/main" id="{00000000-0008-0000-0400-000003000000}"/>
            </a:ext>
          </a:extLst>
        </xdr:cNvPr>
        <xdr:cNvSpPr>
          <a:spLocks noChangeShapeType="1"/>
        </xdr:cNvSpPr>
      </xdr:nvSpPr>
      <xdr:spPr>
        <a:xfrm flipH="1" flipV="1">
          <a:off x="47625" y="341312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1554" name="Object 2" hidden="1">
              <a:extLst>
                <a:ext uri="{63B3BB69-23CF-44E3-9099-C40C66FF867C}">
                  <a14:compatExt spid="_x0000_s151554"/>
                </a:ext>
                <a:ext uri="{FF2B5EF4-FFF2-40B4-BE49-F238E27FC236}">
                  <a16:creationId xmlns:a16="http://schemas.microsoft.com/office/drawing/2014/main" id="{00000000-0008-0000-0400-00000250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1555" name="Object 3" hidden="1">
              <a:extLst>
                <a:ext uri="{63B3BB69-23CF-44E3-9099-C40C66FF867C}">
                  <a14:compatExt spid="_x0000_s151555"/>
                </a:ext>
                <a:ext uri="{FF2B5EF4-FFF2-40B4-BE49-F238E27FC236}">
                  <a16:creationId xmlns:a16="http://schemas.microsoft.com/office/drawing/2014/main" id="{00000000-0008-0000-0400-00000350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5649" name="Object 1" hidden="1">
              <a:extLst>
                <a:ext uri="{63B3BB69-23CF-44E3-9099-C40C66FF867C}">
                  <a14:compatExt spid="_x0000_s155649"/>
                </a:ext>
                <a:ext uri="{FF2B5EF4-FFF2-40B4-BE49-F238E27FC236}">
                  <a16:creationId xmlns:a16="http://schemas.microsoft.com/office/drawing/2014/main" id="{00000000-0008-0000-0600-0000016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18</xdr:row>
      <xdr:rowOff>69850</xdr:rowOff>
    </xdr:from>
    <xdr:to>
      <xdr:col>1</xdr:col>
      <xdr:colOff>704850</xdr:colOff>
      <xdr:row>19</xdr:row>
      <xdr:rowOff>76200</xdr:rowOff>
    </xdr:to>
    <xdr:sp macro="" textlink="">
      <xdr:nvSpPr>
        <xdr:cNvPr id="3" name="Line 17">
          <a:extLst>
            <a:ext uri="{FF2B5EF4-FFF2-40B4-BE49-F238E27FC236}">
              <a16:creationId xmlns:a16="http://schemas.microsoft.com/office/drawing/2014/main" id="{00000000-0008-0000-0600-000003000000}"/>
            </a:ext>
          </a:extLst>
        </xdr:cNvPr>
        <xdr:cNvSpPr>
          <a:spLocks noChangeShapeType="1"/>
        </xdr:cNvSpPr>
      </xdr:nvSpPr>
      <xdr:spPr>
        <a:xfrm flipH="1" flipV="1">
          <a:off x="19050" y="50419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5650" name="Object 2" hidden="1">
              <a:extLst>
                <a:ext uri="{63B3BB69-23CF-44E3-9099-C40C66FF867C}">
                  <a14:compatExt spid="_x0000_s155650"/>
                </a:ext>
                <a:ext uri="{FF2B5EF4-FFF2-40B4-BE49-F238E27FC236}">
                  <a16:creationId xmlns:a16="http://schemas.microsoft.com/office/drawing/2014/main" id="{00000000-0008-0000-0600-00000260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5651" name="Object 3" hidden="1">
              <a:extLst>
                <a:ext uri="{63B3BB69-23CF-44E3-9099-C40C66FF867C}">
                  <a14:compatExt spid="_x0000_s155651"/>
                </a:ext>
                <a:ext uri="{FF2B5EF4-FFF2-40B4-BE49-F238E27FC236}">
                  <a16:creationId xmlns:a16="http://schemas.microsoft.com/office/drawing/2014/main" id="{00000000-0008-0000-0600-00000360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9745" name="Object 1" hidden="1">
              <a:extLst>
                <a:ext uri="{63B3BB69-23CF-44E3-9099-C40C66FF867C}">
                  <a14:compatExt spid="_x0000_s159745"/>
                </a:ext>
                <a:ext uri="{FF2B5EF4-FFF2-40B4-BE49-F238E27FC236}">
                  <a16:creationId xmlns:a16="http://schemas.microsoft.com/office/drawing/2014/main" id="{00000000-0008-0000-0800-0000017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27</xdr:row>
      <xdr:rowOff>69850</xdr:rowOff>
    </xdr:from>
    <xdr:to>
      <xdr:col>1</xdr:col>
      <xdr:colOff>704850</xdr:colOff>
      <xdr:row>28</xdr:row>
      <xdr:rowOff>76200</xdr:rowOff>
    </xdr:to>
    <xdr:sp macro="" textlink="">
      <xdr:nvSpPr>
        <xdr:cNvPr id="3" name="Line 17">
          <a:extLst>
            <a:ext uri="{FF2B5EF4-FFF2-40B4-BE49-F238E27FC236}">
              <a16:creationId xmlns:a16="http://schemas.microsoft.com/office/drawing/2014/main" id="{00000000-0008-0000-0800-000003000000}"/>
            </a:ext>
          </a:extLst>
        </xdr:cNvPr>
        <xdr:cNvSpPr>
          <a:spLocks noChangeShapeType="1"/>
        </xdr:cNvSpPr>
      </xdr:nvSpPr>
      <xdr:spPr>
        <a:xfrm flipH="1" flipV="1">
          <a:off x="19050" y="48895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9746" name="Object 2" hidden="1">
              <a:extLst>
                <a:ext uri="{63B3BB69-23CF-44E3-9099-C40C66FF867C}">
                  <a14:compatExt spid="_x0000_s159746"/>
                </a:ext>
                <a:ext uri="{FF2B5EF4-FFF2-40B4-BE49-F238E27FC236}">
                  <a16:creationId xmlns:a16="http://schemas.microsoft.com/office/drawing/2014/main" id="{00000000-0008-0000-0800-00000270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9747" name="Object 3" hidden="1">
              <a:extLst>
                <a:ext uri="{63B3BB69-23CF-44E3-9099-C40C66FF867C}">
                  <a14:compatExt spid="_x0000_s159747"/>
                </a:ext>
                <a:ext uri="{FF2B5EF4-FFF2-40B4-BE49-F238E27FC236}">
                  <a16:creationId xmlns:a16="http://schemas.microsoft.com/office/drawing/2014/main" id="{00000000-0008-0000-0800-00000370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46516" name="Chart 9">
          <a:extLst>
            <a:ext uri="{FF2B5EF4-FFF2-40B4-BE49-F238E27FC236}">
              <a16:creationId xmlns:a16="http://schemas.microsoft.com/office/drawing/2014/main" id="{00000000-0008-0000-0A00-0000543C0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42" name="Object 10" hidden="1">
              <a:extLst>
                <a:ext uri="{63B3BB69-23CF-44E3-9099-C40C66FF867C}">
                  <a14:compatExt spid="_x0000_s146442"/>
                </a:ext>
                <a:ext uri="{FF2B5EF4-FFF2-40B4-BE49-F238E27FC236}">
                  <a16:creationId xmlns:a16="http://schemas.microsoft.com/office/drawing/2014/main" id="{00000000-0008-0000-0A00-00000A3C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46517" name="Line 17">
          <a:extLst>
            <a:ext uri="{FF2B5EF4-FFF2-40B4-BE49-F238E27FC236}">
              <a16:creationId xmlns:a16="http://schemas.microsoft.com/office/drawing/2014/main" id="{00000000-0008-0000-0A00-0000553C0200}"/>
            </a:ext>
          </a:extLst>
        </xdr:cNvPr>
        <xdr:cNvSpPr>
          <a:spLocks noChangeShapeType="1"/>
        </xdr:cNvSpPr>
      </xdr:nvSpPr>
      <xdr:spPr>
        <a:xfrm flipH="1" flipV="1">
          <a:off x="19050" y="99949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49" name="Object 17" hidden="1">
              <a:extLst>
                <a:ext uri="{63B3BB69-23CF-44E3-9099-C40C66FF867C}">
                  <a14:compatExt spid="_x0000_s146449"/>
                </a:ext>
                <a:ext uri="{FF2B5EF4-FFF2-40B4-BE49-F238E27FC236}">
                  <a16:creationId xmlns:a16="http://schemas.microsoft.com/office/drawing/2014/main" id="{00000000-0008-0000-0A00-0000113C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50" name="Object 18" hidden="1">
              <a:extLst>
                <a:ext uri="{63B3BB69-23CF-44E3-9099-C40C66FF867C}">
                  <a14:compatExt spid="_x0000_s146450"/>
                </a:ext>
                <a:ext uri="{FF2B5EF4-FFF2-40B4-BE49-F238E27FC236}">
                  <a16:creationId xmlns:a16="http://schemas.microsoft.com/office/drawing/2014/main" id="{00000000-0008-0000-0A00-0000123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github.com/Sanjel-Energy-Services/LabDatabase_WorkItems/" TargetMode="External"/></Relationships>
</file>

<file path=xl/worksheets/_rels/sheet11.xml.rels><?xml version="1.0" encoding="UTF-8" standalone="yes"?>
<Relationships xmlns="http://schemas.openxmlformats.org/package/2006/relationships"><Relationship Id="rId3" Type="http://schemas.openxmlformats.org/officeDocument/2006/relationships/oleObject" Target="../embeddings/oleObject17.bin"/><Relationship Id="rId7"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6" Type="http://schemas.openxmlformats.org/officeDocument/2006/relationships/oleObject" Target="../embeddings/oleObject19.bin"/><Relationship Id="rId5" Type="http://schemas.openxmlformats.org/officeDocument/2006/relationships/oleObject" Target="../embeddings/oleObject18.bin"/><Relationship Id="rId4" Type="http://schemas.openxmlformats.org/officeDocument/2006/relationships/image" Target="../media/image4.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3.vml"/><Relationship Id="rId7" Type="http://schemas.openxmlformats.org/officeDocument/2006/relationships/oleObject" Target="../embeddings/oleObject7.bin"/><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oleObject" Target="../embeddings/oleObject6.bin"/><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106.12.252.166:8443/!/" TargetMode="External"/><Relationship Id="rId1" Type="http://schemas.openxmlformats.org/officeDocument/2006/relationships/hyperlink" Target="https://106.12.252.166:8443/!/" TargetMode="External"/></Relationships>
</file>

<file path=xl/worksheets/_rels/sheet5.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vmlDrawing" Target="../drawings/vmlDrawing4.vml"/><Relationship Id="rId7" Type="http://schemas.openxmlformats.org/officeDocument/2006/relationships/oleObject" Target="../embeddings/oleObject10.bin"/><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oleObject" Target="../embeddings/oleObject9.bin"/><Relationship Id="rId5" Type="http://schemas.openxmlformats.org/officeDocument/2006/relationships/image" Target="../media/image4.emf"/><Relationship Id="rId4" Type="http://schemas.openxmlformats.org/officeDocument/2006/relationships/oleObject" Target="../embeddings/oleObject8.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106.12.252.166:8443/!/" TargetMode="External"/><Relationship Id="rId1" Type="http://schemas.openxmlformats.org/officeDocument/2006/relationships/hyperlink" Target="https://106.12.252.166:8443/!/" TargetMode="External"/></Relationships>
</file>

<file path=xl/worksheets/_rels/sheet7.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oleObject" Target="../embeddings/oleObject13.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12.bin"/><Relationship Id="rId5" Type="http://schemas.openxmlformats.org/officeDocument/2006/relationships/image" Target="../media/image4.emf"/><Relationship Id="rId4" Type="http://schemas.openxmlformats.org/officeDocument/2006/relationships/oleObject" Target="../embeddings/oleObject11.bin"/></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Sanjel-Energy-Services/LabDatabase_WorkItems/" TargetMode="External"/><Relationship Id="rId2" Type="http://schemas.openxmlformats.org/officeDocument/2006/relationships/hyperlink" Target="https://github.com/Sanjel-Energy-Services/LabDatabase_WorkItems/" TargetMode="External"/><Relationship Id="rId1" Type="http://schemas.openxmlformats.org/officeDocument/2006/relationships/hyperlink" Target="https://github.com/Sanjel-Energy-Services/LabDatabase_WorkItems/" TargetMode="External"/><Relationship Id="rId4"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oleObject" Target="../embeddings/oleObject16.bin"/><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oleObject" Target="../embeddings/oleObject15.bin"/><Relationship Id="rId5" Type="http://schemas.openxmlformats.org/officeDocument/2006/relationships/image" Target="../media/image4.emf"/><Relationship Id="rId4" Type="http://schemas.openxmlformats.org/officeDocument/2006/relationships/oleObject" Target="../embeddings/oleObject1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topLeftCell="A4" workbookViewId="0">
      <selection activeCell="D21" sqref="D21"/>
    </sheetView>
  </sheetViews>
  <sheetFormatPr defaultColWidth="9.140625" defaultRowHeight="12.75" x14ac:dyDescent="0.2"/>
  <cols>
    <col min="1" max="1" width="15.7109375" style="28" customWidth="1"/>
    <col min="2" max="2" width="10.7109375" style="28" customWidth="1"/>
    <col min="3" max="3" width="8.7109375" style="28" customWidth="1"/>
    <col min="4" max="5" width="6.7109375" style="28" customWidth="1"/>
    <col min="6" max="6" width="1.7109375" style="28" customWidth="1"/>
    <col min="7" max="7" width="15.7109375" style="28" customWidth="1"/>
    <col min="8" max="8" width="7" style="28" customWidth="1"/>
    <col min="9" max="9" width="4" style="28" customWidth="1"/>
    <col min="10" max="12" width="6.7109375" style="28" customWidth="1"/>
    <col min="13" max="16384" width="9.140625" style="28"/>
  </cols>
  <sheetData>
    <row r="1" spans="1:12" ht="15.75" x14ac:dyDescent="0.25">
      <c r="I1" s="176"/>
      <c r="J1" s="177"/>
      <c r="K1" s="177"/>
      <c r="L1" s="177"/>
    </row>
    <row r="2" spans="1:12" ht="20.25" x14ac:dyDescent="0.3">
      <c r="F2" s="103" t="str">
        <f>$I$9</f>
        <v>Release 1.1</v>
      </c>
      <c r="I2" s="178"/>
      <c r="L2" s="179"/>
    </row>
    <row r="3" spans="1:12" x14ac:dyDescent="0.2">
      <c r="F3" s="104" t="str">
        <f>"Project: "&amp;$B$16&amp;"  "&amp;$B$17</f>
        <v>Project: P18  教育平台</v>
      </c>
      <c r="I3" s="178"/>
      <c r="J3" s="180"/>
      <c r="K3" s="180"/>
      <c r="L3" s="177"/>
    </row>
    <row r="4" spans="1:12" ht="4.5" customHeight="1" x14ac:dyDescent="0.2"/>
    <row r="5" spans="1:12" ht="23.25" x14ac:dyDescent="0.2">
      <c r="A5" s="105" t="s">
        <v>0</v>
      </c>
      <c r="B5" s="106"/>
      <c r="C5" s="106"/>
      <c r="D5" s="106"/>
      <c r="E5" s="106"/>
      <c r="F5" s="106"/>
      <c r="G5" s="106"/>
      <c r="H5" s="106"/>
      <c r="I5" s="106"/>
      <c r="J5" s="106"/>
      <c r="K5" s="106"/>
      <c r="L5" s="106"/>
    </row>
    <row r="6" spans="1:12" ht="9" customHeight="1" x14ac:dyDescent="0.2">
      <c r="A6" s="49"/>
      <c r="B6" s="49"/>
      <c r="C6" s="49"/>
      <c r="D6" s="49"/>
      <c r="E6" s="49"/>
      <c r="F6" s="49"/>
      <c r="G6" s="49"/>
      <c r="H6" s="49"/>
      <c r="I6" s="49"/>
      <c r="J6" s="49"/>
      <c r="K6" s="49"/>
      <c r="L6" s="49"/>
    </row>
    <row r="7" spans="1:12" ht="16.5" customHeight="1" x14ac:dyDescent="0.2">
      <c r="A7" s="100" t="s">
        <v>1</v>
      </c>
      <c r="B7" s="101"/>
      <c r="C7" s="101"/>
      <c r="D7" s="101"/>
      <c r="E7" s="101"/>
      <c r="F7" s="147"/>
      <c r="G7" s="100" t="s">
        <v>2</v>
      </c>
      <c r="H7" s="148"/>
      <c r="I7" s="101"/>
      <c r="J7" s="101"/>
      <c r="K7" s="101"/>
      <c r="L7" s="101"/>
    </row>
    <row r="8" spans="1:12" ht="16.5" customHeight="1" x14ac:dyDescent="0.2">
      <c r="A8" s="102" t="s">
        <v>3</v>
      </c>
      <c r="B8" s="243" t="s">
        <v>4</v>
      </c>
      <c r="C8" s="243"/>
      <c r="D8" s="243"/>
      <c r="E8" s="243"/>
      <c r="F8" s="147"/>
      <c r="G8" s="244" t="s">
        <v>3</v>
      </c>
      <c r="H8" s="245"/>
      <c r="I8" s="243" t="s">
        <v>4</v>
      </c>
      <c r="J8" s="243"/>
      <c r="K8" s="243"/>
      <c r="L8" s="243"/>
    </row>
    <row r="9" spans="1:12" ht="16.5" customHeight="1" x14ac:dyDescent="0.2">
      <c r="A9" s="149" t="s">
        <v>5</v>
      </c>
      <c r="B9" s="246" t="s">
        <v>6</v>
      </c>
      <c r="C9" s="247"/>
      <c r="D9" s="247"/>
      <c r="E9" s="248"/>
      <c r="F9" s="147"/>
      <c r="G9" s="249" t="s">
        <v>7</v>
      </c>
      <c r="H9" s="250"/>
      <c r="I9" s="251" t="s">
        <v>8</v>
      </c>
      <c r="J9" s="252"/>
      <c r="K9" s="252"/>
      <c r="L9" s="253"/>
    </row>
    <row r="10" spans="1:12" ht="16.5" customHeight="1" x14ac:dyDescent="0.2">
      <c r="A10" s="150" t="s">
        <v>9</v>
      </c>
      <c r="B10" s="254" t="s">
        <v>10</v>
      </c>
      <c r="C10" s="255"/>
      <c r="D10" s="255"/>
      <c r="E10" s="256"/>
      <c r="F10" s="147"/>
      <c r="G10" s="257" t="s">
        <v>11</v>
      </c>
      <c r="H10" s="258"/>
      <c r="I10" s="259"/>
      <c r="J10" s="260"/>
      <c r="K10" s="260"/>
      <c r="L10" s="261"/>
    </row>
    <row r="11" spans="1:12" ht="16.5" customHeight="1" x14ac:dyDescent="0.2">
      <c r="A11" s="150" t="s">
        <v>12</v>
      </c>
      <c r="B11" s="254"/>
      <c r="C11" s="255"/>
      <c r="D11" s="255"/>
      <c r="E11" s="256"/>
      <c r="F11" s="147"/>
      <c r="G11" s="262" t="s">
        <v>13</v>
      </c>
      <c r="H11" s="263"/>
      <c r="I11" s="259"/>
      <c r="J11" s="260"/>
      <c r="K11" s="260"/>
      <c r="L11" s="261"/>
    </row>
    <row r="12" spans="1:12" ht="16.5" customHeight="1" x14ac:dyDescent="0.2">
      <c r="A12" s="151" t="s">
        <v>14</v>
      </c>
      <c r="B12" s="264" t="s">
        <v>15</v>
      </c>
      <c r="C12" s="265"/>
      <c r="D12" s="265"/>
      <c r="E12" s="266"/>
      <c r="F12" s="147"/>
      <c r="G12" s="267" t="s">
        <v>16</v>
      </c>
      <c r="H12" s="268"/>
      <c r="I12" s="269"/>
      <c r="J12" s="270"/>
      <c r="K12" s="270"/>
      <c r="L12" s="271"/>
    </row>
    <row r="13" spans="1:12" ht="16.5" customHeight="1" x14ac:dyDescent="0.2">
      <c r="A13" s="152"/>
      <c r="B13" s="147"/>
      <c r="C13" s="147"/>
      <c r="D13" s="147"/>
      <c r="E13" s="147"/>
      <c r="F13" s="153"/>
      <c r="G13" s="267" t="s">
        <v>17</v>
      </c>
      <c r="H13" s="268"/>
      <c r="I13" s="269"/>
      <c r="J13" s="270"/>
      <c r="K13" s="270"/>
      <c r="L13" s="271"/>
    </row>
    <row r="14" spans="1:12" ht="16.5" customHeight="1" x14ac:dyDescent="0.2">
      <c r="A14" s="100" t="s">
        <v>18</v>
      </c>
      <c r="B14" s="101"/>
      <c r="C14" s="101"/>
      <c r="D14" s="101"/>
      <c r="E14" s="101"/>
      <c r="F14" s="147"/>
      <c r="G14" s="267" t="s">
        <v>19</v>
      </c>
      <c r="H14" s="268"/>
      <c r="I14" s="269"/>
      <c r="J14" s="270"/>
      <c r="K14" s="270"/>
      <c r="L14" s="271"/>
    </row>
    <row r="15" spans="1:12" ht="16.5" customHeight="1" x14ac:dyDescent="0.2">
      <c r="A15" s="102" t="s">
        <v>3</v>
      </c>
      <c r="B15" s="243" t="s">
        <v>4</v>
      </c>
      <c r="C15" s="243"/>
      <c r="D15" s="243"/>
      <c r="E15" s="243"/>
      <c r="F15" s="154"/>
      <c r="G15" s="267" t="s">
        <v>20</v>
      </c>
      <c r="H15" s="268"/>
      <c r="I15" s="269"/>
      <c r="J15" s="270"/>
      <c r="K15" s="270"/>
      <c r="L15" s="271"/>
    </row>
    <row r="16" spans="1:12" ht="16.5" customHeight="1" x14ac:dyDescent="0.2">
      <c r="A16" s="155" t="s">
        <v>21</v>
      </c>
      <c r="B16" s="246" t="s">
        <v>22</v>
      </c>
      <c r="C16" s="247"/>
      <c r="D16" s="247"/>
      <c r="E16" s="248"/>
      <c r="F16" s="147"/>
      <c r="G16" s="267" t="s">
        <v>23</v>
      </c>
      <c r="H16" s="268"/>
      <c r="I16" s="269"/>
      <c r="J16" s="270"/>
      <c r="K16" s="270"/>
      <c r="L16" s="271"/>
    </row>
    <row r="17" spans="1:12" ht="16.5" customHeight="1" x14ac:dyDescent="0.2">
      <c r="A17" s="156" t="s">
        <v>24</v>
      </c>
      <c r="B17" s="264" t="s">
        <v>25</v>
      </c>
      <c r="C17" s="265"/>
      <c r="D17" s="265"/>
      <c r="E17" s="266"/>
      <c r="F17" s="147"/>
      <c r="G17" s="272" t="s">
        <v>26</v>
      </c>
      <c r="H17" s="273"/>
      <c r="I17" s="274"/>
      <c r="J17" s="275"/>
      <c r="K17" s="275"/>
      <c r="L17" s="276"/>
    </row>
    <row r="18" spans="1:12" ht="9" customHeight="1" x14ac:dyDescent="0.2">
      <c r="A18" s="49"/>
      <c r="B18" s="49"/>
      <c r="C18" s="49"/>
      <c r="D18" s="49"/>
      <c r="E18" s="49"/>
      <c r="F18" s="49"/>
      <c r="G18" s="49"/>
      <c r="H18" s="49"/>
      <c r="I18" s="49"/>
      <c r="J18" s="49"/>
      <c r="K18" s="49"/>
      <c r="L18" s="49"/>
    </row>
    <row r="19" spans="1:12" ht="16.5" customHeight="1" x14ac:dyDescent="0.2">
      <c r="A19" s="157" t="s">
        <v>27</v>
      </c>
      <c r="B19" s="158"/>
      <c r="C19" s="158"/>
      <c r="D19" s="158"/>
      <c r="E19" s="158"/>
      <c r="F19" s="147"/>
      <c r="G19" s="100" t="s">
        <v>28</v>
      </c>
      <c r="H19" s="148"/>
      <c r="I19" s="101"/>
      <c r="J19" s="101"/>
      <c r="K19" s="101"/>
      <c r="L19" s="101"/>
    </row>
    <row r="20" spans="1:12" ht="30" customHeight="1" x14ac:dyDescent="0.2">
      <c r="A20" s="277" t="s">
        <v>29</v>
      </c>
      <c r="B20" s="277"/>
      <c r="C20" s="159" t="s">
        <v>30</v>
      </c>
      <c r="D20" s="160" t="s">
        <v>31</v>
      </c>
      <c r="E20" s="160" t="s">
        <v>32</v>
      </c>
      <c r="F20" s="49"/>
      <c r="G20" s="278" t="s">
        <v>33</v>
      </c>
      <c r="H20" s="279"/>
      <c r="I20" s="278" t="s">
        <v>32</v>
      </c>
      <c r="J20" s="280"/>
      <c r="K20" s="280"/>
      <c r="L20" s="279"/>
    </row>
    <row r="21" spans="1:12" ht="16.5" customHeight="1" x14ac:dyDescent="0.2">
      <c r="A21" s="281" t="e">
        <f>#REF!</f>
        <v>#REF!</v>
      </c>
      <c r="B21" s="282"/>
      <c r="C21" s="161"/>
      <c r="D21" s="162" t="e">
        <f>IF(#REF!=0,"",#REF!)</f>
        <v>#REF!</v>
      </c>
      <c r="E21" s="163" t="e">
        <f>IF(#REF!=0,"",#REF!)</f>
        <v>#REF!</v>
      </c>
      <c r="F21" s="49"/>
      <c r="G21" s="49"/>
      <c r="H21" s="49"/>
      <c r="I21" s="181"/>
      <c r="J21" s="49"/>
      <c r="K21" s="49"/>
      <c r="L21" s="49"/>
    </row>
    <row r="22" spans="1:12" ht="16.5" customHeight="1" x14ac:dyDescent="0.2">
      <c r="A22" s="281" t="e">
        <f>#REF!</f>
        <v>#REF!</v>
      </c>
      <c r="B22" s="282"/>
      <c r="C22" s="161"/>
      <c r="D22" s="162" t="e">
        <f>#REF!</f>
        <v>#REF!</v>
      </c>
      <c r="E22" s="163" t="e">
        <f>IF(#REF!=0,"",#REF!)</f>
        <v>#REF!</v>
      </c>
      <c r="F22" s="49"/>
      <c r="G22" s="49"/>
      <c r="H22" s="49"/>
      <c r="I22" s="181"/>
      <c r="J22" s="49"/>
      <c r="K22" s="49"/>
      <c r="L22" s="49"/>
    </row>
    <row r="23" spans="1:12" ht="16.5" customHeight="1" x14ac:dyDescent="0.2">
      <c r="A23" s="281" t="e">
        <f>#REF!</f>
        <v>#REF!</v>
      </c>
      <c r="B23" s="282"/>
      <c r="C23" s="161"/>
      <c r="D23" s="162" t="e">
        <f>#REF!</f>
        <v>#REF!</v>
      </c>
      <c r="E23" s="163" t="e">
        <f>IF(#REF!=0,"",#REF!)</f>
        <v>#REF!</v>
      </c>
      <c r="F23" s="49"/>
      <c r="G23" s="49"/>
      <c r="H23" s="49"/>
      <c r="I23" s="181"/>
      <c r="J23" s="49"/>
      <c r="K23" s="49"/>
      <c r="L23" s="49"/>
    </row>
    <row r="24" spans="1:12" ht="16.5" customHeight="1" x14ac:dyDescent="0.2">
      <c r="A24" s="281" t="e">
        <f>#REF!</f>
        <v>#REF!</v>
      </c>
      <c r="B24" s="282"/>
      <c r="C24" s="161"/>
      <c r="D24" s="162" t="e">
        <f>#REF!</f>
        <v>#REF!</v>
      </c>
      <c r="E24" s="163" t="e">
        <f>IF(#REF!=0,"",#REF!)</f>
        <v>#REF!</v>
      </c>
      <c r="F24" s="49"/>
      <c r="G24" s="49"/>
      <c r="H24" s="49"/>
      <c r="I24" s="181"/>
      <c r="J24" s="49"/>
      <c r="K24" s="49"/>
      <c r="L24" s="49"/>
    </row>
    <row r="25" spans="1:12" ht="16.5" customHeight="1" x14ac:dyDescent="0.2">
      <c r="A25" s="281" t="e">
        <f>#REF!</f>
        <v>#REF!</v>
      </c>
      <c r="B25" s="282"/>
      <c r="C25" s="161"/>
      <c r="D25" s="162" t="e">
        <f>#REF!</f>
        <v>#REF!</v>
      </c>
      <c r="E25" s="163" t="e">
        <f>IF(#REF!=0,"",#REF!)</f>
        <v>#REF!</v>
      </c>
      <c r="F25" s="49"/>
      <c r="G25" s="49"/>
      <c r="H25" s="49"/>
      <c r="I25" s="181"/>
      <c r="J25" s="49"/>
      <c r="K25" s="49"/>
      <c r="L25" s="49"/>
    </row>
    <row r="26" spans="1:12" ht="16.5" customHeight="1" x14ac:dyDescent="0.2">
      <c r="A26" s="281" t="e">
        <f>#REF!</f>
        <v>#REF!</v>
      </c>
      <c r="B26" s="282"/>
      <c r="C26" s="161"/>
      <c r="D26" s="162" t="e">
        <f>#REF!</f>
        <v>#REF!</v>
      </c>
      <c r="E26" s="163" t="e">
        <f>IF(#REF!=0,"",#REF!)</f>
        <v>#REF!</v>
      </c>
      <c r="F26" s="49"/>
      <c r="G26" s="49"/>
      <c r="H26" s="49"/>
      <c r="I26" s="181"/>
      <c r="J26" s="49"/>
      <c r="K26" s="49"/>
      <c r="L26" s="49"/>
    </row>
    <row r="27" spans="1:12" ht="16.5" customHeight="1" x14ac:dyDescent="0.2">
      <c r="A27" s="281" t="e">
        <f>#REF!</f>
        <v>#REF!</v>
      </c>
      <c r="B27" s="282"/>
      <c r="C27" s="161"/>
      <c r="D27" s="162" t="e">
        <f>#REF!</f>
        <v>#REF!</v>
      </c>
      <c r="E27" s="163" t="e">
        <f>IF(#REF!=0,"",#REF!)</f>
        <v>#REF!</v>
      </c>
      <c r="F27" s="49"/>
      <c r="G27" s="49"/>
      <c r="H27" s="49"/>
      <c r="I27" s="181"/>
      <c r="J27" s="49"/>
      <c r="K27" s="49"/>
      <c r="L27" s="49"/>
    </row>
    <row r="28" spans="1:12" ht="16.5" customHeight="1" x14ac:dyDescent="0.2">
      <c r="A28" s="281" t="e">
        <f>#REF!</f>
        <v>#REF!</v>
      </c>
      <c r="B28" s="282"/>
      <c r="C28" s="161"/>
      <c r="D28" s="162" t="e">
        <f>#REF!</f>
        <v>#REF!</v>
      </c>
      <c r="E28" s="163" t="e">
        <f>IF(#REF!=0,"",#REF!)</f>
        <v>#REF!</v>
      </c>
      <c r="F28" s="49"/>
      <c r="G28" s="49"/>
      <c r="H28" s="49"/>
      <c r="I28" s="181"/>
      <c r="J28" s="49"/>
      <c r="K28" s="49"/>
      <c r="L28" s="49"/>
    </row>
    <row r="29" spans="1:12" ht="16.5" customHeight="1" x14ac:dyDescent="0.2">
      <c r="A29" s="281"/>
      <c r="B29" s="282"/>
      <c r="C29" s="161"/>
      <c r="D29" s="162" t="e">
        <f>IF(#REF!=0,"",#REF!)</f>
        <v>#REF!</v>
      </c>
      <c r="E29" s="163" t="e">
        <f>IF(#REF!=0,"",#REF!)</f>
        <v>#REF!</v>
      </c>
      <c r="F29" s="49"/>
      <c r="G29" s="49"/>
      <c r="H29" s="49"/>
      <c r="I29" s="181"/>
      <c r="J29" s="49"/>
      <c r="K29" s="49"/>
      <c r="L29" s="49"/>
    </row>
    <row r="30" spans="1:12" ht="16.5" customHeight="1" x14ac:dyDescent="0.2">
      <c r="A30" s="281" t="e">
        <f ca="1">MID(CELL("filename",#REF!),FIND("]",CELL("filename"),1)+1,255)</f>
        <v>#REF!</v>
      </c>
      <c r="B30" s="282"/>
      <c r="C30" s="161"/>
      <c r="D30" s="162" t="e">
        <f>IF(#REF!=0,"",#REF!)</f>
        <v>#REF!</v>
      </c>
      <c r="E30" s="163" t="e">
        <f>IF(#REF!=0,"",#REF!)</f>
        <v>#REF!</v>
      </c>
      <c r="F30" s="49"/>
      <c r="G30" s="49"/>
      <c r="H30" s="49"/>
      <c r="I30" s="181"/>
      <c r="J30" s="49"/>
      <c r="K30" s="49"/>
      <c r="L30" s="49"/>
    </row>
    <row r="31" spans="1:12" ht="16.5" customHeight="1" x14ac:dyDescent="0.2">
      <c r="A31" s="281" t="e">
        <f ca="1">MID(CELL("filename",#REF!),FIND("]",CELL("filename"),1)+1,255)</f>
        <v>#REF!</v>
      </c>
      <c r="B31" s="282"/>
      <c r="C31" s="161"/>
      <c r="D31" s="162" t="e">
        <f>IF(#REF!=0,"",#REF!)</f>
        <v>#REF!</v>
      </c>
      <c r="E31" s="163" t="e">
        <f>IF(#REF!=0,"",#REF!)</f>
        <v>#REF!</v>
      </c>
      <c r="F31" s="49"/>
      <c r="G31" s="49"/>
      <c r="H31" s="49"/>
      <c r="I31" s="181"/>
      <c r="J31" s="49"/>
      <c r="K31" s="49"/>
      <c r="L31" s="49"/>
    </row>
    <row r="32" spans="1:12" ht="16.5" customHeight="1" x14ac:dyDescent="0.2">
      <c r="A32" s="281" t="e">
        <f ca="1">MID(CELL("filename",#REF!),FIND("]",CELL("filename"),1)+1,255)</f>
        <v>#REF!</v>
      </c>
      <c r="B32" s="282"/>
      <c r="C32" s="161"/>
      <c r="D32" s="162" t="e">
        <f>IF(#REF!=0,"",#REF!)</f>
        <v>#REF!</v>
      </c>
      <c r="E32" s="163" t="e">
        <f>IF(#REF!=0,"",#REF!)</f>
        <v>#REF!</v>
      </c>
      <c r="F32" s="49"/>
      <c r="G32" s="49"/>
      <c r="H32" s="49"/>
      <c r="I32" s="181"/>
      <c r="J32" s="49"/>
      <c r="K32" s="49"/>
      <c r="L32" s="49"/>
    </row>
    <row r="33" spans="1:12" ht="16.5" customHeight="1" x14ac:dyDescent="0.25">
      <c r="A33" s="281" t="e">
        <f ca="1">MID(CELL("filename",#REF!),FIND("]",CELL("filename"),1)+1,255)</f>
        <v>#REF!</v>
      </c>
      <c r="B33" s="282"/>
      <c r="C33" s="161"/>
      <c r="D33" s="162" t="e">
        <f>IF(#REF!=0,"",#REF!)</f>
        <v>#REF!</v>
      </c>
      <c r="E33" s="163" t="e">
        <f>IF(#REF!=0,"",#REF!)</f>
        <v>#REF!</v>
      </c>
      <c r="F33" s="49"/>
      <c r="G33" s="164" t="s">
        <v>34</v>
      </c>
      <c r="H33" s="165"/>
      <c r="I33" s="182"/>
      <c r="J33" s="182"/>
      <c r="K33" s="182"/>
      <c r="L33" s="182"/>
    </row>
    <row r="34" spans="1:12" ht="16.5" customHeight="1" x14ac:dyDescent="0.2">
      <c r="A34" s="281" t="e">
        <f ca="1">MID(CELL("filename",#REF!),FIND("]",CELL("filename"),1)+1,255)</f>
        <v>#REF!</v>
      </c>
      <c r="B34" s="282"/>
      <c r="C34" s="161"/>
      <c r="D34" s="162" t="e">
        <f>IF(#REF!=0,"",#REF!)</f>
        <v>#REF!</v>
      </c>
      <c r="E34" s="163" t="e">
        <f>IF(#REF!=0,"",#REF!)</f>
        <v>#REF!</v>
      </c>
      <c r="F34" s="49"/>
      <c r="G34" s="296" t="s">
        <v>35</v>
      </c>
      <c r="H34" s="297"/>
      <c r="I34" s="298"/>
      <c r="J34" s="311" t="s">
        <v>33</v>
      </c>
      <c r="K34" s="313" t="s">
        <v>36</v>
      </c>
      <c r="L34" s="294" t="s">
        <v>32</v>
      </c>
    </row>
    <row r="35" spans="1:12" ht="16.5" customHeight="1" x14ac:dyDescent="0.2">
      <c r="A35" s="281" t="e">
        <f ca="1">MID(CELL("filename",#REF!),FIND("]",CELL("filename"),1)+1,255)</f>
        <v>#REF!</v>
      </c>
      <c r="B35" s="282"/>
      <c r="C35" s="161"/>
      <c r="D35" s="162" t="e">
        <f>IF(#REF!=0,"",#REF!)</f>
        <v>#REF!</v>
      </c>
      <c r="E35" s="163" t="e">
        <f>IF(#REF!=0,"",#REF!)</f>
        <v>#REF!</v>
      </c>
      <c r="F35" s="49"/>
      <c r="G35" s="299"/>
      <c r="H35" s="300"/>
      <c r="I35" s="301"/>
      <c r="J35" s="312"/>
      <c r="K35" s="314"/>
      <c r="L35" s="295"/>
    </row>
    <row r="36" spans="1:12" ht="16.5" customHeight="1" x14ac:dyDescent="0.2">
      <c r="A36" s="281" t="e">
        <f ca="1">MID(CELL("filename",#REF!),FIND("]",CELL("filename"),1)+1,255)</f>
        <v>#REF!</v>
      </c>
      <c r="B36" s="282"/>
      <c r="C36" s="161"/>
      <c r="D36" s="162" t="e">
        <f>IF(#REF!=0,"",#REF!)</f>
        <v>#REF!</v>
      </c>
      <c r="E36" s="163" t="e">
        <f>IF(#REF!=0,"",#REF!)</f>
        <v>#REF!</v>
      </c>
      <c r="F36" s="49"/>
      <c r="G36" s="283" t="s">
        <v>37</v>
      </c>
      <c r="H36" s="284"/>
      <c r="I36" s="285"/>
      <c r="J36" s="183" t="e">
        <f>#REF!+#REF!+#REF!+#REF!+#REF!+#REF!+#REF!+#REF!+#REF!+#REF!+#REF!+#REF!+#REF!+#REF!+#REF!+#REF!+#REF!+#REF!+#REF!+'20 - X'!E4</f>
        <v>#REF!</v>
      </c>
      <c r="K36" s="184" t="e">
        <f>J36/$J$42</f>
        <v>#REF!</v>
      </c>
      <c r="L36" s="185" t="e">
        <f>#REF!+#REF!+#REF!+#REF!+#REF!+#REF!+#REF!+#REF!+#REF!+#REF!+#REF!+#REF!+#REF!+#REF!+#REF!+#REF!+#REF!+#REF!+#REF!+'20 - X'!G4</f>
        <v>#REF!</v>
      </c>
    </row>
    <row r="37" spans="1:12" ht="16.5" customHeight="1" x14ac:dyDescent="0.2">
      <c r="A37" s="281" t="e">
        <f ca="1">MID(CELL("filename",#REF!),FIND("]",CELL("filename"),1)+1,255)</f>
        <v>#REF!</v>
      </c>
      <c r="B37" s="282"/>
      <c r="C37" s="161"/>
      <c r="D37" s="162" t="e">
        <f>IF(#REF!=0,"",#REF!)</f>
        <v>#REF!</v>
      </c>
      <c r="E37" s="163" t="e">
        <f>IF(#REF!=0,"",#REF!)</f>
        <v>#REF!</v>
      </c>
      <c r="F37" s="49"/>
      <c r="G37" s="286" t="s">
        <v>38</v>
      </c>
      <c r="H37" s="287"/>
      <c r="I37" s="288"/>
      <c r="J37" s="186" t="e">
        <f>#REF!+#REF!+#REF!+#REF!+#REF!+#REF!+#REF!+#REF!+#REF!+#REF!+#REF!+#REF!+#REF!+#REF!+#REF!+#REF!+#REF!+#REF!+#REF!+'20 - X'!E5</f>
        <v>#REF!</v>
      </c>
      <c r="K37" s="187" t="e">
        <f>J37/$J$42</f>
        <v>#REF!</v>
      </c>
      <c r="L37" s="188" t="e">
        <f>#REF!+#REF!+#REF!+#REF!+#REF!+#REF!+#REF!+#REF!+#REF!+#REF!+#REF!+#REF!+#REF!+#REF!+#REF!+#REF!+#REF!+#REF!+#REF!+'20 - X'!G5</f>
        <v>#REF!</v>
      </c>
    </row>
    <row r="38" spans="1:12" ht="16.5" customHeight="1" x14ac:dyDescent="0.2">
      <c r="A38" s="289" t="str">
        <f ca="1">MID(CELL("filename",'20 - X'!$A$1),FIND("]",CELL("filename"),1)+1,255)</f>
        <v>20 - X</v>
      </c>
      <c r="B38" s="290"/>
      <c r="C38" s="166"/>
      <c r="D38" s="167" t="str">
        <f>IF('20 - X'!$E$9=0,"",'20 - X'!$E$9)</f>
        <v/>
      </c>
      <c r="E38" s="168" t="str">
        <f>IF('20 - X'!$G$9=0,"",'20 - X'!$G$9)</f>
        <v/>
      </c>
      <c r="F38" s="49"/>
      <c r="G38" s="291" t="s">
        <v>39</v>
      </c>
      <c r="H38" s="292"/>
      <c r="I38" s="293"/>
      <c r="J38" s="189" t="e">
        <f>#REF!+#REF!+#REF!+#REF!+#REF!+#REF!+#REF!+#REF!+#REF!+#REF!+#REF!+#REF!+#REF!+#REF!+#REF!+#REF!+#REF!+#REF!+#REF!+'20 - X'!E6</f>
        <v>#REF!</v>
      </c>
      <c r="K38" s="190" t="e">
        <f>J38/$J$42</f>
        <v>#REF!</v>
      </c>
      <c r="L38" s="191" t="e">
        <f>#REF!+#REF!+#REF!+#REF!+#REF!+#REF!+#REF!+#REF!+#REF!+#REF!+#REF!+#REF!+#REF!+#REF!+#REF!+#REF!+#REF!+#REF!+#REF!+'20 - X'!G6</f>
        <v>#REF!</v>
      </c>
    </row>
    <row r="39" spans="1:12" ht="16.5" customHeight="1" x14ac:dyDescent="0.2">
      <c r="A39" s="49"/>
      <c r="B39" s="49"/>
      <c r="C39" s="49"/>
      <c r="D39" s="49"/>
      <c r="E39" s="169"/>
      <c r="F39" s="49"/>
      <c r="G39" s="286" t="s">
        <v>40</v>
      </c>
      <c r="H39" s="287"/>
      <c r="I39" s="288"/>
      <c r="J39" s="186" t="e">
        <f>#REF!+#REF!+#REF!+#REF!+#REF!+#REF!+#REF!+#REF!+#REF!+#REF!+#REF!+#REF!+#REF!+#REF!+#REF!+#REF!+#REF!+#REF!+#REF!+'20 - X'!E7</f>
        <v>#REF!</v>
      </c>
      <c r="K39" s="187" t="e">
        <f>J39/$J$42</f>
        <v>#REF!</v>
      </c>
      <c r="L39" s="188" t="e">
        <f>#REF!+#REF!+#REF!+#REF!+#REF!+#REF!+#REF!+#REF!+#REF!+#REF!+#REF!+#REF!+#REF!+#REF!+#REF!+#REF!+#REF!+#REF!+#REF!+'20 - X'!G7</f>
        <v>#REF!</v>
      </c>
    </row>
    <row r="40" spans="1:12" ht="16.5" customHeight="1" x14ac:dyDescent="0.2">
      <c r="A40" s="170" t="s">
        <v>41</v>
      </c>
      <c r="B40" s="171"/>
      <c r="C40" s="172"/>
      <c r="D40" s="173" t="e">
        <f>SUM(D21:D38)</f>
        <v>#REF!</v>
      </c>
      <c r="E40" s="174" t="e">
        <f>SUM(E21:E38)</f>
        <v>#REF!</v>
      </c>
      <c r="F40" s="49"/>
      <c r="G40" s="302" t="s">
        <v>42</v>
      </c>
      <c r="H40" s="303"/>
      <c r="I40" s="304"/>
      <c r="J40" s="192" t="e">
        <f>#REF!+#REF!+#REF!+#REF!+#REF!+#REF!+#REF!+#REF!+#REF!+#REF!+#REF!+#REF!+#REF!+#REF!+#REF!+#REF!+#REF!+#REF!+#REF!+'20 - X'!E8</f>
        <v>#REF!</v>
      </c>
      <c r="K40" s="193" t="e">
        <f>J40/$J$42</f>
        <v>#REF!</v>
      </c>
      <c r="L40" s="194" t="e">
        <f>#REF!+#REF!+#REF!+#REF!+#REF!+#REF!+#REF!+#REF!+#REF!+#REF!+#REF!+#REF!+#REF!+#REF!+#REF!+#REF!+#REF!+#REF!+#REF!+'20 - X'!G8</f>
        <v>#REF!</v>
      </c>
    </row>
    <row r="41" spans="1:12" ht="4.5" customHeight="1" x14ac:dyDescent="0.2">
      <c r="A41" s="49"/>
      <c r="B41" s="49"/>
      <c r="C41" s="49"/>
      <c r="D41" s="49"/>
      <c r="E41" s="169"/>
      <c r="F41" s="49"/>
      <c r="G41" s="49"/>
      <c r="H41" s="49"/>
      <c r="I41" s="49"/>
      <c r="J41" s="49"/>
      <c r="K41" s="49"/>
      <c r="L41" s="49"/>
    </row>
    <row r="42" spans="1:12" x14ac:dyDescent="0.2">
      <c r="A42" s="49"/>
      <c r="B42" s="49"/>
      <c r="C42" s="49"/>
      <c r="D42" s="49"/>
      <c r="E42" s="49"/>
      <c r="F42" s="49"/>
      <c r="G42" s="305" t="s">
        <v>41</v>
      </c>
      <c r="H42" s="306"/>
      <c r="I42" s="307"/>
      <c r="J42" s="195" t="e">
        <f>SUM(J36:J40)</f>
        <v>#REF!</v>
      </c>
      <c r="K42" s="196" t="e">
        <f>J42/$J$42</f>
        <v>#REF!</v>
      </c>
      <c r="L42" s="174" t="e">
        <f>SUM(L36:L40)</f>
        <v>#REF!</v>
      </c>
    </row>
    <row r="43" spans="1:12" ht="4.5" customHeight="1" x14ac:dyDescent="0.2">
      <c r="A43" s="49"/>
      <c r="B43" s="49"/>
      <c r="C43" s="49"/>
      <c r="D43" s="49"/>
      <c r="E43" s="169"/>
      <c r="F43" s="49"/>
      <c r="G43" s="49"/>
      <c r="H43" s="49"/>
      <c r="I43" s="49"/>
      <c r="J43" s="49"/>
      <c r="K43" s="49"/>
      <c r="L43" s="49"/>
    </row>
    <row r="44" spans="1:12" x14ac:dyDescent="0.2">
      <c r="A44" s="175"/>
      <c r="B44" s="49"/>
      <c r="C44" s="49"/>
      <c r="D44" s="49"/>
      <c r="E44" s="49"/>
      <c r="F44" s="49"/>
      <c r="G44" s="308" t="s">
        <v>43</v>
      </c>
      <c r="H44" s="309"/>
      <c r="I44" s="310"/>
      <c r="J44" s="197" t="e">
        <f>#REF!+#REF!+#REF!+#REF!+#REF!+#REF!+#REF!+#REF!+#REF!+#REF!+#REF!+#REF!+#REF!+#REF!+#REF!+#REF!+#REF!+#REF!+#REF!+'20 - X'!E10</f>
        <v>#REF!</v>
      </c>
      <c r="K44" s="198"/>
      <c r="L44" s="199" t="e">
        <f>#REF!+#REF!+#REF!+#REF!+#REF!+#REF!+#REF!+#REF!+#REF!+#REF!+#REF!+#REF!+#REF!+#REF!+#REF!+#REF!+#REF!+#REF!+#REF!+'20 - X'!G10</f>
        <v>#REF!</v>
      </c>
    </row>
    <row r="45" spans="1:12" ht="9" customHeight="1" x14ac:dyDescent="0.2">
      <c r="A45" s="49"/>
      <c r="B45" s="49"/>
      <c r="C45" s="49"/>
      <c r="D45" s="49"/>
      <c r="E45" s="49"/>
      <c r="F45" s="49"/>
      <c r="G45" s="49"/>
      <c r="H45" s="49"/>
      <c r="I45" s="49"/>
      <c r="J45" s="49"/>
      <c r="K45" s="49"/>
      <c r="L45" s="49"/>
    </row>
    <row r="46" spans="1:12" x14ac:dyDescent="0.2">
      <c r="A46" s="49"/>
      <c r="B46" s="49"/>
      <c r="C46" s="49"/>
      <c r="D46" s="49"/>
      <c r="E46" s="49"/>
      <c r="F46" s="49"/>
      <c r="G46" s="49"/>
      <c r="H46" s="49"/>
      <c r="I46" s="49"/>
      <c r="J46" s="49"/>
      <c r="K46" s="49"/>
      <c r="L46" s="146" t="s">
        <v>44</v>
      </c>
    </row>
    <row r="47" spans="1:12" x14ac:dyDescent="0.2">
      <c r="F47" s="49"/>
      <c r="G47" s="49"/>
      <c r="H47" s="49"/>
      <c r="I47" s="49"/>
      <c r="J47" s="49"/>
      <c r="K47" s="49"/>
      <c r="L47" s="49"/>
    </row>
    <row r="48" spans="1:12" x14ac:dyDescent="0.2">
      <c r="F48" s="49"/>
      <c r="G48" s="49"/>
      <c r="H48" s="49"/>
      <c r="I48" s="49"/>
      <c r="J48" s="49"/>
      <c r="K48" s="49"/>
      <c r="L48" s="49"/>
    </row>
  </sheetData>
  <mergeCells count="60">
    <mergeCell ref="L34:L35"/>
    <mergeCell ref="G34:I35"/>
    <mergeCell ref="G40:I40"/>
    <mergeCell ref="G42:I42"/>
    <mergeCell ref="G44:I44"/>
    <mergeCell ref="J34:J35"/>
    <mergeCell ref="K34:K35"/>
    <mergeCell ref="A37:B37"/>
    <mergeCell ref="G37:I37"/>
    <mergeCell ref="A38:B38"/>
    <mergeCell ref="G38:I38"/>
    <mergeCell ref="G39:I39"/>
    <mergeCell ref="A33:B33"/>
    <mergeCell ref="A34:B34"/>
    <mergeCell ref="A35:B35"/>
    <mergeCell ref="A36:B36"/>
    <mergeCell ref="G36:I36"/>
    <mergeCell ref="A28:B28"/>
    <mergeCell ref="A29:B29"/>
    <mergeCell ref="A30:B30"/>
    <mergeCell ref="A31:B31"/>
    <mergeCell ref="A32:B32"/>
    <mergeCell ref="A23:B23"/>
    <mergeCell ref="A24:B24"/>
    <mergeCell ref="A25:B25"/>
    <mergeCell ref="A26:B26"/>
    <mergeCell ref="A27:B27"/>
    <mergeCell ref="A20:B20"/>
    <mergeCell ref="G20:H20"/>
    <mergeCell ref="I20:L20"/>
    <mergeCell ref="A21:B21"/>
    <mergeCell ref="A22:B22"/>
    <mergeCell ref="B16:E16"/>
    <mergeCell ref="G16:H16"/>
    <mergeCell ref="I16:L16"/>
    <mergeCell ref="B17:E17"/>
    <mergeCell ref="G17:H17"/>
    <mergeCell ref="I17:L17"/>
    <mergeCell ref="G14:H14"/>
    <mergeCell ref="I14:L14"/>
    <mergeCell ref="B15:E15"/>
    <mergeCell ref="G15:H15"/>
    <mergeCell ref="I15:L15"/>
    <mergeCell ref="B12:E12"/>
    <mergeCell ref="G12:H12"/>
    <mergeCell ref="I12:L12"/>
    <mergeCell ref="G13:H13"/>
    <mergeCell ref="I13:L13"/>
    <mergeCell ref="B10:E10"/>
    <mergeCell ref="G10:H10"/>
    <mergeCell ref="I10:L10"/>
    <mergeCell ref="B11:E11"/>
    <mergeCell ref="G11:H11"/>
    <mergeCell ref="I11:L11"/>
    <mergeCell ref="B8:E8"/>
    <mergeCell ref="G8:H8"/>
    <mergeCell ref="I8:L8"/>
    <mergeCell ref="B9:E9"/>
    <mergeCell ref="G9:H9"/>
    <mergeCell ref="I9:L9"/>
  </mergeCells>
  <phoneticPr fontId="7" type="noConversion"/>
  <conditionalFormatting sqref="A21:B29">
    <cfRule type="cellIs" dxfId="72" priority="19" stopIfTrue="1" operator="equal">
      <formula>"2 - X"</formula>
    </cfRule>
  </conditionalFormatting>
  <conditionalFormatting sqref="A30:B30">
    <cfRule type="cellIs" dxfId="71" priority="9" stopIfTrue="1" operator="equal">
      <formula>"12 - X"</formula>
    </cfRule>
  </conditionalFormatting>
  <conditionalFormatting sqref="A31:B31">
    <cfRule type="cellIs" dxfId="70" priority="10" stopIfTrue="1" operator="equal">
      <formula>"13 - X"</formula>
    </cfRule>
  </conditionalFormatting>
  <conditionalFormatting sqref="A32:B32">
    <cfRule type="cellIs" dxfId="69" priority="11" stopIfTrue="1" operator="equal">
      <formula>"14 - X"</formula>
    </cfRule>
  </conditionalFormatting>
  <conditionalFormatting sqref="A33:B33">
    <cfRule type="cellIs" dxfId="68" priority="12" stopIfTrue="1" operator="equal">
      <formula>"15 - X"</formula>
    </cfRule>
  </conditionalFormatting>
  <conditionalFormatting sqref="A34:B34">
    <cfRule type="cellIs" dxfId="67" priority="13" stopIfTrue="1" operator="equal">
      <formula>"16 - X"</formula>
    </cfRule>
  </conditionalFormatting>
  <conditionalFormatting sqref="A35:B35">
    <cfRule type="cellIs" dxfId="66" priority="14" stopIfTrue="1" operator="equal">
      <formula>"17 - X"</formula>
    </cfRule>
  </conditionalFormatting>
  <conditionalFormatting sqref="A36:B36">
    <cfRule type="cellIs" dxfId="65" priority="15" stopIfTrue="1" operator="equal">
      <formula>"18 - X"</formula>
    </cfRule>
  </conditionalFormatting>
  <conditionalFormatting sqref="A37:B37">
    <cfRule type="cellIs" dxfId="64" priority="16" stopIfTrue="1" operator="equal">
      <formula>"19 - X"</formula>
    </cfRule>
  </conditionalFormatting>
  <conditionalFormatting sqref="A38:B38">
    <cfRule type="cellIs" dxfId="63"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996A8-6A35-442E-ADAE-485F627E84A3}">
  <dimension ref="A1:G19"/>
  <sheetViews>
    <sheetView workbookViewId="0">
      <selection activeCell="D16" sqref="D16"/>
    </sheetView>
  </sheetViews>
  <sheetFormatPr defaultColWidth="9" defaultRowHeight="12.75" x14ac:dyDescent="0.2"/>
  <cols>
    <col min="1" max="1" width="3.140625" customWidth="1"/>
    <col min="2" max="2" width="37.42578125" bestFit="1" customWidth="1"/>
    <col min="3" max="3" width="34.7109375" customWidth="1"/>
    <col min="4" max="4" width="30.42578125" customWidth="1"/>
    <col min="5" max="5" width="24.140625" customWidth="1"/>
    <col min="6" max="6" width="9.140625" customWidth="1"/>
    <col min="7" max="7" width="48.5703125" customWidth="1"/>
  </cols>
  <sheetData>
    <row r="1" spans="1:7" ht="16.5" thickBot="1" x14ac:dyDescent="0.25">
      <c r="A1" s="329" t="s">
        <v>331</v>
      </c>
      <c r="B1" s="329"/>
      <c r="C1" s="329"/>
      <c r="D1" s="329"/>
      <c r="E1" s="329"/>
      <c r="F1" s="329"/>
      <c r="G1" s="329"/>
    </row>
    <row r="2" spans="1:7" ht="36" customHeight="1" thickTop="1" x14ac:dyDescent="0.2">
      <c r="A2" s="69"/>
      <c r="B2" s="70" t="s">
        <v>75</v>
      </c>
      <c r="C2" s="348" t="s">
        <v>376</v>
      </c>
      <c r="D2" s="349"/>
      <c r="E2" s="350"/>
      <c r="F2" s="71" t="s">
        <v>76</v>
      </c>
      <c r="G2" s="215" t="s">
        <v>380</v>
      </c>
    </row>
    <row r="3" spans="1:7" ht="27.75" customHeight="1" x14ac:dyDescent="0.2">
      <c r="A3" s="72"/>
      <c r="B3" s="73" t="s">
        <v>323</v>
      </c>
      <c r="C3" s="351" t="s">
        <v>375</v>
      </c>
      <c r="D3" s="352"/>
      <c r="E3" s="352"/>
      <c r="F3" s="352"/>
      <c r="G3" s="353"/>
    </row>
    <row r="4" spans="1:7" ht="12.75" customHeight="1" x14ac:dyDescent="0.2">
      <c r="A4" s="74"/>
      <c r="B4" s="73" t="s">
        <v>322</v>
      </c>
      <c r="C4" s="336"/>
      <c r="D4" s="352"/>
      <c r="E4" s="352"/>
      <c r="F4" s="352"/>
      <c r="G4" s="353"/>
    </row>
    <row r="5" spans="1:7" x14ac:dyDescent="0.2">
      <c r="A5" s="74"/>
      <c r="B5" s="73" t="s">
        <v>77</v>
      </c>
      <c r="C5" s="360" t="s">
        <v>327</v>
      </c>
      <c r="D5" s="352"/>
      <c r="E5" s="352"/>
      <c r="F5" s="352"/>
      <c r="G5" s="353"/>
    </row>
    <row r="6" spans="1:7" ht="26.25" customHeight="1" thickBot="1" x14ac:dyDescent="0.25">
      <c r="A6" s="75"/>
      <c r="B6" s="76" t="s">
        <v>324</v>
      </c>
      <c r="C6" s="342" t="s">
        <v>329</v>
      </c>
      <c r="D6" s="343"/>
      <c r="E6" s="343"/>
      <c r="F6" s="343"/>
      <c r="G6" s="344"/>
    </row>
    <row r="7" spans="1:7" x14ac:dyDescent="0.2">
      <c r="A7" s="77"/>
      <c r="B7" s="78" t="s">
        <v>78</v>
      </c>
      <c r="C7" s="345" t="s">
        <v>325</v>
      </c>
      <c r="D7" s="346"/>
      <c r="E7" s="347"/>
      <c r="F7" s="79" t="s">
        <v>79</v>
      </c>
      <c r="G7" s="80"/>
    </row>
    <row r="8" spans="1:7" ht="13.5" thickBot="1" x14ac:dyDescent="0.25">
      <c r="A8" s="81"/>
      <c r="B8" s="82" t="s">
        <v>80</v>
      </c>
      <c r="C8" s="333" t="s">
        <v>81</v>
      </c>
      <c r="D8" s="334"/>
      <c r="E8" s="335"/>
      <c r="F8" s="83" t="s">
        <v>82</v>
      </c>
      <c r="G8" s="208">
        <v>44890</v>
      </c>
    </row>
    <row r="9" spans="1:7" ht="25.5" x14ac:dyDescent="0.2">
      <c r="A9" s="84" t="s">
        <v>83</v>
      </c>
      <c r="B9" s="85" t="s">
        <v>84</v>
      </c>
      <c r="C9" s="85" t="s">
        <v>85</v>
      </c>
      <c r="D9" s="85" t="s">
        <v>86</v>
      </c>
      <c r="E9" s="85" t="s">
        <v>87</v>
      </c>
      <c r="F9" s="86" t="s">
        <v>70</v>
      </c>
      <c r="G9" s="87" t="s">
        <v>88</v>
      </c>
    </row>
    <row r="10" spans="1:7" x14ac:dyDescent="0.2">
      <c r="A10" s="88">
        <v>1</v>
      </c>
      <c r="B10" s="89" t="s">
        <v>349</v>
      </c>
      <c r="C10" s="89" t="s">
        <v>330</v>
      </c>
      <c r="D10" s="90" t="s">
        <v>346</v>
      </c>
      <c r="E10" s="204"/>
      <c r="F10" s="55" t="s">
        <v>73</v>
      </c>
      <c r="G10" s="92"/>
    </row>
    <row r="11" spans="1:7" ht="24" x14ac:dyDescent="0.2">
      <c r="A11" s="88">
        <v>2</v>
      </c>
      <c r="B11" s="89" t="s">
        <v>378</v>
      </c>
      <c r="C11" s="89"/>
      <c r="D11" s="90" t="s">
        <v>379</v>
      </c>
      <c r="E11" s="210"/>
      <c r="F11" s="55" t="s">
        <v>73</v>
      </c>
      <c r="G11" s="99"/>
    </row>
    <row r="12" spans="1:7" x14ac:dyDescent="0.2">
      <c r="A12" s="88">
        <v>3</v>
      </c>
      <c r="B12" s="89" t="s">
        <v>350</v>
      </c>
      <c r="C12" s="89"/>
      <c r="D12" s="90" t="s">
        <v>377</v>
      </c>
      <c r="E12" s="91"/>
      <c r="F12" s="55" t="s">
        <v>73</v>
      </c>
      <c r="G12" s="99"/>
    </row>
    <row r="13" spans="1:7" x14ac:dyDescent="0.2">
      <c r="A13" s="88"/>
      <c r="B13" s="89"/>
      <c r="C13" s="89"/>
      <c r="D13" s="90"/>
      <c r="E13" s="91"/>
      <c r="F13" s="55"/>
      <c r="G13" s="99"/>
    </row>
    <row r="14" spans="1:7" x14ac:dyDescent="0.2">
      <c r="A14" s="88"/>
      <c r="B14" s="89"/>
      <c r="C14" s="89"/>
      <c r="D14" s="90"/>
      <c r="E14" s="91"/>
      <c r="F14" s="55"/>
      <c r="G14" s="99"/>
    </row>
    <row r="15" spans="1:7" x14ac:dyDescent="0.2">
      <c r="A15" s="88"/>
      <c r="B15" s="89"/>
      <c r="C15" s="89"/>
      <c r="D15" s="90"/>
      <c r="E15" s="91"/>
      <c r="F15" s="55"/>
      <c r="G15" s="99"/>
    </row>
    <row r="16" spans="1:7" x14ac:dyDescent="0.2">
      <c r="A16" s="88"/>
      <c r="B16" s="89"/>
      <c r="C16" s="89"/>
      <c r="D16" s="90"/>
      <c r="E16" s="91"/>
      <c r="F16" s="55"/>
      <c r="G16" s="99"/>
    </row>
    <row r="17" spans="1:7" x14ac:dyDescent="0.2">
      <c r="A17" s="88"/>
      <c r="B17" s="89"/>
      <c r="C17" s="89"/>
      <c r="D17" s="90"/>
      <c r="E17" s="91"/>
      <c r="F17" s="55"/>
      <c r="G17" s="99"/>
    </row>
    <row r="18" spans="1:7" x14ac:dyDescent="0.2">
      <c r="A18" s="88">
        <v>4</v>
      </c>
      <c r="B18" s="89"/>
      <c r="C18" s="89"/>
      <c r="D18" s="90"/>
      <c r="E18" s="91"/>
      <c r="F18" s="55" t="s">
        <v>73</v>
      </c>
      <c r="G18" s="99"/>
    </row>
    <row r="19" spans="1:7" ht="13.5" thickBot="1" x14ac:dyDescent="0.25">
      <c r="A19" s="94"/>
      <c r="B19" s="95" t="s">
        <v>89</v>
      </c>
      <c r="C19" s="95"/>
      <c r="D19" s="96"/>
      <c r="E19" s="96"/>
      <c r="F19" s="55" t="s">
        <v>73</v>
      </c>
      <c r="G19" s="97"/>
    </row>
  </sheetData>
  <mergeCells count="8">
    <mergeCell ref="C7:E7"/>
    <mergeCell ref="C8:E8"/>
    <mergeCell ref="A1:G1"/>
    <mergeCell ref="C2:E2"/>
    <mergeCell ref="C3:G3"/>
    <mergeCell ref="C4:G4"/>
    <mergeCell ref="C5:G5"/>
    <mergeCell ref="C6:G6"/>
  </mergeCells>
  <phoneticPr fontId="7" type="noConversion"/>
  <conditionalFormatting sqref="F10:F18">
    <cfRule type="cellIs" dxfId="8" priority="13" stopIfTrue="1" operator="equal">
      <formula>"F"</formula>
    </cfRule>
    <cfRule type="cellIs" dxfId="7" priority="14" stopIfTrue="1" operator="equal">
      <formula>"B"</formula>
    </cfRule>
    <cfRule type="cellIs" dxfId="6" priority="15" stopIfTrue="1" operator="equal">
      <formula>"u"</formula>
    </cfRule>
  </conditionalFormatting>
  <conditionalFormatting sqref="F19">
    <cfRule type="cellIs" dxfId="5" priority="7" stopIfTrue="1" operator="equal">
      <formula>"F"</formula>
    </cfRule>
    <cfRule type="cellIs" dxfId="4" priority="8" stopIfTrue="1" operator="equal">
      <formula>"B"</formula>
    </cfRule>
    <cfRule type="cellIs" dxfId="3" priority="9"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19" xr:uid="{8F59170E-AC45-4F3F-9901-CAFF26C5B5BB}">
      <formula1>"U,P,F,B,S,n/a"</formula1>
    </dataValidation>
  </dataValidations>
  <hyperlinks>
    <hyperlink ref="G2" location="'H2O analysis '!A14" display="UC004-1" xr:uid="{3D3BA2CE-74B1-44BC-9098-2D85ED011A6B}"/>
    <hyperlink ref="C5" r:id="rId1" location="62" xr:uid="{086C820D-0710-4DF7-958A-1ADE9F8B1D17}"/>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4"/>
  <dimension ref="A1:I75"/>
  <sheetViews>
    <sheetView workbookViewId="0">
      <pane ySplit="12" topLeftCell="A13" activePane="bottomLeft" state="frozen"/>
      <selection pane="bottomLeft" activeCell="O31" sqref="O31"/>
    </sheetView>
  </sheetViews>
  <sheetFormatPr defaultColWidth="9.140625" defaultRowHeight="12.75" x14ac:dyDescent="0.2"/>
  <cols>
    <col min="1" max="1" width="5.28515625" style="28" customWidth="1"/>
    <col min="2" max="3" width="29.5703125" style="28" customWidth="1"/>
    <col min="4" max="4" width="6.5703125" style="28" customWidth="1"/>
    <col min="5" max="5" width="10.42578125" style="28" customWidth="1"/>
    <col min="6" max="7" width="7.5703125" style="28" customWidth="1"/>
    <col min="8" max="8" width="30.5703125" style="28" customWidth="1"/>
    <col min="9" max="9" width="2.7109375" style="29" customWidth="1"/>
    <col min="10" max="16384" width="9.140625" style="28"/>
  </cols>
  <sheetData>
    <row r="1" spans="1:9" ht="20.25" x14ac:dyDescent="0.3">
      <c r="A1" s="323" t="str">
        <f ca="1">MID(CELL("filename",A7),FIND("]",CELL("filename"),1)+1,255)</f>
        <v>20 - X</v>
      </c>
      <c r="B1" s="323"/>
      <c r="C1" s="323"/>
      <c r="D1" s="323"/>
      <c r="E1" s="323"/>
      <c r="F1" s="323"/>
      <c r="G1" s="323"/>
      <c r="H1" s="323"/>
      <c r="I1" s="323"/>
    </row>
    <row r="2" spans="1:9" ht="3.75" customHeight="1" x14ac:dyDescent="0.3">
      <c r="A2" s="30"/>
      <c r="B2" s="30"/>
      <c r="C2" s="30"/>
      <c r="D2" s="30"/>
      <c r="E2" s="30"/>
      <c r="F2" s="30"/>
      <c r="G2" s="30"/>
      <c r="H2" s="30"/>
      <c r="I2" s="30"/>
    </row>
    <row r="3" spans="1:9" s="26" customFormat="1" x14ac:dyDescent="0.2">
      <c r="A3" s="31"/>
      <c r="B3" s="31"/>
      <c r="C3" s="31"/>
      <c r="D3" s="32"/>
      <c r="E3" s="32" t="s">
        <v>62</v>
      </c>
      <c r="F3" s="33"/>
      <c r="G3" s="34"/>
      <c r="H3" s="31"/>
      <c r="I3" s="31"/>
    </row>
    <row r="4" spans="1:9" s="26" customFormat="1" ht="12" x14ac:dyDescent="0.2">
      <c r="A4" s="31"/>
      <c r="B4" s="31"/>
      <c r="C4" s="31"/>
      <c r="D4" s="35" t="s">
        <v>63</v>
      </c>
      <c r="E4" s="35">
        <f>COUNTIF($D$12:$D$65,"U")</f>
        <v>0</v>
      </c>
      <c r="F4" s="36" t="str">
        <f>IF($E$9=0,"-",$E4/$E$9)</f>
        <v>-</v>
      </c>
      <c r="G4" s="37">
        <f>SUMIF($D$12:$D$64,"U",$G$12:$G$64)/60</f>
        <v>0</v>
      </c>
      <c r="H4" s="31"/>
      <c r="I4" s="31"/>
    </row>
    <row r="5" spans="1:9" s="26" customFormat="1" ht="12" x14ac:dyDescent="0.2">
      <c r="A5" s="31"/>
      <c r="B5" s="31"/>
      <c r="C5" s="31"/>
      <c r="D5" s="35" t="s">
        <v>64</v>
      </c>
      <c r="E5" s="35">
        <f>COUNTIF($D$12:$D$65,"P")</f>
        <v>0</v>
      </c>
      <c r="F5" s="36" t="str">
        <f>IF($E$9=0,"-",$E5/$E$9)</f>
        <v>-</v>
      </c>
      <c r="G5" s="38">
        <f>SUMIF($D$12:$D$65,"P",$G$12:$G$65)/60</f>
        <v>0</v>
      </c>
      <c r="H5" s="31"/>
      <c r="I5" s="31"/>
    </row>
    <row r="6" spans="1:9" s="26" customFormat="1" ht="12" x14ac:dyDescent="0.2">
      <c r="A6" s="31"/>
      <c r="B6" s="31"/>
      <c r="C6" s="31"/>
      <c r="D6" s="35" t="s">
        <v>65</v>
      </c>
      <c r="E6" s="35">
        <f>COUNTIF($D$12:$D$65,"F")</f>
        <v>0</v>
      </c>
      <c r="F6" s="36" t="str">
        <f>IF($E$9=0,"-",$E6/$E$9)</f>
        <v>-</v>
      </c>
      <c r="G6" s="38">
        <f>SUMIF($D$12:$D$65,"F",$G$12:$G$65)/60</f>
        <v>0</v>
      </c>
      <c r="H6" s="31"/>
      <c r="I6" s="31"/>
    </row>
    <row r="7" spans="1:9" s="26" customFormat="1" ht="12" x14ac:dyDescent="0.2">
      <c r="A7" s="39"/>
      <c r="B7" s="39"/>
      <c r="C7" s="39"/>
      <c r="D7" s="35" t="s">
        <v>66</v>
      </c>
      <c r="E7" s="35">
        <f>COUNTIF($D$12:$D$65,"S")</f>
        <v>0</v>
      </c>
      <c r="F7" s="36" t="str">
        <f>IF($E$9=0,"-",$E7/$E$9)</f>
        <v>-</v>
      </c>
      <c r="G7" s="38">
        <f>SUMIF($D$12:$D$65,"S",$G$12:$G$65)/60</f>
        <v>0</v>
      </c>
      <c r="H7" s="31"/>
      <c r="I7" s="31"/>
    </row>
    <row r="8" spans="1:9" s="26" customFormat="1" ht="12" x14ac:dyDescent="0.2">
      <c r="A8" s="39"/>
      <c r="B8" s="39"/>
      <c r="C8" s="39"/>
      <c r="D8" s="35" t="s">
        <v>67</v>
      </c>
      <c r="E8" s="35">
        <f>COUNTIF($D$12:$D$65,"B")</f>
        <v>0</v>
      </c>
      <c r="F8" s="40" t="str">
        <f>IF($E$9=0,"-",$E8/$E$9)</f>
        <v>-</v>
      </c>
      <c r="G8" s="38">
        <f>SUMIF($D$12:$D$65,"B",$G$12:$G$65)/60</f>
        <v>0</v>
      </c>
      <c r="H8" s="31"/>
      <c r="I8" s="31"/>
    </row>
    <row r="9" spans="1:9" s="26" customFormat="1" ht="12" hidden="1" x14ac:dyDescent="0.2">
      <c r="A9" s="39"/>
      <c r="B9" s="39"/>
      <c r="C9" s="39"/>
      <c r="D9" s="41" t="s">
        <v>41</v>
      </c>
      <c r="E9" s="42">
        <f>SUM(E4:E8)</f>
        <v>0</v>
      </c>
      <c r="F9" s="43" t="str">
        <f>IF($E$9=0,"-",$E$9/$E$9)</f>
        <v>-</v>
      </c>
      <c r="G9" s="44">
        <f>SUM(G4:G8)</f>
        <v>0</v>
      </c>
      <c r="I9" s="66"/>
    </row>
    <row r="10" spans="1:9" s="26" customFormat="1" ht="12" hidden="1" x14ac:dyDescent="0.2">
      <c r="A10" s="39"/>
      <c r="B10" s="39"/>
      <c r="C10" s="39"/>
      <c r="D10" s="45" t="s">
        <v>43</v>
      </c>
      <c r="E10" s="46">
        <f>COUNTIF($D$12:$D$65,"N/A")</f>
        <v>50</v>
      </c>
      <c r="F10" s="47"/>
      <c r="G10" s="48">
        <f>SUMIF($D$12:$D$65,"n/a",$G$12:$G$65)/60</f>
        <v>0</v>
      </c>
      <c r="I10" s="66"/>
    </row>
    <row r="11" spans="1:9" ht="4.5" customHeight="1" x14ac:dyDescent="0.2">
      <c r="A11" s="49"/>
      <c r="B11" s="49"/>
      <c r="C11" s="49"/>
      <c r="D11" s="49"/>
      <c r="E11" s="49"/>
      <c r="F11" s="49"/>
      <c r="G11" s="49"/>
      <c r="H11" s="49"/>
      <c r="I11" s="67"/>
    </row>
    <row r="12" spans="1:9" ht="29.25" customHeight="1" x14ac:dyDescent="0.2">
      <c r="A12" s="50" t="s">
        <v>68</v>
      </c>
      <c r="B12" s="50" t="s">
        <v>90</v>
      </c>
      <c r="C12" s="50" t="s">
        <v>69</v>
      </c>
      <c r="D12" s="50" t="s">
        <v>70</v>
      </c>
      <c r="E12" s="50" t="s">
        <v>71</v>
      </c>
      <c r="F12" s="50" t="s">
        <v>30</v>
      </c>
      <c r="G12" s="50" t="s">
        <v>72</v>
      </c>
      <c r="H12" s="51" t="s">
        <v>61</v>
      </c>
      <c r="I12" s="68"/>
    </row>
    <row r="13" spans="1:9" x14ac:dyDescent="0.2">
      <c r="A13" s="324" t="s">
        <v>91</v>
      </c>
      <c r="B13" s="325"/>
      <c r="C13" s="325"/>
      <c r="D13" s="325"/>
      <c r="E13" s="325"/>
      <c r="F13" s="325"/>
      <c r="G13" s="325"/>
      <c r="H13" s="325"/>
      <c r="I13" s="326"/>
    </row>
    <row r="14" spans="1:9" x14ac:dyDescent="0.2">
      <c r="A14" s="52">
        <f>MAX(A$12:A12)+1</f>
        <v>1</v>
      </c>
      <c r="B14" s="53"/>
      <c r="C14" s="54"/>
      <c r="D14" s="55" t="s">
        <v>73</v>
      </c>
      <c r="E14" s="56"/>
      <c r="F14" s="57"/>
      <c r="G14" s="58"/>
      <c r="H14" s="59"/>
      <c r="I14" s="57"/>
    </row>
    <row r="15" spans="1:9" x14ac:dyDescent="0.2">
      <c r="A15" s="60">
        <f>MAX(A$12:A14)+1</f>
        <v>2</v>
      </c>
      <c r="B15" s="61"/>
      <c r="C15" s="62"/>
      <c r="D15" s="55" t="s">
        <v>73</v>
      </c>
      <c r="E15" s="63"/>
      <c r="F15" s="64"/>
      <c r="G15" s="58"/>
      <c r="H15" s="65"/>
      <c r="I15" s="64"/>
    </row>
    <row r="16" spans="1:9" x14ac:dyDescent="0.2">
      <c r="A16" s="60">
        <f>MAX(A$12:A15)+1</f>
        <v>3</v>
      </c>
      <c r="B16" s="61"/>
      <c r="C16" s="62"/>
      <c r="D16" s="55" t="s">
        <v>73</v>
      </c>
      <c r="E16" s="63"/>
      <c r="F16" s="64"/>
      <c r="G16" s="58"/>
      <c r="H16" s="65"/>
      <c r="I16" s="64"/>
    </row>
    <row r="17" spans="1:9" x14ac:dyDescent="0.2">
      <c r="A17" s="60">
        <f>MAX(A$12:A16)+1</f>
        <v>4</v>
      </c>
      <c r="B17" s="61"/>
      <c r="C17" s="62"/>
      <c r="D17" s="55" t="s">
        <v>73</v>
      </c>
      <c r="E17" s="63"/>
      <c r="F17" s="64"/>
      <c r="G17" s="58"/>
      <c r="H17" s="65"/>
      <c r="I17" s="64"/>
    </row>
    <row r="18" spans="1:9" x14ac:dyDescent="0.2">
      <c r="A18" s="60">
        <f>MAX(A$12:A17)+1</f>
        <v>5</v>
      </c>
      <c r="B18" s="61"/>
      <c r="C18" s="62"/>
      <c r="D18" s="55" t="s">
        <v>73</v>
      </c>
      <c r="E18" s="63"/>
      <c r="F18" s="64"/>
      <c r="G18" s="58"/>
      <c r="H18" s="65"/>
      <c r="I18" s="64"/>
    </row>
    <row r="19" spans="1:9" x14ac:dyDescent="0.2">
      <c r="A19" s="60">
        <f>MAX(A$12:A18)+1</f>
        <v>6</v>
      </c>
      <c r="B19" s="62"/>
      <c r="C19" s="61"/>
      <c r="D19" s="55" t="s">
        <v>73</v>
      </c>
      <c r="E19" s="63"/>
      <c r="F19" s="64"/>
      <c r="G19" s="58"/>
      <c r="H19" s="65"/>
      <c r="I19" s="64"/>
    </row>
    <row r="20" spans="1:9" x14ac:dyDescent="0.2">
      <c r="A20" s="60">
        <f>MAX(A$12:A19)+1</f>
        <v>7</v>
      </c>
      <c r="B20" s="62"/>
      <c r="C20" s="61"/>
      <c r="D20" s="55" t="s">
        <v>73</v>
      </c>
      <c r="E20" s="63"/>
      <c r="F20" s="64"/>
      <c r="G20" s="58"/>
      <c r="H20" s="65"/>
      <c r="I20" s="64"/>
    </row>
    <row r="21" spans="1:9" x14ac:dyDescent="0.2">
      <c r="A21" s="60">
        <f>MAX(A$12:A20)+1</f>
        <v>8</v>
      </c>
      <c r="B21" s="61"/>
      <c r="C21" s="61"/>
      <c r="D21" s="55" t="s">
        <v>73</v>
      </c>
      <c r="E21" s="63"/>
      <c r="F21" s="64"/>
      <c r="G21" s="58"/>
      <c r="H21" s="65"/>
      <c r="I21" s="64"/>
    </row>
    <row r="22" spans="1:9" x14ac:dyDescent="0.2">
      <c r="A22" s="60">
        <f>MAX(A$12:A21)+1</f>
        <v>9</v>
      </c>
      <c r="B22" s="62"/>
      <c r="C22" s="61"/>
      <c r="D22" s="55" t="s">
        <v>73</v>
      </c>
      <c r="E22" s="63"/>
      <c r="F22" s="64"/>
      <c r="G22" s="58"/>
      <c r="H22" s="65"/>
      <c r="I22" s="64"/>
    </row>
    <row r="23" spans="1:9" x14ac:dyDescent="0.2">
      <c r="A23" s="60">
        <f>MAX(A$12:A22)+1</f>
        <v>10</v>
      </c>
      <c r="B23" s="62"/>
      <c r="C23" s="61"/>
      <c r="D23" s="55" t="s">
        <v>73</v>
      </c>
      <c r="E23" s="63"/>
      <c r="F23" s="64"/>
      <c r="G23" s="58"/>
      <c r="H23" s="65"/>
      <c r="I23" s="64"/>
    </row>
    <row r="24" spans="1:9" x14ac:dyDescent="0.2">
      <c r="A24" s="60">
        <f>MAX(A$12:A23)+1</f>
        <v>11</v>
      </c>
      <c r="B24" s="61"/>
      <c r="C24" s="61"/>
      <c r="D24" s="55" t="s">
        <v>73</v>
      </c>
      <c r="E24" s="63"/>
      <c r="F24" s="64"/>
      <c r="G24" s="58"/>
      <c r="H24" s="65"/>
      <c r="I24" s="64"/>
    </row>
    <row r="25" spans="1:9" x14ac:dyDescent="0.2">
      <c r="A25" s="60">
        <f>MAX(A$12:A24)+1</f>
        <v>12</v>
      </c>
      <c r="B25" s="62"/>
      <c r="C25" s="61"/>
      <c r="D25" s="55" t="s">
        <v>73</v>
      </c>
      <c r="E25" s="63"/>
      <c r="F25" s="64"/>
      <c r="G25" s="58"/>
      <c r="H25" s="65"/>
      <c r="I25" s="64"/>
    </row>
    <row r="26" spans="1:9" x14ac:dyDescent="0.2">
      <c r="A26" s="60">
        <f>MAX(A$12:A25)+1</f>
        <v>13</v>
      </c>
      <c r="B26" s="62"/>
      <c r="C26" s="61"/>
      <c r="D26" s="55" t="s">
        <v>73</v>
      </c>
      <c r="E26" s="63"/>
      <c r="F26" s="64"/>
      <c r="G26" s="58"/>
      <c r="H26" s="65"/>
      <c r="I26" s="64"/>
    </row>
    <row r="27" spans="1:9" x14ac:dyDescent="0.2">
      <c r="A27" s="60">
        <f>MAX(A$12:A26)+1</f>
        <v>14</v>
      </c>
      <c r="B27" s="61"/>
      <c r="C27" s="61"/>
      <c r="D27" s="55" t="s">
        <v>73</v>
      </c>
      <c r="E27" s="63"/>
      <c r="F27" s="64"/>
      <c r="G27" s="58"/>
      <c r="H27" s="65"/>
      <c r="I27" s="64"/>
    </row>
    <row r="28" spans="1:9" x14ac:dyDescent="0.2">
      <c r="A28" s="60">
        <f>MAX(A$12:A27)+1</f>
        <v>15</v>
      </c>
      <c r="B28" s="62"/>
      <c r="C28" s="61"/>
      <c r="D28" s="55" t="s">
        <v>73</v>
      </c>
      <c r="E28" s="63"/>
      <c r="F28" s="64"/>
      <c r="G28" s="58"/>
      <c r="H28" s="65"/>
      <c r="I28" s="64"/>
    </row>
    <row r="29" spans="1:9" x14ac:dyDescent="0.2">
      <c r="A29" s="60">
        <f>MAX(A$12:A28)+1</f>
        <v>16</v>
      </c>
      <c r="B29" s="62"/>
      <c r="C29" s="61"/>
      <c r="D29" s="55" t="s">
        <v>73</v>
      </c>
      <c r="E29" s="63"/>
      <c r="F29" s="64"/>
      <c r="G29" s="58"/>
      <c r="H29" s="65"/>
      <c r="I29" s="64"/>
    </row>
    <row r="30" spans="1:9" x14ac:dyDescent="0.2">
      <c r="A30" s="60">
        <f>MAX(A$12:A29)+1</f>
        <v>17</v>
      </c>
      <c r="B30" s="61"/>
      <c r="C30" s="61"/>
      <c r="D30" s="55" t="s">
        <v>73</v>
      </c>
      <c r="E30" s="63"/>
      <c r="F30" s="64"/>
      <c r="G30" s="58"/>
      <c r="H30" s="65"/>
      <c r="I30" s="64"/>
    </row>
    <row r="31" spans="1:9" x14ac:dyDescent="0.2">
      <c r="A31" s="60">
        <f>MAX(A$12:A30)+1</f>
        <v>18</v>
      </c>
      <c r="B31" s="62"/>
      <c r="C31" s="61"/>
      <c r="D31" s="55" t="s">
        <v>73</v>
      </c>
      <c r="E31" s="63"/>
      <c r="F31" s="64"/>
      <c r="G31" s="58"/>
      <c r="H31" s="65"/>
      <c r="I31" s="64"/>
    </row>
    <row r="32" spans="1:9" x14ac:dyDescent="0.2">
      <c r="A32" s="60">
        <f>MAX(A$12:A31)+1</f>
        <v>19</v>
      </c>
      <c r="B32" s="62"/>
      <c r="C32" s="61"/>
      <c r="D32" s="55" t="s">
        <v>73</v>
      </c>
      <c r="E32" s="63"/>
      <c r="F32" s="64"/>
      <c r="G32" s="58"/>
      <c r="H32" s="65"/>
      <c r="I32" s="64"/>
    </row>
    <row r="33" spans="1:9" x14ac:dyDescent="0.2">
      <c r="A33" s="60">
        <f>MAX(A$12:A32)+1</f>
        <v>20</v>
      </c>
      <c r="B33" s="61"/>
      <c r="C33" s="61"/>
      <c r="D33" s="55" t="s">
        <v>73</v>
      </c>
      <c r="E33" s="63"/>
      <c r="F33" s="64"/>
      <c r="G33" s="58"/>
      <c r="H33" s="65"/>
      <c r="I33" s="64"/>
    </row>
    <row r="34" spans="1:9" x14ac:dyDescent="0.2">
      <c r="A34" s="60">
        <f>MAX(A$12:A33)+1</f>
        <v>21</v>
      </c>
      <c r="B34" s="62"/>
      <c r="C34" s="61"/>
      <c r="D34" s="55" t="s">
        <v>73</v>
      </c>
      <c r="E34" s="63"/>
      <c r="F34" s="64"/>
      <c r="G34" s="58"/>
      <c r="H34" s="65"/>
      <c r="I34" s="64"/>
    </row>
    <row r="35" spans="1:9" x14ac:dyDescent="0.2">
      <c r="A35" s="60">
        <f>MAX(A$12:A34)+1</f>
        <v>22</v>
      </c>
      <c r="B35" s="62"/>
      <c r="C35" s="61"/>
      <c r="D35" s="55" t="s">
        <v>73</v>
      </c>
      <c r="E35" s="63"/>
      <c r="F35" s="64"/>
      <c r="G35" s="58"/>
      <c r="H35" s="65"/>
      <c r="I35" s="64"/>
    </row>
    <row r="36" spans="1:9" x14ac:dyDescent="0.2">
      <c r="A36" s="60">
        <f>MAX(A$12:A35)+1</f>
        <v>23</v>
      </c>
      <c r="B36" s="61"/>
      <c r="C36" s="61"/>
      <c r="D36" s="55" t="s">
        <v>73</v>
      </c>
      <c r="E36" s="63"/>
      <c r="F36" s="64"/>
      <c r="G36" s="58"/>
      <c r="H36" s="65"/>
      <c r="I36" s="64"/>
    </row>
    <row r="37" spans="1:9" x14ac:dyDescent="0.2">
      <c r="A37" s="60">
        <f>MAX(A$12:A36)+1</f>
        <v>24</v>
      </c>
      <c r="B37" s="62"/>
      <c r="C37" s="61"/>
      <c r="D37" s="55" t="s">
        <v>73</v>
      </c>
      <c r="E37" s="63"/>
      <c r="F37" s="64"/>
      <c r="G37" s="58"/>
      <c r="H37" s="65"/>
      <c r="I37" s="64"/>
    </row>
    <row r="38" spans="1:9" x14ac:dyDescent="0.2">
      <c r="A38" s="60">
        <f>MAX(A$12:A37)+1</f>
        <v>25</v>
      </c>
      <c r="B38" s="62"/>
      <c r="C38" s="61"/>
      <c r="D38" s="55" t="s">
        <v>73</v>
      </c>
      <c r="E38" s="63"/>
      <c r="F38" s="64"/>
      <c r="G38" s="58"/>
      <c r="H38" s="65"/>
      <c r="I38" s="64"/>
    </row>
    <row r="39" spans="1:9" x14ac:dyDescent="0.2">
      <c r="A39" s="60">
        <f>MAX(A$12:A38)+1</f>
        <v>26</v>
      </c>
      <c r="B39" s="61"/>
      <c r="C39" s="61"/>
      <c r="D39" s="55" t="s">
        <v>73</v>
      </c>
      <c r="E39" s="63"/>
      <c r="F39" s="64"/>
      <c r="G39" s="58"/>
      <c r="H39" s="65"/>
      <c r="I39" s="64"/>
    </row>
    <row r="40" spans="1:9" x14ac:dyDescent="0.2">
      <c r="A40" s="60">
        <f>MAX(A$12:A39)+1</f>
        <v>27</v>
      </c>
      <c r="B40" s="62"/>
      <c r="C40" s="61"/>
      <c r="D40" s="55" t="s">
        <v>73</v>
      </c>
      <c r="E40" s="63"/>
      <c r="F40" s="64"/>
      <c r="G40" s="58"/>
      <c r="H40" s="65"/>
      <c r="I40" s="64"/>
    </row>
    <row r="41" spans="1:9" x14ac:dyDescent="0.2">
      <c r="A41" s="60">
        <f>MAX(A$12:A40)+1</f>
        <v>28</v>
      </c>
      <c r="B41" s="62"/>
      <c r="C41" s="61"/>
      <c r="D41" s="55" t="s">
        <v>73</v>
      </c>
      <c r="E41" s="63"/>
      <c r="F41" s="64"/>
      <c r="G41" s="58"/>
      <c r="H41" s="65"/>
      <c r="I41" s="64"/>
    </row>
    <row r="42" spans="1:9" x14ac:dyDescent="0.2">
      <c r="A42" s="60">
        <f>MAX(A$12:A41)+1</f>
        <v>29</v>
      </c>
      <c r="B42" s="61"/>
      <c r="C42" s="61"/>
      <c r="D42" s="55" t="s">
        <v>73</v>
      </c>
      <c r="E42" s="63"/>
      <c r="F42" s="64"/>
      <c r="G42" s="58"/>
      <c r="H42" s="65"/>
      <c r="I42" s="64"/>
    </row>
    <row r="43" spans="1:9" x14ac:dyDescent="0.2">
      <c r="A43" s="60">
        <f>MAX(A$12:A42)+1</f>
        <v>30</v>
      </c>
      <c r="B43" s="62"/>
      <c r="C43" s="61"/>
      <c r="D43" s="55" t="s">
        <v>73</v>
      </c>
      <c r="E43" s="63"/>
      <c r="F43" s="64"/>
      <c r="G43" s="58"/>
      <c r="H43" s="65"/>
      <c r="I43" s="64"/>
    </row>
    <row r="44" spans="1:9" x14ac:dyDescent="0.2">
      <c r="A44" s="60">
        <f>MAX(A$12:A43)+1</f>
        <v>31</v>
      </c>
      <c r="B44" s="62"/>
      <c r="C44" s="61"/>
      <c r="D44" s="55" t="s">
        <v>73</v>
      </c>
      <c r="E44" s="63"/>
      <c r="F44" s="64"/>
      <c r="G44" s="58"/>
      <c r="H44" s="65"/>
      <c r="I44" s="64"/>
    </row>
    <row r="45" spans="1:9" x14ac:dyDescent="0.2">
      <c r="A45" s="60">
        <f>MAX(A$12:A44)+1</f>
        <v>32</v>
      </c>
      <c r="B45" s="61"/>
      <c r="C45" s="61"/>
      <c r="D45" s="55" t="s">
        <v>73</v>
      </c>
      <c r="E45" s="63"/>
      <c r="F45" s="64"/>
      <c r="G45" s="58"/>
      <c r="H45" s="65"/>
      <c r="I45" s="64"/>
    </row>
    <row r="46" spans="1:9" x14ac:dyDescent="0.2">
      <c r="A46" s="60">
        <f>MAX(A$12:A45)+1</f>
        <v>33</v>
      </c>
      <c r="B46" s="62"/>
      <c r="C46" s="61"/>
      <c r="D46" s="55" t="s">
        <v>73</v>
      </c>
      <c r="E46" s="63"/>
      <c r="F46" s="64"/>
      <c r="G46" s="58"/>
      <c r="H46" s="65"/>
      <c r="I46" s="64"/>
    </row>
    <row r="47" spans="1:9" x14ac:dyDescent="0.2">
      <c r="A47" s="60">
        <f>MAX(A$12:A46)+1</f>
        <v>34</v>
      </c>
      <c r="B47" s="62"/>
      <c r="C47" s="61"/>
      <c r="D47" s="55" t="s">
        <v>73</v>
      </c>
      <c r="E47" s="63"/>
      <c r="F47" s="64"/>
      <c r="G47" s="58"/>
      <c r="H47" s="65"/>
      <c r="I47" s="64"/>
    </row>
    <row r="48" spans="1:9" x14ac:dyDescent="0.2">
      <c r="A48" s="60">
        <f>MAX(A$12:A47)+1</f>
        <v>35</v>
      </c>
      <c r="B48" s="61"/>
      <c r="C48" s="61"/>
      <c r="D48" s="55" t="s">
        <v>73</v>
      </c>
      <c r="E48" s="63"/>
      <c r="F48" s="64"/>
      <c r="G48" s="58"/>
      <c r="H48" s="65"/>
      <c r="I48" s="64"/>
    </row>
    <row r="49" spans="1:9" x14ac:dyDescent="0.2">
      <c r="A49" s="60">
        <f>MAX(A$12:A48)+1</f>
        <v>36</v>
      </c>
      <c r="B49" s="62"/>
      <c r="C49" s="61"/>
      <c r="D49" s="55" t="s">
        <v>73</v>
      </c>
      <c r="E49" s="63"/>
      <c r="F49" s="64"/>
      <c r="G49" s="58"/>
      <c r="H49" s="65"/>
      <c r="I49" s="64"/>
    </row>
    <row r="50" spans="1:9" x14ac:dyDescent="0.2">
      <c r="A50" s="60">
        <f>MAX(A$12:A49)+1</f>
        <v>37</v>
      </c>
      <c r="B50" s="62"/>
      <c r="C50" s="61"/>
      <c r="D50" s="55" t="s">
        <v>73</v>
      </c>
      <c r="E50" s="63"/>
      <c r="F50" s="64"/>
      <c r="G50" s="58"/>
      <c r="H50" s="65"/>
      <c r="I50" s="64"/>
    </row>
    <row r="51" spans="1:9" x14ac:dyDescent="0.2">
      <c r="A51" s="60">
        <f>MAX(A$12:A50)+1</f>
        <v>38</v>
      </c>
      <c r="B51" s="61"/>
      <c r="C51" s="61"/>
      <c r="D51" s="55" t="s">
        <v>73</v>
      </c>
      <c r="E51" s="63"/>
      <c r="F51" s="64"/>
      <c r="G51" s="58"/>
      <c r="H51" s="65"/>
      <c r="I51" s="64"/>
    </row>
    <row r="52" spans="1:9" x14ac:dyDescent="0.2">
      <c r="A52" s="60">
        <f>MAX(A$12:A51)+1</f>
        <v>39</v>
      </c>
      <c r="B52" s="62"/>
      <c r="C52" s="61"/>
      <c r="D52" s="55" t="s">
        <v>73</v>
      </c>
      <c r="E52" s="63"/>
      <c r="F52" s="64"/>
      <c r="G52" s="58"/>
      <c r="H52" s="65"/>
      <c r="I52" s="64"/>
    </row>
    <row r="53" spans="1:9" x14ac:dyDescent="0.2">
      <c r="A53" s="60">
        <f>MAX(A$12:A52)+1</f>
        <v>40</v>
      </c>
      <c r="B53" s="62"/>
      <c r="C53" s="61"/>
      <c r="D53" s="55" t="s">
        <v>73</v>
      </c>
      <c r="E53" s="63"/>
      <c r="F53" s="64"/>
      <c r="G53" s="58"/>
      <c r="H53" s="65"/>
      <c r="I53" s="64"/>
    </row>
    <row r="54" spans="1:9" x14ac:dyDescent="0.2">
      <c r="A54" s="60">
        <f>MAX(A$12:A53)+1</f>
        <v>41</v>
      </c>
      <c r="B54" s="61"/>
      <c r="C54" s="61"/>
      <c r="D54" s="55" t="s">
        <v>73</v>
      </c>
      <c r="E54" s="63"/>
      <c r="F54" s="64"/>
      <c r="G54" s="58"/>
      <c r="H54" s="65"/>
      <c r="I54" s="64"/>
    </row>
    <row r="55" spans="1:9" x14ac:dyDescent="0.2">
      <c r="A55" s="60">
        <f>MAX(A$12:A54)+1</f>
        <v>42</v>
      </c>
      <c r="B55" s="62"/>
      <c r="C55" s="61"/>
      <c r="D55" s="55" t="s">
        <v>73</v>
      </c>
      <c r="E55" s="63"/>
      <c r="F55" s="64"/>
      <c r="G55" s="58"/>
      <c r="H55" s="65"/>
      <c r="I55" s="64"/>
    </row>
    <row r="56" spans="1:9" x14ac:dyDescent="0.2">
      <c r="A56" s="60">
        <f>MAX(A$12:A55)+1</f>
        <v>43</v>
      </c>
      <c r="B56" s="62"/>
      <c r="C56" s="61"/>
      <c r="D56" s="55" t="s">
        <v>73</v>
      </c>
      <c r="E56" s="63"/>
      <c r="F56" s="64"/>
      <c r="G56" s="58"/>
      <c r="H56" s="65"/>
      <c r="I56" s="64"/>
    </row>
    <row r="57" spans="1:9" x14ac:dyDescent="0.2">
      <c r="A57" s="60">
        <f>MAX(A$12:A56)+1</f>
        <v>44</v>
      </c>
      <c r="B57" s="61"/>
      <c r="C57" s="61"/>
      <c r="D57" s="55" t="s">
        <v>73</v>
      </c>
      <c r="E57" s="63"/>
      <c r="F57" s="64"/>
      <c r="G57" s="58"/>
      <c r="H57" s="65"/>
      <c r="I57" s="64"/>
    </row>
    <row r="58" spans="1:9" x14ac:dyDescent="0.2">
      <c r="A58" s="60">
        <f>MAX(A$12:A57)+1</f>
        <v>45</v>
      </c>
      <c r="B58" s="62"/>
      <c r="C58" s="61"/>
      <c r="D58" s="55" t="s">
        <v>73</v>
      </c>
      <c r="E58" s="63"/>
      <c r="F58" s="64"/>
      <c r="G58" s="58"/>
      <c r="H58" s="65"/>
      <c r="I58" s="64"/>
    </row>
    <row r="59" spans="1:9" x14ac:dyDescent="0.2">
      <c r="A59" s="60">
        <f>MAX(A$12:A58)+1</f>
        <v>46</v>
      </c>
      <c r="B59" s="62"/>
      <c r="C59" s="61"/>
      <c r="D59" s="55" t="s">
        <v>73</v>
      </c>
      <c r="E59" s="63"/>
      <c r="F59" s="64"/>
      <c r="G59" s="58"/>
      <c r="H59" s="65"/>
      <c r="I59" s="64"/>
    </row>
    <row r="60" spans="1:9" x14ac:dyDescent="0.2">
      <c r="A60" s="60">
        <f>MAX(A$12:A59)+1</f>
        <v>47</v>
      </c>
      <c r="B60" s="61"/>
      <c r="C60" s="61"/>
      <c r="D60" s="55" t="s">
        <v>73</v>
      </c>
      <c r="E60" s="63"/>
      <c r="F60" s="64"/>
      <c r="G60" s="58"/>
      <c r="H60" s="65"/>
      <c r="I60" s="64"/>
    </row>
    <row r="61" spans="1:9" x14ac:dyDescent="0.2">
      <c r="A61" s="60">
        <f>MAX(A$12:A60)+1</f>
        <v>48</v>
      </c>
      <c r="B61" s="62"/>
      <c r="C61" s="61"/>
      <c r="D61" s="55" t="s">
        <v>73</v>
      </c>
      <c r="E61" s="63"/>
      <c r="F61" s="64"/>
      <c r="G61" s="58"/>
      <c r="H61" s="65"/>
      <c r="I61" s="64"/>
    </row>
    <row r="62" spans="1:9" x14ac:dyDescent="0.2">
      <c r="A62" s="60">
        <f>MAX(A$12:A61)+1</f>
        <v>49</v>
      </c>
      <c r="B62" s="62"/>
      <c r="C62" s="61"/>
      <c r="D62" s="55" t="s">
        <v>73</v>
      </c>
      <c r="E62" s="63"/>
      <c r="F62" s="64"/>
      <c r="G62" s="58"/>
      <c r="H62" s="65"/>
      <c r="I62" s="64"/>
    </row>
    <row r="63" spans="1:9" x14ac:dyDescent="0.2">
      <c r="A63" s="60">
        <f>MAX(A$12:A62)+1</f>
        <v>50</v>
      </c>
      <c r="B63" s="61"/>
      <c r="C63" s="61"/>
      <c r="D63" s="55" t="s">
        <v>73</v>
      </c>
      <c r="E63" s="63"/>
      <c r="F63" s="64"/>
      <c r="G63" s="58"/>
      <c r="H63" s="65"/>
      <c r="I63" s="64"/>
    </row>
    <row r="64" spans="1:9" x14ac:dyDescent="0.2">
      <c r="A64" s="327"/>
      <c r="B64" s="327"/>
      <c r="C64" s="327"/>
      <c r="D64" s="327"/>
      <c r="E64" s="327"/>
      <c r="F64" s="327"/>
      <c r="G64" s="327"/>
      <c r="H64" s="327"/>
      <c r="I64" s="327"/>
    </row>
    <row r="65" spans="1:9" x14ac:dyDescent="0.2">
      <c r="A65" s="328" t="s">
        <v>74</v>
      </c>
      <c r="B65" s="328"/>
      <c r="C65" s="328"/>
      <c r="D65" s="328"/>
      <c r="E65" s="328"/>
      <c r="F65" s="328"/>
      <c r="G65" s="328"/>
      <c r="H65" s="328"/>
      <c r="I65" s="328"/>
    </row>
    <row r="66" spans="1:9" x14ac:dyDescent="0.2">
      <c r="A66" s="327"/>
      <c r="B66" s="327"/>
      <c r="C66" s="327"/>
      <c r="D66" s="327"/>
      <c r="E66" s="327"/>
      <c r="F66" s="327"/>
      <c r="G66" s="327"/>
      <c r="H66" s="327"/>
      <c r="I66" s="327"/>
    </row>
    <row r="67" spans="1:9" s="27" customFormat="1" ht="18" customHeight="1" x14ac:dyDescent="0.2">
      <c r="A67" s="28"/>
    </row>
    <row r="68" spans="1:9" s="27" customFormat="1" ht="18" customHeight="1" x14ac:dyDescent="0.2">
      <c r="A68" s="28"/>
    </row>
    <row r="69" spans="1:9" s="27" customFormat="1" ht="18" customHeight="1" x14ac:dyDescent="0.2"/>
    <row r="70" spans="1:9" s="27" customFormat="1" ht="18" customHeight="1" x14ac:dyDescent="0.2"/>
    <row r="71" spans="1:9" s="27" customFormat="1" ht="18" customHeight="1" x14ac:dyDescent="0.2"/>
    <row r="72" spans="1:9" s="27" customFormat="1" ht="18" customHeight="1" x14ac:dyDescent="0.2"/>
    <row r="73" spans="1:9" s="27" customFormat="1" ht="18" customHeight="1" x14ac:dyDescent="0.2"/>
    <row r="74" spans="1:9" s="27" customFormat="1" ht="18" customHeight="1" x14ac:dyDescent="0.2"/>
    <row r="75" spans="1:9" s="27" customFormat="1" x14ac:dyDescent="0.2"/>
  </sheetData>
  <mergeCells count="5">
    <mergeCell ref="A1:I1"/>
    <mergeCell ref="A13:I13"/>
    <mergeCell ref="A64:I64"/>
    <mergeCell ref="A65:I65"/>
    <mergeCell ref="A66:I66"/>
  </mergeCells>
  <phoneticPr fontId="7" type="noConversion"/>
  <conditionalFormatting sqref="D14:D63">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3">
    <dataValidation allowBlank="1" showErrorMessage="1" sqref="A12:B12" xr:uid="{00000000-0002-0000-0B00-000000000000}"/>
    <dataValidation allowBlank="1" showErrorMessage="1" promptTitle="Valid values include:" sqref="D12" xr:uid="{00000000-0002-0000-0B00-000001000000}"/>
    <dataValidation type="list" showInputMessage="1" showErrorMessage="1" promptTitle="Valid values include:" prompt="U - Untested_x000a_P - Pass_x000a_F - Fail_x000a_B - Blocked_x000a_S - Skipped_x000a_n/a - Not applicable_x000a_" sqref="D14:D63" xr:uid="{00000000-0002-0000-0B00-000002000000}">
      <formula1>"U,P,F,B,S,n/a"</formula1>
    </dataValidation>
  </dataValidation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46442"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42" r:id="rId3"/>
      </mc:Fallback>
    </mc:AlternateContent>
    <mc:AlternateContent xmlns:mc="http://schemas.openxmlformats.org/markup-compatibility/2006">
      <mc:Choice Requires="x14">
        <oleObject progId="Paint.Picture" shapeId="146449" r:id="rId5">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49" r:id="rId5"/>
      </mc:Fallback>
    </mc:AlternateContent>
    <mc:AlternateContent xmlns:mc="http://schemas.openxmlformats.org/markup-compatibility/2006">
      <mc:Choice Requires="x14">
        <oleObject progId="Paint.Picture" shapeId="146450" r:id="rId6">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50" r:id="rId6"/>
      </mc:Fallback>
    </mc:AlternateContent>
  </oleObjec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6"/>
  <sheetViews>
    <sheetView topLeftCell="A16" workbookViewId="0">
      <selection activeCell="J16" sqref="J16"/>
    </sheetView>
  </sheetViews>
  <sheetFormatPr defaultColWidth="9" defaultRowHeight="12.75" x14ac:dyDescent="0.2"/>
  <cols>
    <col min="1" max="1" width="18.42578125" customWidth="1"/>
    <col min="2" max="3" width="37.140625" customWidth="1"/>
    <col min="4" max="4" width="18.85546875" customWidth="1"/>
    <col min="5" max="5" width="26.7109375" customWidth="1"/>
    <col min="10" max="10" width="75" customWidth="1"/>
  </cols>
  <sheetData>
    <row r="1" spans="1:10" x14ac:dyDescent="0.2">
      <c r="A1" s="1" t="s">
        <v>92</v>
      </c>
      <c r="B1" s="2" t="s">
        <v>93</v>
      </c>
      <c r="C1" s="2" t="s">
        <v>94</v>
      </c>
      <c r="D1" s="2" t="s">
        <v>95</v>
      </c>
      <c r="E1" s="3" t="s">
        <v>85</v>
      </c>
    </row>
    <row r="2" spans="1:10" x14ac:dyDescent="0.2">
      <c r="A2" s="361" t="s">
        <v>96</v>
      </c>
      <c r="B2" s="372" t="s">
        <v>97</v>
      </c>
      <c r="C2" s="4"/>
      <c r="D2" s="4" t="s">
        <v>98</v>
      </c>
      <c r="E2" s="5" t="s">
        <v>99</v>
      </c>
    </row>
    <row r="3" spans="1:10" x14ac:dyDescent="0.2">
      <c r="A3" s="362"/>
      <c r="B3" s="373"/>
      <c r="C3" s="6"/>
      <c r="D3" s="6" t="s">
        <v>100</v>
      </c>
      <c r="E3" s="7" t="s">
        <v>101</v>
      </c>
    </row>
    <row r="4" spans="1:10" ht="38.25" x14ac:dyDescent="0.2">
      <c r="A4" s="362"/>
      <c r="B4" s="373"/>
      <c r="C4" s="6"/>
      <c r="D4" s="6" t="s">
        <v>102</v>
      </c>
      <c r="E4" s="7" t="s">
        <v>103</v>
      </c>
      <c r="J4" s="217" t="s">
        <v>326</v>
      </c>
    </row>
    <row r="5" spans="1:10" x14ac:dyDescent="0.2">
      <c r="A5" s="362"/>
      <c r="B5" s="373"/>
      <c r="C5" s="6"/>
      <c r="D5" s="8" t="s">
        <v>104</v>
      </c>
      <c r="E5" s="8"/>
    </row>
    <row r="6" spans="1:10" x14ac:dyDescent="0.2">
      <c r="A6" s="362"/>
      <c r="B6" s="373"/>
      <c r="C6" s="6"/>
      <c r="D6" s="8" t="s">
        <v>105</v>
      </c>
      <c r="E6" s="8"/>
    </row>
    <row r="7" spans="1:10" x14ac:dyDescent="0.2">
      <c r="A7" s="362"/>
      <c r="B7" s="373"/>
      <c r="C7" s="6"/>
      <c r="D7" s="8" t="s">
        <v>106</v>
      </c>
      <c r="E7" s="8" t="s">
        <v>107</v>
      </c>
    </row>
    <row r="8" spans="1:10" x14ac:dyDescent="0.2">
      <c r="A8" s="362"/>
      <c r="B8" s="373"/>
      <c r="C8" s="6"/>
      <c r="D8" s="6" t="s">
        <v>108</v>
      </c>
      <c r="E8" t="s">
        <v>109</v>
      </c>
    </row>
    <row r="9" spans="1:10" x14ac:dyDescent="0.2">
      <c r="A9" s="362"/>
      <c r="B9" s="373"/>
      <c r="C9" s="6"/>
      <c r="D9" s="6" t="s">
        <v>110</v>
      </c>
      <c r="E9" s="9">
        <v>20110123</v>
      </c>
    </row>
    <row r="10" spans="1:10" x14ac:dyDescent="0.2">
      <c r="A10" s="362"/>
      <c r="B10" s="373"/>
      <c r="C10" s="6"/>
      <c r="D10" s="6" t="s">
        <v>111</v>
      </c>
      <c r="E10" s="10">
        <v>35818</v>
      </c>
    </row>
    <row r="11" spans="1:10" x14ac:dyDescent="0.2">
      <c r="A11" s="362"/>
      <c r="B11" s="373"/>
      <c r="C11" s="6"/>
      <c r="D11" s="6" t="s">
        <v>112</v>
      </c>
      <c r="E11" s="7" t="s">
        <v>113</v>
      </c>
    </row>
    <row r="12" spans="1:10" x14ac:dyDescent="0.2">
      <c r="A12" s="362"/>
      <c r="B12" s="373"/>
      <c r="C12" s="6"/>
      <c r="D12" s="6" t="s">
        <v>114</v>
      </c>
      <c r="E12" s="7" t="s">
        <v>115</v>
      </c>
    </row>
    <row r="13" spans="1:10" x14ac:dyDescent="0.2">
      <c r="A13" s="362"/>
      <c r="B13" s="373"/>
      <c r="C13" s="6"/>
      <c r="D13" s="6" t="s">
        <v>116</v>
      </c>
      <c r="E13" s="7" t="s">
        <v>117</v>
      </c>
    </row>
    <row r="14" spans="1:10" x14ac:dyDescent="0.2">
      <c r="A14" s="363"/>
      <c r="B14" s="374"/>
      <c r="C14" s="11"/>
      <c r="D14" s="11"/>
      <c r="E14" s="12"/>
    </row>
    <row r="15" spans="1:10" x14ac:dyDescent="0.2">
      <c r="A15" s="361" t="s">
        <v>118</v>
      </c>
      <c r="B15" s="375"/>
      <c r="C15" s="4"/>
      <c r="D15" s="4" t="s">
        <v>119</v>
      </c>
      <c r="E15" s="5" t="s">
        <v>120</v>
      </c>
    </row>
    <row r="16" spans="1:10" x14ac:dyDescent="0.2">
      <c r="A16" s="362"/>
      <c r="B16" s="376"/>
      <c r="C16" s="6"/>
      <c r="D16" s="6" t="s">
        <v>121</v>
      </c>
      <c r="E16" s="7">
        <v>1366668888</v>
      </c>
    </row>
    <row r="17" spans="1:5" x14ac:dyDescent="0.2">
      <c r="A17" s="362"/>
      <c r="B17" s="376"/>
      <c r="C17" s="6"/>
      <c r="D17" s="6" t="s">
        <v>122</v>
      </c>
      <c r="E17" s="7">
        <v>111123</v>
      </c>
    </row>
    <row r="18" spans="1:5" x14ac:dyDescent="0.2">
      <c r="A18" s="362"/>
      <c r="B18" s="376"/>
      <c r="C18" s="6"/>
      <c r="D18" s="8" t="s">
        <v>123</v>
      </c>
      <c r="E18" s="200" t="s">
        <v>124</v>
      </c>
    </row>
    <row r="19" spans="1:5" x14ac:dyDescent="0.2">
      <c r="A19" s="362"/>
      <c r="B19" s="376"/>
      <c r="C19" s="6"/>
      <c r="D19" s="8" t="s">
        <v>125</v>
      </c>
      <c r="E19" s="13">
        <v>18688886666</v>
      </c>
    </row>
    <row r="20" spans="1:5" x14ac:dyDescent="0.2">
      <c r="A20" s="362"/>
      <c r="B20" s="376"/>
      <c r="C20" s="381" t="s">
        <v>126</v>
      </c>
      <c r="D20" s="8" t="s">
        <v>127</v>
      </c>
      <c r="E20" s="8" t="s">
        <v>128</v>
      </c>
    </row>
    <row r="21" spans="1:5" x14ac:dyDescent="0.2">
      <c r="A21" s="362"/>
      <c r="B21" s="376"/>
      <c r="C21" s="382"/>
      <c r="D21" s="6" t="s">
        <v>129</v>
      </c>
      <c r="E21" s="8" t="s">
        <v>130</v>
      </c>
    </row>
    <row r="22" spans="1:5" x14ac:dyDescent="0.2">
      <c r="A22" s="362"/>
      <c r="B22" s="376"/>
      <c r="C22" s="382"/>
      <c r="D22" s="6" t="s">
        <v>131</v>
      </c>
      <c r="E22" s="8"/>
    </row>
    <row r="23" spans="1:5" x14ac:dyDescent="0.2">
      <c r="A23" s="362"/>
      <c r="B23" s="376"/>
      <c r="C23" s="383"/>
      <c r="D23" s="6" t="s">
        <v>132</v>
      </c>
      <c r="E23" s="13">
        <v>710000</v>
      </c>
    </row>
    <row r="24" spans="1:5" x14ac:dyDescent="0.2">
      <c r="A24" s="362"/>
      <c r="B24" s="376"/>
      <c r="C24" s="381" t="s">
        <v>133</v>
      </c>
      <c r="D24" s="6" t="s">
        <v>127</v>
      </c>
      <c r="E24" s="7" t="s">
        <v>134</v>
      </c>
    </row>
    <row r="25" spans="1:5" x14ac:dyDescent="0.2">
      <c r="A25" s="362"/>
      <c r="B25" s="376"/>
      <c r="C25" s="382"/>
      <c r="D25" s="6" t="s">
        <v>129</v>
      </c>
      <c r="E25" s="7" t="s">
        <v>135</v>
      </c>
    </row>
    <row r="26" spans="1:5" x14ac:dyDescent="0.2">
      <c r="A26" s="362"/>
      <c r="B26" s="376"/>
      <c r="C26" s="382"/>
      <c r="D26" s="6" t="s">
        <v>131</v>
      </c>
      <c r="E26" s="7"/>
    </row>
    <row r="27" spans="1:5" x14ac:dyDescent="0.2">
      <c r="A27" s="362"/>
      <c r="B27" s="376"/>
      <c r="C27" s="383"/>
      <c r="D27" s="14" t="s">
        <v>132</v>
      </c>
      <c r="E27" s="16">
        <v>712046</v>
      </c>
    </row>
    <row r="28" spans="1:5" x14ac:dyDescent="0.2">
      <c r="A28" s="362"/>
      <c r="B28" s="376"/>
      <c r="C28" s="381" t="s">
        <v>136</v>
      </c>
      <c r="D28" s="14" t="s">
        <v>127</v>
      </c>
      <c r="E28" s="16" t="s">
        <v>137</v>
      </c>
    </row>
    <row r="29" spans="1:5" x14ac:dyDescent="0.2">
      <c r="A29" s="362"/>
      <c r="B29" s="376"/>
      <c r="C29" s="382"/>
      <c r="D29" s="14" t="s">
        <v>129</v>
      </c>
      <c r="E29" s="16" t="s">
        <v>138</v>
      </c>
    </row>
    <row r="30" spans="1:5" x14ac:dyDescent="0.2">
      <c r="A30" s="362"/>
      <c r="B30" s="376"/>
      <c r="C30" s="382"/>
      <c r="D30" s="14" t="s">
        <v>131</v>
      </c>
      <c r="E30" s="16" t="s">
        <v>138</v>
      </c>
    </row>
    <row r="31" spans="1:5" x14ac:dyDescent="0.2">
      <c r="A31" s="362"/>
      <c r="B31" s="376"/>
      <c r="C31" s="383"/>
      <c r="D31" s="14" t="s">
        <v>132</v>
      </c>
      <c r="E31" s="16">
        <v>710000</v>
      </c>
    </row>
    <row r="32" spans="1:5" x14ac:dyDescent="0.2">
      <c r="A32" s="362"/>
      <c r="B32" s="376"/>
      <c r="C32" s="14"/>
      <c r="D32" s="14" t="s">
        <v>139</v>
      </c>
      <c r="E32" s="16" t="s">
        <v>140</v>
      </c>
    </row>
    <row r="33" spans="1:5" x14ac:dyDescent="0.2">
      <c r="A33" s="362"/>
      <c r="B33" s="376"/>
      <c r="C33" s="11"/>
      <c r="D33" s="11"/>
      <c r="E33" s="12"/>
    </row>
    <row r="34" spans="1:5" x14ac:dyDescent="0.2">
      <c r="A34" s="362"/>
      <c r="B34" s="376"/>
      <c r="C34" s="381" t="s">
        <v>126</v>
      </c>
      <c r="D34" s="8" t="s">
        <v>127</v>
      </c>
      <c r="E34" s="8" t="s">
        <v>128</v>
      </c>
    </row>
    <row r="35" spans="1:5" x14ac:dyDescent="0.2">
      <c r="A35" s="362"/>
      <c r="B35" s="376"/>
      <c r="C35" s="382"/>
      <c r="D35" s="6" t="s">
        <v>129</v>
      </c>
      <c r="E35" s="8" t="s">
        <v>130</v>
      </c>
    </row>
    <row r="36" spans="1:5" x14ac:dyDescent="0.2">
      <c r="A36" s="362"/>
      <c r="B36" s="376"/>
      <c r="C36" s="382"/>
      <c r="D36" s="6" t="s">
        <v>131</v>
      </c>
      <c r="E36" s="8" t="s">
        <v>130</v>
      </c>
    </row>
    <row r="37" spans="1:5" x14ac:dyDescent="0.2">
      <c r="A37" s="362"/>
      <c r="B37" s="376"/>
      <c r="C37" s="383"/>
      <c r="D37" s="6" t="s">
        <v>132</v>
      </c>
      <c r="E37" s="13">
        <v>710001</v>
      </c>
    </row>
    <row r="38" spans="1:5" x14ac:dyDescent="0.2">
      <c r="A38" s="362"/>
      <c r="B38" s="376"/>
      <c r="C38" s="381" t="s">
        <v>133</v>
      </c>
      <c r="D38" s="6" t="s">
        <v>127</v>
      </c>
      <c r="E38" s="7" t="s">
        <v>134</v>
      </c>
    </row>
    <row r="39" spans="1:5" x14ac:dyDescent="0.2">
      <c r="A39" s="362"/>
      <c r="B39" s="376"/>
      <c r="C39" s="382"/>
      <c r="D39" s="6" t="s">
        <v>129</v>
      </c>
      <c r="E39" s="7" t="s">
        <v>135</v>
      </c>
    </row>
    <row r="40" spans="1:5" x14ac:dyDescent="0.2">
      <c r="A40" s="362"/>
      <c r="B40" s="376"/>
      <c r="C40" s="383"/>
      <c r="D40" s="14" t="s">
        <v>132</v>
      </c>
      <c r="E40" s="16">
        <v>712047</v>
      </c>
    </row>
    <row r="41" spans="1:5" x14ac:dyDescent="0.2">
      <c r="A41" s="362"/>
      <c r="B41" s="376"/>
      <c r="C41" s="381" t="s">
        <v>136</v>
      </c>
      <c r="D41" s="14" t="s">
        <v>127</v>
      </c>
      <c r="E41" s="16" t="s">
        <v>137</v>
      </c>
    </row>
    <row r="42" spans="1:5" x14ac:dyDescent="0.2">
      <c r="A42" s="362"/>
      <c r="B42" s="376"/>
      <c r="C42" s="382"/>
      <c r="D42" s="14" t="s">
        <v>129</v>
      </c>
      <c r="E42" s="16" t="s">
        <v>138</v>
      </c>
    </row>
    <row r="43" spans="1:5" x14ac:dyDescent="0.2">
      <c r="A43" s="362"/>
      <c r="B43" s="376"/>
      <c r="C43" s="383"/>
      <c r="D43" s="14" t="s">
        <v>132</v>
      </c>
      <c r="E43" s="16">
        <v>710001</v>
      </c>
    </row>
    <row r="44" spans="1:5" x14ac:dyDescent="0.2">
      <c r="A44" s="362"/>
      <c r="B44" s="376"/>
      <c r="C44" s="14"/>
      <c r="D44" s="14" t="s">
        <v>139</v>
      </c>
      <c r="E44" s="16" t="s">
        <v>141</v>
      </c>
    </row>
    <row r="45" spans="1:5" x14ac:dyDescent="0.2">
      <c r="A45" s="364"/>
      <c r="B45" s="376"/>
      <c r="C45" s="14"/>
      <c r="D45" s="14"/>
      <c r="E45" s="17"/>
    </row>
    <row r="46" spans="1:5" ht="24.95" customHeight="1" x14ac:dyDescent="0.2">
      <c r="A46" s="365" t="s">
        <v>142</v>
      </c>
      <c r="B46" s="377"/>
      <c r="C46" s="377"/>
      <c r="D46" s="381" t="s">
        <v>143</v>
      </c>
      <c r="E46" s="384" t="s">
        <v>144</v>
      </c>
    </row>
    <row r="47" spans="1:5" x14ac:dyDescent="0.2">
      <c r="A47" s="365"/>
      <c r="B47" s="377"/>
      <c r="C47" s="377"/>
      <c r="D47" s="383"/>
      <c r="E47" s="385"/>
    </row>
    <row r="48" spans="1:5" x14ac:dyDescent="0.2">
      <c r="A48" s="365"/>
      <c r="B48" s="377"/>
      <c r="C48" s="377"/>
      <c r="D48" s="6" t="s">
        <v>145</v>
      </c>
      <c r="E48" s="19" t="s">
        <v>146</v>
      </c>
    </row>
    <row r="49" spans="1:5" x14ac:dyDescent="0.2">
      <c r="A49" s="365"/>
      <c r="B49" s="377"/>
      <c r="C49" s="377"/>
      <c r="D49" s="6" t="s">
        <v>147</v>
      </c>
      <c r="E49" s="19" t="s">
        <v>140</v>
      </c>
    </row>
    <row r="50" spans="1:5" x14ac:dyDescent="0.2">
      <c r="A50" s="365"/>
      <c r="B50" s="377"/>
      <c r="C50" s="377"/>
      <c r="D50" s="6" t="s">
        <v>148</v>
      </c>
      <c r="E50" s="19" t="s">
        <v>149</v>
      </c>
    </row>
    <row r="51" spans="1:5" x14ac:dyDescent="0.2">
      <c r="A51" s="366" t="s">
        <v>150</v>
      </c>
      <c r="B51" s="377"/>
      <c r="C51" s="367" t="s">
        <v>151</v>
      </c>
      <c r="D51" s="15" t="s">
        <v>152</v>
      </c>
      <c r="E51" s="20">
        <v>5</v>
      </c>
    </row>
    <row r="52" spans="1:5" ht="25.5" x14ac:dyDescent="0.2">
      <c r="A52" s="367"/>
      <c r="B52" s="377"/>
      <c r="C52" s="367"/>
      <c r="D52" s="6" t="s">
        <v>153</v>
      </c>
      <c r="E52" s="21">
        <v>2</v>
      </c>
    </row>
    <row r="53" spans="1:5" x14ac:dyDescent="0.2">
      <c r="A53" s="367"/>
      <c r="B53" s="377"/>
      <c r="C53" s="368"/>
      <c r="D53" s="6" t="s">
        <v>154</v>
      </c>
      <c r="E53" s="21">
        <v>3</v>
      </c>
    </row>
    <row r="54" spans="1:5" x14ac:dyDescent="0.2">
      <c r="A54" s="367"/>
      <c r="B54" s="377"/>
      <c r="C54" s="366" t="s">
        <v>155</v>
      </c>
      <c r="D54" s="6" t="s">
        <v>156</v>
      </c>
      <c r="E54" s="22" t="s">
        <v>157</v>
      </c>
    </row>
    <row r="55" spans="1:5" x14ac:dyDescent="0.2">
      <c r="A55" s="367"/>
      <c r="B55" s="377"/>
      <c r="C55" s="367"/>
      <c r="D55" s="6" t="s">
        <v>158</v>
      </c>
      <c r="E55" s="22" t="s">
        <v>159</v>
      </c>
    </row>
    <row r="56" spans="1:5" x14ac:dyDescent="0.2">
      <c r="A56" s="367"/>
      <c r="B56" s="377"/>
      <c r="C56" s="367"/>
      <c r="D56" s="6" t="s">
        <v>160</v>
      </c>
      <c r="E56" s="22" t="s">
        <v>158</v>
      </c>
    </row>
    <row r="57" spans="1:5" x14ac:dyDescent="0.2">
      <c r="A57" s="367"/>
      <c r="B57" s="377"/>
      <c r="C57" s="367"/>
      <c r="D57" s="6" t="s">
        <v>161</v>
      </c>
      <c r="E57" s="22" t="s">
        <v>162</v>
      </c>
    </row>
    <row r="58" spans="1:5" x14ac:dyDescent="0.2">
      <c r="A58" s="367"/>
      <c r="B58" s="377"/>
      <c r="C58" s="367"/>
      <c r="D58" s="6" t="s">
        <v>163</v>
      </c>
      <c r="E58" s="22" t="s">
        <v>130</v>
      </c>
    </row>
    <row r="59" spans="1:5" x14ac:dyDescent="0.2">
      <c r="A59" s="367"/>
      <c r="B59" s="377"/>
      <c r="C59" s="367"/>
      <c r="D59" s="6" t="s">
        <v>164</v>
      </c>
      <c r="E59" s="21">
        <v>13800001111</v>
      </c>
    </row>
    <row r="60" spans="1:5" x14ac:dyDescent="0.2">
      <c r="A60" s="367"/>
      <c r="B60" s="377"/>
      <c r="C60" s="367"/>
      <c r="D60" s="6" t="s">
        <v>165</v>
      </c>
      <c r="E60" s="22" t="s">
        <v>166</v>
      </c>
    </row>
    <row r="61" spans="1:5" x14ac:dyDescent="0.2">
      <c r="A61" s="367"/>
      <c r="B61" s="377"/>
      <c r="C61" s="367"/>
      <c r="D61" s="6" t="s">
        <v>167</v>
      </c>
      <c r="E61" s="22" t="s">
        <v>168</v>
      </c>
    </row>
    <row r="62" spans="1:5" x14ac:dyDescent="0.2">
      <c r="A62" s="367"/>
      <c r="B62" s="377"/>
      <c r="C62" s="368"/>
      <c r="D62" s="6" t="s">
        <v>169</v>
      </c>
      <c r="E62" s="22" t="s">
        <v>170</v>
      </c>
    </row>
    <row r="63" spans="1:5" x14ac:dyDescent="0.2">
      <c r="A63" s="367"/>
      <c r="B63" s="377"/>
      <c r="C63" s="366" t="s">
        <v>171</v>
      </c>
      <c r="D63" s="6" t="s">
        <v>172</v>
      </c>
      <c r="E63" s="22" t="s">
        <v>173</v>
      </c>
    </row>
    <row r="64" spans="1:5" x14ac:dyDescent="0.2">
      <c r="A64" s="367"/>
      <c r="B64" s="377"/>
      <c r="C64" s="367"/>
      <c r="D64" s="6" t="s">
        <v>160</v>
      </c>
      <c r="E64" s="22" t="s">
        <v>174</v>
      </c>
    </row>
    <row r="65" spans="1:5" x14ac:dyDescent="0.2">
      <c r="A65" s="367"/>
      <c r="B65" s="377"/>
      <c r="C65" s="367"/>
      <c r="D65" s="6" t="s">
        <v>175</v>
      </c>
      <c r="E65" s="23">
        <v>42685</v>
      </c>
    </row>
    <row r="66" spans="1:5" x14ac:dyDescent="0.2">
      <c r="A66" s="368"/>
      <c r="B66" s="377"/>
      <c r="C66" s="368"/>
      <c r="D66" s="6" t="s">
        <v>165</v>
      </c>
      <c r="E66" s="22" t="s">
        <v>176</v>
      </c>
    </row>
    <row r="67" spans="1:5" x14ac:dyDescent="0.2">
      <c r="A67" s="366" t="s">
        <v>177</v>
      </c>
      <c r="B67" s="378"/>
      <c r="C67" s="366" t="s">
        <v>178</v>
      </c>
      <c r="D67" s="6" t="s">
        <v>179</v>
      </c>
      <c r="E67" s="22" t="s">
        <v>180</v>
      </c>
    </row>
    <row r="68" spans="1:5" x14ac:dyDescent="0.2">
      <c r="A68" s="367"/>
      <c r="B68" s="379"/>
      <c r="C68" s="367"/>
      <c r="D68" s="6" t="s">
        <v>181</v>
      </c>
      <c r="E68" s="23">
        <v>42685</v>
      </c>
    </row>
    <row r="69" spans="1:5" x14ac:dyDescent="0.2">
      <c r="A69" s="367"/>
      <c r="B69" s="379"/>
      <c r="C69" s="367"/>
      <c r="D69" s="6" t="s">
        <v>182</v>
      </c>
      <c r="E69" s="22" t="s">
        <v>183</v>
      </c>
    </row>
    <row r="70" spans="1:5" x14ac:dyDescent="0.2">
      <c r="A70" s="367"/>
      <c r="B70" s="379"/>
      <c r="C70" s="367"/>
      <c r="D70" s="6" t="s">
        <v>184</v>
      </c>
      <c r="E70" s="18">
        <v>3</v>
      </c>
    </row>
    <row r="71" spans="1:5" x14ac:dyDescent="0.2">
      <c r="A71" s="367"/>
      <c r="B71" s="379"/>
      <c r="C71" s="367"/>
      <c r="D71" s="6" t="s">
        <v>185</v>
      </c>
      <c r="E71" s="21">
        <v>6</v>
      </c>
    </row>
    <row r="72" spans="1:5" x14ac:dyDescent="0.2">
      <c r="A72" s="367"/>
      <c r="B72" s="379"/>
      <c r="C72" s="367"/>
      <c r="D72" s="6" t="s">
        <v>186</v>
      </c>
      <c r="E72" s="22" t="s">
        <v>187</v>
      </c>
    </row>
    <row r="73" spans="1:5" x14ac:dyDescent="0.2">
      <c r="A73" s="367"/>
      <c r="B73" s="379"/>
      <c r="C73" s="367"/>
      <c r="D73" s="6" t="s">
        <v>188</v>
      </c>
      <c r="E73" s="21">
        <v>10</v>
      </c>
    </row>
    <row r="74" spans="1:5" x14ac:dyDescent="0.2">
      <c r="A74" s="368"/>
      <c r="B74" s="380"/>
      <c r="C74" s="368"/>
      <c r="D74" s="6" t="s">
        <v>189</v>
      </c>
      <c r="E74" s="21">
        <v>50</v>
      </c>
    </row>
    <row r="75" spans="1:5" x14ac:dyDescent="0.2">
      <c r="A75" s="366" t="s">
        <v>190</v>
      </c>
      <c r="B75" s="378"/>
      <c r="C75" s="366" t="s">
        <v>191</v>
      </c>
      <c r="D75" s="6" t="s">
        <v>192</v>
      </c>
      <c r="E75" s="22" t="s">
        <v>144</v>
      </c>
    </row>
    <row r="76" spans="1:5" x14ac:dyDescent="0.2">
      <c r="A76" s="367"/>
      <c r="B76" s="379"/>
      <c r="C76" s="367"/>
      <c r="D76" s="6" t="s">
        <v>193</v>
      </c>
      <c r="E76" s="22" t="s">
        <v>144</v>
      </c>
    </row>
    <row r="77" spans="1:5" x14ac:dyDescent="0.2">
      <c r="A77" s="367"/>
      <c r="B77" s="379"/>
      <c r="C77" s="367"/>
      <c r="D77" s="6" t="s">
        <v>194</v>
      </c>
      <c r="E77" s="22" t="s">
        <v>144</v>
      </c>
    </row>
    <row r="78" spans="1:5" x14ac:dyDescent="0.2">
      <c r="A78" s="368"/>
      <c r="B78" s="380"/>
      <c r="C78" s="368"/>
      <c r="D78" s="6" t="s">
        <v>195</v>
      </c>
      <c r="E78" s="22" t="s">
        <v>144</v>
      </c>
    </row>
    <row r="79" spans="1:5" x14ac:dyDescent="0.2">
      <c r="A79" s="366" t="s">
        <v>196</v>
      </c>
      <c r="B79" s="378"/>
      <c r="C79" s="366" t="s">
        <v>197</v>
      </c>
      <c r="D79" s="6" t="s">
        <v>198</v>
      </c>
      <c r="E79" s="22" t="s">
        <v>199</v>
      </c>
    </row>
    <row r="80" spans="1:5" x14ac:dyDescent="0.2">
      <c r="A80" s="367"/>
      <c r="B80" s="379"/>
      <c r="C80" s="367"/>
      <c r="D80" s="6" t="s">
        <v>200</v>
      </c>
      <c r="E80" s="22" t="s">
        <v>201</v>
      </c>
    </row>
    <row r="81" spans="1:5" x14ac:dyDescent="0.2">
      <c r="A81" s="367"/>
      <c r="B81" s="379"/>
      <c r="C81" s="367"/>
      <c r="D81" s="6" t="s">
        <v>202</v>
      </c>
      <c r="E81" s="22" t="s">
        <v>180</v>
      </c>
    </row>
    <row r="82" spans="1:5" ht="25.5" x14ac:dyDescent="0.2">
      <c r="A82" s="367"/>
      <c r="B82" s="379"/>
      <c r="C82" s="367"/>
      <c r="D82" s="6" t="s">
        <v>203</v>
      </c>
      <c r="E82" s="18">
        <v>4</v>
      </c>
    </row>
    <row r="83" spans="1:5" x14ac:dyDescent="0.2">
      <c r="A83" s="367"/>
      <c r="B83" s="379"/>
      <c r="C83" s="367"/>
      <c r="D83" s="6" t="s">
        <v>204</v>
      </c>
      <c r="E83" s="22" t="s">
        <v>205</v>
      </c>
    </row>
    <row r="84" spans="1:5" ht="25.5" x14ac:dyDescent="0.2">
      <c r="A84" s="368"/>
      <c r="B84" s="380"/>
      <c r="C84" s="368"/>
      <c r="D84" s="6" t="s">
        <v>206</v>
      </c>
      <c r="E84" s="22" t="s">
        <v>207</v>
      </c>
    </row>
    <row r="85" spans="1:5" x14ac:dyDescent="0.2">
      <c r="A85" s="366" t="s">
        <v>208</v>
      </c>
      <c r="B85" s="378"/>
      <c r="C85" s="366" t="s">
        <v>209</v>
      </c>
      <c r="D85" s="6" t="s">
        <v>145</v>
      </c>
      <c r="E85" s="22" t="s">
        <v>210</v>
      </c>
    </row>
    <row r="86" spans="1:5" x14ac:dyDescent="0.2">
      <c r="A86" s="367"/>
      <c r="B86" s="379"/>
      <c r="C86" s="367"/>
      <c r="D86" s="6" t="s">
        <v>211</v>
      </c>
      <c r="E86" s="23">
        <v>42125</v>
      </c>
    </row>
    <row r="87" spans="1:5" x14ac:dyDescent="0.2">
      <c r="A87" s="367"/>
      <c r="B87" s="379"/>
      <c r="C87" s="367"/>
      <c r="D87" s="6" t="s">
        <v>212</v>
      </c>
      <c r="E87" s="23">
        <v>42685</v>
      </c>
    </row>
    <row r="88" spans="1:5" x14ac:dyDescent="0.2">
      <c r="A88" s="368"/>
      <c r="B88" s="380"/>
      <c r="C88" s="368"/>
      <c r="D88" s="6" t="s">
        <v>61</v>
      </c>
      <c r="E88" s="22" t="s">
        <v>117</v>
      </c>
    </row>
    <row r="89" spans="1:5" x14ac:dyDescent="0.2">
      <c r="A89" s="366" t="s">
        <v>213</v>
      </c>
      <c r="B89" s="378"/>
      <c r="C89" s="366" t="s">
        <v>214</v>
      </c>
      <c r="D89" s="6" t="s">
        <v>172</v>
      </c>
      <c r="E89" s="22" t="s">
        <v>215</v>
      </c>
    </row>
    <row r="90" spans="1:5" x14ac:dyDescent="0.2">
      <c r="A90" s="367"/>
      <c r="B90" s="379"/>
      <c r="C90" s="367"/>
      <c r="D90" s="6" t="s">
        <v>160</v>
      </c>
      <c r="E90" s="22" t="s">
        <v>216</v>
      </c>
    </row>
    <row r="91" spans="1:5" x14ac:dyDescent="0.2">
      <c r="A91" s="367"/>
      <c r="B91" s="379"/>
      <c r="C91" s="367"/>
      <c r="D91" s="6" t="s">
        <v>217</v>
      </c>
      <c r="E91" s="21">
        <v>50000</v>
      </c>
    </row>
    <row r="92" spans="1:5" x14ac:dyDescent="0.2">
      <c r="A92" s="367"/>
      <c r="B92" s="379"/>
      <c r="C92" s="367"/>
      <c r="D92" s="6" t="s">
        <v>169</v>
      </c>
      <c r="E92" s="22" t="s">
        <v>218</v>
      </c>
    </row>
    <row r="93" spans="1:5" x14ac:dyDescent="0.2">
      <c r="A93" s="367"/>
      <c r="B93" s="379"/>
      <c r="C93" s="367"/>
      <c r="D93" s="6" t="s">
        <v>163</v>
      </c>
      <c r="E93" s="22" t="s">
        <v>130</v>
      </c>
    </row>
    <row r="94" spans="1:5" x14ac:dyDescent="0.2">
      <c r="A94" s="368"/>
      <c r="B94" s="380"/>
      <c r="C94" s="368"/>
      <c r="D94" s="6" t="s">
        <v>61</v>
      </c>
      <c r="E94" s="22" t="s">
        <v>117</v>
      </c>
    </row>
    <row r="95" spans="1:5" x14ac:dyDescent="0.2">
      <c r="A95" s="366" t="s">
        <v>219</v>
      </c>
      <c r="B95" s="378"/>
      <c r="C95" s="366" t="s">
        <v>220</v>
      </c>
      <c r="D95" s="6" t="s">
        <v>221</v>
      </c>
      <c r="E95" s="22" t="s">
        <v>222</v>
      </c>
    </row>
    <row r="96" spans="1:5" x14ac:dyDescent="0.2">
      <c r="A96" s="367"/>
      <c r="B96" s="379"/>
      <c r="C96" s="367"/>
      <c r="D96" s="6" t="s">
        <v>223</v>
      </c>
      <c r="E96" s="22" t="s">
        <v>224</v>
      </c>
    </row>
    <row r="97" spans="1:5" x14ac:dyDescent="0.2">
      <c r="A97" s="367"/>
      <c r="B97" s="379"/>
      <c r="C97" s="367"/>
      <c r="D97" s="6" t="s">
        <v>225</v>
      </c>
      <c r="E97" s="22" t="s">
        <v>226</v>
      </c>
    </row>
    <row r="98" spans="1:5" x14ac:dyDescent="0.2">
      <c r="A98" s="367"/>
      <c r="B98" s="379"/>
      <c r="C98" s="367"/>
      <c r="D98" s="6" t="s">
        <v>227</v>
      </c>
      <c r="E98" s="21">
        <v>30</v>
      </c>
    </row>
    <row r="99" spans="1:5" x14ac:dyDescent="0.2">
      <c r="A99" s="367"/>
      <c r="B99" s="379"/>
      <c r="C99" s="367"/>
      <c r="D99" s="6" t="s">
        <v>228</v>
      </c>
      <c r="E99" s="24">
        <v>42685</v>
      </c>
    </row>
    <row r="100" spans="1:5" x14ac:dyDescent="0.2">
      <c r="A100" s="367"/>
      <c r="B100" s="379"/>
      <c r="C100" s="367"/>
      <c r="D100" s="6" t="s">
        <v>229</v>
      </c>
      <c r="E100" s="22" t="s">
        <v>130</v>
      </c>
    </row>
    <row r="101" spans="1:5" x14ac:dyDescent="0.2">
      <c r="A101" s="368"/>
      <c r="B101" s="380"/>
      <c r="C101" s="368"/>
      <c r="D101" s="6" t="s">
        <v>61</v>
      </c>
      <c r="E101" s="22" t="s">
        <v>117</v>
      </c>
    </row>
    <row r="102" spans="1:5" x14ac:dyDescent="0.2">
      <c r="A102" s="366" t="s">
        <v>230</v>
      </c>
      <c r="B102" s="378"/>
      <c r="C102" s="366" t="s">
        <v>231</v>
      </c>
      <c r="D102" s="6" t="s">
        <v>232</v>
      </c>
      <c r="E102" s="22" t="s">
        <v>233</v>
      </c>
    </row>
    <row r="103" spans="1:5" x14ac:dyDescent="0.2">
      <c r="A103" s="367"/>
      <c r="B103" s="379"/>
      <c r="C103" s="367"/>
      <c r="D103" s="6" t="s">
        <v>172</v>
      </c>
      <c r="E103" s="22" t="s">
        <v>234</v>
      </c>
    </row>
    <row r="104" spans="1:5" x14ac:dyDescent="0.2">
      <c r="A104" s="367"/>
      <c r="B104" s="379"/>
      <c r="C104" s="367"/>
      <c r="D104" s="6" t="s">
        <v>235</v>
      </c>
      <c r="E104" s="21">
        <v>13800001111</v>
      </c>
    </row>
    <row r="105" spans="1:5" x14ac:dyDescent="0.2">
      <c r="A105" s="367"/>
      <c r="B105" s="379"/>
      <c r="C105" s="367"/>
      <c r="D105" s="6" t="s">
        <v>108</v>
      </c>
      <c r="E105" s="22" t="s">
        <v>236</v>
      </c>
    </row>
    <row r="106" spans="1:5" x14ac:dyDescent="0.2">
      <c r="A106" s="368"/>
      <c r="B106" s="380"/>
      <c r="C106" s="368"/>
      <c r="D106" s="6" t="s">
        <v>61</v>
      </c>
      <c r="E106" s="22" t="s">
        <v>117</v>
      </c>
    </row>
    <row r="107" spans="1:5" ht="25.5" x14ac:dyDescent="0.2">
      <c r="A107" s="366" t="s">
        <v>237</v>
      </c>
      <c r="B107" s="378"/>
      <c r="C107" s="366" t="s">
        <v>238</v>
      </c>
      <c r="D107" s="6" t="s">
        <v>239</v>
      </c>
      <c r="E107" s="22" t="s">
        <v>240</v>
      </c>
    </row>
    <row r="108" spans="1:5" x14ac:dyDescent="0.2">
      <c r="A108" s="367"/>
      <c r="B108" s="379"/>
      <c r="C108" s="367"/>
      <c r="D108" s="6" t="s">
        <v>241</v>
      </c>
      <c r="E108" s="21">
        <v>550</v>
      </c>
    </row>
    <row r="109" spans="1:5" x14ac:dyDescent="0.2">
      <c r="A109" s="367"/>
      <c r="B109" s="379"/>
      <c r="C109" s="367"/>
      <c r="D109" s="6" t="s">
        <v>242</v>
      </c>
      <c r="E109" s="21">
        <v>600</v>
      </c>
    </row>
    <row r="110" spans="1:5" x14ac:dyDescent="0.2">
      <c r="A110" s="367"/>
      <c r="B110" s="379"/>
      <c r="C110" s="367"/>
      <c r="D110" s="6" t="s">
        <v>243</v>
      </c>
      <c r="E110" s="23">
        <v>42248</v>
      </c>
    </row>
    <row r="111" spans="1:5" x14ac:dyDescent="0.2">
      <c r="A111" s="367"/>
      <c r="B111" s="379"/>
      <c r="C111" s="367"/>
      <c r="D111" s="6" t="s">
        <v>244</v>
      </c>
      <c r="E111" s="22" t="s">
        <v>245</v>
      </c>
    </row>
    <row r="112" spans="1:5" x14ac:dyDescent="0.2">
      <c r="A112" s="367"/>
      <c r="B112" s="379"/>
      <c r="C112" s="367"/>
      <c r="D112" s="6" t="s">
        <v>246</v>
      </c>
      <c r="E112" s="22" t="s">
        <v>117</v>
      </c>
    </row>
    <row r="113" spans="1:5" x14ac:dyDescent="0.2">
      <c r="A113" s="367"/>
      <c r="B113" s="379"/>
      <c r="C113" s="367"/>
      <c r="D113" s="6" t="s">
        <v>247</v>
      </c>
      <c r="E113" s="22" t="s">
        <v>117</v>
      </c>
    </row>
    <row r="114" spans="1:5" ht="25.5" x14ac:dyDescent="0.2">
      <c r="A114" s="367"/>
      <c r="B114" s="379"/>
      <c r="C114" s="367"/>
      <c r="D114" s="6" t="s">
        <v>248</v>
      </c>
      <c r="E114" s="22" t="s">
        <v>117</v>
      </c>
    </row>
    <row r="115" spans="1:5" x14ac:dyDescent="0.2">
      <c r="A115" s="367"/>
      <c r="B115" s="379"/>
      <c r="C115" s="367"/>
      <c r="D115" s="6" t="s">
        <v>249</v>
      </c>
      <c r="E115" s="22"/>
    </row>
    <row r="116" spans="1:5" x14ac:dyDescent="0.2">
      <c r="A116" s="367"/>
      <c r="B116" s="379"/>
      <c r="C116" s="367"/>
      <c r="D116" s="6" t="s">
        <v>250</v>
      </c>
      <c r="E116" s="22"/>
    </row>
    <row r="117" spans="1:5" x14ac:dyDescent="0.2">
      <c r="A117" s="368"/>
      <c r="B117" s="380"/>
      <c r="C117" s="368"/>
      <c r="D117" s="6" t="s">
        <v>251</v>
      </c>
      <c r="E117" s="22"/>
    </row>
    <row r="118" spans="1:5" x14ac:dyDescent="0.2">
      <c r="A118" s="369" t="s">
        <v>252</v>
      </c>
      <c r="B118" s="378"/>
      <c r="C118" s="366" t="s">
        <v>253</v>
      </c>
      <c r="D118" s="6" t="s">
        <v>254</v>
      </c>
      <c r="E118" s="22" t="s">
        <v>255</v>
      </c>
    </row>
    <row r="119" spans="1:5" x14ac:dyDescent="0.2">
      <c r="A119" s="370"/>
      <c r="B119" s="379"/>
      <c r="C119" s="367"/>
      <c r="D119" s="6" t="s">
        <v>256</v>
      </c>
      <c r="E119" s="22" t="s">
        <v>257</v>
      </c>
    </row>
    <row r="120" spans="1:5" x14ac:dyDescent="0.2">
      <c r="A120" s="370"/>
      <c r="B120" s="379"/>
      <c r="C120" s="367"/>
      <c r="D120" s="6" t="s">
        <v>258</v>
      </c>
      <c r="E120" s="22" t="s">
        <v>117</v>
      </c>
    </row>
    <row r="121" spans="1:5" x14ac:dyDescent="0.2">
      <c r="A121" s="370"/>
      <c r="B121" s="379"/>
      <c r="C121" s="367"/>
      <c r="D121" s="6" t="s">
        <v>61</v>
      </c>
      <c r="E121" s="22" t="s">
        <v>117</v>
      </c>
    </row>
    <row r="122" spans="1:5" x14ac:dyDescent="0.2">
      <c r="A122" s="370"/>
      <c r="B122" s="379"/>
      <c r="C122" s="368"/>
      <c r="D122" s="6" t="s">
        <v>259</v>
      </c>
      <c r="E122" s="22" t="s">
        <v>260</v>
      </c>
    </row>
    <row r="123" spans="1:5" x14ac:dyDescent="0.2">
      <c r="A123" s="370"/>
      <c r="B123" s="379"/>
      <c r="C123" s="366" t="s">
        <v>261</v>
      </c>
      <c r="D123" s="6" t="s">
        <v>262</v>
      </c>
      <c r="E123" s="25">
        <v>42638</v>
      </c>
    </row>
    <row r="124" spans="1:5" x14ac:dyDescent="0.2">
      <c r="A124" s="370"/>
      <c r="B124" s="379"/>
      <c r="C124" s="367"/>
      <c r="D124" s="6" t="s">
        <v>258</v>
      </c>
      <c r="E124" s="22" t="s">
        <v>117</v>
      </c>
    </row>
    <row r="125" spans="1:5" x14ac:dyDescent="0.2">
      <c r="A125" s="371"/>
      <c r="B125" s="380"/>
      <c r="C125" s="368"/>
      <c r="D125" s="6" t="s">
        <v>263</v>
      </c>
      <c r="E125" s="22" t="s">
        <v>264</v>
      </c>
    </row>
    <row r="126" spans="1:5" x14ac:dyDescent="0.2">
      <c r="A126" s="366" t="s">
        <v>265</v>
      </c>
      <c r="B126" s="378"/>
      <c r="C126" s="366" t="s">
        <v>266</v>
      </c>
      <c r="D126" s="6" t="s">
        <v>267</v>
      </c>
      <c r="E126" s="22" t="s">
        <v>268</v>
      </c>
    </row>
    <row r="127" spans="1:5" x14ac:dyDescent="0.2">
      <c r="A127" s="367"/>
      <c r="B127" s="379"/>
      <c r="C127" s="367"/>
      <c r="D127" s="6" t="s">
        <v>269</v>
      </c>
      <c r="E127" s="21">
        <v>5000</v>
      </c>
    </row>
    <row r="128" spans="1:5" x14ac:dyDescent="0.2">
      <c r="A128" s="367"/>
      <c r="B128" s="379"/>
      <c r="C128" s="367"/>
      <c r="D128" s="6" t="s">
        <v>270</v>
      </c>
      <c r="E128" s="21">
        <v>15000</v>
      </c>
    </row>
    <row r="129" spans="1:5" x14ac:dyDescent="0.2">
      <c r="A129" s="367"/>
      <c r="B129" s="379"/>
      <c r="C129" s="367"/>
      <c r="D129" s="6" t="s">
        <v>271</v>
      </c>
      <c r="E129" s="21" t="s">
        <v>272</v>
      </c>
    </row>
    <row r="130" spans="1:5" x14ac:dyDescent="0.2">
      <c r="A130" s="367"/>
      <c r="B130" s="379"/>
      <c r="C130" s="367"/>
      <c r="D130" s="6" t="s">
        <v>273</v>
      </c>
      <c r="E130" s="21">
        <v>800</v>
      </c>
    </row>
    <row r="131" spans="1:5" x14ac:dyDescent="0.2">
      <c r="A131" s="367"/>
      <c r="B131" s="379"/>
      <c r="C131" s="367"/>
      <c r="D131" s="6" t="s">
        <v>274</v>
      </c>
      <c r="E131" s="21" t="s">
        <v>117</v>
      </c>
    </row>
    <row r="132" spans="1:5" x14ac:dyDescent="0.2">
      <c r="A132" s="367"/>
      <c r="B132" s="379"/>
      <c r="C132" s="367"/>
      <c r="D132" s="6" t="s">
        <v>275</v>
      </c>
      <c r="E132" s="21">
        <v>50</v>
      </c>
    </row>
    <row r="133" spans="1:5" x14ac:dyDescent="0.2">
      <c r="A133" s="367"/>
      <c r="B133" s="379"/>
      <c r="C133" s="367"/>
      <c r="D133" s="6" t="s">
        <v>276</v>
      </c>
      <c r="E133" s="21">
        <v>30</v>
      </c>
    </row>
    <row r="134" spans="1:5" x14ac:dyDescent="0.2">
      <c r="A134" s="367"/>
      <c r="B134" s="379"/>
      <c r="C134" s="368"/>
      <c r="D134" s="6" t="s">
        <v>277</v>
      </c>
      <c r="E134" s="21">
        <v>60</v>
      </c>
    </row>
    <row r="135" spans="1:5" x14ac:dyDescent="0.2">
      <c r="A135" s="367"/>
      <c r="B135" s="379"/>
      <c r="C135" s="366" t="s">
        <v>278</v>
      </c>
      <c r="D135" s="6" t="s">
        <v>279</v>
      </c>
      <c r="E135" s="21">
        <v>3</v>
      </c>
    </row>
    <row r="136" spans="1:5" x14ac:dyDescent="0.2">
      <c r="A136" s="367"/>
      <c r="B136" s="379"/>
      <c r="C136" s="367"/>
      <c r="D136" s="6" t="s">
        <v>280</v>
      </c>
      <c r="E136" s="22" t="s">
        <v>281</v>
      </c>
    </row>
    <row r="137" spans="1:5" x14ac:dyDescent="0.2">
      <c r="A137" s="367"/>
      <c r="B137" s="379"/>
      <c r="C137" s="367"/>
      <c r="D137" s="6" t="s">
        <v>282</v>
      </c>
      <c r="E137" s="22" t="s">
        <v>283</v>
      </c>
    </row>
    <row r="138" spans="1:5" x14ac:dyDescent="0.2">
      <c r="A138" s="367"/>
      <c r="B138" s="379"/>
      <c r="C138" s="368"/>
      <c r="D138" s="6" t="s">
        <v>61</v>
      </c>
      <c r="E138" s="22" t="s">
        <v>117</v>
      </c>
    </row>
    <row r="139" spans="1:5" x14ac:dyDescent="0.2">
      <c r="A139" s="367"/>
      <c r="B139" s="379"/>
      <c r="C139" s="366" t="s">
        <v>284</v>
      </c>
      <c r="D139" s="6" t="s">
        <v>285</v>
      </c>
      <c r="E139" s="21">
        <v>1</v>
      </c>
    </row>
    <row r="140" spans="1:5" x14ac:dyDescent="0.2">
      <c r="A140" s="367"/>
      <c r="B140" s="379"/>
      <c r="C140" s="367"/>
      <c r="D140" s="6" t="s">
        <v>286</v>
      </c>
      <c r="E140" s="22" t="s">
        <v>287</v>
      </c>
    </row>
    <row r="141" spans="1:5" x14ac:dyDescent="0.2">
      <c r="A141" s="367"/>
      <c r="B141" s="379"/>
      <c r="C141" s="367"/>
      <c r="D141" s="6" t="s">
        <v>288</v>
      </c>
      <c r="E141" s="21">
        <v>2</v>
      </c>
    </row>
    <row r="142" spans="1:5" x14ac:dyDescent="0.2">
      <c r="A142" s="367"/>
      <c r="B142" s="379"/>
      <c r="C142" s="367"/>
      <c r="D142" s="6" t="s">
        <v>289</v>
      </c>
      <c r="E142" s="21" t="s">
        <v>290</v>
      </c>
    </row>
    <row r="143" spans="1:5" x14ac:dyDescent="0.2">
      <c r="A143" s="367"/>
      <c r="B143" s="379"/>
      <c r="C143" s="367"/>
      <c r="D143" s="6" t="s">
        <v>291</v>
      </c>
      <c r="E143" s="21">
        <v>3</v>
      </c>
    </row>
    <row r="144" spans="1:5" x14ac:dyDescent="0.2">
      <c r="A144" s="367"/>
      <c r="B144" s="379"/>
      <c r="C144" s="367"/>
      <c r="D144" s="6" t="s">
        <v>292</v>
      </c>
      <c r="E144" s="23">
        <v>42651</v>
      </c>
    </row>
    <row r="145" spans="1:5" x14ac:dyDescent="0.2">
      <c r="A145" s="367"/>
      <c r="B145" s="379"/>
      <c r="C145" s="367"/>
      <c r="D145" s="6" t="s">
        <v>293</v>
      </c>
      <c r="E145" s="21"/>
    </row>
    <row r="146" spans="1:5" x14ac:dyDescent="0.2">
      <c r="A146" s="367"/>
      <c r="B146" s="379"/>
      <c r="C146" s="368"/>
      <c r="D146" s="6" t="s">
        <v>61</v>
      </c>
      <c r="E146" s="21" t="s">
        <v>117</v>
      </c>
    </row>
    <row r="147" spans="1:5" x14ac:dyDescent="0.2">
      <c r="A147" s="367"/>
      <c r="B147" s="379"/>
      <c r="C147" s="366" t="s">
        <v>294</v>
      </c>
      <c r="D147" s="6" t="s">
        <v>285</v>
      </c>
      <c r="E147" s="21">
        <v>1</v>
      </c>
    </row>
    <row r="148" spans="1:5" x14ac:dyDescent="0.2">
      <c r="A148" s="367"/>
      <c r="B148" s="379"/>
      <c r="C148" s="367"/>
      <c r="D148" s="6" t="s">
        <v>286</v>
      </c>
      <c r="E148" s="22" t="s">
        <v>287</v>
      </c>
    </row>
    <row r="149" spans="1:5" x14ac:dyDescent="0.2">
      <c r="A149" s="367"/>
      <c r="B149" s="379"/>
      <c r="C149" s="367"/>
      <c r="D149" s="6" t="s">
        <v>288</v>
      </c>
      <c r="E149" s="21">
        <v>2</v>
      </c>
    </row>
    <row r="150" spans="1:5" x14ac:dyDescent="0.2">
      <c r="A150" s="367"/>
      <c r="B150" s="379"/>
      <c r="C150" s="367"/>
      <c r="D150" s="6" t="s">
        <v>289</v>
      </c>
      <c r="E150" s="21" t="s">
        <v>290</v>
      </c>
    </row>
    <row r="151" spans="1:5" x14ac:dyDescent="0.2">
      <c r="A151" s="367"/>
      <c r="B151" s="379"/>
      <c r="C151" s="367"/>
      <c r="D151" s="6" t="s">
        <v>291</v>
      </c>
      <c r="E151" s="21">
        <v>3</v>
      </c>
    </row>
    <row r="152" spans="1:5" x14ac:dyDescent="0.2">
      <c r="A152" s="367"/>
      <c r="B152" s="379"/>
      <c r="C152" s="367"/>
      <c r="D152" s="6" t="s">
        <v>292</v>
      </c>
      <c r="E152" s="23">
        <v>42651</v>
      </c>
    </row>
    <row r="153" spans="1:5" x14ac:dyDescent="0.2">
      <c r="A153" s="367"/>
      <c r="B153" s="379"/>
      <c r="C153" s="367"/>
      <c r="D153" s="6" t="s">
        <v>293</v>
      </c>
      <c r="E153" s="21"/>
    </row>
    <row r="154" spans="1:5" x14ac:dyDescent="0.2">
      <c r="A154" s="368"/>
      <c r="B154" s="380"/>
      <c r="C154" s="368"/>
      <c r="D154" s="6" t="s">
        <v>61</v>
      </c>
      <c r="E154" s="21" t="s">
        <v>117</v>
      </c>
    </row>
    <row r="155" spans="1:5" ht="25.5" x14ac:dyDescent="0.2">
      <c r="A155" s="366" t="s">
        <v>295</v>
      </c>
      <c r="B155" s="378"/>
      <c r="C155" s="366" t="s">
        <v>296</v>
      </c>
      <c r="D155" s="6" t="s">
        <v>297</v>
      </c>
      <c r="E155" s="22" t="s">
        <v>298</v>
      </c>
    </row>
    <row r="156" spans="1:5" x14ac:dyDescent="0.2">
      <c r="A156" s="368"/>
      <c r="B156" s="380"/>
      <c r="C156" s="368"/>
      <c r="D156" s="6" t="s">
        <v>299</v>
      </c>
      <c r="E156" s="22" t="s">
        <v>117</v>
      </c>
    </row>
    <row r="157" spans="1:5" ht="25.5" x14ac:dyDescent="0.2">
      <c r="A157" s="366" t="s">
        <v>300</v>
      </c>
      <c r="B157" s="378"/>
      <c r="C157" s="366" t="s">
        <v>301</v>
      </c>
      <c r="D157" s="6" t="s">
        <v>302</v>
      </c>
      <c r="E157" s="22" t="s">
        <v>303</v>
      </c>
    </row>
    <row r="158" spans="1:5" x14ac:dyDescent="0.2">
      <c r="A158" s="367"/>
      <c r="B158" s="379"/>
      <c r="C158" s="367"/>
      <c r="D158" s="6" t="s">
        <v>304</v>
      </c>
      <c r="E158" s="22" t="s">
        <v>305</v>
      </c>
    </row>
    <row r="159" spans="1:5" x14ac:dyDescent="0.2">
      <c r="A159" s="367"/>
      <c r="B159" s="379"/>
      <c r="C159" s="367"/>
      <c r="D159" s="6" t="s">
        <v>306</v>
      </c>
      <c r="E159" s="22" t="s">
        <v>307</v>
      </c>
    </row>
    <row r="160" spans="1:5" x14ac:dyDescent="0.2">
      <c r="A160" s="368"/>
      <c r="B160" s="380"/>
      <c r="C160" s="368"/>
      <c r="D160" s="6" t="s">
        <v>308</v>
      </c>
      <c r="E160" s="22" t="s">
        <v>309</v>
      </c>
    </row>
    <row r="161" spans="1:5" x14ac:dyDescent="0.2">
      <c r="A161" s="22" t="s">
        <v>310</v>
      </c>
      <c r="B161" s="22"/>
      <c r="C161" s="366" t="s">
        <v>311</v>
      </c>
      <c r="D161" s="6" t="s">
        <v>279</v>
      </c>
      <c r="E161" s="18">
        <v>1</v>
      </c>
    </row>
    <row r="162" spans="1:5" x14ac:dyDescent="0.2">
      <c r="A162" s="22"/>
      <c r="B162" s="22"/>
      <c r="C162" s="367"/>
      <c r="D162" s="6" t="s">
        <v>312</v>
      </c>
      <c r="E162" s="22" t="s">
        <v>313</v>
      </c>
    </row>
    <row r="163" spans="1:5" x14ac:dyDescent="0.2">
      <c r="A163" s="22"/>
      <c r="B163" s="22"/>
      <c r="C163" s="367"/>
      <c r="D163" s="6" t="s">
        <v>314</v>
      </c>
      <c r="E163" s="22" t="s">
        <v>315</v>
      </c>
    </row>
    <row r="164" spans="1:5" x14ac:dyDescent="0.2">
      <c r="A164" s="22"/>
      <c r="B164" s="22"/>
      <c r="C164" s="367"/>
      <c r="D164" s="6" t="s">
        <v>316</v>
      </c>
      <c r="E164" s="22" t="s">
        <v>317</v>
      </c>
    </row>
    <row r="165" spans="1:5" x14ac:dyDescent="0.2">
      <c r="A165" s="22"/>
      <c r="B165" s="22"/>
      <c r="C165" s="367"/>
      <c r="D165" s="6" t="s">
        <v>61</v>
      </c>
      <c r="E165" s="22" t="s">
        <v>117</v>
      </c>
    </row>
    <row r="166" spans="1:5" x14ac:dyDescent="0.2">
      <c r="A166" s="22"/>
      <c r="B166" s="22"/>
      <c r="C166" s="368"/>
      <c r="D166" s="6" t="s">
        <v>318</v>
      </c>
      <c r="E166" s="22" t="s">
        <v>319</v>
      </c>
    </row>
  </sheetData>
  <mergeCells count="61">
    <mergeCell ref="C157:C160"/>
    <mergeCell ref="C161:C166"/>
    <mergeCell ref="D46:D47"/>
    <mergeCell ref="E46:E47"/>
    <mergeCell ref="C126:C134"/>
    <mergeCell ref="C135:C138"/>
    <mergeCell ref="C139:C146"/>
    <mergeCell ref="C147:C154"/>
    <mergeCell ref="C155:C156"/>
    <mergeCell ref="C95:C101"/>
    <mergeCell ref="C102:C106"/>
    <mergeCell ref="C107:C117"/>
    <mergeCell ref="C118:C122"/>
    <mergeCell ref="C123:C125"/>
    <mergeCell ref="B157:B160"/>
    <mergeCell ref="C20:C23"/>
    <mergeCell ref="C24:C27"/>
    <mergeCell ref="C28:C31"/>
    <mergeCell ref="C34:C37"/>
    <mergeCell ref="C38:C40"/>
    <mergeCell ref="C41:C43"/>
    <mergeCell ref="C46:C50"/>
    <mergeCell ref="C51:C53"/>
    <mergeCell ref="C54:C62"/>
    <mergeCell ref="C63:C66"/>
    <mergeCell ref="C67:C74"/>
    <mergeCell ref="C75:C78"/>
    <mergeCell ref="C79:C84"/>
    <mergeCell ref="C85:C88"/>
    <mergeCell ref="C89:C94"/>
    <mergeCell ref="A157:A160"/>
    <mergeCell ref="B2:B14"/>
    <mergeCell ref="B15:B45"/>
    <mergeCell ref="B46:B50"/>
    <mergeCell ref="B51:B66"/>
    <mergeCell ref="B67:B74"/>
    <mergeCell ref="B75:B78"/>
    <mergeCell ref="B79:B84"/>
    <mergeCell ref="B85:B88"/>
    <mergeCell ref="B89:B94"/>
    <mergeCell ref="B95:B101"/>
    <mergeCell ref="B102:B106"/>
    <mergeCell ref="B107:B117"/>
    <mergeCell ref="B118:B125"/>
    <mergeCell ref="B126:B154"/>
    <mergeCell ref="B155:B156"/>
    <mergeCell ref="A102:A106"/>
    <mergeCell ref="A107:A117"/>
    <mergeCell ref="A118:A125"/>
    <mergeCell ref="A126:A154"/>
    <mergeCell ref="A155:A156"/>
    <mergeCell ref="A75:A78"/>
    <mergeCell ref="A79:A84"/>
    <mergeCell ref="A85:A88"/>
    <mergeCell ref="A89:A94"/>
    <mergeCell ref="A95:A101"/>
    <mergeCell ref="A2:A14"/>
    <mergeCell ref="A15:A45"/>
    <mergeCell ref="A46:A50"/>
    <mergeCell ref="A51:A66"/>
    <mergeCell ref="A67:A74"/>
  </mergeCells>
  <phoneticPr fontId="7"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topLeftCell="A7" workbookViewId="0">
      <selection activeCell="G51" sqref="G51"/>
    </sheetView>
  </sheetViews>
  <sheetFormatPr defaultColWidth="9.140625" defaultRowHeight="12.75" x14ac:dyDescent="0.2"/>
  <cols>
    <col min="1" max="1" width="4.28515625" style="28" customWidth="1"/>
    <col min="2" max="2" width="22.42578125" style="28" customWidth="1"/>
    <col min="3" max="4" width="7.28515625" style="28" customWidth="1"/>
    <col min="5" max="5" width="8.28515625" style="28" customWidth="1"/>
    <col min="6" max="6" width="1.42578125" style="28" customWidth="1"/>
    <col min="7" max="11" width="7.7109375" style="28" customWidth="1"/>
    <col min="12" max="12" width="7.28515625" style="28" customWidth="1"/>
    <col min="13" max="13" width="6.85546875" style="28" customWidth="1"/>
    <col min="14" max="17" width="7.140625" style="28" customWidth="1"/>
    <col min="18" max="16384" width="9.140625" style="28"/>
  </cols>
  <sheetData>
    <row r="1" spans="1:12" ht="15.75" customHeight="1" x14ac:dyDescent="0.2"/>
    <row r="2" spans="1:12" ht="20.25" x14ac:dyDescent="0.3">
      <c r="F2" s="103" t="str">
        <f>Snapshot!$I$9</f>
        <v>Release 1.1</v>
      </c>
      <c r="G2" s="103"/>
      <c r="H2" s="103"/>
      <c r="I2" s="103"/>
    </row>
    <row r="3" spans="1:12" x14ac:dyDescent="0.2">
      <c r="F3" s="104" t="str">
        <f>"Project: "&amp;Snapshot!$B$16&amp;"  "&amp;Snapshot!$B$17</f>
        <v>Project: P18  教育平台</v>
      </c>
      <c r="G3" s="104"/>
      <c r="H3" s="104"/>
    </row>
    <row r="4" spans="1:12" ht="4.5" customHeight="1" x14ac:dyDescent="0.2"/>
    <row r="5" spans="1:12" ht="23.25" x14ac:dyDescent="0.2">
      <c r="A5" s="105" t="s">
        <v>45</v>
      </c>
      <c r="B5" s="105"/>
      <c r="C5" s="106"/>
      <c r="D5" s="106"/>
      <c r="E5" s="106"/>
      <c r="F5" s="106"/>
      <c r="G5" s="106"/>
      <c r="H5" s="106"/>
      <c r="I5" s="106"/>
      <c r="J5" s="106"/>
      <c r="K5" s="106"/>
      <c r="L5" s="106"/>
    </row>
    <row r="6" spans="1:12" x14ac:dyDescent="0.2">
      <c r="A6" s="49"/>
      <c r="B6" s="49"/>
      <c r="C6" s="49"/>
      <c r="D6" s="49"/>
      <c r="E6" s="49"/>
      <c r="F6" s="49"/>
      <c r="G6" s="49"/>
      <c r="H6" s="49"/>
      <c r="I6" s="49"/>
      <c r="J6" s="49"/>
      <c r="K6" s="49"/>
      <c r="L6" s="49"/>
    </row>
    <row r="7" spans="1:12" ht="16.5" customHeight="1" x14ac:dyDescent="0.2">
      <c r="A7" s="49"/>
      <c r="B7" s="107"/>
      <c r="C7" s="108"/>
      <c r="D7" s="108"/>
      <c r="E7" s="109"/>
      <c r="F7" s="49"/>
      <c r="G7" s="49"/>
      <c r="H7" s="49"/>
      <c r="I7" s="49"/>
      <c r="J7" s="49"/>
      <c r="K7" s="49"/>
      <c r="L7" s="49"/>
    </row>
    <row r="8" spans="1:12" x14ac:dyDescent="0.2">
      <c r="A8" s="49"/>
      <c r="B8" s="49"/>
      <c r="C8" s="49"/>
      <c r="D8" s="49"/>
      <c r="E8" s="49"/>
      <c r="F8" s="49"/>
      <c r="G8" s="49"/>
      <c r="H8" s="49"/>
      <c r="I8" s="49"/>
      <c r="J8" s="49"/>
      <c r="K8" s="49"/>
      <c r="L8" s="49"/>
    </row>
    <row r="9" spans="1:12" x14ac:dyDescent="0.2">
      <c r="A9" s="49"/>
      <c r="B9" s="49"/>
      <c r="C9" s="49"/>
      <c r="D9" s="49"/>
      <c r="E9" s="49"/>
      <c r="F9" s="49"/>
      <c r="G9" s="49"/>
      <c r="H9" s="49"/>
      <c r="I9" s="49"/>
      <c r="J9" s="49"/>
      <c r="K9" s="49"/>
      <c r="L9" s="49"/>
    </row>
    <row r="10" spans="1:12" x14ac:dyDescent="0.2">
      <c r="A10" s="49"/>
      <c r="B10" s="49"/>
      <c r="C10" s="49"/>
      <c r="D10" s="49"/>
      <c r="E10" s="49"/>
      <c r="F10" s="49"/>
      <c r="G10" s="49"/>
      <c r="H10" s="49"/>
      <c r="I10" s="49"/>
      <c r="J10" s="49"/>
      <c r="K10" s="49"/>
      <c r="L10" s="49"/>
    </row>
    <row r="11" spans="1:12" x14ac:dyDescent="0.2">
      <c r="A11" s="49"/>
      <c r="B11" s="49"/>
      <c r="C11" s="49"/>
      <c r="D11" s="49"/>
      <c r="E11" s="49"/>
      <c r="F11" s="49"/>
      <c r="G11" s="49"/>
      <c r="H11" s="49"/>
      <c r="I11" s="49"/>
      <c r="J11" s="49"/>
      <c r="K11" s="49"/>
      <c r="L11" s="49"/>
    </row>
    <row r="12" spans="1:12" x14ac:dyDescent="0.2">
      <c r="A12" s="49"/>
      <c r="B12" s="49"/>
      <c r="C12" s="49"/>
      <c r="D12" s="49"/>
      <c r="E12" s="49"/>
      <c r="F12" s="49"/>
      <c r="G12" s="49"/>
      <c r="H12" s="49"/>
      <c r="I12" s="49"/>
      <c r="J12" s="49"/>
      <c r="K12" s="49"/>
      <c r="L12" s="49"/>
    </row>
    <row r="13" spans="1:12" x14ac:dyDescent="0.2">
      <c r="A13" s="49"/>
      <c r="B13" s="49"/>
      <c r="C13" s="49"/>
      <c r="D13" s="49"/>
      <c r="E13" s="49"/>
      <c r="F13" s="49"/>
      <c r="G13" s="49"/>
      <c r="H13" s="49"/>
      <c r="I13" s="49"/>
      <c r="J13" s="49"/>
      <c r="K13" s="49"/>
      <c r="L13" s="49"/>
    </row>
    <row r="14" spans="1:12" x14ac:dyDescent="0.2">
      <c r="A14" s="49"/>
      <c r="B14" s="49"/>
      <c r="C14" s="49"/>
      <c r="D14" s="49"/>
      <c r="E14" s="49"/>
      <c r="F14" s="49"/>
      <c r="G14" s="49"/>
      <c r="H14" s="49"/>
      <c r="I14" s="49"/>
      <c r="J14" s="49"/>
      <c r="K14" s="49"/>
      <c r="L14" s="49"/>
    </row>
    <row r="15" spans="1:12" x14ac:dyDescent="0.2">
      <c r="A15" s="49"/>
      <c r="B15" s="49"/>
      <c r="C15" s="49"/>
      <c r="D15" s="49"/>
      <c r="E15" s="49"/>
      <c r="F15" s="49"/>
      <c r="G15" s="49"/>
      <c r="H15" s="49"/>
      <c r="I15" s="49"/>
      <c r="J15" s="49"/>
      <c r="K15" s="49"/>
      <c r="L15" s="49"/>
    </row>
    <row r="16" spans="1:12" x14ac:dyDescent="0.2">
      <c r="A16" s="49"/>
      <c r="B16" s="49"/>
      <c r="C16" s="49"/>
      <c r="D16" s="49"/>
      <c r="E16" s="49"/>
      <c r="F16" s="49"/>
      <c r="G16" s="49"/>
      <c r="H16" s="49"/>
      <c r="I16" s="49"/>
      <c r="J16" s="49"/>
      <c r="K16" s="49"/>
      <c r="L16" s="49"/>
    </row>
    <row r="17" spans="1:12" ht="5.25" customHeight="1" x14ac:dyDescent="0.2">
      <c r="A17" s="49"/>
      <c r="B17" s="49"/>
      <c r="C17" s="49"/>
      <c r="D17" s="49"/>
      <c r="E17" s="49"/>
      <c r="F17" s="49"/>
      <c r="G17" s="49"/>
      <c r="H17" s="49"/>
      <c r="I17" s="49"/>
      <c r="J17" s="49"/>
      <c r="K17" s="49"/>
      <c r="L17" s="49"/>
    </row>
    <row r="18" spans="1:12" ht="15" x14ac:dyDescent="0.2">
      <c r="A18" s="110"/>
      <c r="B18" s="111"/>
      <c r="C18" s="111"/>
      <c r="D18" s="111"/>
      <c r="E18" s="112"/>
      <c r="F18" s="113"/>
      <c r="G18" s="49"/>
      <c r="H18" s="49"/>
      <c r="I18" s="49"/>
      <c r="J18" s="49"/>
      <c r="K18" s="49"/>
      <c r="L18" s="49"/>
    </row>
    <row r="19" spans="1:12" x14ac:dyDescent="0.2">
      <c r="A19" s="49"/>
      <c r="B19" s="49"/>
      <c r="C19" s="49"/>
      <c r="D19" s="49"/>
      <c r="E19" s="49"/>
      <c r="F19" s="49"/>
      <c r="G19" s="49"/>
      <c r="H19" s="49"/>
      <c r="I19" s="49"/>
      <c r="J19" s="49"/>
      <c r="K19" s="49"/>
      <c r="L19" s="49"/>
    </row>
    <row r="20" spans="1:12" x14ac:dyDescent="0.2">
      <c r="A20" s="49"/>
      <c r="B20" s="49"/>
      <c r="C20" s="49"/>
      <c r="D20" s="49"/>
      <c r="E20" s="49"/>
      <c r="F20" s="49"/>
      <c r="G20" s="49"/>
      <c r="H20" s="49"/>
      <c r="I20" s="49"/>
      <c r="J20" s="49"/>
      <c r="K20" s="49"/>
      <c r="L20" s="49"/>
    </row>
    <row r="21" spans="1:12" x14ac:dyDescent="0.2">
      <c r="A21" s="49"/>
      <c r="B21" s="49"/>
      <c r="C21" s="49"/>
      <c r="D21" s="49"/>
      <c r="E21" s="49"/>
      <c r="F21" s="49"/>
      <c r="G21" s="49"/>
      <c r="H21" s="49"/>
      <c r="I21" s="49"/>
      <c r="J21" s="49"/>
      <c r="K21" s="49"/>
      <c r="L21" s="49"/>
    </row>
    <row r="22" spans="1:12" x14ac:dyDescent="0.2">
      <c r="A22" s="49"/>
      <c r="B22" s="49"/>
      <c r="C22" s="49"/>
      <c r="D22" s="49"/>
      <c r="E22" s="49"/>
      <c r="F22" s="49"/>
      <c r="G22" s="49"/>
      <c r="H22" s="49"/>
      <c r="I22" s="49"/>
      <c r="J22" s="49"/>
      <c r="K22" s="49"/>
      <c r="L22" s="49"/>
    </row>
    <row r="23" spans="1:12" x14ac:dyDescent="0.2">
      <c r="A23" s="49"/>
      <c r="B23" s="49"/>
      <c r="C23" s="49"/>
      <c r="D23" s="49"/>
      <c r="E23" s="49"/>
      <c r="F23" s="49"/>
      <c r="G23" s="49"/>
      <c r="H23" s="49"/>
      <c r="I23" s="49"/>
      <c r="J23" s="49"/>
      <c r="K23" s="49"/>
      <c r="L23" s="49"/>
    </row>
    <row r="24" spans="1:12" x14ac:dyDescent="0.2">
      <c r="A24" s="49"/>
      <c r="B24" s="49"/>
      <c r="C24" s="49"/>
      <c r="D24" s="49"/>
      <c r="E24" s="49"/>
      <c r="F24" s="49"/>
      <c r="G24" s="49"/>
      <c r="H24" s="49"/>
      <c r="I24" s="49"/>
      <c r="J24" s="49"/>
      <c r="K24" s="49"/>
      <c r="L24" s="49"/>
    </row>
    <row r="25" spans="1:12" x14ac:dyDescent="0.2">
      <c r="A25" s="49"/>
      <c r="B25" s="49"/>
      <c r="C25" s="49"/>
      <c r="D25" s="49"/>
      <c r="E25" s="49"/>
      <c r="F25" s="49"/>
      <c r="G25" s="49"/>
      <c r="H25" s="49"/>
      <c r="I25" s="49"/>
      <c r="J25" s="49"/>
      <c r="K25" s="49"/>
      <c r="L25" s="49"/>
    </row>
    <row r="26" spans="1:12" x14ac:dyDescent="0.2">
      <c r="A26" s="49"/>
      <c r="B26" s="49"/>
      <c r="C26" s="49"/>
      <c r="D26" s="49"/>
      <c r="E26" s="49"/>
      <c r="F26" s="49"/>
      <c r="G26" s="49"/>
      <c r="H26" s="49"/>
      <c r="I26" s="49"/>
      <c r="J26" s="49"/>
      <c r="K26" s="49"/>
      <c r="L26" s="49"/>
    </row>
    <row r="27" spans="1:12" x14ac:dyDescent="0.2">
      <c r="A27" s="49"/>
      <c r="B27" s="49"/>
      <c r="C27" s="49"/>
      <c r="D27" s="49"/>
      <c r="E27" s="49"/>
      <c r="F27" s="49"/>
      <c r="G27" s="49"/>
      <c r="H27" s="49"/>
      <c r="I27" s="49"/>
      <c r="J27" s="49"/>
      <c r="K27" s="49"/>
      <c r="L27" s="49"/>
    </row>
    <row r="28" spans="1:12" ht="3" customHeight="1" x14ac:dyDescent="0.2">
      <c r="A28" s="49"/>
      <c r="B28" s="49"/>
      <c r="C28" s="49"/>
      <c r="D28" s="49"/>
      <c r="E28" s="49"/>
      <c r="F28" s="49"/>
      <c r="G28" s="49"/>
      <c r="H28" s="49"/>
      <c r="I28" s="49"/>
      <c r="J28" s="49"/>
      <c r="K28" s="49"/>
      <c r="L28" s="49"/>
    </row>
    <row r="29" spans="1:12" ht="6" customHeight="1" x14ac:dyDescent="0.2">
      <c r="A29" s="49"/>
      <c r="B29" s="49"/>
      <c r="C29" s="49"/>
      <c r="D29" s="49"/>
      <c r="E29" s="49"/>
      <c r="F29" s="49"/>
      <c r="G29" s="49"/>
      <c r="H29" s="49"/>
      <c r="I29" s="49"/>
      <c r="J29" s="49"/>
      <c r="K29" s="49"/>
      <c r="L29" s="49"/>
    </row>
    <row r="30" spans="1:12" ht="16.5" customHeight="1" x14ac:dyDescent="0.2">
      <c r="A30" s="114" t="s">
        <v>46</v>
      </c>
      <c r="B30" s="115"/>
      <c r="C30" s="115"/>
      <c r="D30" s="115"/>
      <c r="E30" s="116"/>
      <c r="F30" s="117"/>
      <c r="G30" s="117"/>
      <c r="H30" s="117"/>
      <c r="I30" s="117"/>
      <c r="J30" s="117"/>
      <c r="K30" s="117"/>
      <c r="L30" s="117"/>
    </row>
    <row r="31" spans="1:12" ht="28.5" customHeight="1" x14ac:dyDescent="0.2">
      <c r="A31" s="318" t="s">
        <v>47</v>
      </c>
      <c r="B31" s="311" t="s">
        <v>48</v>
      </c>
      <c r="C31" s="315" t="s">
        <v>49</v>
      </c>
      <c r="D31" s="316"/>
      <c r="E31" s="321" t="s">
        <v>50</v>
      </c>
      <c r="F31" s="118"/>
      <c r="G31" s="118"/>
      <c r="H31" s="118"/>
      <c r="I31" s="317"/>
      <c r="J31" s="317"/>
      <c r="K31" s="317"/>
      <c r="L31" s="317"/>
    </row>
    <row r="32" spans="1:12" x14ac:dyDescent="0.2">
      <c r="A32" s="319"/>
      <c r="B32" s="320"/>
      <c r="C32" s="119" t="s">
        <v>41</v>
      </c>
      <c r="D32" s="119" t="s">
        <v>39</v>
      </c>
      <c r="E32" s="322"/>
      <c r="F32" s="120"/>
      <c r="G32" s="120"/>
      <c r="H32" s="120"/>
      <c r="I32" s="120"/>
      <c r="J32" s="120"/>
      <c r="K32" s="120"/>
      <c r="L32" s="120"/>
    </row>
    <row r="33" spans="1:12" ht="16.5" customHeight="1" x14ac:dyDescent="0.2">
      <c r="A33" s="121">
        <v>1</v>
      </c>
      <c r="B33" s="122" t="s">
        <v>51</v>
      </c>
      <c r="C33" s="123">
        <v>109</v>
      </c>
      <c r="D33" s="124">
        <v>15</v>
      </c>
      <c r="E33" s="125">
        <v>40.4</v>
      </c>
      <c r="F33" s="126"/>
      <c r="G33" s="126"/>
      <c r="H33" s="126"/>
      <c r="I33" s="145"/>
      <c r="J33" s="145"/>
      <c r="K33" s="145"/>
      <c r="L33" s="145"/>
    </row>
    <row r="34" spans="1:12" ht="16.5" customHeight="1" x14ac:dyDescent="0.2">
      <c r="A34" s="127">
        <f t="shared" ref="A34:A42" si="0">A33+1</f>
        <v>2</v>
      </c>
      <c r="B34" s="128" t="s">
        <v>52</v>
      </c>
      <c r="C34" s="129">
        <v>356</v>
      </c>
      <c r="D34" s="130">
        <v>24</v>
      </c>
      <c r="E34" s="131">
        <v>111.3</v>
      </c>
      <c r="F34" s="126"/>
      <c r="G34" s="126"/>
      <c r="H34" s="126"/>
      <c r="I34" s="145"/>
      <c r="J34" s="145"/>
      <c r="K34" s="145"/>
      <c r="L34" s="145"/>
    </row>
    <row r="35" spans="1:12" ht="16.5" customHeight="1" x14ac:dyDescent="0.2">
      <c r="A35" s="127">
        <f t="shared" si="0"/>
        <v>3</v>
      </c>
      <c r="B35" s="128" t="s">
        <v>53</v>
      </c>
      <c r="C35" s="129">
        <v>379</v>
      </c>
      <c r="D35" s="130">
        <v>16</v>
      </c>
      <c r="E35" s="131">
        <v>90.8</v>
      </c>
      <c r="F35" s="126"/>
      <c r="G35" s="126"/>
      <c r="H35" s="126"/>
      <c r="I35" s="145"/>
      <c r="J35" s="145"/>
      <c r="K35" s="145"/>
      <c r="L35" s="145"/>
    </row>
    <row r="36" spans="1:12" ht="16.5" customHeight="1" x14ac:dyDescent="0.2">
      <c r="A36" s="127">
        <f t="shared" si="0"/>
        <v>4</v>
      </c>
      <c r="B36" s="128" t="s">
        <v>54</v>
      </c>
      <c r="C36" s="129">
        <v>412</v>
      </c>
      <c r="D36" s="130">
        <v>14</v>
      </c>
      <c r="E36" s="131">
        <v>92.3</v>
      </c>
      <c r="F36" s="126"/>
      <c r="G36" s="126"/>
      <c r="H36" s="126"/>
      <c r="I36" s="145"/>
      <c r="J36" s="145"/>
      <c r="K36" s="145"/>
      <c r="L36" s="145"/>
    </row>
    <row r="37" spans="1:12" ht="16.5" customHeight="1" x14ac:dyDescent="0.2">
      <c r="A37" s="127">
        <f t="shared" si="0"/>
        <v>5</v>
      </c>
      <c r="B37" s="128" t="s">
        <v>55</v>
      </c>
      <c r="C37" s="129">
        <v>439</v>
      </c>
      <c r="D37" s="130">
        <v>13</v>
      </c>
      <c r="E37" s="131">
        <v>75.8</v>
      </c>
      <c r="F37" s="126"/>
      <c r="G37" s="126"/>
      <c r="H37" s="126"/>
      <c r="I37" s="145"/>
      <c r="J37" s="145"/>
      <c r="K37" s="145"/>
      <c r="L37" s="145"/>
    </row>
    <row r="38" spans="1:12" ht="16.5" customHeight="1" x14ac:dyDescent="0.2">
      <c r="A38" s="127">
        <f t="shared" si="0"/>
        <v>6</v>
      </c>
      <c r="B38" s="128" t="s">
        <v>56</v>
      </c>
      <c r="C38" s="129">
        <v>504</v>
      </c>
      <c r="D38" s="130">
        <v>12</v>
      </c>
      <c r="E38" s="131">
        <v>85.4</v>
      </c>
      <c r="F38" s="126"/>
      <c r="G38" s="126"/>
      <c r="H38" s="126"/>
      <c r="I38" s="145"/>
      <c r="J38" s="145"/>
      <c r="K38" s="145"/>
      <c r="L38" s="145"/>
    </row>
    <row r="39" spans="1:12" ht="16.5" customHeight="1" x14ac:dyDescent="0.2">
      <c r="A39" s="127">
        <f t="shared" si="0"/>
        <v>7</v>
      </c>
      <c r="B39" s="128" t="s">
        <v>57</v>
      </c>
      <c r="C39" s="129">
        <v>514</v>
      </c>
      <c r="D39" s="130">
        <v>4</v>
      </c>
      <c r="E39" s="131">
        <v>76.400000000000006</v>
      </c>
      <c r="F39" s="126"/>
      <c r="G39" s="126"/>
      <c r="H39" s="126"/>
      <c r="I39" s="145"/>
      <c r="J39" s="145"/>
      <c r="K39" s="145"/>
      <c r="L39" s="145"/>
    </row>
    <row r="40" spans="1:12" ht="16.5" customHeight="1" x14ac:dyDescent="0.2">
      <c r="A40" s="127">
        <f t="shared" si="0"/>
        <v>8</v>
      </c>
      <c r="B40" s="128" t="s">
        <v>58</v>
      </c>
      <c r="C40" s="129">
        <v>519</v>
      </c>
      <c r="D40" s="130">
        <v>4</v>
      </c>
      <c r="E40" s="131">
        <v>65.2</v>
      </c>
      <c r="F40" s="126"/>
      <c r="G40" s="126"/>
      <c r="H40" s="126"/>
      <c r="I40" s="145"/>
      <c r="J40" s="145"/>
      <c r="K40" s="145"/>
      <c r="L40" s="145"/>
    </row>
    <row r="41" spans="1:12" ht="16.5" customHeight="1" x14ac:dyDescent="0.2">
      <c r="A41" s="127">
        <f t="shared" si="0"/>
        <v>9</v>
      </c>
      <c r="B41" s="128" t="s">
        <v>59</v>
      </c>
      <c r="C41" s="129">
        <v>543</v>
      </c>
      <c r="D41" s="130">
        <v>3</v>
      </c>
      <c r="E41" s="131">
        <v>66.400000000000006</v>
      </c>
      <c r="F41" s="126"/>
      <c r="G41" s="126"/>
      <c r="H41" s="126"/>
      <c r="I41" s="145"/>
      <c r="J41" s="145"/>
      <c r="K41" s="145"/>
      <c r="L41" s="145"/>
    </row>
    <row r="42" spans="1:12" ht="16.5" customHeight="1" x14ac:dyDescent="0.2">
      <c r="A42" s="127">
        <f t="shared" si="0"/>
        <v>10</v>
      </c>
      <c r="B42" s="128" t="s">
        <v>60</v>
      </c>
      <c r="C42" s="132">
        <v>552</v>
      </c>
      <c r="D42" s="133">
        <v>2</v>
      </c>
      <c r="E42" s="134">
        <v>61.8</v>
      </c>
      <c r="F42" s="126"/>
      <c r="G42" s="126"/>
      <c r="H42" s="126"/>
      <c r="I42" s="145"/>
      <c r="J42" s="145"/>
      <c r="K42" s="145"/>
      <c r="L42" s="145"/>
    </row>
    <row r="43" spans="1:12" x14ac:dyDescent="0.2">
      <c r="A43" s="135"/>
      <c r="B43" s="136"/>
      <c r="C43" s="136"/>
      <c r="D43" s="136"/>
      <c r="E43" s="137"/>
      <c r="F43" s="126"/>
      <c r="G43" s="126"/>
      <c r="H43" s="126"/>
      <c r="I43" s="145"/>
      <c r="J43" s="145"/>
      <c r="K43" s="145"/>
      <c r="L43" s="145"/>
    </row>
    <row r="44" spans="1:12" x14ac:dyDescent="0.2">
      <c r="A44" s="138"/>
      <c r="B44" s="139"/>
      <c r="C44" s="139"/>
      <c r="D44" s="139"/>
      <c r="E44" s="140"/>
      <c r="F44" s="126"/>
      <c r="G44" s="126"/>
      <c r="H44" s="126"/>
      <c r="I44" s="145"/>
      <c r="J44" s="145"/>
      <c r="K44" s="49"/>
      <c r="L44" s="146" t="s">
        <v>44</v>
      </c>
    </row>
    <row r="45" spans="1:12" x14ac:dyDescent="0.2">
      <c r="A45" s="141"/>
      <c r="B45" s="139"/>
      <c r="C45" s="139"/>
      <c r="D45" s="139"/>
      <c r="E45" s="140"/>
      <c r="F45" s="126"/>
      <c r="G45" s="126"/>
      <c r="H45" s="126"/>
      <c r="I45" s="145"/>
      <c r="J45" s="145"/>
      <c r="K45" s="49"/>
      <c r="L45" s="49"/>
    </row>
    <row r="46" spans="1:12" ht="15" customHeight="1" x14ac:dyDescent="0.2">
      <c r="A46" s="142"/>
      <c r="B46" s="143"/>
      <c r="C46" s="143"/>
      <c r="D46" s="143"/>
      <c r="E46" s="144"/>
      <c r="F46" s="126"/>
      <c r="G46" s="126"/>
      <c r="H46" s="126"/>
      <c r="I46" s="145"/>
      <c r="J46" s="145"/>
      <c r="K46" s="49"/>
      <c r="L46" s="49"/>
    </row>
    <row r="47" spans="1:12" ht="6" customHeight="1" x14ac:dyDescent="0.2">
      <c r="A47" s="49"/>
      <c r="B47" s="49"/>
      <c r="C47" s="49"/>
      <c r="D47" s="49"/>
      <c r="E47" s="49"/>
      <c r="F47" s="49"/>
      <c r="G47" s="49"/>
      <c r="H47" s="49"/>
      <c r="I47" s="49"/>
      <c r="J47" s="49"/>
      <c r="K47" s="49"/>
      <c r="L47" s="49"/>
    </row>
  </sheetData>
  <mergeCells count="5">
    <mergeCell ref="C31:D31"/>
    <mergeCell ref="I31:L31"/>
    <mergeCell ref="A31:A32"/>
    <mergeCell ref="B31:B32"/>
    <mergeCell ref="E31:E32"/>
  </mergeCells>
  <phoneticPr fontId="7"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8"/>
  <sheetViews>
    <sheetView workbookViewId="0">
      <pane ySplit="12" topLeftCell="A13" activePane="bottomLeft" state="frozen"/>
      <selection pane="bottomLeft" activeCell="B32" sqref="B32"/>
    </sheetView>
  </sheetViews>
  <sheetFormatPr defaultColWidth="9.140625" defaultRowHeight="12.75" x14ac:dyDescent="0.2"/>
  <cols>
    <col min="1" max="1" width="5.28515625" style="28" customWidth="1"/>
    <col min="2" max="2" width="57.7109375" style="28" customWidth="1"/>
    <col min="3" max="3" width="64.85546875" style="28" customWidth="1"/>
    <col min="4" max="4" width="6.5703125" style="28" customWidth="1"/>
    <col min="5" max="5" width="10.42578125" style="28" customWidth="1"/>
    <col min="6" max="6" width="10.28515625" style="28" customWidth="1"/>
    <col min="7" max="7" width="7.5703125" style="28" customWidth="1"/>
    <col min="8" max="8" width="30.5703125" style="28" customWidth="1"/>
    <col min="9" max="9" width="2.7109375" style="29" customWidth="1"/>
    <col min="10" max="16384" width="9.140625" style="28"/>
  </cols>
  <sheetData>
    <row r="1" spans="1:9" ht="20.25" x14ac:dyDescent="0.3">
      <c r="A1" s="323" t="str">
        <f ca="1">MID(CELL("filename",A7),FIND("]",CELL("filename"),1)+1,255)</f>
        <v>Sales Forecast Project</v>
      </c>
      <c r="B1" s="323"/>
      <c r="C1" s="323"/>
      <c r="D1" s="323"/>
      <c r="E1" s="323"/>
      <c r="F1" s="323"/>
      <c r="G1" s="323"/>
      <c r="H1" s="323"/>
      <c r="I1" s="323"/>
    </row>
    <row r="2" spans="1:9" ht="20.25" x14ac:dyDescent="0.3">
      <c r="A2" s="30"/>
      <c r="B2" s="30"/>
      <c r="C2" s="30"/>
      <c r="D2" s="30"/>
      <c r="E2" s="30"/>
      <c r="F2" s="30"/>
      <c r="G2" s="30"/>
      <c r="H2" s="30"/>
      <c r="I2" s="30"/>
    </row>
    <row r="3" spans="1:9" s="26" customFormat="1" x14ac:dyDescent="0.2">
      <c r="A3" s="31"/>
      <c r="B3" s="31"/>
      <c r="C3" s="31"/>
      <c r="D3" s="32"/>
      <c r="E3" s="32" t="s">
        <v>62</v>
      </c>
      <c r="F3" s="33"/>
      <c r="G3" s="34"/>
      <c r="H3" s="31"/>
      <c r="I3" s="31"/>
    </row>
    <row r="4" spans="1:9" s="26" customFormat="1" ht="12" x14ac:dyDescent="0.2">
      <c r="A4" s="31"/>
      <c r="B4" s="31"/>
      <c r="C4" s="31"/>
      <c r="D4" s="35" t="s">
        <v>63</v>
      </c>
      <c r="E4" s="35">
        <f>COUNTIF($D$12:$D$18,"U")</f>
        <v>0</v>
      </c>
      <c r="F4" s="36">
        <f>IF($E$9=0,"-",$E4/$E$9)</f>
        <v>0</v>
      </c>
      <c r="G4" s="37">
        <f>SUMIF($D$12:$D$17,"U",$G$12:$G$17)/60</f>
        <v>0</v>
      </c>
      <c r="H4" s="31"/>
      <c r="I4" s="31"/>
    </row>
    <row r="5" spans="1:9" s="26" customFormat="1" ht="12" x14ac:dyDescent="0.2">
      <c r="A5" s="31"/>
      <c r="B5" s="31"/>
      <c r="C5" s="31"/>
      <c r="D5" s="35" t="s">
        <v>64</v>
      </c>
      <c r="E5" s="35">
        <f>COUNTIF($D$12:$D$18,"P")</f>
        <v>2</v>
      </c>
      <c r="F5" s="36">
        <f>IF($E$9=0,"-",$E5/$E$9)</f>
        <v>1</v>
      </c>
      <c r="G5" s="38">
        <f>SUMIF($D$12:$D$18,"P",$G$12:$G$18)/60</f>
        <v>0</v>
      </c>
      <c r="H5" s="31"/>
      <c r="I5" s="31"/>
    </row>
    <row r="6" spans="1:9" s="26" customFormat="1" ht="12" x14ac:dyDescent="0.2">
      <c r="A6" s="31"/>
      <c r="B6" s="31"/>
      <c r="C6" s="31"/>
      <c r="D6" s="35" t="s">
        <v>65</v>
      </c>
      <c r="E6" s="35">
        <f>COUNTIF($D$12:$D$18,"F")</f>
        <v>0</v>
      </c>
      <c r="F6" s="36">
        <f>IF($E$9=0,"-",$E6/$E$9)</f>
        <v>0</v>
      </c>
      <c r="G6" s="38">
        <f>SUMIF($D$12:$D$18,"F",$G$12:$G$18)/60</f>
        <v>0</v>
      </c>
      <c r="H6" s="31"/>
      <c r="I6" s="31"/>
    </row>
    <row r="7" spans="1:9" s="26" customFormat="1" ht="12" x14ac:dyDescent="0.2">
      <c r="A7" s="39"/>
      <c r="B7" s="39"/>
      <c r="C7" s="39"/>
      <c r="D7" s="35" t="s">
        <v>66</v>
      </c>
      <c r="E7" s="35">
        <f>COUNTIF($D$12:$D$18,"S")</f>
        <v>0</v>
      </c>
      <c r="F7" s="36">
        <f>IF($E$9=0,"-",$E7/$E$9)</f>
        <v>0</v>
      </c>
      <c r="G7" s="38">
        <f>SUMIF($D$12:$D$18,"S",$G$12:$G$18)/60</f>
        <v>0</v>
      </c>
      <c r="H7" s="31"/>
      <c r="I7" s="31"/>
    </row>
    <row r="8" spans="1:9" s="26" customFormat="1" ht="12" x14ac:dyDescent="0.2">
      <c r="A8" s="39"/>
      <c r="B8" s="39"/>
      <c r="C8" s="39"/>
      <c r="D8" s="35" t="s">
        <v>67</v>
      </c>
      <c r="E8" s="35">
        <f>COUNTIF($D$12:$D$18,"B")</f>
        <v>0</v>
      </c>
      <c r="F8" s="40">
        <f>IF($E$9=0,"-",$E8/$E$9)</f>
        <v>0</v>
      </c>
      <c r="G8" s="38">
        <f>SUMIF($D$12:$D$18,"B",$G$12:$G$18)/60</f>
        <v>0</v>
      </c>
      <c r="H8" s="31"/>
      <c r="I8" s="31"/>
    </row>
    <row r="9" spans="1:9" s="26" customFormat="1" ht="12" x14ac:dyDescent="0.2">
      <c r="A9" s="39"/>
      <c r="B9" s="39"/>
      <c r="C9" s="39"/>
      <c r="D9" s="41" t="s">
        <v>41</v>
      </c>
      <c r="E9" s="42">
        <f>SUM(E4:E8)</f>
        <v>2</v>
      </c>
      <c r="F9" s="43">
        <f>IF($E$9=0,"-",$E$9/$E$9)</f>
        <v>1</v>
      </c>
      <c r="G9" s="44">
        <f>SUM(G4:G8)</f>
        <v>0</v>
      </c>
      <c r="I9" s="66"/>
    </row>
    <row r="10" spans="1:9" s="26" customFormat="1" ht="12" x14ac:dyDescent="0.2">
      <c r="A10" s="39"/>
      <c r="B10" s="39"/>
      <c r="C10" s="39"/>
      <c r="D10" s="45" t="s">
        <v>43</v>
      </c>
      <c r="E10" s="46">
        <f>COUNTIF($D$12:$D$18,"N/A")</f>
        <v>0</v>
      </c>
      <c r="F10" s="47"/>
      <c r="G10" s="48">
        <f>SUMIF($D$12:$D$18,"n/a",$G$12:$G$18)/60</f>
        <v>0</v>
      </c>
      <c r="I10" s="66"/>
    </row>
    <row r="11" spans="1:9" x14ac:dyDescent="0.2">
      <c r="A11" s="49"/>
      <c r="B11" s="49"/>
      <c r="C11" s="49"/>
      <c r="D11" s="49"/>
      <c r="E11" s="49"/>
      <c r="F11" s="49"/>
      <c r="G11" s="49"/>
      <c r="H11" s="49"/>
      <c r="I11" s="67"/>
    </row>
    <row r="12" spans="1:9" ht="25.5" x14ac:dyDescent="0.2">
      <c r="A12" s="50" t="s">
        <v>68</v>
      </c>
      <c r="B12" s="50" t="s">
        <v>321</v>
      </c>
      <c r="C12" s="50" t="s">
        <v>69</v>
      </c>
      <c r="D12" s="50" t="s">
        <v>70</v>
      </c>
      <c r="E12" s="50" t="s">
        <v>71</v>
      </c>
      <c r="F12" s="50" t="s">
        <v>30</v>
      </c>
      <c r="G12" s="50" t="s">
        <v>72</v>
      </c>
      <c r="H12" s="51" t="s">
        <v>61</v>
      </c>
      <c r="I12" s="68"/>
    </row>
    <row r="13" spans="1:9" x14ac:dyDescent="0.2">
      <c r="A13" s="324" t="e">
        <f>#REF!&amp;#REF!</f>
        <v>#REF!</v>
      </c>
      <c r="B13" s="325"/>
      <c r="C13" s="325"/>
      <c r="D13" s="325"/>
      <c r="E13" s="325"/>
      <c r="F13" s="325"/>
      <c r="G13" s="325"/>
      <c r="H13" s="325"/>
      <c r="I13" s="326"/>
    </row>
    <row r="14" spans="1:9" ht="33" customHeight="1" x14ac:dyDescent="0.2">
      <c r="A14" s="52">
        <f>MAX(A$12:A12)+1</f>
        <v>1</v>
      </c>
      <c r="B14" s="236" t="s">
        <v>477</v>
      </c>
      <c r="C14" s="216" t="s">
        <v>446</v>
      </c>
      <c r="D14" s="55" t="s">
        <v>64</v>
      </c>
      <c r="E14" s="56">
        <v>45051</v>
      </c>
      <c r="F14" s="203" t="s">
        <v>462</v>
      </c>
      <c r="G14" s="58"/>
      <c r="H14" s="220" t="s">
        <v>452</v>
      </c>
      <c r="I14" s="57"/>
    </row>
    <row r="15" spans="1:9" ht="26.25" customHeight="1" x14ac:dyDescent="0.2">
      <c r="A15" s="60">
        <f>A14+1</f>
        <v>2</v>
      </c>
      <c r="B15" s="237" t="s">
        <v>464</v>
      </c>
      <c r="C15" s="216" t="s">
        <v>445</v>
      </c>
      <c r="D15" s="55" t="s">
        <v>64</v>
      </c>
      <c r="E15" s="56">
        <v>45051</v>
      </c>
      <c r="F15" s="203" t="s">
        <v>462</v>
      </c>
      <c r="G15" s="58"/>
      <c r="H15" s="65"/>
      <c r="I15" s="64"/>
    </row>
    <row r="16" spans="1:9" ht="21.75" customHeight="1" x14ac:dyDescent="0.2">
      <c r="A16" s="60"/>
      <c r="B16" s="61"/>
      <c r="C16" s="61"/>
      <c r="D16" s="55"/>
      <c r="E16" s="63"/>
      <c r="F16" s="64"/>
      <c r="G16" s="58"/>
      <c r="H16" s="221"/>
      <c r="I16" s="64"/>
    </row>
    <row r="17" spans="1:9" x14ac:dyDescent="0.2">
      <c r="A17" s="327"/>
      <c r="B17" s="327"/>
      <c r="C17" s="327"/>
      <c r="D17" s="327"/>
      <c r="E17" s="327"/>
      <c r="F17" s="327"/>
      <c r="G17" s="327"/>
      <c r="H17" s="327"/>
      <c r="I17" s="327"/>
    </row>
    <row r="18" spans="1:9" x14ac:dyDescent="0.2">
      <c r="A18" s="328" t="s">
        <v>74</v>
      </c>
      <c r="B18" s="328"/>
      <c r="C18" s="328"/>
      <c r="D18" s="328"/>
      <c r="E18" s="328"/>
      <c r="F18" s="328"/>
      <c r="G18" s="328"/>
      <c r="H18" s="328"/>
      <c r="I18" s="328"/>
    </row>
    <row r="19" spans="1:9" x14ac:dyDescent="0.2">
      <c r="A19" s="327"/>
      <c r="B19" s="327"/>
      <c r="C19" s="327"/>
      <c r="D19" s="327"/>
      <c r="E19" s="327"/>
      <c r="F19" s="327"/>
      <c r="G19" s="327"/>
      <c r="H19" s="327"/>
      <c r="I19" s="327"/>
    </row>
    <row r="20" spans="1:9" s="27" customFormat="1" x14ac:dyDescent="0.2">
      <c r="A20" s="28"/>
    </row>
    <row r="21" spans="1:9" s="27" customFormat="1" x14ac:dyDescent="0.2">
      <c r="A21" s="28"/>
    </row>
    <row r="22" spans="1:9" s="27" customFormat="1" x14ac:dyDescent="0.2"/>
    <row r="23" spans="1:9" s="27" customFormat="1" x14ac:dyDescent="0.2"/>
    <row r="24" spans="1:9" s="27" customFormat="1" x14ac:dyDescent="0.2"/>
    <row r="25" spans="1:9" s="27" customFormat="1" x14ac:dyDescent="0.2"/>
    <row r="26" spans="1:9" s="27" customFormat="1" x14ac:dyDescent="0.2"/>
    <row r="27" spans="1:9" s="27" customFormat="1" x14ac:dyDescent="0.2"/>
    <row r="28" spans="1:9" s="27" customFormat="1" x14ac:dyDescent="0.2"/>
  </sheetData>
  <mergeCells count="5">
    <mergeCell ref="A1:I1"/>
    <mergeCell ref="A13:I13"/>
    <mergeCell ref="A17:I17"/>
    <mergeCell ref="A18:I18"/>
    <mergeCell ref="A19:I19"/>
  </mergeCells>
  <phoneticPr fontId="7" type="noConversion"/>
  <conditionalFormatting sqref="D14:D16">
    <cfRule type="cellIs" dxfId="62" priority="1" stopIfTrue="1" operator="equal">
      <formula>"F"</formula>
    </cfRule>
    <cfRule type="cellIs" dxfId="61" priority="2" stopIfTrue="1" operator="equal">
      <formula>"B"</formula>
    </cfRule>
    <cfRule type="cellIs" dxfId="60" priority="3" stopIfTrue="1" operator="equal">
      <formula>"u"</formula>
    </cfRule>
  </conditionalFormatting>
  <dataValidations count="3">
    <dataValidation allowBlank="1" showErrorMessage="1" sqref="A12:B12" xr:uid="{00000000-0002-0000-0300-000000000000}"/>
    <dataValidation allowBlank="1" showErrorMessage="1" promptTitle="Valid values include:" sqref="D12" xr:uid="{00000000-0002-0000-0300-000001000000}"/>
    <dataValidation type="list" showInputMessage="1" showErrorMessage="1" promptTitle="Valid values include:" prompt="U - Untested_x000a_P - Pass_x000a_F - Fail_x000a_B - Blocked_x000a_S - Skipped_x000a_n/a - Not applicable_x000a_" sqref="D14:D16" xr:uid="{00000000-0002-0000-0300-000002000000}">
      <formula1>"U,P,F,B,S,n/a"</formula1>
    </dataValidation>
  </dataValidations>
  <hyperlinks>
    <hyperlink ref="B14" location="'UC001 Test Cases'!A1" display="#68Sample login detail、edit、clone，new sample page  Lot# lable display correctlylable display correctly" xr:uid="{AB20239E-41A6-4126-98ED-781D7657C44F}"/>
    <hyperlink ref="B15" location="'UC001 Test Cases'!A1" display="#69 sample login  update &quot;Date Created&quot; to &quot;Date Collected&quot;" xr:uid="{1CA857F5-E571-482F-ACF8-585F4289CE4A}"/>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47457"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47457" r:id="rId4"/>
      </mc:Fallback>
    </mc:AlternateContent>
    <mc:AlternateContent xmlns:mc="http://schemas.openxmlformats.org/markup-compatibility/2006">
      <mc:Choice Requires="x14">
        <oleObject progId="Paint.Picture" shapeId="147458" r:id="rId6">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47458" r:id="rId6"/>
      </mc:Fallback>
    </mc:AlternateContent>
    <mc:AlternateContent xmlns:mc="http://schemas.openxmlformats.org/markup-compatibility/2006">
      <mc:Choice Requires="x14">
        <oleObject progId="Paint.Picture" shapeId="147459" r:id="rId7">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47459"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16" workbookViewId="0">
      <selection activeCell="D33" sqref="D33"/>
    </sheetView>
  </sheetViews>
  <sheetFormatPr defaultColWidth="9" defaultRowHeight="12.75" x14ac:dyDescent="0.2"/>
  <cols>
    <col min="1" max="1" width="3.140625" customWidth="1"/>
    <col min="2" max="2" width="38.5703125" customWidth="1"/>
    <col min="3" max="3" width="35" customWidth="1"/>
    <col min="4" max="4" width="30.42578125" customWidth="1"/>
    <col min="5" max="5" width="24.140625" customWidth="1"/>
    <col min="6" max="6" width="9.140625" customWidth="1"/>
    <col min="7" max="7" width="48.5703125" customWidth="1"/>
  </cols>
  <sheetData>
    <row r="1" spans="1:7" ht="15.75" x14ac:dyDescent="0.2">
      <c r="A1" s="329" t="s">
        <v>328</v>
      </c>
      <c r="B1" s="329"/>
      <c r="C1" s="329"/>
      <c r="D1" s="329"/>
      <c r="E1" s="329"/>
      <c r="F1" s="329"/>
      <c r="G1" s="329"/>
    </row>
    <row r="2" spans="1:7" ht="27.75" customHeight="1" x14ac:dyDescent="0.2">
      <c r="A2" s="69"/>
      <c r="B2" s="70" t="s">
        <v>75</v>
      </c>
      <c r="C2" s="348" t="s">
        <v>461</v>
      </c>
      <c r="D2" s="349"/>
      <c r="E2" s="350"/>
      <c r="F2" s="71" t="s">
        <v>76</v>
      </c>
      <c r="G2" s="215" t="s">
        <v>334</v>
      </c>
    </row>
    <row r="3" spans="1:7" ht="27.75" customHeight="1" x14ac:dyDescent="0.2">
      <c r="A3" s="72"/>
      <c r="B3" s="73" t="s">
        <v>323</v>
      </c>
      <c r="C3" s="351" t="s">
        <v>476</v>
      </c>
      <c r="D3" s="352"/>
      <c r="E3" s="352"/>
      <c r="F3" s="352"/>
      <c r="G3" s="353"/>
    </row>
    <row r="4" spans="1:7" ht="21" customHeight="1" x14ac:dyDescent="0.2">
      <c r="A4" s="74"/>
      <c r="B4" s="73" t="s">
        <v>322</v>
      </c>
      <c r="C4" s="336"/>
      <c r="D4" s="352"/>
      <c r="E4" s="352"/>
      <c r="F4" s="352"/>
      <c r="G4" s="353"/>
    </row>
    <row r="5" spans="1:7" ht="23.25" customHeight="1" x14ac:dyDescent="0.2">
      <c r="A5" s="74"/>
      <c r="B5" s="73" t="s">
        <v>77</v>
      </c>
      <c r="C5" s="339" t="s">
        <v>475</v>
      </c>
      <c r="D5" s="340"/>
      <c r="E5" s="340"/>
      <c r="F5" s="340"/>
      <c r="G5" s="341"/>
    </row>
    <row r="6" spans="1:7" ht="26.25" customHeight="1" thickBot="1" x14ac:dyDescent="0.25">
      <c r="A6" s="75"/>
      <c r="B6" s="76" t="s">
        <v>324</v>
      </c>
      <c r="C6" s="342" t="s">
        <v>463</v>
      </c>
      <c r="D6" s="343"/>
      <c r="E6" s="343"/>
      <c r="F6" s="343"/>
      <c r="G6" s="344"/>
    </row>
    <row r="7" spans="1:7" ht="19.5" customHeight="1" x14ac:dyDescent="0.2">
      <c r="A7" s="77"/>
      <c r="B7" s="78" t="s">
        <v>78</v>
      </c>
      <c r="C7" s="345" t="s">
        <v>462</v>
      </c>
      <c r="D7" s="346"/>
      <c r="E7" s="347"/>
      <c r="F7" s="79" t="s">
        <v>79</v>
      </c>
      <c r="G7" s="80"/>
    </row>
    <row r="8" spans="1:7" ht="22.5" customHeight="1" x14ac:dyDescent="0.2">
      <c r="A8" s="81"/>
      <c r="B8" s="82" t="s">
        <v>80</v>
      </c>
      <c r="C8" s="333" t="s">
        <v>81</v>
      </c>
      <c r="D8" s="334"/>
      <c r="E8" s="335"/>
      <c r="F8" s="83" t="s">
        <v>82</v>
      </c>
      <c r="G8" s="232">
        <v>45051</v>
      </c>
    </row>
    <row r="9" spans="1:7" ht="25.5" x14ac:dyDescent="0.2">
      <c r="A9" s="84" t="s">
        <v>83</v>
      </c>
      <c r="B9" s="85" t="s">
        <v>84</v>
      </c>
      <c r="C9" s="85" t="s">
        <v>85</v>
      </c>
      <c r="D9" s="85" t="s">
        <v>86</v>
      </c>
      <c r="E9" s="85" t="s">
        <v>87</v>
      </c>
      <c r="F9" s="86" t="s">
        <v>70</v>
      </c>
      <c r="G9" s="87" t="s">
        <v>88</v>
      </c>
    </row>
    <row r="10" spans="1:7" ht="20.25" customHeight="1" x14ac:dyDescent="0.2">
      <c r="A10" s="88">
        <v>1</v>
      </c>
      <c r="B10" s="89" t="s">
        <v>447</v>
      </c>
      <c r="C10" s="89" t="s">
        <v>330</v>
      </c>
      <c r="D10" s="90" t="s">
        <v>449</v>
      </c>
      <c r="E10" s="204"/>
      <c r="F10" s="55" t="s">
        <v>64</v>
      </c>
      <c r="G10" s="92"/>
    </row>
    <row r="11" spans="1:7" ht="30.75" customHeight="1" x14ac:dyDescent="0.2">
      <c r="A11" s="88">
        <v>2</v>
      </c>
      <c r="B11" s="89" t="s">
        <v>448</v>
      </c>
      <c r="C11" s="89"/>
      <c r="D11" s="90" t="s">
        <v>450</v>
      </c>
      <c r="E11" s="210"/>
      <c r="F11" s="55" t="s">
        <v>64</v>
      </c>
      <c r="G11" s="99"/>
    </row>
    <row r="12" spans="1:7" ht="29.25" customHeight="1" x14ac:dyDescent="0.2">
      <c r="A12" s="88">
        <v>3</v>
      </c>
      <c r="B12" s="89" t="s">
        <v>451</v>
      </c>
      <c r="C12" s="89"/>
      <c r="D12" s="90" t="s">
        <v>453</v>
      </c>
      <c r="E12" s="91"/>
      <c r="F12" s="55" t="s">
        <v>64</v>
      </c>
      <c r="G12" s="99"/>
    </row>
    <row r="13" spans="1:7" ht="27" customHeight="1" x14ac:dyDescent="0.2">
      <c r="A13" s="88">
        <v>4</v>
      </c>
      <c r="B13" s="89" t="s">
        <v>454</v>
      </c>
      <c r="C13" s="89" t="s">
        <v>452</v>
      </c>
      <c r="D13" s="89" t="s">
        <v>455</v>
      </c>
      <c r="E13" s="91"/>
      <c r="F13" s="55" t="s">
        <v>64</v>
      </c>
      <c r="G13" s="99"/>
    </row>
    <row r="14" spans="1:7" ht="31.5" customHeight="1" x14ac:dyDescent="0.2">
      <c r="A14" s="88">
        <v>5</v>
      </c>
      <c r="B14" s="89" t="s">
        <v>456</v>
      </c>
      <c r="C14" s="89"/>
      <c r="D14" s="89" t="s">
        <v>457</v>
      </c>
      <c r="E14" s="212"/>
      <c r="F14" s="55" t="s">
        <v>64</v>
      </c>
      <c r="G14" s="219"/>
    </row>
    <row r="15" spans="1:7" ht="30" customHeight="1" x14ac:dyDescent="0.2">
      <c r="A15" s="88">
        <v>6</v>
      </c>
      <c r="B15" s="89" t="s">
        <v>458</v>
      </c>
      <c r="C15" s="89" t="s">
        <v>452</v>
      </c>
      <c r="D15" s="89" t="s">
        <v>459</v>
      </c>
      <c r="E15" s="212"/>
      <c r="F15" s="55" t="s">
        <v>64</v>
      </c>
      <c r="G15" s="99"/>
    </row>
    <row r="16" spans="1:7" ht="39.75" customHeight="1" x14ac:dyDescent="0.2">
      <c r="A16" s="88">
        <v>7</v>
      </c>
      <c r="B16" s="89" t="s">
        <v>348</v>
      </c>
      <c r="C16" s="89" t="s">
        <v>452</v>
      </c>
      <c r="D16" s="89" t="s">
        <v>460</v>
      </c>
      <c r="E16" s="91"/>
      <c r="F16" s="55" t="s">
        <v>64</v>
      </c>
      <c r="G16" s="99"/>
    </row>
    <row r="17" spans="1:7" ht="13.5" thickBot="1" x14ac:dyDescent="0.25">
      <c r="A17" s="94"/>
      <c r="B17" s="95" t="s">
        <v>89</v>
      </c>
      <c r="C17" s="95"/>
      <c r="D17" s="96"/>
      <c r="E17" s="96"/>
      <c r="F17" s="55" t="s">
        <v>64</v>
      </c>
      <c r="G17" s="97"/>
    </row>
    <row r="19" spans="1:7" ht="16.5" thickBot="1" x14ac:dyDescent="0.25">
      <c r="A19" s="329" t="s">
        <v>333</v>
      </c>
      <c r="B19" s="329"/>
      <c r="C19" s="329"/>
      <c r="D19" s="329"/>
      <c r="E19" s="329"/>
      <c r="F19" s="329"/>
      <c r="G19" s="329"/>
    </row>
    <row r="20" spans="1:7" ht="36" customHeight="1" thickTop="1" x14ac:dyDescent="0.2">
      <c r="A20" s="69"/>
      <c r="B20" s="70" t="s">
        <v>75</v>
      </c>
      <c r="C20" s="330" t="str">
        <f>'Sales Forecast Project'!B15</f>
        <v>#62   update "Sales Forecast Number"  and  "Iteration Number"</v>
      </c>
      <c r="D20" s="331"/>
      <c r="E20" s="332"/>
      <c r="F20" s="71" t="s">
        <v>76</v>
      </c>
      <c r="G20" s="215" t="s">
        <v>335</v>
      </c>
    </row>
    <row r="21" spans="1:7" ht="27.75" customHeight="1" x14ac:dyDescent="0.2">
      <c r="A21" s="72"/>
      <c r="B21" s="73" t="s">
        <v>323</v>
      </c>
      <c r="C21" s="336" t="str">
        <f>'Sales Forecast Project'!C15</f>
        <v>View, edit Sales Forecast Number and Iteration Number on Program Header page, these items could be displayed correctly.</v>
      </c>
      <c r="D21" s="337"/>
      <c r="E21" s="337"/>
      <c r="F21" s="337"/>
      <c r="G21" s="338"/>
    </row>
    <row r="22" spans="1:7" ht="12.75" customHeight="1" x14ac:dyDescent="0.2">
      <c r="A22" s="74"/>
      <c r="B22" s="73" t="s">
        <v>322</v>
      </c>
      <c r="C22" s="336"/>
      <c r="D22" s="337"/>
      <c r="E22" s="337"/>
      <c r="F22" s="337"/>
      <c r="G22" s="338"/>
    </row>
    <row r="23" spans="1:7" ht="12.75" customHeight="1" x14ac:dyDescent="0.2">
      <c r="A23" s="74"/>
      <c r="B23" s="73" t="s">
        <v>77</v>
      </c>
      <c r="C23" s="339" t="s">
        <v>475</v>
      </c>
      <c r="D23" s="340"/>
      <c r="E23" s="340"/>
      <c r="F23" s="340"/>
      <c r="G23" s="341"/>
    </row>
    <row r="24" spans="1:7" ht="26.25" customHeight="1" thickBot="1" x14ac:dyDescent="0.25">
      <c r="A24" s="75"/>
      <c r="B24" s="76" t="s">
        <v>324</v>
      </c>
      <c r="C24" s="342" t="s">
        <v>332</v>
      </c>
      <c r="D24" s="343"/>
      <c r="E24" s="343"/>
      <c r="F24" s="343"/>
      <c r="G24" s="344"/>
    </row>
    <row r="25" spans="1:7" x14ac:dyDescent="0.2">
      <c r="A25" s="77"/>
      <c r="B25" s="78" t="s">
        <v>78</v>
      </c>
      <c r="C25" s="345" t="s">
        <v>462</v>
      </c>
      <c r="D25" s="346"/>
      <c r="E25" s="347"/>
      <c r="F25" s="79" t="s">
        <v>79</v>
      </c>
      <c r="G25" s="80"/>
    </row>
    <row r="26" spans="1:7" ht="13.5" thickBot="1" x14ac:dyDescent="0.25">
      <c r="A26" s="81"/>
      <c r="B26" s="82" t="s">
        <v>80</v>
      </c>
      <c r="C26" s="333" t="s">
        <v>81</v>
      </c>
      <c r="D26" s="334"/>
      <c r="E26" s="335"/>
      <c r="F26" s="83" t="s">
        <v>82</v>
      </c>
      <c r="G26" s="232">
        <v>44890</v>
      </c>
    </row>
    <row r="27" spans="1:7" ht="26.25" thickBot="1" x14ac:dyDescent="0.25">
      <c r="A27" s="84" t="s">
        <v>83</v>
      </c>
      <c r="B27" s="85" t="s">
        <v>84</v>
      </c>
      <c r="C27" s="85" t="s">
        <v>85</v>
      </c>
      <c r="D27" s="85" t="s">
        <v>86</v>
      </c>
      <c r="E27" s="85" t="s">
        <v>87</v>
      </c>
      <c r="F27" s="86" t="s">
        <v>70</v>
      </c>
      <c r="G27" s="87" t="s">
        <v>88</v>
      </c>
    </row>
    <row r="28" spans="1:7" ht="30" customHeight="1" x14ac:dyDescent="0.2">
      <c r="A28" s="88">
        <v>1</v>
      </c>
      <c r="B28" s="89" t="s">
        <v>498</v>
      </c>
      <c r="C28" s="89"/>
      <c r="D28" s="90" t="s">
        <v>449</v>
      </c>
      <c r="E28" s="204"/>
      <c r="F28" s="55" t="s">
        <v>64</v>
      </c>
      <c r="G28" s="92"/>
    </row>
    <row r="29" spans="1:7" ht="30" customHeight="1" x14ac:dyDescent="0.2">
      <c r="A29" s="88">
        <v>2</v>
      </c>
      <c r="B29" s="89" t="s">
        <v>465</v>
      </c>
      <c r="C29" s="89"/>
      <c r="D29" s="90" t="s">
        <v>466</v>
      </c>
      <c r="E29" s="91"/>
      <c r="F29" s="55" t="s">
        <v>64</v>
      </c>
      <c r="G29" s="99"/>
    </row>
    <row r="30" spans="1:7" ht="33" customHeight="1" x14ac:dyDescent="0.2">
      <c r="A30" s="88">
        <v>3</v>
      </c>
      <c r="B30" s="89" t="s">
        <v>467</v>
      </c>
      <c r="C30" s="89"/>
      <c r="D30" s="90" t="s">
        <v>468</v>
      </c>
      <c r="E30" s="91"/>
      <c r="F30" s="55" t="s">
        <v>64</v>
      </c>
      <c r="G30" s="99"/>
    </row>
    <row r="31" spans="1:7" ht="33" customHeight="1" x14ac:dyDescent="0.2">
      <c r="A31" s="88">
        <v>4</v>
      </c>
      <c r="B31" s="89" t="s">
        <v>469</v>
      </c>
      <c r="C31" s="206"/>
      <c r="D31" s="89" t="s">
        <v>470</v>
      </c>
      <c r="E31" s="204"/>
      <c r="F31" s="55" t="s">
        <v>64</v>
      </c>
      <c r="G31" s="99"/>
    </row>
    <row r="32" spans="1:7" ht="29.25" customHeight="1" x14ac:dyDescent="0.2">
      <c r="A32" s="88">
        <v>5</v>
      </c>
      <c r="B32" s="89" t="s">
        <v>471</v>
      </c>
      <c r="C32" s="206"/>
      <c r="D32" s="90" t="s">
        <v>472</v>
      </c>
      <c r="E32" s="205"/>
      <c r="F32" s="55" t="s">
        <v>64</v>
      </c>
      <c r="G32" s="209"/>
    </row>
    <row r="33" spans="1:7" ht="24" customHeight="1" x14ac:dyDescent="0.2">
      <c r="A33" s="88">
        <v>6</v>
      </c>
      <c r="B33" s="89" t="s">
        <v>473</v>
      </c>
      <c r="C33" s="89"/>
      <c r="D33" s="90" t="s">
        <v>474</v>
      </c>
      <c r="E33" s="205"/>
      <c r="F33" s="55" t="s">
        <v>64</v>
      </c>
      <c r="G33" s="209"/>
    </row>
    <row r="34" spans="1:7" x14ac:dyDescent="0.2">
      <c r="A34" s="88"/>
      <c r="B34" s="211"/>
      <c r="C34" s="213"/>
      <c r="D34" s="98"/>
      <c r="E34" s="205"/>
      <c r="F34" s="55"/>
      <c r="G34" s="214"/>
    </row>
    <row r="35" spans="1:7" ht="13.5" thickBot="1" x14ac:dyDescent="0.25">
      <c r="A35" s="94"/>
      <c r="B35" s="95" t="s">
        <v>89</v>
      </c>
      <c r="C35" s="95"/>
      <c r="D35" s="96"/>
      <c r="E35" s="96"/>
      <c r="F35" s="55" t="s">
        <v>64</v>
      </c>
      <c r="G35" s="97"/>
    </row>
  </sheetData>
  <mergeCells count="16">
    <mergeCell ref="C6:G6"/>
    <mergeCell ref="C7:E7"/>
    <mergeCell ref="C8:E8"/>
    <mergeCell ref="A1:G1"/>
    <mergeCell ref="C2:E2"/>
    <mergeCell ref="C3:G3"/>
    <mergeCell ref="C4:G4"/>
    <mergeCell ref="C5:G5"/>
    <mergeCell ref="A19:G19"/>
    <mergeCell ref="C20:E20"/>
    <mergeCell ref="C26:E26"/>
    <mergeCell ref="C21:G21"/>
    <mergeCell ref="C22:G22"/>
    <mergeCell ref="C23:G23"/>
    <mergeCell ref="C24:G24"/>
    <mergeCell ref="C25:E25"/>
  </mergeCells>
  <phoneticPr fontId="7" type="noConversion"/>
  <conditionalFormatting sqref="F10:F16 F28:F35">
    <cfRule type="cellIs" dxfId="59" priority="142" stopIfTrue="1" operator="equal">
      <formula>"F"</formula>
    </cfRule>
    <cfRule type="cellIs" dxfId="58" priority="143" stopIfTrue="1" operator="equal">
      <formula>"B"</formula>
    </cfRule>
    <cfRule type="cellIs" dxfId="57" priority="144" stopIfTrue="1" operator="equal">
      <formula>"u"</formula>
    </cfRule>
  </conditionalFormatting>
  <conditionalFormatting sqref="F17">
    <cfRule type="cellIs" dxfId="56" priority="7" stopIfTrue="1" operator="equal">
      <formula>"F"</formula>
    </cfRule>
    <cfRule type="cellIs" dxfId="55" priority="8" stopIfTrue="1" operator="equal">
      <formula>"B"</formula>
    </cfRule>
    <cfRule type="cellIs" dxfId="54" priority="9" stopIfTrue="1" operator="equal">
      <formula>"u"</formula>
    </cfRule>
  </conditionalFormatting>
  <dataValidations xWindow="976" yWindow="726" count="1">
    <dataValidation type="list" showInputMessage="1" showErrorMessage="1" promptTitle="Valid values include:" prompt="U - Untested_x000a_P - Pass_x000a_F - Fail_x000a_B - Blocked_x000a_S - Skipped_x000a_n/a - Not applicable_x000a_" sqref="F28:F35 F10:F17" xr:uid="{00000000-0002-0000-0400-000000000000}">
      <formula1>"U,P,F,B,S,n/a"</formula1>
    </dataValidation>
  </dataValidations>
  <hyperlinks>
    <hyperlink ref="G20" location="'Sample Login'!A1" display="UC001-2" xr:uid="{C23A1629-6B16-47E6-AADC-4E25FC292708}"/>
    <hyperlink ref="G2" location="'Sample Login'!A1" display="UC001-1" xr:uid="{0BE0520A-CC83-442A-998B-78A41A4BC0B5}"/>
    <hyperlink ref="C5" r:id="rId1" location="SanjelDocuments/view/head/trunk/Requirements/Phase%2056%20-%20eProgram%20Change%20Q2%202023/Requirement%201/Requirement" xr:uid="{9F5CB486-3999-467B-9673-64052591C8CB}"/>
    <hyperlink ref="C23" r:id="rId2" location="SanjelDocuments/view/head/trunk/Requirements/Phase%2056%20-%20eProgram%20Change%20Q2%202023/Requirement%201/Requirement" xr:uid="{7673057B-FF54-4CB3-9098-0E199C235268}"/>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CF42C-204C-4DDA-AE14-B840475D8653}">
  <dimension ref="A1:I30"/>
  <sheetViews>
    <sheetView workbookViewId="0">
      <pane ySplit="12" topLeftCell="A13" activePane="bottomLeft" state="frozen"/>
      <selection pane="bottomLeft" activeCell="C31" sqref="C31"/>
    </sheetView>
  </sheetViews>
  <sheetFormatPr defaultColWidth="9.140625" defaultRowHeight="12.75" x14ac:dyDescent="0.2"/>
  <cols>
    <col min="1" max="1" width="5.28515625" style="28" customWidth="1"/>
    <col min="2" max="2" width="57.7109375" style="28" customWidth="1"/>
    <col min="3" max="3" width="64.85546875" style="28" customWidth="1"/>
    <col min="4" max="4" width="6.5703125" style="28" customWidth="1"/>
    <col min="5" max="5" width="10.42578125" style="28" customWidth="1"/>
    <col min="6" max="6" width="10.28515625" style="28" customWidth="1"/>
    <col min="7" max="7" width="7.5703125" style="28" customWidth="1"/>
    <col min="8" max="8" width="30.5703125" style="28" customWidth="1"/>
    <col min="9" max="9" width="2.7109375" style="29" customWidth="1"/>
    <col min="10" max="16384" width="9.140625" style="28"/>
  </cols>
  <sheetData>
    <row r="1" spans="1:9" ht="20.25" x14ac:dyDescent="0.3">
      <c r="A1" s="323" t="str">
        <f ca="1">MID(CELL("filename",A7),FIND("]",CELL("filename"),1)+1,255)</f>
        <v xml:space="preserve">Import Well Type </v>
      </c>
      <c r="B1" s="323"/>
      <c r="C1" s="323"/>
      <c r="D1" s="323"/>
      <c r="E1" s="323"/>
      <c r="F1" s="323"/>
      <c r="G1" s="323"/>
      <c r="H1" s="323"/>
      <c r="I1" s="323"/>
    </row>
    <row r="2" spans="1:9" ht="20.25" x14ac:dyDescent="0.3">
      <c r="A2" s="30"/>
      <c r="B2" s="30"/>
      <c r="C2" s="30"/>
      <c r="D2" s="30"/>
      <c r="E2" s="30"/>
      <c r="F2" s="30"/>
      <c r="G2" s="30"/>
      <c r="H2" s="30"/>
      <c r="I2" s="30"/>
    </row>
    <row r="3" spans="1:9" s="26" customFormat="1" x14ac:dyDescent="0.2">
      <c r="A3" s="31"/>
      <c r="B3" s="31"/>
      <c r="C3" s="31"/>
      <c r="D3" s="32"/>
      <c r="E3" s="32" t="s">
        <v>62</v>
      </c>
      <c r="F3" s="33"/>
      <c r="G3" s="34"/>
      <c r="H3" s="31"/>
      <c r="I3" s="31"/>
    </row>
    <row r="4" spans="1:9" s="26" customFormat="1" ht="12" x14ac:dyDescent="0.2">
      <c r="A4" s="31"/>
      <c r="B4" s="31"/>
      <c r="C4" s="31"/>
      <c r="D4" s="35" t="s">
        <v>63</v>
      </c>
      <c r="E4" s="35">
        <f>COUNTIF($D$12:$D$20,"U")</f>
        <v>0</v>
      </c>
      <c r="F4" s="36">
        <f>IF($E$9=0,"-",$E4/$E$9)</f>
        <v>0</v>
      </c>
      <c r="G4" s="37">
        <f>SUMIF($D$12:$D$19,"U",$G$12:$G$19)/60</f>
        <v>0</v>
      </c>
      <c r="H4" s="31"/>
      <c r="I4" s="31"/>
    </row>
    <row r="5" spans="1:9" s="26" customFormat="1" ht="12" x14ac:dyDescent="0.2">
      <c r="A5" s="31"/>
      <c r="B5" s="31"/>
      <c r="C5" s="31"/>
      <c r="D5" s="35" t="s">
        <v>64</v>
      </c>
      <c r="E5" s="35">
        <f>COUNTIF($D$12:$D$20,"P")</f>
        <v>3</v>
      </c>
      <c r="F5" s="36">
        <f>IF($E$9=0,"-",$E5/$E$9)</f>
        <v>1</v>
      </c>
      <c r="G5" s="38">
        <f>SUMIF($D$12:$D$20,"P",$G$12:$G$20)/60</f>
        <v>0</v>
      </c>
      <c r="H5" s="31"/>
      <c r="I5" s="31"/>
    </row>
    <row r="6" spans="1:9" s="26" customFormat="1" ht="12" x14ac:dyDescent="0.2">
      <c r="A6" s="31"/>
      <c r="B6" s="31"/>
      <c r="C6" s="31"/>
      <c r="D6" s="35" t="s">
        <v>65</v>
      </c>
      <c r="E6" s="35">
        <f>COUNTIF($D$12:$D$20,"F")</f>
        <v>0</v>
      </c>
      <c r="F6" s="36">
        <f>IF($E$9=0,"-",$E6/$E$9)</f>
        <v>0</v>
      </c>
      <c r="G6" s="38">
        <f>SUMIF($D$12:$D$20,"F",$G$12:$G$20)/60</f>
        <v>0</v>
      </c>
      <c r="H6" s="31"/>
      <c r="I6" s="31"/>
    </row>
    <row r="7" spans="1:9" s="26" customFormat="1" ht="12" x14ac:dyDescent="0.2">
      <c r="A7" s="39"/>
      <c r="B7" s="39"/>
      <c r="C7" s="39"/>
      <c r="D7" s="35" t="s">
        <v>66</v>
      </c>
      <c r="E7" s="35">
        <f>COUNTIF($D$12:$D$20,"S")</f>
        <v>0</v>
      </c>
      <c r="F7" s="36">
        <f>IF($E$9=0,"-",$E7/$E$9)</f>
        <v>0</v>
      </c>
      <c r="G7" s="38">
        <f>SUMIF($D$12:$D$20,"S",$G$12:$G$20)/60</f>
        <v>0</v>
      </c>
      <c r="H7" s="31"/>
      <c r="I7" s="31"/>
    </row>
    <row r="8" spans="1:9" s="26" customFormat="1" ht="12" x14ac:dyDescent="0.2">
      <c r="A8" s="39"/>
      <c r="B8" s="39"/>
      <c r="C8" s="39"/>
      <c r="D8" s="35" t="s">
        <v>67</v>
      </c>
      <c r="E8" s="35">
        <f>COUNTIF($D$12:$D$20,"B")</f>
        <v>0</v>
      </c>
      <c r="F8" s="40">
        <f>IF($E$9=0,"-",$E8/$E$9)</f>
        <v>0</v>
      </c>
      <c r="G8" s="38">
        <f>SUMIF($D$12:$D$20,"B",$G$12:$G$20)/60</f>
        <v>0</v>
      </c>
      <c r="H8" s="31"/>
      <c r="I8" s="31"/>
    </row>
    <row r="9" spans="1:9" s="26" customFormat="1" ht="12" x14ac:dyDescent="0.2">
      <c r="A9" s="39"/>
      <c r="B9" s="39"/>
      <c r="C9" s="39"/>
      <c r="D9" s="41" t="s">
        <v>41</v>
      </c>
      <c r="E9" s="42">
        <f>SUM(E4:E8)</f>
        <v>3</v>
      </c>
      <c r="F9" s="43">
        <f>IF($E$9=0,"-",$E$9/$E$9)</f>
        <v>1</v>
      </c>
      <c r="G9" s="44">
        <f>SUM(G4:G8)</f>
        <v>0</v>
      </c>
      <c r="I9" s="66"/>
    </row>
    <row r="10" spans="1:9" s="26" customFormat="1" ht="12" x14ac:dyDescent="0.2">
      <c r="A10" s="39"/>
      <c r="B10" s="39"/>
      <c r="C10" s="39"/>
      <c r="D10" s="45" t="s">
        <v>43</v>
      </c>
      <c r="E10" s="46">
        <f>COUNTIF($D$12:$D$20,"N/A")</f>
        <v>0</v>
      </c>
      <c r="F10" s="47"/>
      <c r="G10" s="48">
        <f>SUMIF($D$12:$D$20,"n/a",$G$12:$G$20)/60</f>
        <v>0</v>
      </c>
      <c r="I10" s="66"/>
    </row>
    <row r="11" spans="1:9" x14ac:dyDescent="0.2">
      <c r="A11" s="49"/>
      <c r="B11" s="49"/>
      <c r="C11" s="49"/>
      <c r="D11" s="49"/>
      <c r="E11" s="49"/>
      <c r="F11" s="49"/>
      <c r="G11" s="49"/>
      <c r="H11" s="49"/>
      <c r="I11" s="67"/>
    </row>
    <row r="12" spans="1:9" ht="25.5" x14ac:dyDescent="0.2">
      <c r="A12" s="50" t="s">
        <v>68</v>
      </c>
      <c r="B12" s="50" t="s">
        <v>321</v>
      </c>
      <c r="C12" s="50" t="s">
        <v>69</v>
      </c>
      <c r="D12" s="50" t="s">
        <v>70</v>
      </c>
      <c r="E12" s="50" t="s">
        <v>71</v>
      </c>
      <c r="F12" s="50" t="s">
        <v>30</v>
      </c>
      <c r="G12" s="50" t="s">
        <v>72</v>
      </c>
      <c r="H12" s="51" t="s">
        <v>61</v>
      </c>
      <c r="I12" s="68"/>
    </row>
    <row r="13" spans="1:9" ht="13.5" thickBot="1" x14ac:dyDescent="0.25">
      <c r="A13" s="324" t="e">
        <f>#REF!&amp;#REF!</f>
        <v>#REF!</v>
      </c>
      <c r="B13" s="325"/>
      <c r="C13" s="325"/>
      <c r="D13" s="325"/>
      <c r="E13" s="325"/>
      <c r="F13" s="325"/>
      <c r="G13" s="325"/>
      <c r="H13" s="325"/>
      <c r="I13" s="326"/>
    </row>
    <row r="14" spans="1:9" ht="32.25" customHeight="1" x14ac:dyDescent="0.2">
      <c r="A14" s="52">
        <f>MAX(A$12:A12)+1</f>
        <v>1</v>
      </c>
      <c r="B14" s="236" t="s">
        <v>493</v>
      </c>
      <c r="C14" s="216" t="s">
        <v>494</v>
      </c>
      <c r="D14" s="55" t="s">
        <v>64</v>
      </c>
      <c r="E14" s="56">
        <v>45056</v>
      </c>
      <c r="F14" s="203" t="s">
        <v>462</v>
      </c>
      <c r="G14" s="58"/>
      <c r="H14" s="59"/>
      <c r="I14" s="57"/>
    </row>
    <row r="15" spans="1:9" ht="30.75" customHeight="1" x14ac:dyDescent="0.2">
      <c r="A15" s="60">
        <f>A14+1</f>
        <v>2</v>
      </c>
      <c r="B15" s="236" t="s">
        <v>496</v>
      </c>
      <c r="C15" s="216" t="s">
        <v>497</v>
      </c>
      <c r="D15" s="55" t="s">
        <v>64</v>
      </c>
      <c r="E15" s="56">
        <v>45056</v>
      </c>
      <c r="F15" s="203" t="s">
        <v>462</v>
      </c>
      <c r="G15" s="58"/>
      <c r="H15" s="65"/>
      <c r="I15" s="64"/>
    </row>
    <row r="16" spans="1:9" ht="27.75" customHeight="1" x14ac:dyDescent="0.2">
      <c r="A16" s="60">
        <f t="shared" ref="A16:A17" si="0">A15+1</f>
        <v>3</v>
      </c>
      <c r="B16" s="237"/>
      <c r="C16" s="98" t="s">
        <v>351</v>
      </c>
      <c r="D16" s="55" t="s">
        <v>64</v>
      </c>
      <c r="E16" s="386" t="s">
        <v>495</v>
      </c>
      <c r="F16" s="203" t="s">
        <v>462</v>
      </c>
      <c r="G16" s="58"/>
      <c r="H16" s="65"/>
      <c r="I16" s="64"/>
    </row>
    <row r="17" spans="1:9" x14ac:dyDescent="0.2">
      <c r="A17" s="60">
        <f t="shared" si="0"/>
        <v>4</v>
      </c>
      <c r="B17" s="202"/>
      <c r="C17" s="61"/>
      <c r="D17" s="55"/>
      <c r="E17" s="56"/>
      <c r="F17" s="203"/>
      <c r="G17" s="58"/>
      <c r="H17" s="65"/>
      <c r="I17" s="64"/>
    </row>
    <row r="18" spans="1:9" x14ac:dyDescent="0.2">
      <c r="A18" s="60"/>
      <c r="B18" s="61"/>
      <c r="C18" s="61"/>
      <c r="D18" s="55"/>
      <c r="E18" s="63"/>
      <c r="F18" s="64"/>
      <c r="G18" s="58"/>
      <c r="H18" s="65"/>
      <c r="I18" s="64"/>
    </row>
    <row r="19" spans="1:9" x14ac:dyDescent="0.2">
      <c r="A19" s="327"/>
      <c r="B19" s="327"/>
      <c r="C19" s="327"/>
      <c r="D19" s="327"/>
      <c r="E19" s="327"/>
      <c r="F19" s="327"/>
      <c r="G19" s="327"/>
      <c r="H19" s="327"/>
      <c r="I19" s="327"/>
    </row>
    <row r="20" spans="1:9" x14ac:dyDescent="0.2">
      <c r="A20" s="328" t="s">
        <v>74</v>
      </c>
      <c r="B20" s="328"/>
      <c r="C20" s="328"/>
      <c r="D20" s="328"/>
      <c r="E20" s="328"/>
      <c r="F20" s="328"/>
      <c r="G20" s="328"/>
      <c r="H20" s="328"/>
      <c r="I20" s="328"/>
    </row>
    <row r="21" spans="1:9" x14ac:dyDescent="0.2">
      <c r="A21" s="327"/>
      <c r="B21" s="327"/>
      <c r="C21" s="327"/>
      <c r="D21" s="327"/>
      <c r="E21" s="327"/>
      <c r="F21" s="327"/>
      <c r="G21" s="327"/>
      <c r="H21" s="327"/>
      <c r="I21" s="327"/>
    </row>
    <row r="22" spans="1:9" s="27" customFormat="1" x14ac:dyDescent="0.2">
      <c r="A22" s="28"/>
    </row>
    <row r="23" spans="1:9" s="27" customFormat="1" x14ac:dyDescent="0.2">
      <c r="A23" s="28"/>
    </row>
    <row r="24" spans="1:9" s="27" customFormat="1" x14ac:dyDescent="0.2"/>
    <row r="25" spans="1:9" s="27" customFormat="1" x14ac:dyDescent="0.2"/>
    <row r="26" spans="1:9" s="27" customFormat="1" x14ac:dyDescent="0.2"/>
    <row r="27" spans="1:9" s="27" customFormat="1" x14ac:dyDescent="0.2"/>
    <row r="28" spans="1:9" s="27" customFormat="1" x14ac:dyDescent="0.2"/>
    <row r="29" spans="1:9" s="27" customFormat="1" x14ac:dyDescent="0.2"/>
    <row r="30" spans="1:9" s="27" customFormat="1" x14ac:dyDescent="0.2"/>
  </sheetData>
  <mergeCells count="5">
    <mergeCell ref="A1:I1"/>
    <mergeCell ref="A13:I13"/>
    <mergeCell ref="A19:I19"/>
    <mergeCell ref="A20:I20"/>
    <mergeCell ref="A21:I21"/>
  </mergeCells>
  <phoneticPr fontId="7" type="noConversion"/>
  <conditionalFormatting sqref="D14:D18">
    <cfRule type="cellIs" dxfId="53" priority="1" stopIfTrue="1" operator="equal">
      <formula>"F"</formula>
    </cfRule>
    <cfRule type="cellIs" dxfId="52" priority="2" stopIfTrue="1" operator="equal">
      <formula>"B"</formula>
    </cfRule>
    <cfRule type="cellIs" dxfId="51" priority="3" stopIfTrue="1" operator="equal">
      <formula>"u"</formula>
    </cfRule>
  </conditionalFormatting>
  <dataValidations count="3">
    <dataValidation allowBlank="1" showErrorMessage="1" promptTitle="Valid values include:" sqref="D12" xr:uid="{ABFBE108-5A0C-4FE8-8FFC-BEB9461A3F0D}"/>
    <dataValidation allowBlank="1" showErrorMessage="1" sqref="A12:B12" xr:uid="{D7C445F5-5AB4-45F7-A6A8-EA72EEF8332E}"/>
    <dataValidation type="list" showInputMessage="1" showErrorMessage="1" promptTitle="Valid values include:" prompt="U - Untested_x000a_P - Pass_x000a_F - Fail_x000a_B - Blocked_x000a_S - Skipped_x000a_n/a - Not applicable_x000a_" sqref="D14:D18" xr:uid="{5E7DFEF6-77CE-46FA-AE3E-D7F32045F96F}">
      <formula1>"U,P,F,B,S,n/a"</formula1>
    </dataValidation>
  </dataValidations>
  <hyperlinks>
    <hyperlink ref="B14" location="'Quality control'!A1" display="#61 change columns in Quality control" xr:uid="{8347B80F-2673-49D9-BE05-71F89DEE30F2}"/>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51553"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1553" r:id="rId4"/>
      </mc:Fallback>
    </mc:AlternateContent>
    <mc:AlternateContent xmlns:mc="http://schemas.openxmlformats.org/markup-compatibility/2006">
      <mc:Choice Requires="x14">
        <oleObject progId="Paint.Picture" shapeId="151554" r:id="rId6">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1554" r:id="rId6"/>
      </mc:Fallback>
    </mc:AlternateContent>
    <mc:AlternateContent xmlns:mc="http://schemas.openxmlformats.org/markup-compatibility/2006">
      <mc:Choice Requires="x14">
        <oleObject progId="Paint.Picture" shapeId="151555" r:id="rId7">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1555" r:id="rId7"/>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69F3F-4529-4397-A87D-BC99902C5D3A}">
  <dimension ref="A1:G40"/>
  <sheetViews>
    <sheetView tabSelected="1" workbookViewId="0">
      <selection activeCell="A39" sqref="A39:XFD39"/>
    </sheetView>
  </sheetViews>
  <sheetFormatPr defaultColWidth="9" defaultRowHeight="12.75" x14ac:dyDescent="0.2"/>
  <cols>
    <col min="1" max="1" width="3.140625" customWidth="1"/>
    <col min="2" max="2" width="37.42578125" bestFit="1" customWidth="1"/>
    <col min="3" max="3" width="31.7109375" customWidth="1"/>
    <col min="4" max="4" width="30.42578125" customWidth="1"/>
    <col min="5" max="5" width="24.140625" customWidth="1"/>
    <col min="6" max="6" width="9.140625" customWidth="1"/>
    <col min="7" max="7" width="48.5703125" customWidth="1"/>
  </cols>
  <sheetData>
    <row r="1" spans="1:7" ht="16.5" thickBot="1" x14ac:dyDescent="0.25">
      <c r="A1" s="329" t="s">
        <v>336</v>
      </c>
      <c r="B1" s="329"/>
      <c r="C1" s="329"/>
      <c r="D1" s="329"/>
      <c r="E1" s="329"/>
      <c r="F1" s="329"/>
      <c r="G1" s="329"/>
    </row>
    <row r="2" spans="1:7" ht="36" customHeight="1" thickTop="1" x14ac:dyDescent="0.2">
      <c r="A2" s="69"/>
      <c r="B2" s="70" t="s">
        <v>75</v>
      </c>
      <c r="C2" s="348" t="s">
        <v>490</v>
      </c>
      <c r="D2" s="349"/>
      <c r="E2" s="350"/>
      <c r="F2" s="71" t="s">
        <v>76</v>
      </c>
      <c r="G2" s="215" t="s">
        <v>338</v>
      </c>
    </row>
    <row r="3" spans="1:7" ht="27.75" customHeight="1" x14ac:dyDescent="0.2">
      <c r="A3" s="72"/>
      <c r="B3" s="73" t="s">
        <v>323</v>
      </c>
      <c r="C3" s="351" t="s">
        <v>479</v>
      </c>
      <c r="D3" s="352"/>
      <c r="E3" s="352"/>
      <c r="F3" s="352"/>
      <c r="G3" s="353"/>
    </row>
    <row r="4" spans="1:7" ht="12.75" customHeight="1" x14ac:dyDescent="0.2">
      <c r="A4" s="74"/>
      <c r="B4" s="73" t="s">
        <v>322</v>
      </c>
      <c r="C4" s="336"/>
      <c r="D4" s="352"/>
      <c r="E4" s="352"/>
      <c r="F4" s="352"/>
      <c r="G4" s="353"/>
    </row>
    <row r="5" spans="1:7" x14ac:dyDescent="0.2">
      <c r="A5" s="74"/>
      <c r="B5" s="73" t="s">
        <v>77</v>
      </c>
      <c r="C5" s="357" t="s">
        <v>478</v>
      </c>
      <c r="D5" s="354"/>
      <c r="E5" s="354"/>
      <c r="F5" s="354"/>
      <c r="G5" s="354"/>
    </row>
    <row r="6" spans="1:7" ht="26.25" customHeight="1" thickBot="1" x14ac:dyDescent="0.25">
      <c r="A6" s="75"/>
      <c r="B6" s="76" t="s">
        <v>324</v>
      </c>
      <c r="C6" s="342" t="s">
        <v>480</v>
      </c>
      <c r="D6" s="343"/>
      <c r="E6" s="343"/>
      <c r="F6" s="343"/>
      <c r="G6" s="344"/>
    </row>
    <row r="7" spans="1:7" x14ac:dyDescent="0.2">
      <c r="A7" s="77"/>
      <c r="B7" s="78" t="s">
        <v>78</v>
      </c>
      <c r="C7" s="345" t="s">
        <v>462</v>
      </c>
      <c r="D7" s="346"/>
      <c r="E7" s="347"/>
      <c r="F7" s="79" t="s">
        <v>79</v>
      </c>
      <c r="G7" s="80"/>
    </row>
    <row r="8" spans="1:7" ht="13.5" thickBot="1" x14ac:dyDescent="0.25">
      <c r="A8" s="81"/>
      <c r="B8" s="82" t="s">
        <v>80</v>
      </c>
      <c r="C8" s="333" t="s">
        <v>81</v>
      </c>
      <c r="D8" s="334"/>
      <c r="E8" s="335"/>
      <c r="F8" s="83" t="s">
        <v>82</v>
      </c>
      <c r="G8" s="232">
        <v>45055</v>
      </c>
    </row>
    <row r="9" spans="1:7" ht="26.25" thickBot="1" x14ac:dyDescent="0.25">
      <c r="A9" s="84" t="s">
        <v>83</v>
      </c>
      <c r="B9" s="85" t="s">
        <v>84</v>
      </c>
      <c r="C9" s="85" t="s">
        <v>85</v>
      </c>
      <c r="D9" s="85" t="s">
        <v>86</v>
      </c>
      <c r="E9" s="85" t="s">
        <v>87</v>
      </c>
      <c r="F9" s="86" t="s">
        <v>70</v>
      </c>
      <c r="G9" s="87" t="s">
        <v>88</v>
      </c>
    </row>
    <row r="10" spans="1:7" ht="21.75" customHeight="1" x14ac:dyDescent="0.2">
      <c r="A10" s="88">
        <v>1</v>
      </c>
      <c r="B10" s="89" t="s">
        <v>481</v>
      </c>
      <c r="C10" s="89" t="s">
        <v>330</v>
      </c>
      <c r="D10" s="90" t="s">
        <v>346</v>
      </c>
      <c r="E10" s="204"/>
      <c r="F10" s="55" t="s">
        <v>64</v>
      </c>
      <c r="G10" s="92"/>
    </row>
    <row r="11" spans="1:7" ht="38.25" customHeight="1" x14ac:dyDescent="0.2">
      <c r="A11" s="88">
        <v>2</v>
      </c>
      <c r="B11" s="89" t="s">
        <v>482</v>
      </c>
      <c r="C11" s="89"/>
      <c r="D11" s="89" t="s">
        <v>499</v>
      </c>
      <c r="E11" s="210"/>
      <c r="F11" s="55" t="s">
        <v>64</v>
      </c>
      <c r="G11" s="99"/>
    </row>
    <row r="12" spans="1:7" ht="43.5" customHeight="1" x14ac:dyDescent="0.2">
      <c r="A12" s="88">
        <v>3</v>
      </c>
      <c r="B12" s="89" t="s">
        <v>483</v>
      </c>
      <c r="C12" s="89"/>
      <c r="D12" s="89" t="s">
        <v>484</v>
      </c>
      <c r="E12" s="210"/>
      <c r="F12" s="55" t="s">
        <v>64</v>
      </c>
      <c r="G12" s="99"/>
    </row>
    <row r="13" spans="1:7" ht="44.25" customHeight="1" x14ac:dyDescent="0.2">
      <c r="A13" s="88">
        <v>4</v>
      </c>
      <c r="B13" s="89" t="s">
        <v>500</v>
      </c>
      <c r="C13" s="89"/>
      <c r="D13" s="89" t="s">
        <v>485</v>
      </c>
      <c r="E13" s="210"/>
      <c r="F13" s="55" t="s">
        <v>64</v>
      </c>
      <c r="G13" s="99"/>
    </row>
    <row r="14" spans="1:7" s="242" customFormat="1" ht="37.5" customHeight="1" x14ac:dyDescent="0.2">
      <c r="A14" s="88">
        <v>5</v>
      </c>
      <c r="B14" s="89" t="s">
        <v>501</v>
      </c>
      <c r="C14" s="89"/>
      <c r="D14" s="89" t="s">
        <v>502</v>
      </c>
      <c r="E14" s="210"/>
      <c r="F14" s="55" t="s">
        <v>503</v>
      </c>
      <c r="G14" s="99"/>
    </row>
    <row r="15" spans="1:7" s="242" customFormat="1" ht="30.75" customHeight="1" x14ac:dyDescent="0.2">
      <c r="A15" s="88">
        <v>6</v>
      </c>
      <c r="B15" s="89" t="s">
        <v>504</v>
      </c>
      <c r="C15" s="89"/>
      <c r="D15" s="89" t="s">
        <v>505</v>
      </c>
      <c r="E15" s="210"/>
      <c r="F15" s="55" t="s">
        <v>503</v>
      </c>
      <c r="G15" s="99"/>
    </row>
    <row r="16" spans="1:7" ht="40.5" customHeight="1" x14ac:dyDescent="0.2">
      <c r="A16" s="88">
        <v>7</v>
      </c>
      <c r="B16" s="89" t="s">
        <v>507</v>
      </c>
      <c r="C16" s="89" t="s">
        <v>452</v>
      </c>
      <c r="D16" s="89" t="s">
        <v>486</v>
      </c>
      <c r="E16" s="210"/>
      <c r="F16" s="55" t="s">
        <v>64</v>
      </c>
      <c r="G16" s="99" t="s">
        <v>452</v>
      </c>
    </row>
    <row r="17" spans="1:7" s="242" customFormat="1" ht="39" customHeight="1" x14ac:dyDescent="0.2">
      <c r="A17" s="88">
        <v>8</v>
      </c>
      <c r="B17" s="89" t="s">
        <v>506</v>
      </c>
      <c r="C17" s="89" t="s">
        <v>452</v>
      </c>
      <c r="D17" s="89" t="s">
        <v>486</v>
      </c>
      <c r="E17" s="210"/>
      <c r="F17" s="55" t="s">
        <v>64</v>
      </c>
      <c r="G17" s="99"/>
    </row>
    <row r="18" spans="1:7" ht="45" customHeight="1" x14ac:dyDescent="0.2">
      <c r="A18" s="88">
        <v>9</v>
      </c>
      <c r="B18" s="89" t="s">
        <v>487</v>
      </c>
      <c r="C18" s="89" t="s">
        <v>452</v>
      </c>
      <c r="D18" s="90" t="s">
        <v>512</v>
      </c>
      <c r="E18" s="210"/>
      <c r="F18" s="55" t="s">
        <v>64</v>
      </c>
      <c r="G18" s="99"/>
    </row>
    <row r="19" spans="1:7" ht="40.5" customHeight="1" x14ac:dyDescent="0.2">
      <c r="A19" s="88">
        <v>10</v>
      </c>
      <c r="B19" s="89" t="s">
        <v>489</v>
      </c>
      <c r="C19" s="89" t="s">
        <v>452</v>
      </c>
      <c r="D19" s="90" t="s">
        <v>512</v>
      </c>
      <c r="E19" s="210"/>
      <c r="F19" s="55" t="s">
        <v>64</v>
      </c>
      <c r="G19" s="99"/>
    </row>
    <row r="20" spans="1:7" ht="36.75" customHeight="1" x14ac:dyDescent="0.2">
      <c r="A20" s="88">
        <v>11</v>
      </c>
      <c r="B20" s="89" t="s">
        <v>352</v>
      </c>
      <c r="C20" s="89" t="s">
        <v>452</v>
      </c>
      <c r="D20" s="90" t="s">
        <v>488</v>
      </c>
      <c r="E20" s="210"/>
      <c r="F20" s="55" t="s">
        <v>64</v>
      </c>
      <c r="G20" s="99"/>
    </row>
    <row r="21" spans="1:7" ht="19.5" customHeight="1" thickBot="1" x14ac:dyDescent="0.25">
      <c r="A21" s="94"/>
      <c r="B21" s="95" t="s">
        <v>89</v>
      </c>
      <c r="C21" s="95"/>
      <c r="D21" s="96"/>
      <c r="E21" s="96"/>
      <c r="F21" s="55" t="s">
        <v>64</v>
      </c>
      <c r="G21" s="97"/>
    </row>
    <row r="23" spans="1:7" ht="16.5" thickBot="1" x14ac:dyDescent="0.25">
      <c r="A23" s="329" t="s">
        <v>339</v>
      </c>
      <c r="B23" s="329"/>
      <c r="C23" s="329"/>
      <c r="D23" s="329"/>
      <c r="E23" s="329"/>
      <c r="F23" s="329"/>
      <c r="G23" s="329"/>
    </row>
    <row r="24" spans="1:7" ht="36" customHeight="1" thickTop="1" x14ac:dyDescent="0.2">
      <c r="A24" s="69"/>
      <c r="B24" s="70" t="s">
        <v>75</v>
      </c>
      <c r="C24" s="348" t="s">
        <v>508</v>
      </c>
      <c r="D24" s="349"/>
      <c r="E24" s="350"/>
      <c r="F24" s="71" t="s">
        <v>76</v>
      </c>
      <c r="G24" s="215" t="s">
        <v>381</v>
      </c>
    </row>
    <row r="25" spans="1:7" ht="27.75" customHeight="1" x14ac:dyDescent="0.2">
      <c r="A25" s="72"/>
      <c r="B25" s="73" t="s">
        <v>323</v>
      </c>
      <c r="C25" s="351" t="s">
        <v>491</v>
      </c>
      <c r="D25" s="352"/>
      <c r="E25" s="352"/>
      <c r="F25" s="352"/>
      <c r="G25" s="353"/>
    </row>
    <row r="26" spans="1:7" ht="12.75" customHeight="1" x14ac:dyDescent="0.2">
      <c r="A26" s="74"/>
      <c r="B26" s="73" t="s">
        <v>322</v>
      </c>
      <c r="C26" s="336"/>
      <c r="D26" s="352"/>
      <c r="E26" s="352"/>
      <c r="F26" s="352"/>
      <c r="G26" s="353"/>
    </row>
    <row r="27" spans="1:7" ht="12.75" customHeight="1" x14ac:dyDescent="0.2">
      <c r="A27" s="74"/>
      <c r="B27" s="73" t="s">
        <v>77</v>
      </c>
      <c r="C27" s="357" t="s">
        <v>478</v>
      </c>
      <c r="D27" s="354"/>
      <c r="E27" s="354"/>
      <c r="F27" s="354"/>
      <c r="G27" s="354"/>
    </row>
    <row r="28" spans="1:7" ht="26.25" customHeight="1" thickBot="1" x14ac:dyDescent="0.25">
      <c r="A28" s="75"/>
      <c r="B28" s="76" t="s">
        <v>324</v>
      </c>
      <c r="C28" s="342" t="s">
        <v>480</v>
      </c>
      <c r="D28" s="343"/>
      <c r="E28" s="343"/>
      <c r="F28" s="343"/>
      <c r="G28" s="344"/>
    </row>
    <row r="29" spans="1:7" x14ac:dyDescent="0.2">
      <c r="A29" s="77"/>
      <c r="B29" s="78" t="s">
        <v>78</v>
      </c>
      <c r="C29" s="345" t="s">
        <v>462</v>
      </c>
      <c r="D29" s="346"/>
      <c r="E29" s="347"/>
      <c r="F29" s="79" t="s">
        <v>79</v>
      </c>
      <c r="G29" s="80"/>
    </row>
    <row r="30" spans="1:7" ht="13.5" thickBot="1" x14ac:dyDescent="0.25">
      <c r="A30" s="81"/>
      <c r="B30" s="82" t="s">
        <v>80</v>
      </c>
      <c r="C30" s="333" t="s">
        <v>81</v>
      </c>
      <c r="D30" s="334"/>
      <c r="E30" s="335"/>
      <c r="F30" s="83" t="s">
        <v>82</v>
      </c>
      <c r="G30" s="232">
        <v>45055</v>
      </c>
    </row>
    <row r="31" spans="1:7" ht="26.25" thickBot="1" x14ac:dyDescent="0.25">
      <c r="A31" s="84" t="s">
        <v>83</v>
      </c>
      <c r="B31" s="85" t="s">
        <v>84</v>
      </c>
      <c r="C31" s="85" t="s">
        <v>85</v>
      </c>
      <c r="D31" s="85" t="s">
        <v>86</v>
      </c>
      <c r="E31" s="85" t="s">
        <v>87</v>
      </c>
      <c r="F31" s="86" t="s">
        <v>70</v>
      </c>
      <c r="G31" s="87" t="s">
        <v>88</v>
      </c>
    </row>
    <row r="32" spans="1:7" ht="37.5" customHeight="1" x14ac:dyDescent="0.2">
      <c r="A32" s="88">
        <v>1</v>
      </c>
      <c r="B32" s="89" t="s">
        <v>492</v>
      </c>
      <c r="C32" s="89" t="s">
        <v>330</v>
      </c>
      <c r="D32" s="90" t="s">
        <v>449</v>
      </c>
      <c r="E32" s="204"/>
      <c r="F32" s="55" t="s">
        <v>64</v>
      </c>
      <c r="G32" s="92"/>
    </row>
    <row r="33" spans="1:7" s="242" customFormat="1" ht="38.25" customHeight="1" x14ac:dyDescent="0.2">
      <c r="A33" s="88"/>
      <c r="B33" s="89" t="s">
        <v>500</v>
      </c>
      <c r="C33" s="89"/>
      <c r="D33" s="89" t="s">
        <v>510</v>
      </c>
      <c r="E33" s="218"/>
      <c r="F33" s="55" t="s">
        <v>64</v>
      </c>
      <c r="G33" s="387"/>
    </row>
    <row r="34" spans="1:7" s="242" customFormat="1" ht="38.25" customHeight="1" x14ac:dyDescent="0.2">
      <c r="A34" s="88"/>
      <c r="B34" s="89" t="s">
        <v>513</v>
      </c>
      <c r="C34" s="89"/>
      <c r="D34" s="89" t="s">
        <v>509</v>
      </c>
      <c r="E34" s="218"/>
      <c r="F34" s="55" t="s">
        <v>64</v>
      </c>
      <c r="G34" s="387"/>
    </row>
    <row r="35" spans="1:7" s="242" customFormat="1" ht="36.75" customHeight="1" x14ac:dyDescent="0.2">
      <c r="A35" s="88"/>
      <c r="B35" s="89" t="s">
        <v>504</v>
      </c>
      <c r="C35" s="89"/>
      <c r="D35" s="89" t="s">
        <v>505</v>
      </c>
      <c r="E35" s="218"/>
      <c r="F35" s="55" t="s">
        <v>64</v>
      </c>
      <c r="G35" s="387"/>
    </row>
    <row r="36" spans="1:7" s="242" customFormat="1" ht="67.5" customHeight="1" x14ac:dyDescent="0.2">
      <c r="A36" s="88"/>
      <c r="B36" s="89" t="s">
        <v>515</v>
      </c>
      <c r="C36" s="89" t="s">
        <v>452</v>
      </c>
      <c r="D36" s="89" t="s">
        <v>511</v>
      </c>
      <c r="E36" s="218"/>
      <c r="F36" s="55" t="s">
        <v>64</v>
      </c>
      <c r="G36" s="387"/>
    </row>
    <row r="37" spans="1:7" ht="57.75" customHeight="1" thickBot="1" x14ac:dyDescent="0.25">
      <c r="A37" s="88" t="s">
        <v>452</v>
      </c>
      <c r="B37" s="89" t="s">
        <v>514</v>
      </c>
      <c r="C37" s="89" t="s">
        <v>452</v>
      </c>
      <c r="D37" s="89" t="s">
        <v>486</v>
      </c>
      <c r="E37" s="96"/>
      <c r="F37" s="55" t="s">
        <v>64</v>
      </c>
      <c r="G37" s="97"/>
    </row>
    <row r="39" spans="1:7" ht="16.5" thickBot="1" x14ac:dyDescent="0.25">
      <c r="A39" s="329" t="s">
        <v>341</v>
      </c>
      <c r="B39" s="329"/>
      <c r="C39" s="329"/>
      <c r="D39" s="329"/>
      <c r="E39" s="329"/>
      <c r="F39" s="329"/>
      <c r="G39" s="329"/>
    </row>
    <row r="40" spans="1:7" ht="13.5" thickTop="1" x14ac:dyDescent="0.2"/>
  </sheetData>
  <mergeCells count="17">
    <mergeCell ref="C26:G26"/>
    <mergeCell ref="A1:G1"/>
    <mergeCell ref="C2:E2"/>
    <mergeCell ref="C3:G3"/>
    <mergeCell ref="C4:G4"/>
    <mergeCell ref="C5:G5"/>
    <mergeCell ref="C6:G6"/>
    <mergeCell ref="C7:E7"/>
    <mergeCell ref="C8:E8"/>
    <mergeCell ref="A23:G23"/>
    <mergeCell ref="C24:E24"/>
    <mergeCell ref="C25:G25"/>
    <mergeCell ref="C27:G27"/>
    <mergeCell ref="C28:G28"/>
    <mergeCell ref="C29:E29"/>
    <mergeCell ref="C30:E30"/>
    <mergeCell ref="A39:G39"/>
  </mergeCells>
  <phoneticPr fontId="7" type="noConversion"/>
  <conditionalFormatting sqref="F18:F20 F10:F16 F32:F36">
    <cfRule type="cellIs" dxfId="50" priority="16" stopIfTrue="1" operator="equal">
      <formula>"F"</formula>
    </cfRule>
    <cfRule type="cellIs" dxfId="49" priority="17" stopIfTrue="1" operator="equal">
      <formula>"B"</formula>
    </cfRule>
    <cfRule type="cellIs" dxfId="48" priority="18" stopIfTrue="1" operator="equal">
      <formula>"u"</formula>
    </cfRule>
  </conditionalFormatting>
  <conditionalFormatting sqref="F21">
    <cfRule type="cellIs" dxfId="47" priority="13" stopIfTrue="1" operator="equal">
      <formula>"F"</formula>
    </cfRule>
    <cfRule type="cellIs" dxfId="46" priority="14" stopIfTrue="1" operator="equal">
      <formula>"B"</formula>
    </cfRule>
    <cfRule type="cellIs" dxfId="45" priority="15" stopIfTrue="1" operator="equal">
      <formula>"u"</formula>
    </cfRule>
  </conditionalFormatting>
  <conditionalFormatting sqref="F37">
    <cfRule type="cellIs" dxfId="44" priority="10" stopIfTrue="1" operator="equal">
      <formula>"F"</formula>
    </cfRule>
    <cfRule type="cellIs" dxfId="43" priority="11" stopIfTrue="1" operator="equal">
      <formula>"B"</formula>
    </cfRule>
    <cfRule type="cellIs" dxfId="42" priority="12" stopIfTrue="1" operator="equal">
      <formula>"u"</formula>
    </cfRule>
  </conditionalFormatting>
  <conditionalFormatting sqref="F17">
    <cfRule type="cellIs" dxfId="41" priority="1" stopIfTrue="1" operator="equal">
      <formula>"F"</formula>
    </cfRule>
    <cfRule type="cellIs" dxfId="40" priority="2" stopIfTrue="1" operator="equal">
      <formula>"B"</formula>
    </cfRule>
    <cfRule type="cellIs" dxfId="39"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21 F32:F37" xr:uid="{78F914A2-2094-4B1F-BBEC-63FEC9A6E3F3}">
      <formula1>"U,P,F,B,S,n/a"</formula1>
    </dataValidation>
  </dataValidations>
  <hyperlinks>
    <hyperlink ref="G2" location="'Quality control'!A1" display="UC002-1" xr:uid="{12B7C986-574D-4261-A7B6-C3556DF269EE}"/>
    <hyperlink ref="G24" location="'Quality control'!A1" display="UC002-1" xr:uid="{ABD40947-D4D4-4274-91B8-2D747054A20B}"/>
    <hyperlink ref="C5" r:id="rId1" location="SanjelDocuments/view/head/trunk/Requirements/Phase%2056%20-%20eProgram%20Change%20Q2%202023/Requirement%202/Requirement" xr:uid="{AE6EBBDD-FA02-455F-A216-750AED539994}"/>
    <hyperlink ref="C27" r:id="rId2" location="SanjelDocuments/view/head/trunk/Requirements/Phase%2056%20-%20eProgram%20Change%20Q2%202023/Requirement%202/Requirement" xr:uid="{F85C5FD3-4E55-4E56-A637-69730D97EA7F}"/>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62C55-68B5-4A52-9332-D6732F29EADB}">
  <dimension ref="A1:I30"/>
  <sheetViews>
    <sheetView workbookViewId="0">
      <pane ySplit="12" topLeftCell="A13" activePane="bottomLeft" state="frozen"/>
      <selection pane="bottomLeft" activeCell="B16" sqref="B16"/>
    </sheetView>
  </sheetViews>
  <sheetFormatPr defaultColWidth="9.140625" defaultRowHeight="12.75" x14ac:dyDescent="0.2"/>
  <cols>
    <col min="1" max="1" width="5.28515625" style="28" customWidth="1"/>
    <col min="2" max="2" width="57.7109375" style="28" customWidth="1"/>
    <col min="3" max="3" width="64.85546875" style="28" customWidth="1"/>
    <col min="4" max="4" width="6.5703125" style="28" customWidth="1"/>
    <col min="5" max="5" width="10.42578125" style="28" customWidth="1"/>
    <col min="6" max="6" width="10.28515625" style="28" customWidth="1"/>
    <col min="7" max="7" width="7.5703125" style="28" customWidth="1"/>
    <col min="8" max="8" width="30.5703125" style="28" customWidth="1"/>
    <col min="9" max="9" width="2.7109375" style="29" customWidth="1"/>
    <col min="10" max="16384" width="9.140625" style="28"/>
  </cols>
  <sheetData>
    <row r="1" spans="1:9" ht="20.25" x14ac:dyDescent="0.3">
      <c r="A1" s="323" t="str">
        <f ca="1">MID(CELL("filename",A7),FIND("]",CELL("filename"),1)+1,255)</f>
        <v>Lab request</v>
      </c>
      <c r="B1" s="323"/>
      <c r="C1" s="323"/>
      <c r="D1" s="323"/>
      <c r="E1" s="323"/>
      <c r="F1" s="323"/>
      <c r="G1" s="323"/>
      <c r="H1" s="323"/>
      <c r="I1" s="323"/>
    </row>
    <row r="2" spans="1:9" ht="20.25" x14ac:dyDescent="0.3">
      <c r="A2" s="30"/>
      <c r="B2" s="30"/>
      <c r="C2" s="30"/>
      <c r="D2" s="30"/>
      <c r="E2" s="30"/>
      <c r="F2" s="30"/>
      <c r="G2" s="30"/>
      <c r="H2" s="30"/>
      <c r="I2" s="30"/>
    </row>
    <row r="3" spans="1:9" s="26" customFormat="1" x14ac:dyDescent="0.2">
      <c r="A3" s="31"/>
      <c r="B3" s="31"/>
      <c r="C3" s="31"/>
      <c r="D3" s="32"/>
      <c r="E3" s="32" t="s">
        <v>62</v>
      </c>
      <c r="F3" s="33"/>
      <c r="G3" s="34"/>
      <c r="H3" s="31"/>
      <c r="I3" s="31"/>
    </row>
    <row r="4" spans="1:9" s="26" customFormat="1" ht="12" x14ac:dyDescent="0.2">
      <c r="A4" s="31"/>
      <c r="B4" s="31"/>
      <c r="C4" s="31"/>
      <c r="D4" s="35" t="s">
        <v>63</v>
      </c>
      <c r="E4" s="35">
        <f>COUNTIF($D$12:$D$20,"U")</f>
        <v>0</v>
      </c>
      <c r="F4" s="36">
        <f>IF($E$9=0,"-",$E4/$E$9)</f>
        <v>0</v>
      </c>
      <c r="G4" s="37">
        <f>SUMIF($D$12:$D$19,"U",$G$12:$G$19)/60</f>
        <v>0</v>
      </c>
      <c r="H4" s="31"/>
      <c r="I4" s="31"/>
    </row>
    <row r="5" spans="1:9" s="26" customFormat="1" ht="12" x14ac:dyDescent="0.2">
      <c r="A5" s="31"/>
      <c r="B5" s="31"/>
      <c r="C5" s="31"/>
      <c r="D5" s="35" t="s">
        <v>64</v>
      </c>
      <c r="E5" s="35">
        <f>COUNTIF($D$12:$D$20,"P")</f>
        <v>4</v>
      </c>
      <c r="F5" s="36">
        <f>IF($E$9=0,"-",$E5/$E$9)</f>
        <v>1</v>
      </c>
      <c r="G5" s="38">
        <f>SUMIF($D$12:$D$20,"P",$G$12:$G$20)/60</f>
        <v>0</v>
      </c>
      <c r="H5" s="31"/>
      <c r="I5" s="31"/>
    </row>
    <row r="6" spans="1:9" s="26" customFormat="1" ht="12" x14ac:dyDescent="0.2">
      <c r="A6" s="31"/>
      <c r="B6" s="31"/>
      <c r="C6" s="31"/>
      <c r="D6" s="35" t="s">
        <v>65</v>
      </c>
      <c r="E6" s="35">
        <f>COUNTIF($D$12:$D$20,"F")</f>
        <v>0</v>
      </c>
      <c r="F6" s="36">
        <f>IF($E$9=0,"-",$E6/$E$9)</f>
        <v>0</v>
      </c>
      <c r="G6" s="38">
        <f>SUMIF($D$12:$D$20,"F",$G$12:$G$20)/60</f>
        <v>0</v>
      </c>
      <c r="H6" s="31"/>
      <c r="I6" s="31"/>
    </row>
    <row r="7" spans="1:9" s="26" customFormat="1" ht="12" x14ac:dyDescent="0.2">
      <c r="A7" s="39"/>
      <c r="B7" s="39"/>
      <c r="C7" s="39"/>
      <c r="D7" s="35" t="s">
        <v>66</v>
      </c>
      <c r="E7" s="35">
        <f>COUNTIF($D$12:$D$20,"S")</f>
        <v>0</v>
      </c>
      <c r="F7" s="36">
        <f>IF($E$9=0,"-",$E7/$E$9)</f>
        <v>0</v>
      </c>
      <c r="G7" s="38">
        <f>SUMIF($D$12:$D$20,"S",$G$12:$G$20)/60</f>
        <v>0</v>
      </c>
      <c r="H7" s="31"/>
      <c r="I7" s="31"/>
    </row>
    <row r="8" spans="1:9" s="26" customFormat="1" ht="12" x14ac:dyDescent="0.2">
      <c r="A8" s="39"/>
      <c r="B8" s="39"/>
      <c r="C8" s="39"/>
      <c r="D8" s="35" t="s">
        <v>67</v>
      </c>
      <c r="E8" s="35">
        <f>COUNTIF($D$12:$D$20,"B")</f>
        <v>0</v>
      </c>
      <c r="F8" s="40">
        <f>IF($E$9=0,"-",$E8/$E$9)</f>
        <v>0</v>
      </c>
      <c r="G8" s="38">
        <f>SUMIF($D$12:$D$20,"B",$G$12:$G$20)/60</f>
        <v>0</v>
      </c>
      <c r="H8" s="31"/>
      <c r="I8" s="31"/>
    </row>
    <row r="9" spans="1:9" s="26" customFormat="1" ht="12" x14ac:dyDescent="0.2">
      <c r="A9" s="39"/>
      <c r="B9" s="39"/>
      <c r="C9" s="39"/>
      <c r="D9" s="41" t="s">
        <v>41</v>
      </c>
      <c r="E9" s="42">
        <f>SUM(E4:E8)</f>
        <v>4</v>
      </c>
      <c r="F9" s="43">
        <f>IF($E$9=0,"-",$E$9/$E$9)</f>
        <v>1</v>
      </c>
      <c r="G9" s="44">
        <f>SUM(G4:G8)</f>
        <v>0</v>
      </c>
      <c r="I9" s="66"/>
    </row>
    <row r="10" spans="1:9" s="26" customFormat="1" ht="12" x14ac:dyDescent="0.2">
      <c r="A10" s="39"/>
      <c r="B10" s="39"/>
      <c r="C10" s="39"/>
      <c r="D10" s="45" t="s">
        <v>43</v>
      </c>
      <c r="E10" s="46">
        <f>COUNTIF($D$12:$D$20,"N/A")</f>
        <v>1</v>
      </c>
      <c r="F10" s="47"/>
      <c r="G10" s="48">
        <f>SUMIF($D$12:$D$20,"n/a",$G$12:$G$20)/60</f>
        <v>0</v>
      </c>
      <c r="I10" s="66"/>
    </row>
    <row r="11" spans="1:9" x14ac:dyDescent="0.2">
      <c r="A11" s="49"/>
      <c r="B11" s="49"/>
      <c r="C11" s="49"/>
      <c r="D11" s="49"/>
      <c r="E11" s="49"/>
      <c r="F11" s="49"/>
      <c r="G11" s="49"/>
      <c r="H11" s="49"/>
      <c r="I11" s="67"/>
    </row>
    <row r="12" spans="1:9" ht="25.5" x14ac:dyDescent="0.2">
      <c r="A12" s="50" t="s">
        <v>68</v>
      </c>
      <c r="B12" s="50" t="s">
        <v>321</v>
      </c>
      <c r="C12" s="50" t="s">
        <v>69</v>
      </c>
      <c r="D12" s="50" t="s">
        <v>70</v>
      </c>
      <c r="E12" s="50" t="s">
        <v>71</v>
      </c>
      <c r="F12" s="50" t="s">
        <v>30</v>
      </c>
      <c r="G12" s="50" t="s">
        <v>72</v>
      </c>
      <c r="H12" s="51" t="s">
        <v>61</v>
      </c>
      <c r="I12" s="68"/>
    </row>
    <row r="13" spans="1:9" ht="13.5" thickBot="1" x14ac:dyDescent="0.25">
      <c r="A13" s="324" t="e">
        <f>#REF!&amp;#REF!</f>
        <v>#REF!</v>
      </c>
      <c r="B13" s="325"/>
      <c r="C13" s="325"/>
      <c r="D13" s="325"/>
      <c r="E13" s="325"/>
      <c r="F13" s="325"/>
      <c r="G13" s="325"/>
      <c r="H13" s="325"/>
      <c r="I13" s="326"/>
    </row>
    <row r="14" spans="1:9" ht="26.25" thickBot="1" x14ac:dyDescent="0.25">
      <c r="A14" s="52">
        <f>MAX(A$12:A12)+1</f>
        <v>1</v>
      </c>
      <c r="B14" s="237" t="s">
        <v>415</v>
      </c>
      <c r="C14" s="207" t="s">
        <v>353</v>
      </c>
      <c r="D14" s="55" t="s">
        <v>64</v>
      </c>
      <c r="E14" s="56">
        <v>44896</v>
      </c>
      <c r="F14" s="203" t="s">
        <v>320</v>
      </c>
      <c r="G14" s="58"/>
      <c r="H14" s="223"/>
      <c r="I14" s="57"/>
    </row>
    <row r="15" spans="1:9" ht="24.75" thickBot="1" x14ac:dyDescent="0.25">
      <c r="A15" s="52">
        <v>2</v>
      </c>
      <c r="B15" s="237" t="s">
        <v>416</v>
      </c>
      <c r="C15" s="207" t="s">
        <v>417</v>
      </c>
      <c r="D15" s="55" t="s">
        <v>64</v>
      </c>
      <c r="E15" s="56">
        <v>44897</v>
      </c>
      <c r="F15" s="203" t="s">
        <v>320</v>
      </c>
      <c r="G15" s="58"/>
      <c r="H15" s="223"/>
      <c r="I15" s="57"/>
    </row>
    <row r="16" spans="1:9" ht="24.75" thickBot="1" x14ac:dyDescent="0.25">
      <c r="A16" s="52">
        <v>3</v>
      </c>
      <c r="B16" s="237" t="s">
        <v>422</v>
      </c>
      <c r="C16" s="207" t="s">
        <v>423</v>
      </c>
      <c r="D16" s="55" t="s">
        <v>64</v>
      </c>
      <c r="E16" s="56"/>
      <c r="F16" s="203" t="s">
        <v>320</v>
      </c>
      <c r="G16" s="58"/>
      <c r="H16" s="223"/>
      <c r="I16" s="57"/>
    </row>
    <row r="17" spans="1:9" ht="13.5" thickBot="1" x14ac:dyDescent="0.25">
      <c r="A17" s="52">
        <v>4</v>
      </c>
      <c r="B17" s="236" t="s">
        <v>356</v>
      </c>
      <c r="C17" s="225" t="s">
        <v>355</v>
      </c>
      <c r="D17" s="55" t="s">
        <v>64</v>
      </c>
      <c r="E17" s="56">
        <v>44898</v>
      </c>
      <c r="F17" s="203" t="s">
        <v>320</v>
      </c>
      <c r="G17" s="58"/>
      <c r="H17" s="223"/>
      <c r="I17" s="64"/>
    </row>
    <row r="18" spans="1:9" ht="25.5" x14ac:dyDescent="0.2">
      <c r="A18" s="52">
        <v>5</v>
      </c>
      <c r="B18" s="202" t="s">
        <v>342</v>
      </c>
      <c r="C18" s="207" t="s">
        <v>354</v>
      </c>
      <c r="D18" s="55" t="s">
        <v>73</v>
      </c>
      <c r="E18" s="63"/>
      <c r="F18" s="203" t="s">
        <v>320</v>
      </c>
      <c r="G18" s="58"/>
      <c r="H18" s="223"/>
      <c r="I18" s="64"/>
    </row>
    <row r="19" spans="1:9" x14ac:dyDescent="0.2">
      <c r="A19" s="327"/>
      <c r="B19" s="327"/>
      <c r="C19" s="327"/>
      <c r="D19" s="327"/>
      <c r="E19" s="327"/>
      <c r="F19" s="327"/>
      <c r="G19" s="327"/>
      <c r="H19" s="327"/>
      <c r="I19" s="327"/>
    </row>
    <row r="20" spans="1:9" x14ac:dyDescent="0.2">
      <c r="A20" s="328" t="s">
        <v>74</v>
      </c>
      <c r="B20" s="328"/>
      <c r="C20" s="328"/>
      <c r="D20" s="328"/>
      <c r="E20" s="328"/>
      <c r="F20" s="328"/>
      <c r="G20" s="328"/>
      <c r="H20" s="328"/>
      <c r="I20" s="328"/>
    </row>
    <row r="21" spans="1:9" x14ac:dyDescent="0.2">
      <c r="A21" s="327"/>
      <c r="B21" s="327"/>
      <c r="C21" s="327"/>
      <c r="D21" s="327"/>
      <c r="E21" s="327"/>
      <c r="F21" s="327"/>
      <c r="G21" s="327"/>
      <c r="H21" s="327"/>
      <c r="I21" s="327"/>
    </row>
    <row r="22" spans="1:9" s="27" customFormat="1" x14ac:dyDescent="0.2">
      <c r="A22" s="28"/>
    </row>
    <row r="23" spans="1:9" s="27" customFormat="1" x14ac:dyDescent="0.2">
      <c r="A23" s="28"/>
    </row>
    <row r="24" spans="1:9" s="27" customFormat="1" x14ac:dyDescent="0.2"/>
    <row r="25" spans="1:9" s="27" customFormat="1" x14ac:dyDescent="0.2"/>
    <row r="26" spans="1:9" s="27" customFormat="1" x14ac:dyDescent="0.2"/>
    <row r="27" spans="1:9" s="27" customFormat="1" x14ac:dyDescent="0.2"/>
    <row r="28" spans="1:9" s="27" customFormat="1" x14ac:dyDescent="0.2"/>
    <row r="29" spans="1:9" s="27" customFormat="1" x14ac:dyDescent="0.2"/>
    <row r="30" spans="1:9" s="27" customFormat="1" x14ac:dyDescent="0.2"/>
  </sheetData>
  <mergeCells count="5">
    <mergeCell ref="A1:I1"/>
    <mergeCell ref="A13:I13"/>
    <mergeCell ref="A19:I19"/>
    <mergeCell ref="A20:I20"/>
    <mergeCell ref="A21:I21"/>
  </mergeCells>
  <phoneticPr fontId="7" type="noConversion"/>
  <conditionalFormatting sqref="D14:D18">
    <cfRule type="cellIs" dxfId="38" priority="1" stopIfTrue="1" operator="equal">
      <formula>"F"</formula>
    </cfRule>
    <cfRule type="cellIs" dxfId="37" priority="2" stopIfTrue="1" operator="equal">
      <formula>"B"</formula>
    </cfRule>
    <cfRule type="cellIs" dxfId="36" priority="3" stopIfTrue="1" operator="equal">
      <formula>"u"</formula>
    </cfRule>
  </conditionalFormatting>
  <dataValidations count="3">
    <dataValidation allowBlank="1" showErrorMessage="1" promptTitle="Valid values include:" sqref="D12" xr:uid="{A7838044-6254-416C-B3CE-6936092982E7}"/>
    <dataValidation allowBlank="1" showErrorMessage="1" sqref="A12:B12" xr:uid="{74D6C77D-F573-4BFE-89DC-7D51F4BEFAF2}"/>
    <dataValidation type="list" showInputMessage="1" showErrorMessage="1" promptTitle="Valid values include:" prompt="U - Untested_x000a_P - Pass_x000a_F - Fail_x000a_B - Blocked_x000a_S - Skipped_x000a_n/a - Not applicable_x000a_" sqref="D14:D18" xr:uid="{110DC191-FECF-4B21-95BB-DC63507E4576}">
      <formula1>"U,P,F,B,S,n/a"</formula1>
    </dataValidation>
  </dataValidations>
  <hyperlinks>
    <hyperlink ref="B14" location="'UC003 Test Cases '!A1" display="#52  Test type Rheology adds a new property BoxType" xr:uid="{B4DA8BCB-16D0-4B63-A25B-4AA2BC1B011F}"/>
    <hyperlink ref="B17" location="'UC003 Test Cases '!A41" display="#60  The FluidLoss unit was changed from mL/30min to mL API" xr:uid="{2A471D9A-7CB2-487D-B1C8-8A1301B50BC5}"/>
    <hyperlink ref="B15" location="'UC003 Test Cases '!A24" display="#52、53、65 、63Test type Rheology adds a new property BoxType、Surface Rheo JSON file import" xr:uid="{EF394968-B0AC-462A-84FB-313338FE3CFD}"/>
    <hyperlink ref="B16" location="'UC003 Test Cases '!A24" display="#52、53、65 、63Test type Rheology adds a new property BoxType、Surface Rheo JSON file import" xr:uid="{89A554DC-D750-4C26-80A2-C446FEF19141}"/>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55649"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5649" r:id="rId4"/>
      </mc:Fallback>
    </mc:AlternateContent>
    <mc:AlternateContent xmlns:mc="http://schemas.openxmlformats.org/markup-compatibility/2006">
      <mc:Choice Requires="x14">
        <oleObject progId="Paint.Picture" shapeId="155650" r:id="rId6">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5650" r:id="rId6"/>
      </mc:Fallback>
    </mc:AlternateContent>
    <mc:AlternateContent xmlns:mc="http://schemas.openxmlformats.org/markup-compatibility/2006">
      <mc:Choice Requires="x14">
        <oleObject progId="Paint.Picture" shapeId="155651" r:id="rId7">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5651" r:id="rId7"/>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361E3-C9B4-46AD-B932-5C50B7A4CCAE}">
  <dimension ref="A1:G90"/>
  <sheetViews>
    <sheetView topLeftCell="A43" workbookViewId="0">
      <selection activeCell="B36" sqref="B36"/>
    </sheetView>
  </sheetViews>
  <sheetFormatPr defaultColWidth="9" defaultRowHeight="12.75" x14ac:dyDescent="0.2"/>
  <cols>
    <col min="1" max="1" width="3.140625" customWidth="1"/>
    <col min="2" max="2" width="37.42578125" bestFit="1" customWidth="1"/>
    <col min="3" max="3" width="34.7109375" customWidth="1"/>
    <col min="4" max="4" width="35.85546875" customWidth="1"/>
    <col min="5" max="5" width="24.140625" customWidth="1"/>
    <col min="6" max="6" width="9.140625" customWidth="1"/>
    <col min="7" max="7" width="48.5703125" customWidth="1"/>
  </cols>
  <sheetData>
    <row r="1" spans="1:7" ht="16.5" thickBot="1" x14ac:dyDescent="0.25">
      <c r="A1" s="329" t="s">
        <v>343</v>
      </c>
      <c r="B1" s="329"/>
      <c r="C1" s="329"/>
      <c r="D1" s="329"/>
      <c r="E1" s="329"/>
      <c r="F1" s="329"/>
      <c r="G1" s="329"/>
    </row>
    <row r="2" spans="1:7" ht="13.5" thickTop="1" x14ac:dyDescent="0.2">
      <c r="A2" s="226"/>
      <c r="B2" s="227" t="s">
        <v>75</v>
      </c>
      <c r="C2" s="348" t="s">
        <v>419</v>
      </c>
      <c r="D2" s="349"/>
      <c r="E2" s="350"/>
      <c r="F2" s="228" t="s">
        <v>76</v>
      </c>
      <c r="G2" s="229" t="s">
        <v>337</v>
      </c>
    </row>
    <row r="3" spans="1:7" x14ac:dyDescent="0.2">
      <c r="A3" s="72"/>
      <c r="B3" s="73" t="s">
        <v>323</v>
      </c>
      <c r="C3" s="351" t="s">
        <v>353</v>
      </c>
      <c r="D3" s="352"/>
      <c r="E3" s="352"/>
      <c r="F3" s="352"/>
      <c r="G3" s="353"/>
    </row>
    <row r="4" spans="1:7" x14ac:dyDescent="0.2">
      <c r="A4" s="74"/>
      <c r="B4" s="73" t="s">
        <v>322</v>
      </c>
      <c r="C4" s="336"/>
      <c r="D4" s="352"/>
      <c r="E4" s="352"/>
      <c r="F4" s="352"/>
      <c r="G4" s="353"/>
    </row>
    <row r="5" spans="1:7" x14ac:dyDescent="0.2">
      <c r="A5" s="74"/>
      <c r="B5" s="73" t="s">
        <v>77</v>
      </c>
      <c r="C5" s="357" t="s">
        <v>401</v>
      </c>
      <c r="D5" s="354"/>
      <c r="E5" s="354"/>
      <c r="F5" s="354"/>
      <c r="G5" s="358"/>
    </row>
    <row r="6" spans="1:7" ht="13.5" customHeight="1" thickBot="1" x14ac:dyDescent="0.25">
      <c r="A6" s="75"/>
      <c r="B6" s="76" t="s">
        <v>324</v>
      </c>
      <c r="C6" s="342" t="s">
        <v>402</v>
      </c>
      <c r="D6" s="355"/>
      <c r="E6" s="355"/>
      <c r="F6" s="355"/>
      <c r="G6" s="356"/>
    </row>
    <row r="7" spans="1:7" x14ac:dyDescent="0.2">
      <c r="A7" s="77"/>
      <c r="B7" s="78" t="s">
        <v>78</v>
      </c>
      <c r="C7" s="345" t="s">
        <v>325</v>
      </c>
      <c r="D7" s="346"/>
      <c r="E7" s="347"/>
      <c r="F7" s="79" t="s">
        <v>79</v>
      </c>
      <c r="G7" s="231"/>
    </row>
    <row r="8" spans="1:7" ht="13.5" thickBot="1" x14ac:dyDescent="0.25">
      <c r="A8" s="81"/>
      <c r="B8" s="82" t="s">
        <v>80</v>
      </c>
      <c r="C8" s="333" t="s">
        <v>81</v>
      </c>
      <c r="D8" s="334"/>
      <c r="E8" s="335"/>
      <c r="F8" s="83" t="s">
        <v>82</v>
      </c>
      <c r="G8" s="232">
        <v>44890</v>
      </c>
    </row>
    <row r="9" spans="1:7" ht="26.25" thickBot="1" x14ac:dyDescent="0.25">
      <c r="A9" s="84" t="s">
        <v>83</v>
      </c>
      <c r="B9" s="85" t="s">
        <v>84</v>
      </c>
      <c r="C9" s="85" t="s">
        <v>85</v>
      </c>
      <c r="D9" s="85" t="s">
        <v>86</v>
      </c>
      <c r="E9" s="85" t="s">
        <v>87</v>
      </c>
      <c r="F9" s="86" t="s">
        <v>70</v>
      </c>
      <c r="G9" s="233" t="s">
        <v>88</v>
      </c>
    </row>
    <row r="10" spans="1:7" x14ac:dyDescent="0.2">
      <c r="A10" s="88">
        <v>1</v>
      </c>
      <c r="B10" s="89" t="s">
        <v>349</v>
      </c>
      <c r="C10" s="89" t="s">
        <v>330</v>
      </c>
      <c r="D10" s="90" t="s">
        <v>346</v>
      </c>
      <c r="E10" s="204"/>
      <c r="F10" s="55" t="s">
        <v>64</v>
      </c>
      <c r="G10" s="234"/>
    </row>
    <row r="11" spans="1:7" ht="24" x14ac:dyDescent="0.2">
      <c r="A11" s="88">
        <v>2</v>
      </c>
      <c r="B11" s="89" t="s">
        <v>359</v>
      </c>
      <c r="C11" s="89"/>
      <c r="D11" s="90" t="s">
        <v>360</v>
      </c>
      <c r="E11" s="210"/>
      <c r="F11" s="55" t="s">
        <v>64</v>
      </c>
      <c r="G11" s="93"/>
    </row>
    <row r="12" spans="1:7" ht="24" x14ac:dyDescent="0.2">
      <c r="A12" s="88">
        <v>3</v>
      </c>
      <c r="B12" s="89" t="s">
        <v>361</v>
      </c>
      <c r="C12" s="211"/>
      <c r="D12" s="224" t="s">
        <v>362</v>
      </c>
      <c r="E12" s="218"/>
      <c r="F12" s="55" t="s">
        <v>64</v>
      </c>
      <c r="G12" s="93"/>
    </row>
    <row r="13" spans="1:7" ht="36" x14ac:dyDescent="0.2">
      <c r="A13" s="88">
        <v>4</v>
      </c>
      <c r="B13" s="224" t="s">
        <v>363</v>
      </c>
      <c r="C13" s="224"/>
      <c r="D13" s="224" t="s">
        <v>364</v>
      </c>
      <c r="E13" s="218"/>
      <c r="F13" s="55" t="s">
        <v>64</v>
      </c>
      <c r="G13" s="93"/>
    </row>
    <row r="14" spans="1:7" ht="60" x14ac:dyDescent="0.2">
      <c r="A14" s="88">
        <v>5</v>
      </c>
      <c r="B14" s="224" t="s">
        <v>365</v>
      </c>
      <c r="C14" s="238" t="s">
        <v>391</v>
      </c>
      <c r="D14" s="238" t="s">
        <v>387</v>
      </c>
      <c r="E14" s="218"/>
      <c r="F14" s="55" t="s">
        <v>64</v>
      </c>
      <c r="G14" s="89"/>
    </row>
    <row r="15" spans="1:7" ht="48" x14ac:dyDescent="0.2">
      <c r="A15" s="88">
        <v>6</v>
      </c>
      <c r="B15" s="224" t="s">
        <v>365</v>
      </c>
      <c r="C15" s="239" t="s">
        <v>382</v>
      </c>
      <c r="D15" s="239" t="s">
        <v>386</v>
      </c>
      <c r="E15" s="218"/>
      <c r="F15" s="55" t="s">
        <v>64</v>
      </c>
      <c r="G15" s="93"/>
    </row>
    <row r="16" spans="1:7" ht="48" x14ac:dyDescent="0.2">
      <c r="A16" s="88">
        <v>7</v>
      </c>
      <c r="B16" s="224" t="s">
        <v>365</v>
      </c>
      <c r="C16" s="240" t="s">
        <v>390</v>
      </c>
      <c r="D16" s="240" t="s">
        <v>372</v>
      </c>
      <c r="E16" s="218"/>
      <c r="F16" s="55" t="s">
        <v>64</v>
      </c>
      <c r="G16" s="93"/>
    </row>
    <row r="17" spans="1:7" x14ac:dyDescent="0.2">
      <c r="A17" s="88">
        <v>8</v>
      </c>
      <c r="B17" s="224" t="s">
        <v>366</v>
      </c>
      <c r="C17" s="224"/>
      <c r="D17" s="224" t="s">
        <v>347</v>
      </c>
      <c r="E17" s="218"/>
      <c r="F17" s="55" t="s">
        <v>64</v>
      </c>
      <c r="G17" s="93"/>
    </row>
    <row r="18" spans="1:7" ht="24" x14ac:dyDescent="0.2">
      <c r="A18" s="88">
        <v>9</v>
      </c>
      <c r="B18" s="224" t="s">
        <v>437</v>
      </c>
      <c r="C18" s="224"/>
      <c r="D18" s="224" t="s">
        <v>388</v>
      </c>
      <c r="E18" s="218"/>
      <c r="F18" s="55" t="s">
        <v>64</v>
      </c>
      <c r="G18" s="93"/>
    </row>
    <row r="19" spans="1:7" ht="60" x14ac:dyDescent="0.2">
      <c r="A19" s="88">
        <v>10</v>
      </c>
      <c r="B19" s="224"/>
      <c r="C19" s="238" t="s">
        <v>383</v>
      </c>
      <c r="D19" s="238" t="s">
        <v>392</v>
      </c>
      <c r="E19" s="218"/>
      <c r="F19" s="55" t="s">
        <v>64</v>
      </c>
      <c r="G19" s="93"/>
    </row>
    <row r="20" spans="1:7" ht="48" x14ac:dyDescent="0.2">
      <c r="A20" s="88">
        <v>11</v>
      </c>
      <c r="B20" s="224"/>
      <c r="C20" s="239" t="s">
        <v>384</v>
      </c>
      <c r="D20" s="239" t="s">
        <v>389</v>
      </c>
      <c r="E20" s="218"/>
      <c r="F20" s="55" t="s">
        <v>64</v>
      </c>
      <c r="G20" s="93"/>
    </row>
    <row r="21" spans="1:7" ht="36" x14ac:dyDescent="0.2">
      <c r="A21" s="88">
        <v>12</v>
      </c>
      <c r="B21" s="224"/>
      <c r="C21" s="240" t="s">
        <v>385</v>
      </c>
      <c r="D21" s="240" t="s">
        <v>393</v>
      </c>
      <c r="E21" s="218"/>
      <c r="F21" s="55" t="s">
        <v>64</v>
      </c>
      <c r="G21" s="93"/>
    </row>
    <row r="22" spans="1:7" ht="24" x14ac:dyDescent="0.2">
      <c r="A22" s="88">
        <v>13</v>
      </c>
      <c r="B22" s="224" t="s">
        <v>442</v>
      </c>
      <c r="C22" s="240" t="s">
        <v>438</v>
      </c>
      <c r="D22" s="240" t="s">
        <v>441</v>
      </c>
      <c r="E22" s="218"/>
      <c r="F22" s="55" t="s">
        <v>64</v>
      </c>
      <c r="G22" s="213"/>
    </row>
    <row r="23" spans="1:7" ht="13.5" thickBot="1" x14ac:dyDescent="0.25">
      <c r="A23" s="94"/>
      <c r="B23" s="95" t="s">
        <v>89</v>
      </c>
      <c r="C23" s="95"/>
      <c r="D23" s="96"/>
      <c r="E23" s="96"/>
      <c r="F23" s="55" t="s">
        <v>64</v>
      </c>
      <c r="G23" s="96"/>
    </row>
    <row r="24" spans="1:7" x14ac:dyDescent="0.2">
      <c r="G24" s="230"/>
    </row>
    <row r="25" spans="1:7" ht="16.5" thickBot="1" x14ac:dyDescent="0.25">
      <c r="A25" s="329" t="s">
        <v>414</v>
      </c>
      <c r="B25" s="329"/>
      <c r="C25" s="329"/>
      <c r="D25" s="329"/>
      <c r="E25" s="329"/>
      <c r="F25" s="329"/>
      <c r="G25" s="329"/>
    </row>
    <row r="26" spans="1:7" ht="13.5" thickTop="1" x14ac:dyDescent="0.2">
      <c r="A26" s="226"/>
      <c r="B26" s="227" t="s">
        <v>75</v>
      </c>
      <c r="C26" s="348" t="s">
        <v>420</v>
      </c>
      <c r="D26" s="349"/>
      <c r="E26" s="350"/>
      <c r="F26" s="228" t="s">
        <v>76</v>
      </c>
      <c r="G26" s="229" t="s">
        <v>421</v>
      </c>
    </row>
    <row r="27" spans="1:7" x14ac:dyDescent="0.2">
      <c r="A27" s="72"/>
      <c r="B27" s="73" t="s">
        <v>323</v>
      </c>
      <c r="C27" s="351" t="s">
        <v>418</v>
      </c>
      <c r="D27" s="352"/>
      <c r="E27" s="352"/>
      <c r="F27" s="352"/>
      <c r="G27" s="353"/>
    </row>
    <row r="28" spans="1:7" x14ac:dyDescent="0.2">
      <c r="A28" s="74"/>
      <c r="B28" s="73" t="s">
        <v>322</v>
      </c>
      <c r="C28" s="336"/>
      <c r="D28" s="352"/>
      <c r="E28" s="352"/>
      <c r="F28" s="352"/>
      <c r="G28" s="353"/>
    </row>
    <row r="29" spans="1:7" x14ac:dyDescent="0.2">
      <c r="A29" s="74"/>
      <c r="B29" s="73" t="s">
        <v>77</v>
      </c>
      <c r="C29" s="357" t="s">
        <v>401</v>
      </c>
      <c r="D29" s="354"/>
      <c r="E29" s="354"/>
      <c r="F29" s="354"/>
      <c r="G29" s="358"/>
    </row>
    <row r="30" spans="1:7" ht="13.5" customHeight="1" thickBot="1" x14ac:dyDescent="0.25">
      <c r="A30" s="75"/>
      <c r="B30" s="76" t="s">
        <v>324</v>
      </c>
      <c r="C30" s="342" t="s">
        <v>429</v>
      </c>
      <c r="D30" s="355"/>
      <c r="E30" s="355"/>
      <c r="F30" s="355"/>
      <c r="G30" s="356"/>
    </row>
    <row r="31" spans="1:7" x14ac:dyDescent="0.2">
      <c r="A31" s="77"/>
      <c r="B31" s="78" t="s">
        <v>78</v>
      </c>
      <c r="C31" s="345" t="s">
        <v>325</v>
      </c>
      <c r="D31" s="346"/>
      <c r="E31" s="347"/>
      <c r="F31" s="79" t="s">
        <v>79</v>
      </c>
      <c r="G31" s="231"/>
    </row>
    <row r="32" spans="1:7" ht="13.5" thickBot="1" x14ac:dyDescent="0.25">
      <c r="A32" s="81"/>
      <c r="B32" s="82" t="s">
        <v>80</v>
      </c>
      <c r="C32" s="333" t="s">
        <v>81</v>
      </c>
      <c r="D32" s="334"/>
      <c r="E32" s="335"/>
      <c r="F32" s="83" t="s">
        <v>82</v>
      </c>
      <c r="G32" s="232">
        <v>44890</v>
      </c>
    </row>
    <row r="33" spans="1:7" ht="26.25" thickBot="1" x14ac:dyDescent="0.25">
      <c r="A33" s="84" t="s">
        <v>83</v>
      </c>
      <c r="B33" s="85" t="s">
        <v>84</v>
      </c>
      <c r="C33" s="85" t="s">
        <v>85</v>
      </c>
      <c r="D33" s="85" t="s">
        <v>86</v>
      </c>
      <c r="E33" s="85" t="s">
        <v>87</v>
      </c>
      <c r="F33" s="86" t="s">
        <v>70</v>
      </c>
      <c r="G33" s="233" t="s">
        <v>88</v>
      </c>
    </row>
    <row r="34" spans="1:7" x14ac:dyDescent="0.2">
      <c r="A34" s="88">
        <v>1</v>
      </c>
      <c r="B34" s="89" t="s">
        <v>349</v>
      </c>
      <c r="C34" s="89" t="s">
        <v>330</v>
      </c>
      <c r="D34" s="90" t="s">
        <v>346</v>
      </c>
      <c r="E34" s="204"/>
      <c r="F34" s="55" t="s">
        <v>64</v>
      </c>
      <c r="G34" s="234"/>
    </row>
    <row r="35" spans="1:7" x14ac:dyDescent="0.2">
      <c r="A35" s="88">
        <v>2</v>
      </c>
      <c r="B35" s="89" t="s">
        <v>403</v>
      </c>
      <c r="C35" s="224"/>
      <c r="D35" s="224" t="s">
        <v>430</v>
      </c>
      <c r="E35" s="218"/>
      <c r="F35" s="55" t="s">
        <v>64</v>
      </c>
      <c r="G35" s="93"/>
    </row>
    <row r="36" spans="1:7" ht="228" x14ac:dyDescent="0.2">
      <c r="A36" s="88">
        <v>3</v>
      </c>
      <c r="B36" s="224" t="s">
        <v>369</v>
      </c>
      <c r="C36" s="224" t="s">
        <v>435</v>
      </c>
      <c r="D36" s="224"/>
      <c r="E36" s="218"/>
      <c r="F36" s="55" t="s">
        <v>64</v>
      </c>
      <c r="G36" s="93"/>
    </row>
    <row r="37" spans="1:7" ht="24" x14ac:dyDescent="0.2">
      <c r="A37" s="88">
        <v>4</v>
      </c>
      <c r="B37" s="224" t="s">
        <v>404</v>
      </c>
      <c r="C37" s="224"/>
      <c r="D37" s="224" t="s">
        <v>436</v>
      </c>
      <c r="E37" s="218"/>
      <c r="F37" s="55" t="s">
        <v>64</v>
      </c>
      <c r="G37" s="93"/>
    </row>
    <row r="38" spans="1:7" ht="36" x14ac:dyDescent="0.2">
      <c r="A38" s="88">
        <v>5</v>
      </c>
      <c r="B38" s="224" t="s">
        <v>405</v>
      </c>
      <c r="C38" s="224"/>
      <c r="D38" s="224" t="s">
        <v>406</v>
      </c>
      <c r="E38" s="218"/>
      <c r="F38" s="55" t="s">
        <v>64</v>
      </c>
      <c r="G38" s="93"/>
    </row>
    <row r="39" spans="1:7" ht="36" x14ac:dyDescent="0.2">
      <c r="A39" s="88">
        <v>6</v>
      </c>
      <c r="B39" s="224" t="s">
        <v>410</v>
      </c>
      <c r="C39" s="224"/>
      <c r="D39" s="224" t="s">
        <v>409</v>
      </c>
      <c r="E39" s="218"/>
      <c r="F39" s="55" t="s">
        <v>64</v>
      </c>
      <c r="G39" s="93"/>
    </row>
    <row r="40" spans="1:7" ht="36" x14ac:dyDescent="0.2">
      <c r="A40" s="88">
        <v>7</v>
      </c>
      <c r="B40" s="224" t="s">
        <v>411</v>
      </c>
      <c r="C40" s="224"/>
      <c r="D40" s="224" t="s">
        <v>407</v>
      </c>
      <c r="E40" s="218"/>
      <c r="F40" s="55" t="s">
        <v>64</v>
      </c>
      <c r="G40" s="213"/>
    </row>
    <row r="41" spans="1:7" ht="36" x14ac:dyDescent="0.2">
      <c r="A41" s="88">
        <v>8</v>
      </c>
      <c r="B41" s="224" t="s">
        <v>410</v>
      </c>
      <c r="C41" s="224"/>
      <c r="D41" s="224" t="s">
        <v>412</v>
      </c>
      <c r="E41" s="218"/>
      <c r="F41" s="55" t="s">
        <v>64</v>
      </c>
      <c r="G41" s="213"/>
    </row>
    <row r="42" spans="1:7" ht="24" x14ac:dyDescent="0.2">
      <c r="A42" s="88">
        <v>9</v>
      </c>
      <c r="B42" s="224" t="s">
        <v>405</v>
      </c>
      <c r="C42" s="224"/>
      <c r="D42" s="224" t="s">
        <v>408</v>
      </c>
      <c r="E42" s="218"/>
      <c r="F42" s="55" t="s">
        <v>64</v>
      </c>
      <c r="G42" s="213"/>
    </row>
    <row r="43" spans="1:7" ht="36" x14ac:dyDescent="0.2">
      <c r="A43" s="88">
        <v>10</v>
      </c>
      <c r="B43" s="224" t="s">
        <v>410</v>
      </c>
      <c r="C43" s="224"/>
      <c r="D43" s="224" t="s">
        <v>413</v>
      </c>
      <c r="E43" s="218"/>
      <c r="F43" s="55" t="s">
        <v>64</v>
      </c>
      <c r="G43" s="213"/>
    </row>
    <row r="44" spans="1:7" ht="24" x14ac:dyDescent="0.2">
      <c r="A44" s="241"/>
      <c r="B44" s="240" t="s">
        <v>439</v>
      </c>
      <c r="C44" s="240"/>
      <c r="D44" s="240" t="s">
        <v>443</v>
      </c>
      <c r="E44" s="218"/>
      <c r="F44" s="55" t="s">
        <v>64</v>
      </c>
      <c r="G44" s="213"/>
    </row>
    <row r="45" spans="1:7" ht="24" x14ac:dyDescent="0.2">
      <c r="A45" s="241"/>
      <c r="B45" s="240" t="s">
        <v>440</v>
      </c>
      <c r="C45" s="240"/>
      <c r="D45" s="240" t="s">
        <v>444</v>
      </c>
      <c r="E45" s="218"/>
      <c r="F45" s="55" t="s">
        <v>64</v>
      </c>
      <c r="G45" s="213"/>
    </row>
    <row r="46" spans="1:7" ht="13.5" thickBot="1" x14ac:dyDescent="0.25">
      <c r="A46" s="94"/>
      <c r="B46" s="95" t="s">
        <v>89</v>
      </c>
      <c r="C46" s="95"/>
      <c r="D46" s="96"/>
      <c r="E46" s="96"/>
      <c r="F46" s="55" t="s">
        <v>64</v>
      </c>
      <c r="G46" s="96"/>
    </row>
    <row r="47" spans="1:7" x14ac:dyDescent="0.2">
      <c r="G47" s="230"/>
    </row>
    <row r="48" spans="1:7" ht="16.5" thickBot="1" x14ac:dyDescent="0.25">
      <c r="A48" s="329" t="s">
        <v>344</v>
      </c>
      <c r="B48" s="329"/>
      <c r="C48" s="329"/>
      <c r="D48" s="329"/>
      <c r="E48" s="329"/>
      <c r="F48" s="329"/>
      <c r="G48" s="329"/>
    </row>
    <row r="49" spans="1:7" ht="13.5" thickTop="1" x14ac:dyDescent="0.2">
      <c r="A49" s="226"/>
      <c r="B49" s="227" t="s">
        <v>75</v>
      </c>
      <c r="C49" s="348" t="s">
        <v>427</v>
      </c>
      <c r="D49" s="349"/>
      <c r="E49" s="350"/>
      <c r="F49" s="228" t="s">
        <v>76</v>
      </c>
      <c r="G49" s="229" t="s">
        <v>426</v>
      </c>
    </row>
    <row r="50" spans="1:7" x14ac:dyDescent="0.2">
      <c r="A50" s="72"/>
      <c r="B50" s="73" t="s">
        <v>323</v>
      </c>
      <c r="C50" s="351" t="s">
        <v>423</v>
      </c>
      <c r="D50" s="352"/>
      <c r="E50" s="352"/>
      <c r="F50" s="352"/>
      <c r="G50" s="353"/>
    </row>
    <row r="51" spans="1:7" x14ac:dyDescent="0.2">
      <c r="A51" s="74"/>
      <c r="B51" s="73" t="s">
        <v>322</v>
      </c>
      <c r="C51" s="336"/>
      <c r="D51" s="352"/>
      <c r="E51" s="352"/>
      <c r="F51" s="352"/>
      <c r="G51" s="353"/>
    </row>
    <row r="52" spans="1:7" x14ac:dyDescent="0.2">
      <c r="A52" s="74"/>
      <c r="B52" s="73" t="s">
        <v>77</v>
      </c>
      <c r="C52" s="357" t="s">
        <v>401</v>
      </c>
      <c r="D52" s="354"/>
      <c r="E52" s="354"/>
      <c r="F52" s="354"/>
      <c r="G52" s="358"/>
    </row>
    <row r="53" spans="1:7" ht="13.5" customHeight="1" thickBot="1" x14ac:dyDescent="0.25">
      <c r="A53" s="75"/>
      <c r="B53" s="76" t="s">
        <v>324</v>
      </c>
      <c r="C53" s="342" t="s">
        <v>428</v>
      </c>
      <c r="D53" s="355"/>
      <c r="E53" s="355"/>
      <c r="F53" s="355"/>
      <c r="G53" s="356"/>
    </row>
    <row r="54" spans="1:7" x14ac:dyDescent="0.2">
      <c r="A54" s="77"/>
      <c r="B54" s="78" t="s">
        <v>78</v>
      </c>
      <c r="C54" s="345" t="s">
        <v>325</v>
      </c>
      <c r="D54" s="346"/>
      <c r="E54" s="347"/>
      <c r="F54" s="79" t="s">
        <v>79</v>
      </c>
      <c r="G54" s="231"/>
    </row>
    <row r="55" spans="1:7" ht="13.5" thickBot="1" x14ac:dyDescent="0.25">
      <c r="A55" s="81"/>
      <c r="B55" s="82" t="s">
        <v>80</v>
      </c>
      <c r="C55" s="333" t="s">
        <v>81</v>
      </c>
      <c r="D55" s="334"/>
      <c r="E55" s="335"/>
      <c r="F55" s="83" t="s">
        <v>82</v>
      </c>
      <c r="G55" s="232">
        <v>44890</v>
      </c>
    </row>
    <row r="56" spans="1:7" ht="26.25" thickBot="1" x14ac:dyDescent="0.25">
      <c r="A56" s="84" t="s">
        <v>83</v>
      </c>
      <c r="B56" s="85" t="s">
        <v>84</v>
      </c>
      <c r="C56" s="85" t="s">
        <v>85</v>
      </c>
      <c r="D56" s="85" t="s">
        <v>86</v>
      </c>
      <c r="E56" s="85" t="s">
        <v>87</v>
      </c>
      <c r="F56" s="86" t="s">
        <v>70</v>
      </c>
      <c r="G56" s="233" t="s">
        <v>88</v>
      </c>
    </row>
    <row r="57" spans="1:7" x14ac:dyDescent="0.2">
      <c r="A57" s="88">
        <v>1</v>
      </c>
      <c r="B57" s="89" t="s">
        <v>349</v>
      </c>
      <c r="C57" s="89" t="s">
        <v>330</v>
      </c>
      <c r="D57" s="90" t="s">
        <v>346</v>
      </c>
      <c r="E57" s="204"/>
      <c r="F57" s="55" t="s">
        <v>64</v>
      </c>
      <c r="G57" s="234"/>
    </row>
    <row r="58" spans="1:7" x14ac:dyDescent="0.2">
      <c r="A58" s="88">
        <v>2</v>
      </c>
      <c r="B58" s="89" t="s">
        <v>403</v>
      </c>
      <c r="C58" s="224"/>
      <c r="D58" s="224"/>
      <c r="E58" s="218"/>
      <c r="F58" s="55" t="s">
        <v>64</v>
      </c>
      <c r="G58" s="93"/>
    </row>
    <row r="59" spans="1:7" ht="24" x14ac:dyDescent="0.2">
      <c r="A59" s="88">
        <v>5</v>
      </c>
      <c r="B59" s="224" t="s">
        <v>432</v>
      </c>
      <c r="C59" s="224"/>
      <c r="D59" s="224"/>
      <c r="E59" s="218"/>
      <c r="F59" s="55" t="s">
        <v>64</v>
      </c>
      <c r="G59" s="93"/>
    </row>
    <row r="60" spans="1:7" ht="216" x14ac:dyDescent="0.2">
      <c r="A60" s="88">
        <v>6</v>
      </c>
      <c r="B60" s="224" t="s">
        <v>410</v>
      </c>
      <c r="C60" s="224"/>
      <c r="D60" s="224" t="s">
        <v>434</v>
      </c>
      <c r="E60" s="218"/>
      <c r="F60" s="55" t="s">
        <v>64</v>
      </c>
      <c r="G60" s="93"/>
    </row>
    <row r="61" spans="1:7" x14ac:dyDescent="0.2">
      <c r="A61" s="88">
        <v>7</v>
      </c>
      <c r="B61" s="224" t="s">
        <v>431</v>
      </c>
      <c r="C61" s="224"/>
      <c r="D61" s="224"/>
      <c r="E61" s="218"/>
      <c r="F61" s="55" t="s">
        <v>64</v>
      </c>
      <c r="G61" s="213"/>
    </row>
    <row r="62" spans="1:7" ht="228" x14ac:dyDescent="0.2">
      <c r="A62" s="88">
        <v>8</v>
      </c>
      <c r="B62" s="224"/>
      <c r="C62" s="224"/>
      <c r="D62" s="224" t="s">
        <v>433</v>
      </c>
      <c r="E62" s="218"/>
      <c r="F62" s="55" t="s">
        <v>65</v>
      </c>
      <c r="G62" s="213"/>
    </row>
    <row r="63" spans="1:7" x14ac:dyDescent="0.2">
      <c r="A63" s="88">
        <v>9</v>
      </c>
      <c r="B63" s="224"/>
      <c r="C63" s="224"/>
      <c r="D63" s="224"/>
      <c r="E63" s="218"/>
      <c r="F63" s="55" t="s">
        <v>64</v>
      </c>
      <c r="G63" s="213"/>
    </row>
    <row r="64" spans="1:7" x14ac:dyDescent="0.2">
      <c r="A64" s="88">
        <v>10</v>
      </c>
      <c r="B64" s="224"/>
      <c r="C64" s="224"/>
      <c r="D64" s="224"/>
      <c r="E64" s="218"/>
      <c r="F64" s="55" t="s">
        <v>64</v>
      </c>
      <c r="G64" s="213"/>
    </row>
    <row r="65" spans="1:7" ht="13.5" thickBot="1" x14ac:dyDescent="0.25">
      <c r="A65" s="94"/>
      <c r="B65" s="95" t="s">
        <v>89</v>
      </c>
      <c r="C65" s="95"/>
      <c r="D65" s="96"/>
      <c r="E65" s="96"/>
      <c r="F65" s="55" t="s">
        <v>65</v>
      </c>
      <c r="G65" s="96"/>
    </row>
    <row r="66" spans="1:7" x14ac:dyDescent="0.2">
      <c r="G66" s="230"/>
    </row>
    <row r="67" spans="1:7" ht="16.5" thickBot="1" x14ac:dyDescent="0.25">
      <c r="A67" s="329" t="s">
        <v>424</v>
      </c>
      <c r="B67" s="329"/>
      <c r="C67" s="329"/>
      <c r="D67" s="329"/>
      <c r="E67" s="329"/>
      <c r="F67" s="329"/>
      <c r="G67" s="359"/>
    </row>
    <row r="68" spans="1:7" x14ac:dyDescent="0.2">
      <c r="A68" s="69"/>
      <c r="B68" s="70" t="s">
        <v>75</v>
      </c>
      <c r="C68" s="348" t="s">
        <v>357</v>
      </c>
      <c r="D68" s="349"/>
      <c r="E68" s="350"/>
      <c r="F68" s="71" t="s">
        <v>76</v>
      </c>
      <c r="G68" s="235" t="s">
        <v>425</v>
      </c>
    </row>
    <row r="69" spans="1:7" x14ac:dyDescent="0.2">
      <c r="A69" s="72"/>
      <c r="B69" s="73" t="s">
        <v>323</v>
      </c>
      <c r="C69" s="351" t="s">
        <v>358</v>
      </c>
      <c r="D69" s="352"/>
      <c r="E69" s="352"/>
      <c r="F69" s="352"/>
      <c r="G69" s="353"/>
    </row>
    <row r="70" spans="1:7" x14ac:dyDescent="0.2">
      <c r="A70" s="74"/>
      <c r="B70" s="73" t="s">
        <v>322</v>
      </c>
      <c r="C70" s="336"/>
      <c r="D70" s="352"/>
      <c r="E70" s="352"/>
      <c r="F70" s="352"/>
      <c r="G70" s="353"/>
    </row>
    <row r="71" spans="1:7" x14ac:dyDescent="0.2">
      <c r="A71" s="74"/>
      <c r="B71" s="73" t="s">
        <v>77</v>
      </c>
      <c r="C71" s="354" t="s">
        <v>345</v>
      </c>
      <c r="D71" s="354"/>
      <c r="E71" s="354"/>
      <c r="F71" s="354"/>
      <c r="G71" s="358"/>
    </row>
    <row r="72" spans="1:7" ht="13.5" thickBot="1" x14ac:dyDescent="0.25">
      <c r="A72" s="75"/>
      <c r="B72" s="76" t="s">
        <v>324</v>
      </c>
      <c r="C72" s="342" t="s">
        <v>340</v>
      </c>
      <c r="D72" s="343"/>
      <c r="E72" s="343"/>
      <c r="F72" s="343"/>
      <c r="G72" s="344"/>
    </row>
    <row r="73" spans="1:7" x14ac:dyDescent="0.2">
      <c r="A73" s="77"/>
      <c r="B73" s="78" t="s">
        <v>78</v>
      </c>
      <c r="C73" s="345" t="s">
        <v>325</v>
      </c>
      <c r="D73" s="346"/>
      <c r="E73" s="347"/>
      <c r="F73" s="79" t="s">
        <v>79</v>
      </c>
      <c r="G73" s="231"/>
    </row>
    <row r="74" spans="1:7" ht="13.5" thickBot="1" x14ac:dyDescent="0.25">
      <c r="A74" s="81"/>
      <c r="B74" s="82" t="s">
        <v>80</v>
      </c>
      <c r="C74" s="333" t="s">
        <v>81</v>
      </c>
      <c r="D74" s="334"/>
      <c r="E74" s="335"/>
      <c r="F74" s="83" t="s">
        <v>82</v>
      </c>
      <c r="G74" s="232">
        <v>44890</v>
      </c>
    </row>
    <row r="75" spans="1:7" ht="26.25" thickBot="1" x14ac:dyDescent="0.25">
      <c r="A75" s="84" t="s">
        <v>83</v>
      </c>
      <c r="B75" s="85" t="s">
        <v>84</v>
      </c>
      <c r="C75" s="85" t="s">
        <v>85</v>
      </c>
      <c r="D75" s="85" t="s">
        <v>86</v>
      </c>
      <c r="E75" s="85" t="s">
        <v>87</v>
      </c>
      <c r="F75" s="86" t="s">
        <v>70</v>
      </c>
      <c r="G75" s="233" t="s">
        <v>88</v>
      </c>
    </row>
    <row r="76" spans="1:7" x14ac:dyDescent="0.2">
      <c r="A76" s="88">
        <v>1</v>
      </c>
      <c r="B76" s="89" t="s">
        <v>349</v>
      </c>
      <c r="C76" s="89" t="s">
        <v>330</v>
      </c>
      <c r="D76" s="90" t="s">
        <v>346</v>
      </c>
      <c r="E76" s="204"/>
      <c r="F76" s="55" t="s">
        <v>64</v>
      </c>
      <c r="G76" s="234"/>
    </row>
    <row r="77" spans="1:7" ht="24" x14ac:dyDescent="0.2">
      <c r="A77" s="88">
        <v>2</v>
      </c>
      <c r="B77" s="89" t="s">
        <v>359</v>
      </c>
      <c r="C77" s="89"/>
      <c r="D77" s="90" t="s">
        <v>360</v>
      </c>
      <c r="E77" s="210"/>
      <c r="F77" s="55" t="s">
        <v>64</v>
      </c>
      <c r="G77" s="93"/>
    </row>
    <row r="78" spans="1:7" ht="24" x14ac:dyDescent="0.2">
      <c r="A78" s="88">
        <v>3</v>
      </c>
      <c r="B78" s="89" t="s">
        <v>361</v>
      </c>
      <c r="C78" s="211"/>
      <c r="D78" s="224" t="s">
        <v>362</v>
      </c>
      <c r="E78" s="218"/>
      <c r="F78" s="55" t="s">
        <v>64</v>
      </c>
      <c r="G78" s="93"/>
    </row>
    <row r="79" spans="1:7" ht="36" x14ac:dyDescent="0.2">
      <c r="A79" s="88"/>
      <c r="B79" s="224" t="s">
        <v>363</v>
      </c>
      <c r="C79" s="224"/>
      <c r="D79" s="224" t="s">
        <v>364</v>
      </c>
      <c r="E79" s="218"/>
      <c r="F79" s="55" t="s">
        <v>64</v>
      </c>
      <c r="G79" s="93"/>
    </row>
    <row r="80" spans="1:7" ht="24" x14ac:dyDescent="0.2">
      <c r="A80" s="88"/>
      <c r="B80" s="224" t="s">
        <v>365</v>
      </c>
      <c r="C80" s="224" t="s">
        <v>371</v>
      </c>
      <c r="D80" s="224" t="s">
        <v>372</v>
      </c>
      <c r="E80" s="218"/>
      <c r="F80" s="55" t="s">
        <v>64</v>
      </c>
      <c r="G80" s="93"/>
    </row>
    <row r="81" spans="1:7" ht="24" x14ac:dyDescent="0.2">
      <c r="A81" s="88"/>
      <c r="B81" s="224" t="s">
        <v>366</v>
      </c>
      <c r="C81" s="224" t="s">
        <v>370</v>
      </c>
      <c r="D81" s="224" t="s">
        <v>347</v>
      </c>
      <c r="E81" s="218"/>
      <c r="F81" s="55" t="s">
        <v>64</v>
      </c>
      <c r="G81" s="93"/>
    </row>
    <row r="82" spans="1:7" ht="24" x14ac:dyDescent="0.2">
      <c r="A82" s="88"/>
      <c r="B82" s="224" t="s">
        <v>394</v>
      </c>
      <c r="C82" s="224"/>
      <c r="D82" s="224" t="s">
        <v>395</v>
      </c>
      <c r="E82" s="218"/>
      <c r="F82" s="55" t="s">
        <v>65</v>
      </c>
      <c r="G82" s="93" t="s">
        <v>396</v>
      </c>
    </row>
    <row r="83" spans="1:7" x14ac:dyDescent="0.2">
      <c r="A83" s="88"/>
      <c r="B83" s="224" t="s">
        <v>397</v>
      </c>
      <c r="C83" s="224" t="s">
        <v>398</v>
      </c>
      <c r="D83" s="224" t="s">
        <v>399</v>
      </c>
      <c r="E83" s="218"/>
      <c r="F83" s="55"/>
      <c r="G83" s="93"/>
    </row>
    <row r="84" spans="1:7" x14ac:dyDescent="0.2">
      <c r="A84" s="88">
        <v>4</v>
      </c>
      <c r="B84" s="224" t="s">
        <v>367</v>
      </c>
      <c r="C84" s="224"/>
      <c r="D84" s="224" t="s">
        <v>368</v>
      </c>
      <c r="E84" s="218"/>
      <c r="F84" s="55" t="s">
        <v>64</v>
      </c>
      <c r="G84" s="93"/>
    </row>
    <row r="85" spans="1:7" ht="36" x14ac:dyDescent="0.2">
      <c r="A85" s="88">
        <v>5</v>
      </c>
      <c r="B85" s="224" t="s">
        <v>373</v>
      </c>
      <c r="C85" s="224"/>
      <c r="D85" s="224" t="s">
        <v>400</v>
      </c>
      <c r="E85" s="218"/>
      <c r="F85" s="55" t="s">
        <v>64</v>
      </c>
      <c r="G85" s="93"/>
    </row>
    <row r="86" spans="1:7" x14ac:dyDescent="0.2">
      <c r="A86" s="88">
        <v>6</v>
      </c>
      <c r="B86" s="91"/>
      <c r="C86" s="224"/>
      <c r="D86" s="224"/>
      <c r="E86" s="218"/>
      <c r="F86" s="55"/>
      <c r="G86" s="93"/>
    </row>
    <row r="87" spans="1:7" x14ac:dyDescent="0.2">
      <c r="A87" s="88">
        <v>7</v>
      </c>
      <c r="B87" s="210"/>
      <c r="C87" s="224"/>
      <c r="D87" s="224"/>
      <c r="E87" s="218"/>
      <c r="F87" s="55"/>
      <c r="G87" s="93"/>
    </row>
    <row r="88" spans="1:7" x14ac:dyDescent="0.2">
      <c r="A88" s="88"/>
      <c r="B88" s="210"/>
      <c r="C88" s="89"/>
      <c r="D88" s="90"/>
      <c r="E88" s="210"/>
      <c r="F88" s="55"/>
      <c r="G88" s="93"/>
    </row>
    <row r="89" spans="1:7" x14ac:dyDescent="0.2">
      <c r="A89" s="88">
        <v>4</v>
      </c>
      <c r="B89" s="210"/>
      <c r="C89" s="89"/>
      <c r="D89" s="90"/>
      <c r="E89" s="210"/>
      <c r="F89" s="55"/>
      <c r="G89" s="93"/>
    </row>
    <row r="90" spans="1:7" ht="13.5" thickBot="1" x14ac:dyDescent="0.25">
      <c r="A90" s="88">
        <v>5</v>
      </c>
      <c r="B90" s="95" t="s">
        <v>89</v>
      </c>
      <c r="C90" s="95"/>
      <c r="D90" s="96"/>
      <c r="E90" s="96"/>
      <c r="F90" s="55" t="s">
        <v>65</v>
      </c>
      <c r="G90" s="96"/>
    </row>
  </sheetData>
  <mergeCells count="32">
    <mergeCell ref="C53:G53"/>
    <mergeCell ref="C54:E54"/>
    <mergeCell ref="C55:E55"/>
    <mergeCell ref="A48:G48"/>
    <mergeCell ref="C49:E49"/>
    <mergeCell ref="C50:G50"/>
    <mergeCell ref="C51:G51"/>
    <mergeCell ref="C52:G52"/>
    <mergeCell ref="C6:G6"/>
    <mergeCell ref="C7:E7"/>
    <mergeCell ref="C8:E8"/>
    <mergeCell ref="A1:G1"/>
    <mergeCell ref="C2:E2"/>
    <mergeCell ref="C3:G3"/>
    <mergeCell ref="C4:G4"/>
    <mergeCell ref="C5:G5"/>
    <mergeCell ref="C74:E74"/>
    <mergeCell ref="A67:G67"/>
    <mergeCell ref="C68:E68"/>
    <mergeCell ref="C69:G69"/>
    <mergeCell ref="C70:G70"/>
    <mergeCell ref="C71:G71"/>
    <mergeCell ref="C72:G72"/>
    <mergeCell ref="C73:E73"/>
    <mergeCell ref="C30:G30"/>
    <mergeCell ref="C31:E31"/>
    <mergeCell ref="C32:E32"/>
    <mergeCell ref="A25:G25"/>
    <mergeCell ref="C26:E26"/>
    <mergeCell ref="C27:G27"/>
    <mergeCell ref="C28:G28"/>
    <mergeCell ref="C29:G29"/>
  </mergeCells>
  <phoneticPr fontId="7" type="noConversion"/>
  <conditionalFormatting sqref="F10:F15 F57:F64 F17:F22 F34:F45">
    <cfRule type="cellIs" dxfId="35" priority="49" stopIfTrue="1" operator="equal">
      <formula>"F"</formula>
    </cfRule>
    <cfRule type="cellIs" dxfId="34" priority="50" stopIfTrue="1" operator="equal">
      <formula>"B"</formula>
    </cfRule>
    <cfRule type="cellIs" dxfId="33" priority="51" stopIfTrue="1" operator="equal">
      <formula>"u"</formula>
    </cfRule>
  </conditionalFormatting>
  <conditionalFormatting sqref="F23">
    <cfRule type="cellIs" dxfId="32" priority="46" stopIfTrue="1" operator="equal">
      <formula>"F"</formula>
    </cfRule>
    <cfRule type="cellIs" dxfId="31" priority="47" stopIfTrue="1" operator="equal">
      <formula>"B"</formula>
    </cfRule>
    <cfRule type="cellIs" dxfId="30" priority="48" stopIfTrue="1" operator="equal">
      <formula>"u"</formula>
    </cfRule>
  </conditionalFormatting>
  <conditionalFormatting sqref="F86:F89">
    <cfRule type="cellIs" dxfId="29" priority="40" stopIfTrue="1" operator="equal">
      <formula>"F"</formula>
    </cfRule>
    <cfRule type="cellIs" dxfId="28" priority="41" stopIfTrue="1" operator="equal">
      <formula>"B"</formula>
    </cfRule>
    <cfRule type="cellIs" dxfId="27" priority="42" stopIfTrue="1" operator="equal">
      <formula>"u"</formula>
    </cfRule>
  </conditionalFormatting>
  <conditionalFormatting sqref="F90">
    <cfRule type="cellIs" dxfId="26" priority="37" stopIfTrue="1" operator="equal">
      <formula>"F"</formula>
    </cfRule>
    <cfRule type="cellIs" dxfId="25" priority="38" stopIfTrue="1" operator="equal">
      <formula>"B"</formula>
    </cfRule>
    <cfRule type="cellIs" dxfId="24" priority="39" stopIfTrue="1" operator="equal">
      <formula>"u"</formula>
    </cfRule>
  </conditionalFormatting>
  <conditionalFormatting sqref="F76:F85">
    <cfRule type="cellIs" dxfId="23" priority="31" stopIfTrue="1" operator="equal">
      <formula>"F"</formula>
    </cfRule>
    <cfRule type="cellIs" dxfId="22" priority="32" stopIfTrue="1" operator="equal">
      <formula>"B"</formula>
    </cfRule>
    <cfRule type="cellIs" dxfId="21" priority="33" stopIfTrue="1" operator="equal">
      <formula>"u"</formula>
    </cfRule>
  </conditionalFormatting>
  <conditionalFormatting sqref="F16">
    <cfRule type="cellIs" dxfId="20" priority="22" stopIfTrue="1" operator="equal">
      <formula>"F"</formula>
    </cfRule>
    <cfRule type="cellIs" dxfId="19" priority="23" stopIfTrue="1" operator="equal">
      <formula>"B"</formula>
    </cfRule>
    <cfRule type="cellIs" dxfId="18" priority="24" stopIfTrue="1" operator="equal">
      <formula>"u"</formula>
    </cfRule>
  </conditionalFormatting>
  <conditionalFormatting sqref="F46">
    <cfRule type="cellIs" dxfId="17" priority="10" stopIfTrue="1" operator="equal">
      <formula>"F"</formula>
    </cfRule>
    <cfRule type="cellIs" dxfId="16" priority="11" stopIfTrue="1" operator="equal">
      <formula>"B"</formula>
    </cfRule>
    <cfRule type="cellIs" dxfId="15" priority="12" stopIfTrue="1" operator="equal">
      <formula>"u"</formula>
    </cfRule>
  </conditionalFormatting>
  <conditionalFormatting sqref="F65">
    <cfRule type="cellIs" dxfId="14" priority="1" stopIfTrue="1" operator="equal">
      <formula>"F"</formula>
    </cfRule>
    <cfRule type="cellIs" dxfId="13" priority="2" stopIfTrue="1" operator="equal">
      <formula>"B"</formula>
    </cfRule>
    <cfRule type="cellIs" dxfId="12"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76:F90 F57:F65 F34:F46 F10:F23" xr:uid="{1F2FECE7-72E9-40EF-8CEA-77B2CAFEE284}">
      <formula1>"U,P,F,B,S,n/a"</formula1>
    </dataValidation>
  </dataValidations>
  <hyperlinks>
    <hyperlink ref="G2" location="'Lab request'!A14" display="UC003-1" xr:uid="{61F9C789-9E02-46ED-BE9F-96CD7C951587}"/>
    <hyperlink ref="G68" location="'Lab request'!A16" display="UC003-3" xr:uid="{E99F3961-6CAD-483E-897A-37E2716A19DB}"/>
    <hyperlink ref="C5" r:id="rId1" location="52、53、63、65" xr:uid="{A3C0BE8A-8094-47BE-8507-69D043ACF482}"/>
    <hyperlink ref="G26" location="'Lab request'!A15" display="UC003-2" xr:uid="{24A85594-C2AC-450F-903D-84166F0BEFFF}"/>
    <hyperlink ref="C29" r:id="rId2" location="52、53、63、65" xr:uid="{56F875C8-7894-4907-8FCA-DE8E21654C08}"/>
    <hyperlink ref="G49" location="'Lab request'!A15" display="UC003-2" xr:uid="{A7D4B6E8-A1EE-49E2-B9DD-B3B610853E97}"/>
    <hyperlink ref="C52" r:id="rId3" location="52、53、63、65" xr:uid="{520DA66A-B920-4B53-939E-F090FAC59A67}"/>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FA414-F6CC-4673-8E31-1D303663499F}">
  <dimension ref="A1:I39"/>
  <sheetViews>
    <sheetView workbookViewId="0">
      <pane ySplit="12" topLeftCell="A13" activePane="bottomLeft" state="frozen"/>
      <selection pane="bottomLeft" activeCell="D20" sqref="D20"/>
    </sheetView>
  </sheetViews>
  <sheetFormatPr defaultColWidth="9.140625" defaultRowHeight="12.75" x14ac:dyDescent="0.2"/>
  <cols>
    <col min="1" max="1" width="5.28515625" style="28" customWidth="1"/>
    <col min="2" max="2" width="57.7109375" style="28" customWidth="1"/>
    <col min="3" max="3" width="64.85546875" style="28" customWidth="1"/>
    <col min="4" max="4" width="6.5703125" style="28" customWidth="1"/>
    <col min="5" max="5" width="10.42578125" style="28" customWidth="1"/>
    <col min="6" max="6" width="10.28515625" style="28" customWidth="1"/>
    <col min="7" max="7" width="7.5703125" style="28" customWidth="1"/>
    <col min="8" max="8" width="30.5703125" style="28" customWidth="1"/>
    <col min="9" max="9" width="2.7109375" style="29" customWidth="1"/>
    <col min="10" max="16384" width="9.140625" style="28"/>
  </cols>
  <sheetData>
    <row r="1" spans="1:9" ht="20.25" x14ac:dyDescent="0.3">
      <c r="A1" s="323" t="str">
        <f ca="1">MID(CELL("filename",A7),FIND("]",CELL("filename"),1)+1,255)</f>
        <v xml:space="preserve">H2O analysis </v>
      </c>
      <c r="B1" s="323"/>
      <c r="C1" s="323"/>
      <c r="D1" s="323"/>
      <c r="E1" s="323"/>
      <c r="F1" s="323"/>
      <c r="G1" s="323"/>
      <c r="H1" s="323"/>
      <c r="I1" s="323"/>
    </row>
    <row r="2" spans="1:9" ht="20.25" x14ac:dyDescent="0.3">
      <c r="A2" s="30"/>
      <c r="B2" s="30"/>
      <c r="C2" s="30"/>
      <c r="D2" s="30"/>
      <c r="E2" s="30"/>
      <c r="F2" s="30"/>
      <c r="G2" s="30"/>
      <c r="H2" s="30"/>
      <c r="I2" s="30"/>
    </row>
    <row r="3" spans="1:9" s="26" customFormat="1" x14ac:dyDescent="0.2">
      <c r="A3" s="31"/>
      <c r="B3" s="31"/>
      <c r="C3" s="31"/>
      <c r="D3" s="32"/>
      <c r="E3" s="32" t="s">
        <v>62</v>
      </c>
      <c r="F3" s="33"/>
      <c r="G3" s="34"/>
      <c r="H3" s="31"/>
      <c r="I3" s="31"/>
    </row>
    <row r="4" spans="1:9" s="26" customFormat="1" ht="12" x14ac:dyDescent="0.2">
      <c r="A4" s="31"/>
      <c r="B4" s="31"/>
      <c r="C4" s="31"/>
      <c r="D4" s="35" t="s">
        <v>63</v>
      </c>
      <c r="E4" s="35">
        <f>COUNTIF($D$12:$D$29,"U")</f>
        <v>0</v>
      </c>
      <c r="F4" s="36" t="str">
        <f>IF($E$9=0,"-",$E4/$E$9)</f>
        <v>-</v>
      </c>
      <c r="G4" s="37">
        <f>SUMIF($D$12:$D$28,"U",$G$12:$G$28)/60</f>
        <v>0</v>
      </c>
      <c r="H4" s="31"/>
      <c r="I4" s="31"/>
    </row>
    <row r="5" spans="1:9" s="26" customFormat="1" ht="12" x14ac:dyDescent="0.2">
      <c r="A5" s="31"/>
      <c r="B5" s="31"/>
      <c r="C5" s="31"/>
      <c r="D5" s="35" t="s">
        <v>64</v>
      </c>
      <c r="E5" s="35">
        <f>COUNTIF($D$12:$D$29,"P")</f>
        <v>0</v>
      </c>
      <c r="F5" s="36" t="str">
        <f>IF($E$9=0,"-",$E5/$E$9)</f>
        <v>-</v>
      </c>
      <c r="G5" s="38">
        <f>SUMIF($D$12:$D$29,"P",$G$12:$G$29)/60</f>
        <v>0</v>
      </c>
      <c r="H5" s="31"/>
      <c r="I5" s="31"/>
    </row>
    <row r="6" spans="1:9" s="26" customFormat="1" ht="12" x14ac:dyDescent="0.2">
      <c r="A6" s="31"/>
      <c r="B6" s="31"/>
      <c r="C6" s="31"/>
      <c r="D6" s="35" t="s">
        <v>65</v>
      </c>
      <c r="E6" s="35">
        <f>COUNTIF($D$12:$D$29,"F")</f>
        <v>0</v>
      </c>
      <c r="F6" s="36" t="str">
        <f>IF($E$9=0,"-",$E6/$E$9)</f>
        <v>-</v>
      </c>
      <c r="G6" s="38">
        <f>SUMIF($D$12:$D$29,"F",$G$12:$G$29)/60</f>
        <v>0</v>
      </c>
      <c r="H6" s="31"/>
      <c r="I6" s="31"/>
    </row>
    <row r="7" spans="1:9" s="26" customFormat="1" ht="12" x14ac:dyDescent="0.2">
      <c r="A7" s="39"/>
      <c r="B7" s="39"/>
      <c r="C7" s="39"/>
      <c r="D7" s="35" t="s">
        <v>66</v>
      </c>
      <c r="E7" s="35">
        <f>COUNTIF($D$12:$D$29,"S")</f>
        <v>0</v>
      </c>
      <c r="F7" s="36" t="str">
        <f>IF($E$9=0,"-",$E7/$E$9)</f>
        <v>-</v>
      </c>
      <c r="G7" s="38">
        <f>SUMIF($D$12:$D$29,"S",$G$12:$G$29)/60</f>
        <v>0</v>
      </c>
      <c r="H7" s="31"/>
      <c r="I7" s="31"/>
    </row>
    <row r="8" spans="1:9" s="26" customFormat="1" ht="12" x14ac:dyDescent="0.2">
      <c r="A8" s="39"/>
      <c r="B8" s="39"/>
      <c r="C8" s="39"/>
      <c r="D8" s="35" t="s">
        <v>67</v>
      </c>
      <c r="E8" s="35">
        <f>COUNTIF($D$12:$D$29,"B")</f>
        <v>0</v>
      </c>
      <c r="F8" s="40" t="str">
        <f>IF($E$9=0,"-",$E8/$E$9)</f>
        <v>-</v>
      </c>
      <c r="G8" s="38">
        <f>SUMIF($D$12:$D$29,"B",$G$12:$G$29)/60</f>
        <v>0</v>
      </c>
      <c r="H8" s="31"/>
      <c r="I8" s="31"/>
    </row>
    <row r="9" spans="1:9" s="26" customFormat="1" ht="12" x14ac:dyDescent="0.2">
      <c r="A9" s="39"/>
      <c r="B9" s="39"/>
      <c r="C9" s="39"/>
      <c r="D9" s="41" t="s">
        <v>41</v>
      </c>
      <c r="E9" s="42">
        <f>SUM(E4:E8)</f>
        <v>0</v>
      </c>
      <c r="F9" s="43" t="str">
        <f>IF($E$9=0,"-",$E$9/$E$9)</f>
        <v>-</v>
      </c>
      <c r="G9" s="44">
        <f>SUM(G4:G8)</f>
        <v>0</v>
      </c>
      <c r="I9" s="66"/>
    </row>
    <row r="10" spans="1:9" s="26" customFormat="1" ht="12" x14ac:dyDescent="0.2">
      <c r="A10" s="39"/>
      <c r="B10" s="39"/>
      <c r="C10" s="39"/>
      <c r="D10" s="45" t="s">
        <v>43</v>
      </c>
      <c r="E10" s="46">
        <f>COUNTIF($D$12:$D$29,"N/A")</f>
        <v>1</v>
      </c>
      <c r="F10" s="47"/>
      <c r="G10" s="48">
        <f>SUMIF($D$12:$D$29,"n/a",$G$12:$G$29)/60</f>
        <v>0</v>
      </c>
      <c r="I10" s="66"/>
    </row>
    <row r="11" spans="1:9" x14ac:dyDescent="0.2">
      <c r="A11" s="49"/>
      <c r="B11" s="49"/>
      <c r="C11" s="49"/>
      <c r="D11" s="49"/>
      <c r="E11" s="49"/>
      <c r="F11" s="49"/>
      <c r="G11" s="49"/>
      <c r="H11" s="49"/>
      <c r="I11" s="67"/>
    </row>
    <row r="12" spans="1:9" ht="25.5" x14ac:dyDescent="0.2">
      <c r="A12" s="50" t="s">
        <v>68</v>
      </c>
      <c r="B12" s="50" t="s">
        <v>321</v>
      </c>
      <c r="C12" s="50" t="s">
        <v>69</v>
      </c>
      <c r="D12" s="50" t="s">
        <v>70</v>
      </c>
      <c r="E12" s="50" t="s">
        <v>71</v>
      </c>
      <c r="F12" s="50" t="s">
        <v>30</v>
      </c>
      <c r="G12" s="50" t="s">
        <v>72</v>
      </c>
      <c r="H12" s="51" t="s">
        <v>61</v>
      </c>
      <c r="I12" s="68"/>
    </row>
    <row r="13" spans="1:9" ht="13.5" thickBot="1" x14ac:dyDescent="0.25">
      <c r="A13" s="324" t="e">
        <f>#REF!&amp;#REF!</f>
        <v>#REF!</v>
      </c>
      <c r="B13" s="325"/>
      <c r="C13" s="325"/>
      <c r="D13" s="325"/>
      <c r="E13" s="325"/>
      <c r="F13" s="325"/>
      <c r="G13" s="325"/>
      <c r="H13" s="325"/>
      <c r="I13" s="326"/>
    </row>
    <row r="14" spans="1:9" x14ac:dyDescent="0.2">
      <c r="A14" s="52">
        <f>MAX(A$12:A12)+1</f>
        <v>1</v>
      </c>
      <c r="B14" s="236" t="s">
        <v>374</v>
      </c>
      <c r="C14" s="216" t="s">
        <v>375</v>
      </c>
      <c r="D14" s="55" t="s">
        <v>73</v>
      </c>
      <c r="E14" s="56"/>
      <c r="F14" s="203" t="s">
        <v>320</v>
      </c>
      <c r="G14" s="58"/>
      <c r="H14" s="220"/>
      <c r="I14" s="57"/>
    </row>
    <row r="15" spans="1:9" x14ac:dyDescent="0.2">
      <c r="A15" s="60">
        <f>A14+1</f>
        <v>2</v>
      </c>
      <c r="B15" s="201"/>
      <c r="C15" s="98"/>
      <c r="D15" s="55"/>
      <c r="E15" s="56"/>
      <c r="F15" s="203"/>
      <c r="G15" s="58"/>
      <c r="H15" s="65"/>
      <c r="I15" s="64"/>
    </row>
    <row r="16" spans="1:9" x14ac:dyDescent="0.2">
      <c r="A16" s="60">
        <f t="shared" ref="A16:A26" si="0">A15+1</f>
        <v>3</v>
      </c>
      <c r="B16" s="201"/>
      <c r="C16" s="98"/>
      <c r="D16" s="55"/>
      <c r="E16" s="56"/>
      <c r="F16" s="203"/>
      <c r="G16" s="58"/>
      <c r="H16" s="65"/>
      <c r="I16" s="64"/>
    </row>
    <row r="17" spans="1:9" x14ac:dyDescent="0.2">
      <c r="A17" s="60">
        <f t="shared" si="0"/>
        <v>4</v>
      </c>
      <c r="B17" s="202"/>
      <c r="C17" s="61"/>
      <c r="D17" s="55"/>
      <c r="E17" s="56"/>
      <c r="F17" s="203"/>
      <c r="G17" s="58"/>
      <c r="H17" s="221"/>
      <c r="I17" s="64"/>
    </row>
    <row r="18" spans="1:9" ht="13.5" thickBot="1" x14ac:dyDescent="0.25">
      <c r="A18" s="60">
        <f>A17+1</f>
        <v>5</v>
      </c>
      <c r="B18" s="202"/>
      <c r="C18" s="61"/>
      <c r="D18" s="55"/>
      <c r="E18" s="63"/>
      <c r="F18" s="203"/>
      <c r="G18" s="58"/>
      <c r="H18" s="221"/>
      <c r="I18" s="64"/>
    </row>
    <row r="19" spans="1:9" x14ac:dyDescent="0.2">
      <c r="A19" s="60">
        <f t="shared" si="0"/>
        <v>6</v>
      </c>
      <c r="B19" s="202"/>
      <c r="C19" s="61"/>
      <c r="D19" s="55"/>
      <c r="E19" s="63"/>
      <c r="F19" s="203"/>
      <c r="G19" s="58"/>
      <c r="H19" s="220"/>
      <c r="I19" s="64"/>
    </row>
    <row r="20" spans="1:9" ht="13.5" thickBot="1" x14ac:dyDescent="0.25">
      <c r="A20" s="60">
        <f t="shared" si="0"/>
        <v>7</v>
      </c>
      <c r="B20" s="202"/>
      <c r="C20" s="222"/>
      <c r="D20" s="55"/>
      <c r="E20" s="63"/>
      <c r="F20" s="203"/>
      <c r="G20" s="58"/>
      <c r="H20" s="222"/>
      <c r="I20" s="64"/>
    </row>
    <row r="21" spans="1:9" ht="13.5" thickBot="1" x14ac:dyDescent="0.25">
      <c r="A21" s="60">
        <f t="shared" si="0"/>
        <v>8</v>
      </c>
      <c r="B21" s="202"/>
      <c r="C21" s="222"/>
      <c r="D21" s="55"/>
      <c r="E21" s="63"/>
      <c r="F21" s="203"/>
      <c r="G21" s="58"/>
      <c r="H21" s="220"/>
      <c r="I21" s="64"/>
    </row>
    <row r="22" spans="1:9" x14ac:dyDescent="0.2">
      <c r="A22" s="60">
        <f>A21+1</f>
        <v>9</v>
      </c>
      <c r="B22" s="202"/>
      <c r="C22" s="61"/>
      <c r="D22" s="55"/>
      <c r="E22" s="63"/>
      <c r="F22" s="203"/>
      <c r="G22" s="58"/>
      <c r="H22" s="220"/>
      <c r="I22" s="64"/>
    </row>
    <row r="23" spans="1:9" x14ac:dyDescent="0.2">
      <c r="A23" s="60">
        <f t="shared" si="0"/>
        <v>10</v>
      </c>
      <c r="B23" s="202"/>
      <c r="C23" s="61"/>
      <c r="D23" s="55"/>
      <c r="E23" s="63"/>
      <c r="F23" s="64"/>
      <c r="G23" s="58"/>
      <c r="H23" s="221"/>
      <c r="I23" s="64"/>
    </row>
    <row r="24" spans="1:9" x14ac:dyDescent="0.2">
      <c r="A24" s="60">
        <f t="shared" si="0"/>
        <v>11</v>
      </c>
      <c r="B24" s="202"/>
      <c r="C24" s="61"/>
      <c r="D24" s="55"/>
      <c r="E24" s="63"/>
      <c r="F24" s="64"/>
      <c r="G24" s="58"/>
      <c r="H24" s="221"/>
      <c r="I24" s="64"/>
    </row>
    <row r="25" spans="1:9" x14ac:dyDescent="0.2">
      <c r="A25" s="60">
        <f t="shared" si="0"/>
        <v>12</v>
      </c>
      <c r="B25" s="201"/>
      <c r="C25" s="216"/>
      <c r="D25" s="55"/>
      <c r="E25" s="63"/>
      <c r="F25" s="64"/>
      <c r="G25" s="58"/>
      <c r="H25" s="221"/>
      <c r="I25" s="64"/>
    </row>
    <row r="26" spans="1:9" x14ac:dyDescent="0.2">
      <c r="A26" s="60">
        <f t="shared" si="0"/>
        <v>13</v>
      </c>
      <c r="B26" s="201"/>
      <c r="C26" s="98"/>
      <c r="D26" s="55"/>
      <c r="E26" s="63"/>
      <c r="F26" s="64"/>
      <c r="G26" s="58"/>
      <c r="H26" s="221"/>
      <c r="I26" s="64"/>
    </row>
    <row r="27" spans="1:9" x14ac:dyDescent="0.2">
      <c r="A27" s="60"/>
      <c r="B27" s="61"/>
      <c r="C27" s="61"/>
      <c r="D27" s="55"/>
      <c r="E27" s="63"/>
      <c r="F27" s="64"/>
      <c r="G27" s="58"/>
      <c r="H27" s="221"/>
      <c r="I27" s="64"/>
    </row>
    <row r="28" spans="1:9" x14ac:dyDescent="0.2">
      <c r="A28" s="327"/>
      <c r="B28" s="327"/>
      <c r="C28" s="327"/>
      <c r="D28" s="327"/>
      <c r="E28" s="327"/>
      <c r="F28" s="327"/>
      <c r="G28" s="327"/>
      <c r="H28" s="327"/>
      <c r="I28" s="327"/>
    </row>
    <row r="29" spans="1:9" x14ac:dyDescent="0.2">
      <c r="A29" s="328" t="s">
        <v>74</v>
      </c>
      <c r="B29" s="328"/>
      <c r="C29" s="328"/>
      <c r="D29" s="328"/>
      <c r="E29" s="328"/>
      <c r="F29" s="328"/>
      <c r="G29" s="328"/>
      <c r="H29" s="328"/>
      <c r="I29" s="328"/>
    </row>
    <row r="30" spans="1:9" x14ac:dyDescent="0.2">
      <c r="A30" s="327"/>
      <c r="B30" s="327"/>
      <c r="C30" s="327"/>
      <c r="D30" s="327"/>
      <c r="E30" s="327"/>
      <c r="F30" s="327"/>
      <c r="G30" s="327"/>
      <c r="H30" s="327"/>
      <c r="I30" s="327"/>
    </row>
    <row r="31" spans="1:9" s="27" customFormat="1" x14ac:dyDescent="0.2">
      <c r="A31" s="28"/>
    </row>
    <row r="32" spans="1:9" s="27" customFormat="1" x14ac:dyDescent="0.2">
      <c r="A32" s="28"/>
    </row>
    <row r="33" s="27" customFormat="1" x14ac:dyDescent="0.2"/>
    <row r="34" s="27" customFormat="1" x14ac:dyDescent="0.2"/>
    <row r="35" s="27" customFormat="1" x14ac:dyDescent="0.2"/>
    <row r="36" s="27" customFormat="1" x14ac:dyDescent="0.2"/>
    <row r="37" s="27" customFormat="1" x14ac:dyDescent="0.2"/>
    <row r="38" s="27" customFormat="1" x14ac:dyDescent="0.2"/>
    <row r="39" s="27" customFormat="1" x14ac:dyDescent="0.2"/>
  </sheetData>
  <mergeCells count="5">
    <mergeCell ref="A1:I1"/>
    <mergeCell ref="A13:I13"/>
    <mergeCell ref="A28:I28"/>
    <mergeCell ref="A29:I29"/>
    <mergeCell ref="A30:I30"/>
  </mergeCells>
  <phoneticPr fontId="7" type="noConversion"/>
  <conditionalFormatting sqref="D14:D27">
    <cfRule type="cellIs" dxfId="11" priority="1" stopIfTrue="1" operator="equal">
      <formula>"F"</formula>
    </cfRule>
    <cfRule type="cellIs" dxfId="10" priority="2" stopIfTrue="1" operator="equal">
      <formula>"B"</formula>
    </cfRule>
    <cfRule type="cellIs" dxfId="9" priority="3" stopIfTrue="1" operator="equal">
      <formula>"u"</formula>
    </cfRule>
  </conditionalFormatting>
  <dataValidations count="3">
    <dataValidation type="list" showInputMessage="1" showErrorMessage="1" promptTitle="Valid values include:" prompt="U - Untested_x000a_P - Pass_x000a_F - Fail_x000a_B - Blocked_x000a_S - Skipped_x000a_n/a - Not applicable_x000a_" sqref="D14:D27" xr:uid="{B6D730F8-73DE-4B71-A2C0-06025405F7F6}">
      <formula1>"U,P,F,B,S,n/a"</formula1>
    </dataValidation>
    <dataValidation allowBlank="1" showErrorMessage="1" promptTitle="Valid values include:" sqref="D12" xr:uid="{44C8FBA5-0677-41D9-B51C-960F40A44CDA}"/>
    <dataValidation allowBlank="1" showErrorMessage="1" sqref="A12:B12" xr:uid="{98029F27-DF93-48E1-966B-3996F6D3FB89}"/>
  </dataValidations>
  <hyperlinks>
    <hyperlink ref="B14" location="'UC004 Test Cases'!A1" display="#62 Water Analysis loading too Slowly" xr:uid="{4027CEEE-3FE8-43A7-B9A1-5D588BAF28A0}"/>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59745"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9745" r:id="rId4"/>
      </mc:Fallback>
    </mc:AlternateContent>
    <mc:AlternateContent xmlns:mc="http://schemas.openxmlformats.org/markup-compatibility/2006">
      <mc:Choice Requires="x14">
        <oleObject progId="Paint.Picture" shapeId="159746" r:id="rId6">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9746" r:id="rId6"/>
      </mc:Fallback>
    </mc:AlternateContent>
    <mc:AlternateContent xmlns:mc="http://schemas.openxmlformats.org/markup-compatibility/2006">
      <mc:Choice Requires="x14">
        <oleObject progId="Paint.Picture" shapeId="159747" r:id="rId7">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9747" r:id="rId7"/>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Snapshot</vt:lpstr>
      <vt:lpstr>Trend</vt:lpstr>
      <vt:lpstr>Sales Forecast Project</vt:lpstr>
      <vt:lpstr>UC001 Test Cases</vt:lpstr>
      <vt:lpstr>Import Well Type </vt:lpstr>
      <vt:lpstr>UC002 Test Cases</vt:lpstr>
      <vt:lpstr>Lab request</vt:lpstr>
      <vt:lpstr>UC003 Test Cases </vt:lpstr>
      <vt:lpstr>H2O analysis </vt:lpstr>
      <vt:lpstr>UC004 Test Cases</vt:lpstr>
      <vt:lpstr>20 - X</vt:lpstr>
      <vt:lpstr>Test Data</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孙婷</cp:lastModifiedBy>
  <cp:lastPrinted>2010-01-30T03:11:00Z</cp:lastPrinted>
  <dcterms:created xsi:type="dcterms:W3CDTF">1996-10-14T23:33:00Z</dcterms:created>
  <dcterms:modified xsi:type="dcterms:W3CDTF">2023-05-10T07:27:38Z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DE8F822503924C7AB14A4E22895642CC</vt:lpwstr>
  </property>
  <property fmtid="{D5CDD505-2E9C-101B-9397-08002B2CF9AE}" pid="5" name="KSOProductBuildVer">
    <vt:lpwstr>2052-11.1.0.11830</vt:lpwstr>
  </property>
</Properties>
</file>