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4.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0 - Migration Upgrade\"/>
    </mc:Choice>
  </mc:AlternateContent>
  <xr:revisionPtr revIDLastSave="0" documentId="13_ncr:1_{EDA096C1-3E3A-4362-B3E9-CDABE0D2E6EE}" xr6:coauthVersionLast="47" xr6:coauthVersionMax="47" xr10:uidLastSave="{00000000-0000-0000-0000-000000000000}"/>
  <bookViews>
    <workbookView xWindow="-120" yWindow="-120" windowWidth="29040" windowHeight="15840" tabRatio="959" activeTab="7" xr2:uid="{00000000-000D-0000-FFFF-FFFF00000000}"/>
  </bookViews>
  <sheets>
    <sheet name="Snapshot" sheetId="5" r:id="rId1"/>
    <sheet name="Trend" sheetId="32538" r:id="rId2"/>
    <sheet name="Schedule a Product Haul" sheetId="32583" r:id="rId3"/>
    <sheet name="UC001 Test Cases " sheetId="32587" r:id="rId4"/>
    <sheet name="Reschedule a Product Haul" sheetId="32584" r:id="rId5"/>
    <sheet name="UC002 Test Cases" sheetId="32585" r:id="rId6"/>
    <sheet name="Sheet2" sheetId="32592" r:id="rId7"/>
    <sheet name="Test Data" sheetId="3255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2584" l="1"/>
  <c r="A16" i="32584" s="1"/>
  <c r="A17" i="32584" s="1"/>
  <c r="A18" i="32584" s="1"/>
  <c r="A19" i="32584" s="1"/>
  <c r="A20" i="32584" s="1"/>
  <c r="A21" i="32584" s="1"/>
  <c r="A22" i="32584" s="1"/>
  <c r="A23" i="32584" s="1"/>
  <c r="A24" i="32584" s="1"/>
  <c r="A25" i="32584" s="1"/>
  <c r="A26" i="32584" s="1"/>
  <c r="A14" i="32584"/>
  <c r="A13" i="32584"/>
  <c r="G10" i="32584"/>
  <c r="E10" i="32584"/>
  <c r="G8" i="32584"/>
  <c r="E8" i="32584"/>
  <c r="G7" i="32584"/>
  <c r="E7" i="32584"/>
  <c r="G6" i="32584"/>
  <c r="E6" i="32584"/>
  <c r="G5" i="32584"/>
  <c r="E5" i="32584"/>
  <c r="G4" i="32584"/>
  <c r="E4" i="32584"/>
  <c r="A1" i="32584"/>
  <c r="A14" i="32583"/>
  <c r="A13" i="32583"/>
  <c r="G10" i="32583"/>
  <c r="E10" i="32583"/>
  <c r="G8" i="32583"/>
  <c r="E8" i="32583"/>
  <c r="G7" i="32583"/>
  <c r="E7" i="32583"/>
  <c r="G6" i="32583"/>
  <c r="E6" i="32583"/>
  <c r="G5" i="32583"/>
  <c r="E5" i="32583"/>
  <c r="G4" i="32583"/>
  <c r="E4" i="32583"/>
  <c r="A1" i="32583"/>
  <c r="E9" i="32584" l="1"/>
  <c r="F8" i="32584" s="1"/>
  <c r="G9" i="32584"/>
  <c r="F6" i="32584"/>
  <c r="F7" i="32584"/>
  <c r="F5" i="32584"/>
  <c r="E9" i="32583"/>
  <c r="F7" i="32583" s="1"/>
  <c r="G9" i="32583"/>
  <c r="D28" i="5"/>
  <c r="D27" i="5"/>
  <c r="D26" i="5"/>
  <c r="D25" i="5"/>
  <c r="D24" i="5"/>
  <c r="D23" i="5"/>
  <c r="D22" i="5"/>
  <c r="A23" i="5"/>
  <c r="A24" i="5"/>
  <c r="A25" i="5"/>
  <c r="A26" i="5"/>
  <c r="A27" i="5"/>
  <c r="A28" i="5"/>
  <c r="A21" i="5"/>
  <c r="A22" i="5"/>
  <c r="J44" i="5"/>
  <c r="L40" i="5"/>
  <c r="J40" i="5"/>
  <c r="J39" i="5"/>
  <c r="L44" i="5"/>
  <c r="L39" i="5"/>
  <c r="L38" i="5"/>
  <c r="J38" i="5"/>
  <c r="L37" i="5"/>
  <c r="J37" i="5"/>
  <c r="A37" i="32538"/>
  <c r="A38" i="32538" s="1"/>
  <c r="A39" i="32538" s="1"/>
  <c r="A40" i="32538" s="1"/>
  <c r="A41" i="32538" s="1"/>
  <c r="A42" i="32538" s="1"/>
  <c r="A34" i="32538"/>
  <c r="A35" i="32538" s="1"/>
  <c r="A36" i="32538" s="1"/>
  <c r="F3" i="32538"/>
  <c r="F2" i="32538"/>
  <c r="A38" i="5"/>
  <c r="E37" i="5"/>
  <c r="D37" i="5"/>
  <c r="A37" i="5"/>
  <c r="E36" i="5"/>
  <c r="D36" i="5"/>
  <c r="A36" i="5"/>
  <c r="E35" i="5"/>
  <c r="D35" i="5"/>
  <c r="A35" i="5"/>
  <c r="E34" i="5"/>
  <c r="D34" i="5"/>
  <c r="A34" i="5"/>
  <c r="E33" i="5"/>
  <c r="D33" i="5"/>
  <c r="A33" i="5"/>
  <c r="E32" i="5"/>
  <c r="D32" i="5"/>
  <c r="A32" i="5"/>
  <c r="E31" i="5"/>
  <c r="D31" i="5"/>
  <c r="A31" i="5"/>
  <c r="E30" i="5"/>
  <c r="D30" i="5"/>
  <c r="A30" i="5"/>
  <c r="E29" i="5"/>
  <c r="D29" i="5"/>
  <c r="E28" i="5"/>
  <c r="E27" i="5"/>
  <c r="E26" i="5"/>
  <c r="E25" i="5"/>
  <c r="E24" i="5"/>
  <c r="E23" i="5"/>
  <c r="E22" i="5"/>
  <c r="F3" i="5"/>
  <c r="F2" i="5"/>
  <c r="D38" i="5" l="1"/>
  <c r="E38" i="5"/>
  <c r="J36" i="5"/>
  <c r="J42" i="5" s="1"/>
  <c r="K42" i="5" s="1"/>
  <c r="F4" i="32584"/>
  <c r="F9" i="32583"/>
  <c r="F8" i="32583"/>
  <c r="F6" i="32583"/>
  <c r="F9" i="32584"/>
  <c r="F5" i="32583"/>
  <c r="F4" i="32583"/>
  <c r="E21" i="5"/>
  <c r="E40" i="5" s="1"/>
  <c r="L36" i="5"/>
  <c r="L42" i="5" s="1"/>
  <c r="K37" i="5" l="1"/>
  <c r="K39" i="5"/>
  <c r="K40" i="5"/>
  <c r="K38" i="5"/>
  <c r="K36" i="5"/>
  <c r="D21" i="5"/>
  <c r="D4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EB3CDDC6-7149-4103-A602-A751EC45B07F}">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C8733D8-71B0-4BBA-ADF8-8CB73198553A}">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CDBED58-B1F4-4FEE-B363-7AB0A0BE56FF}">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B164B569-EBAE-454A-B18A-65720CC6ED16}">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8D22C5B5-6753-4ABF-873E-E78B7B57233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FA91B3A-436C-48D4-B081-A124FBF6395B}">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1619C80-D2B4-47DC-AC1D-9849F769F307}">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41D0B807-D61C-4D0E-888D-FFD184056D5F}">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7B22B3D0-26D5-4AE4-A86C-F9FC5E3934AD}">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1367F66D-5762-4443-A68A-ACCAABC86646}">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88F5DF71-A5BB-4D36-886A-6ECD2B33555A}">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CD32260-B6B9-496C-A197-C230A5E8F56A}">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24AF3284-849C-46AC-B733-2176B5A2DDC8}">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ED744732-0C9A-44C5-B242-7AE3AE9CF687}">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D56595ED-6A35-46EC-A84B-4F48D4390E1B}">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B93C9641-E676-499E-9B06-DAF68EAF9A33}">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FEBE31D9-2885-48F9-9869-CE2979C2E97B}">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3D2CA346-2455-4A94-AEF1-E61D644D0EA9}">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5F713B44-03DA-4802-A7AC-D8A34EFC5526}">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E666B0E-7A12-457A-9BC9-BE6E05D8B7D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83584901-22F7-4FAB-897C-C1FE01B5F16D}">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6D5AD963-C698-4621-BCFE-F19590D25182}">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35A466C1-547A-4231-80E5-6AF43123C101}">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3922B97E-778A-4427-8215-A7DBB4C6988D}">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B907B1CC-DE21-4A7B-B74F-60B7C633E19F}">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89BD7D01-6903-4E6B-B15A-76E18B144C76}">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7766716F-B031-424D-8123-28EBC9ED9D1E}">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1309228E-0390-4191-911C-6031901A7791}">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<sst xmlns="http://schemas.openxmlformats.org/spreadsheetml/2006/main" count="1356" uniqueCount="529">
  <si>
    <t>当前Test周期</t>
  </si>
  <si>
    <t>公司信息</t>
  </si>
  <si>
    <t>Test周期信息</t>
  </si>
  <si>
    <t>属性</t>
  </si>
  <si>
    <t>值</t>
  </si>
  <si>
    <t>公司</t>
  </si>
  <si>
    <t>MetaShare Inc.</t>
  </si>
  <si>
    <t>周期名称</t>
  </si>
  <si>
    <t>Release 1.1</t>
  </si>
  <si>
    <t>部门</t>
  </si>
  <si>
    <t>开发部</t>
  </si>
  <si>
    <t>Test周期类型</t>
  </si>
  <si>
    <t>街道地址</t>
  </si>
  <si>
    <t>发布Date</t>
  </si>
  <si>
    <t>省市</t>
  </si>
  <si>
    <t>陕西省西安市</t>
  </si>
  <si>
    <t>PM</t>
  </si>
  <si>
    <t>BA</t>
  </si>
  <si>
    <t>项目信息</t>
  </si>
  <si>
    <t>项目编号</t>
  </si>
  <si>
    <t>P18</t>
  </si>
  <si>
    <t>项目名称</t>
  </si>
  <si>
    <t>教育平台</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</si>
  <si>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</si>
  <si>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</si>
  <si>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</si>
  <si>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</si>
  <si>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</si>
  <si>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</si>
  <si>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</si>
  <si>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</si>
  <si>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</si>
  <si>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</si>
  <si>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</si>
  <si>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</si>
  <si>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</si>
  <si>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</si>
  <si>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</si>
  <si>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</si>
  <si>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</si>
  <si>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</si>
  <si>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</si>
  <si>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</si>
  <si>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</si>
  <si>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</si>
  <si>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</si>
  <si>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</si>
  <si>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</si>
  <si>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</si>
  <si>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</si>
  <si>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</si>
  <si>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</si>
  <si>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</si>
  <si>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</si>
  <si>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</si>
  <si>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</si>
  <si>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</si>
  <si>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</si>
  <si>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</si>
  <si>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</si>
  <si>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</si>
  <si>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</si>
  <si>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</si>
  <si>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</si>
  <si>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</si>
  <si>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</si>
  <si>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</si>
  <si>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</si>
  <si>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</si>
  <si>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</si>
  <si>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</si>
  <si>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</si>
  <si>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</si>
  <si>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Testing Requirements:</t>
  </si>
  <si>
    <t>Tester:</t>
  </si>
  <si>
    <t>Date:</t>
  </si>
  <si>
    <t xml:space="preserve">Version: </t>
  </si>
  <si>
    <t>1.0</t>
  </si>
  <si>
    <t>Time:</t>
  </si>
  <si>
    <t>Step</t>
  </si>
  <si>
    <t>Description</t>
  </si>
  <si>
    <t>Value</t>
  </si>
  <si>
    <t>Expected Results</t>
  </si>
  <si>
    <t>Result</t>
  </si>
  <si>
    <t>Defect/Comments</t>
  </si>
  <si>
    <t>End of Test Case</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</si>
  <si>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</si>
  <si>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</si>
  <si>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</si>
  <si>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</si>
  <si>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</si>
  <si>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</si>
  <si>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</si>
  <si>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</si>
  <si>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</si>
  <si>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</si>
  <si>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</si>
  <si>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</si>
  <si>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</si>
  <si>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</si>
  <si>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</si>
  <si>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</si>
  <si>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</si>
  <si>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</si>
  <si>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</si>
  <si>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</si>
  <si>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</si>
  <si>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</si>
  <si>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</si>
  <si>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</si>
  <si>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</si>
  <si>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</si>
  <si>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</si>
  <si>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</si>
  <si>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</si>
  <si>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</si>
  <si>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</si>
  <si>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</si>
  <si>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</si>
  <si>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</si>
  <si>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</si>
  <si>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</si>
  <si>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</si>
  <si>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</si>
  <si>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</si>
  <si>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</si>
  <si>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</si>
  <si>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</si>
  <si>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</si>
  <si>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</si>
  <si>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</si>
  <si>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</si>
  <si>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</si>
  <si>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</si>
  <si>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</si>
  <si>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</si>
  <si>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</si>
  <si>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</si>
  <si>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</si>
  <si>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</si>
  <si>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</si>
  <si>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</si>
  <si>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</si>
  <si>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</si>
  <si>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</si>
  <si>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</si>
  <si>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</si>
  <si>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</si>
  <si>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</si>
  <si>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</si>
  <si>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</si>
  <si>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</si>
  <si>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</si>
  <si>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</si>
  <si>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</si>
  <si>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</si>
  <si>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</si>
  <si>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</si>
  <si>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</si>
  <si>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</si>
  <si>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</si>
  <si>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</si>
  <si>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</si>
  <si>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</si>
  <si>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</si>
  <si>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</si>
  <si>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</si>
  <si>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</si>
  <si>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</si>
  <si>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</si>
  <si>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</si>
  <si>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</si>
  <si>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</si>
  <si>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</si>
  <si>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</si>
  <si>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</si>
  <si>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</si>
  <si>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</si>
  <si>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</si>
  <si>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</si>
  <si>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</si>
  <si>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</si>
  <si>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</si>
  <si>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</si>
  <si>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</si>
  <si>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</si>
  <si>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</si>
  <si>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</si>
  <si>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</si>
  <si>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</si>
  <si>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</si>
  <si>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</si>
  <si>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</si>
  <si>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</si>
  <si>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</si>
  <si>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</si>
  <si>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</si>
  <si>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</si>
  <si>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</si>
  <si>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</si>
  <si>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</si>
  <si>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</si>
  <si>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</si>
  <si>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</si>
  <si>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</si>
  <si>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</si>
  <si>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</si>
  <si>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</si>
  <si>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</si>
  <si>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</si>
  <si>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</si>
  <si>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</si>
  <si>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</si>
  <si>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</si>
  <si>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</si>
  <si>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</si>
  <si>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</si>
  <si>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</si>
  <si>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</si>
  <si>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</si>
  <si>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</si>
  <si>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</si>
  <si>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</si>
  <si>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</si>
  <si>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</si>
  <si>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</si>
  <si>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</si>
  <si>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</si>
  <si>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</si>
  <si>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</si>
  <si>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</si>
  <si>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</si>
  <si>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</si>
  <si>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</si>
  <si>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</si>
  <si>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</si>
  <si>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</si>
  <si>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</si>
  <si>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</si>
  <si>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</si>
  <si>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</si>
  <si>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</si>
  <si>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</si>
  <si>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</si>
  <si>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</si>
  <si>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</si>
  <si>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</si>
  <si>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</si>
  <si>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</si>
  <si>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</si>
  <si>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</si>
  <si>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</si>
  <si>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</si>
  <si>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</si>
  <si>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</si>
  <si>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</si>
  <si>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</si>
  <si>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</si>
  <si>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</si>
  <si>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</si>
  <si>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</si>
  <si>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</si>
  <si>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</si>
  <si>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</si>
  <si>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</si>
  <si>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</si>
  <si>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</si>
  <si>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</si>
  <si>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</si>
  <si>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</si>
  <si>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</si>
  <si>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</si>
  <si>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</si>
  <si>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</si>
  <si>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</si>
  <si>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</si>
  <si>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</si>
  <si>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</si>
  <si>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</si>
  <si>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</si>
  <si>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</si>
  <si>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</si>
  <si>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</si>
  <si>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</si>
  <si>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</si>
  <si>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</si>
  <si>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</si>
  <si>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</si>
  <si>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</si>
  <si>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</si>
  <si>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</si>
  <si>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</si>
  <si>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</si>
  <si>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</si>
  <si>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</si>
  <si>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</si>
  <si>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</si>
  <si>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</si>
  <si>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</si>
  <si>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</si>
  <si>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</si>
  <si>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</si>
  <si>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</si>
  <si>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</si>
  <si>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</si>
  <si>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</si>
  <si>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</si>
  <si>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</si>
  <si>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</si>
  <si>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</si>
  <si>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</si>
  <si>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</si>
  <si>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</si>
  <si>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</si>
  <si>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r>
      <t>Se</t>
    </r>
    <r>
      <rPr>
        <sz val="10"/>
        <rFont val="Arial"/>
        <family val="2"/>
      </rPr>
      <t>rena.li</t>
    </r>
    <phoneticPr fontId="7" type="noConversion"/>
  </si>
  <si>
    <t xml:space="preserve">
Test Scripts</t>
    <phoneticPr fontId="7" type="noConversion"/>
  </si>
  <si>
    <t>Target Test Case:</t>
    <phoneticPr fontId="7" type="noConversion"/>
  </si>
  <si>
    <t>Scenario/Purpose</t>
    <phoneticPr fontId="7" type="noConversion"/>
  </si>
  <si>
    <t>Prerequisite:</t>
    <phoneticPr fontId="7" type="noConversion"/>
  </si>
  <si>
    <t xml:space="preserve">UPDATE [dbo].[ProductHaul]   SET       [ProductHaulLifeStatus] = 2    WHERE   [id] = 31583 and version = 1
</t>
    <phoneticPr fontId="7" type="noConversion"/>
  </si>
  <si>
    <t xml:space="preserve">ad-admin </t>
    <phoneticPr fontId="7" type="noConversion"/>
  </si>
  <si>
    <t>UC004.001</t>
    <phoneticPr fontId="7" type="noConversion"/>
  </si>
  <si>
    <t>UC003-1</t>
    <phoneticPr fontId="7" type="noConversion"/>
  </si>
  <si>
    <r>
      <t xml:space="preserve">#66 Rheology </t>
    </r>
    <r>
      <rPr>
        <u/>
        <sz val="9"/>
        <color indexed="12"/>
        <rFont val="宋体"/>
        <family val="3"/>
        <charset val="134"/>
      </rPr>
      <t>类型，新增</t>
    </r>
    <r>
      <rPr>
        <u/>
        <sz val="9"/>
        <color indexed="12"/>
        <rFont val="Arial"/>
        <family val="3"/>
        <charset val="134"/>
      </rPr>
      <t>Test Temp</t>
    </r>
    <r>
      <rPr>
        <u/>
        <sz val="9"/>
        <color indexed="12"/>
        <rFont val="宋体"/>
        <family val="3"/>
        <charset val="134"/>
      </rPr>
      <t>字段</t>
    </r>
    <phoneticPr fontId="7" type="noConversion"/>
  </si>
  <si>
    <t>UC003.001</t>
    <phoneticPr fontId="7" type="noConversion"/>
  </si>
  <si>
    <t>UC003.003</t>
    <phoneticPr fontId="7" type="noConversion"/>
  </si>
  <si>
    <t>Login success</t>
    <phoneticPr fontId="7" type="noConversion"/>
  </si>
  <si>
    <t>Data can be stored normally,Check the page to see the information,User interface input</t>
    <phoneticPr fontId="7" type="noConversion"/>
  </si>
  <si>
    <t>Data can be stored normally,Check the page to see the information,File import</t>
    <phoneticPr fontId="7" type="noConversion"/>
  </si>
  <si>
    <r>
      <rPr>
        <sz val="10"/>
        <rFont val="Arial"/>
        <family val="2"/>
      </rPr>
      <t xml:space="preserve">change from mL/30min to </t>
    </r>
    <r>
      <rPr>
        <sz val="10"/>
        <rFont val="宋体"/>
        <family val="3"/>
        <charset val="134"/>
      </rPr>
      <t>mL API</t>
    </r>
    <phoneticPr fontId="7" type="noConversion"/>
  </si>
  <si>
    <t>#60  The FluidLoss unit was changed from mL/30min to mL API</t>
    <phoneticPr fontId="7" type="noConversion"/>
  </si>
  <si>
    <t>UC004-1</t>
    <phoneticPr fontId="7" type="noConversion"/>
  </si>
  <si>
    <t>UC003.002</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</si>
  <si>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System page to add</t>
    </r>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</si>
  <si>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JSON file import</t>
    </r>
    <phoneticPr fontId="7" type="noConversion"/>
  </si>
  <si>
    <t>File import data can be displayed normally</t>
    <phoneticPr fontId="7" type="noConversion"/>
  </si>
  <si>
    <t>UC003-2</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</si>
  <si>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from clone</t>
    </r>
    <phoneticPr fontId="7" type="noConversion"/>
  </si>
  <si>
    <t>The cloned data has a new attribute. Procedure</t>
    <phoneticPr fontId="7" type="noConversion"/>
  </si>
  <si>
    <t>UC003-3</t>
  </si>
  <si>
    <t>Alice.Sun</t>
    <phoneticPr fontId="7" type="noConversion"/>
  </si>
  <si>
    <t xml:space="preserve"> </t>
    <phoneticPr fontId="7" type="noConversion"/>
  </si>
  <si>
    <t xml:space="preserve"> https://github.com/orgs/Sanjel-Energy-Services/projects/16/views/1?pane=issue&amp;itemId=28395738</t>
    <phoneticPr fontId="7" type="noConversion"/>
  </si>
  <si>
    <t>Access E-Service Online app and login</t>
    <phoneticPr fontId="7" type="noConversion"/>
  </si>
  <si>
    <t>Open the Schedule page</t>
    <phoneticPr fontId="7" type="noConversion"/>
  </si>
  <si>
    <t>All information will be saved correctly</t>
    <phoneticPr fontId="7" type="noConversion"/>
  </si>
  <si>
    <t>Fill in general information and click save</t>
    <phoneticPr fontId="7" type="noConversion"/>
  </si>
  <si>
    <t xml:space="preserve">访问E-Service Online system -&gt;BIN&gt;New Schedule Request </t>
    <phoneticPr fontId="7" type="noConversion"/>
  </si>
  <si>
    <t>Access Menu:RIG JOB，right Click on BLENDS, Schedule a product Haul</t>
    <phoneticPr fontId="7" type="noConversion"/>
  </si>
  <si>
    <t xml:space="preserve">Fill in general information and click on Save </t>
    <phoneticPr fontId="7" type="noConversion"/>
  </si>
  <si>
    <t>Schedule a Product Haul on BIN column of BULK PLANT board</t>
    <phoneticPr fontId="7" type="noConversion"/>
  </si>
  <si>
    <t>After user schedules a product haul, Assignment Status and Bulker Crew Log Status will be changed accordingly.</t>
    <phoneticPr fontId="7" type="noConversion"/>
  </si>
  <si>
    <t>访问E-Service Online system -&gt;RIG JOB -&gt; BLENDS&gt;Schedule a Product Haul</t>
    <phoneticPr fontId="7" type="noConversion"/>
  </si>
  <si>
    <t>访问E-Service Online system -&gt;BULK PLANT -&gt;BLENDS&gt;Schedule a Product Haul</t>
    <phoneticPr fontId="7" type="noConversion"/>
  </si>
  <si>
    <t>Access Menu:BULK PLANT，right Click on BIN, Schedule a product Haul</t>
    <phoneticPr fontId="7" type="noConversion"/>
  </si>
  <si>
    <t>User will schedule a Blend request and raise a haul request immediately.</t>
    <phoneticPr fontId="7" type="noConversion"/>
  </si>
  <si>
    <t xml:space="preserve">访问E-Service Online system -&gt;RIG JOB -&gt;BLENDS -&gt;Raise a Blend request -&gt;Raise a Haul request </t>
    <phoneticPr fontId="7" type="noConversion"/>
  </si>
  <si>
    <t>Schedule Blend Request page will be opened</t>
    <phoneticPr fontId="7" type="noConversion"/>
  </si>
  <si>
    <t>Access Menu:BULK PLANT，right Click on BLEND, Click on Schedule a Blend Request</t>
    <phoneticPr fontId="7" type="noConversion"/>
  </si>
  <si>
    <t>Click on BLENI column,Schedule a Haul Request</t>
    <phoneticPr fontId="7" type="noConversion"/>
  </si>
  <si>
    <t>All information will be saved correctly, Blend request will be scheduled successfully</t>
    <phoneticPr fontId="7" type="noConversion"/>
  </si>
  <si>
    <t>Haul request will be scheduled successfully for the Blend request</t>
    <phoneticPr fontId="7" type="noConversion"/>
  </si>
  <si>
    <t>After user reschedules a product haul, assignment status and bulker crew log status will be changed accordingly</t>
    <phoneticPr fontId="7" type="noConversion"/>
  </si>
  <si>
    <t>https://github.com/orgs/Sanjel-Energy-Services/projects/16/views/1?pane=issue&amp;itemId=28395738</t>
    <phoneticPr fontId="7" type="noConversion"/>
  </si>
  <si>
    <t>访问E-Service Online system -&gt;BIN&gt;Reschedule a Product Haul</t>
    <phoneticPr fontId="7" type="noConversion"/>
  </si>
  <si>
    <t>Access E-Service Online app and login</t>
  </si>
  <si>
    <t>The product haul will be rescheduled successfully</t>
    <phoneticPr fontId="7" type="noConversion"/>
  </si>
  <si>
    <t xml:space="preserve">Access Menu:RIG JOB，right Click on BIN </t>
    <phoneticPr fontId="7" type="noConversion"/>
  </si>
  <si>
    <t>System will display the menu Reschedule the Product Haul</t>
    <phoneticPr fontId="7" type="noConversion"/>
  </si>
  <si>
    <t>UC004.002</t>
    <phoneticPr fontId="7" type="noConversion"/>
  </si>
  <si>
    <t>System will display a list of Scheduled Product Haul</t>
    <phoneticPr fontId="7" type="noConversion"/>
  </si>
  <si>
    <t>User clicks on a Scheduled Product Haul and change current Sanjel Crew to another Sanjel Crew</t>
    <phoneticPr fontId="7" type="noConversion"/>
  </si>
  <si>
    <t>UC004-2</t>
    <phoneticPr fontId="7" type="noConversion"/>
  </si>
  <si>
    <t>Access Menu:RIG JOB，right Click on BLENDS</t>
    <phoneticPr fontId="7" type="noConversion"/>
  </si>
  <si>
    <t>UC004.04</t>
    <phoneticPr fontId="7" type="noConversion"/>
  </si>
  <si>
    <t>UC004-4</t>
    <phoneticPr fontId="7" type="noConversion"/>
  </si>
  <si>
    <t>访问E-Service Online system -&gt;BLENDS&gt;Reschedule a Product Haul</t>
    <phoneticPr fontId="7" type="noConversion"/>
  </si>
  <si>
    <t>UC004.05</t>
    <phoneticPr fontId="7" type="noConversion"/>
  </si>
  <si>
    <r>
      <t xml:space="preserve">Check Assignment status from table </t>
    </r>
    <r>
      <rPr>
        <b/>
        <sz val="10"/>
        <rFont val="宋体"/>
        <family val="3"/>
        <charset val="134"/>
      </rPr>
      <t>RigJobCrewSectionStatus</t>
    </r>
    <r>
      <rPr>
        <sz val="10"/>
        <rFont val="宋体"/>
        <family val="3"/>
        <charset val="134"/>
      </rPr>
      <t xml:space="preserve"> in database</t>
    </r>
    <phoneticPr fontId="7" type="noConversion"/>
  </si>
  <si>
    <t>UC004-5</t>
    <phoneticPr fontId="7" type="noConversion"/>
  </si>
  <si>
    <t>UC004.06</t>
    <phoneticPr fontId="7" type="noConversion"/>
  </si>
  <si>
    <t xml:space="preserve">Reschedule a Product Haul on BLENDS column --&gt; Change third party crew to  Sanjel crew crew
</t>
    <phoneticPr fontId="7" type="noConversion"/>
  </si>
  <si>
    <t>User clicks on Reschedule button</t>
    <phoneticPr fontId="7" type="noConversion"/>
  </si>
  <si>
    <t>System will display  a list of Scheduled Product Haul</t>
    <phoneticPr fontId="7" type="noConversion"/>
  </si>
  <si>
    <t>Assignment status will not be changed and will still be Assigned</t>
    <phoneticPr fontId="7" type="noConversion"/>
  </si>
  <si>
    <t>UC004.07</t>
    <phoneticPr fontId="7" type="noConversion"/>
  </si>
  <si>
    <t>UC004-7</t>
    <phoneticPr fontId="7" type="noConversion"/>
  </si>
  <si>
    <t>User clicks on one Scheduled Product Haul and Change third party crew to another third party crew</t>
    <phoneticPr fontId="7" type="noConversion"/>
  </si>
  <si>
    <t>UC004.08</t>
    <phoneticPr fontId="7" type="noConversion"/>
  </si>
  <si>
    <t>UC004-8</t>
    <phoneticPr fontId="7" type="noConversion"/>
  </si>
  <si>
    <t xml:space="preserve">Reschedule a Product Haul on BIN column of Bulk Plant section--&gt;  Change GoWithCrew to not go with crew
</t>
    <phoneticPr fontId="7" type="noConversion"/>
  </si>
  <si>
    <t>Access Menu:RIG JOB，right Click on BIN column of Bulk Plant section</t>
    <phoneticPr fontId="7" type="noConversion"/>
  </si>
  <si>
    <t>User clicks on one Scheduled Product Haul and Change GoWithCrew to not go with crew</t>
    <phoneticPr fontId="7" type="noConversion"/>
  </si>
  <si>
    <t>UC004.09</t>
    <phoneticPr fontId="7" type="noConversion"/>
  </si>
  <si>
    <t xml:space="preserve">System will display a list of menu include Reschedule Product Haul </t>
    <phoneticPr fontId="7" type="noConversion"/>
  </si>
  <si>
    <t>#004  Reschedule a Product Haul</t>
    <phoneticPr fontId="7" type="noConversion"/>
  </si>
  <si>
    <t>Assignment status and Bulker Crew Log Status will be changed once a Scheduled Product Haul has been rescheduled.</t>
    <phoneticPr fontId="7" type="noConversion"/>
  </si>
  <si>
    <r>
      <t xml:space="preserve">Check </t>
    </r>
    <r>
      <rPr>
        <b/>
        <sz val="10"/>
        <rFont val="宋体"/>
        <family val="3"/>
        <charset val="134"/>
      </rPr>
      <t>Assignment status</t>
    </r>
    <r>
      <rPr>
        <sz val="10"/>
        <rFont val="宋体"/>
        <family val="3"/>
        <charset val="134"/>
      </rPr>
      <t xml:space="preserve"> of the assigned crew in database</t>
    </r>
    <phoneticPr fontId="7" type="noConversion"/>
  </si>
  <si>
    <t>Precondition:Assignment is on scheduled status</t>
    <phoneticPr fontId="7" type="noConversion"/>
  </si>
  <si>
    <t>Change Sanjel crew (Crew 1) to another Sanjel crew (Crew 2)</t>
    <phoneticPr fontId="7" type="noConversion"/>
  </si>
  <si>
    <t xml:space="preserve">Reschedule a Product Haul on BIN column of Bulk Plant section--&gt; Change third party crew to  Sanjel crew 
</t>
    <phoneticPr fontId="7" type="noConversion"/>
  </si>
  <si>
    <t xml:space="preserve">
Reschedule a Product Haul on BIN column --&gt; Change Sanjel crew(Crew1) to another Sanjel crew(Crew2)
</t>
    <phoneticPr fontId="7" type="noConversion"/>
  </si>
  <si>
    <t>Done</t>
    <phoneticPr fontId="7" type="noConversion"/>
  </si>
  <si>
    <t xml:space="preserve">Dispatcher selects a Bulk Plant to load up the blend.
</t>
    <phoneticPr fontId="7" type="noConversion"/>
  </si>
  <si>
    <t xml:space="preserve">Dispatcher leaves Go With Crew unchecked.
</t>
    <phoneticPr fontId="7" type="noConversion"/>
  </si>
  <si>
    <t xml:space="preserve">Dispatcher enters the blend amount to offload to a bin(s)
</t>
    <phoneticPr fontId="7" type="noConversion"/>
  </si>
  <si>
    <t xml:space="preserve">Dispatcher leaves Load to An Existing Haul unchecked
</t>
    <phoneticPr fontId="7" type="noConversion"/>
  </si>
  <si>
    <t xml:space="preserve">Dispatcher enters Estimated Load Time
</t>
    <phoneticPr fontId="7" type="noConversion"/>
  </si>
  <si>
    <t xml:space="preserve">Dispatcher enters Expected On Location Time
</t>
    <phoneticPr fontId="7" type="noConversion"/>
  </si>
  <si>
    <t xml:space="preserve">Dispatcher enters Estimated Travel Time
</t>
    <phoneticPr fontId="7" type="noConversion"/>
  </si>
  <si>
    <t xml:space="preserve">Dispatcher selects a planned crew
</t>
    <phoneticPr fontId="7" type="noConversion"/>
  </si>
  <si>
    <t xml:space="preserve">Dispatcher enters pod allocations.
</t>
    <phoneticPr fontId="7" type="noConversion"/>
  </si>
  <si>
    <t xml:space="preserve">Dispatcher writes comments
</t>
    <phoneticPr fontId="7" type="noConversion"/>
  </si>
  <si>
    <t xml:space="preserve">Dispatcher completes the product haul.
</t>
    <phoneticPr fontId="7" type="noConversion"/>
  </si>
  <si>
    <t>UC003.005</t>
    <phoneticPr fontId="7" type="noConversion"/>
  </si>
  <si>
    <t>UC003.006</t>
    <phoneticPr fontId="7" type="noConversion"/>
  </si>
  <si>
    <t>UC003-6</t>
    <phoneticPr fontId="7" type="noConversion"/>
  </si>
  <si>
    <t>Product Haul Expected On Location Time is same as job's Expected On Location Time
Product Haul Estimated Travel Time is same as Job's Estimated Travel Time
Product Haul Estimated Travel Time is same as Job's Estimated Travel Time</t>
    <phoneticPr fontId="7" type="noConversion"/>
  </si>
  <si>
    <t xml:space="preserve">Check  Expected Onlocation Time, Estimated Travel Time, </t>
    <phoneticPr fontId="7" type="noConversion"/>
  </si>
  <si>
    <t>Schedule a BLEND Request and a HAUL Request on BLEND column of Rig Board</t>
    <phoneticPr fontId="7" type="noConversion"/>
  </si>
  <si>
    <t>UC003.007</t>
    <phoneticPr fontId="7" type="noConversion"/>
  </si>
  <si>
    <t>UC003-7</t>
    <phoneticPr fontId="7" type="noConversion"/>
  </si>
  <si>
    <t>Schedule a Product Haul Request on BLEND column of Rig Board</t>
    <phoneticPr fontId="7" type="noConversion"/>
  </si>
  <si>
    <t>User shcedules a prodcut haul request on BLEND column of Rig Board</t>
    <phoneticPr fontId="7" type="noConversion"/>
  </si>
  <si>
    <t>System will display a pop up for user to input the product haul information</t>
    <phoneticPr fontId="7" type="noConversion"/>
  </si>
  <si>
    <t>System will display the dropdown list of Third Party crew</t>
    <phoneticPr fontId="7" type="noConversion"/>
  </si>
  <si>
    <t xml:space="preserve">Dispatcher fills in all mandatory fields and ticks up Third Party crew and selects one crew from the Third Party Crew dropdown list.
</t>
    <phoneticPr fontId="7" type="noConversion"/>
  </si>
  <si>
    <t xml:space="preserve">Dispatcher selects one Third Party Crew from the dropdown list and clicks on Save
</t>
    <phoneticPr fontId="7" type="noConversion"/>
  </si>
  <si>
    <t xml:space="preserve">A Blend Request (ProductHaulLoad) is scheduled </t>
    <phoneticPr fontId="7" type="noConversion"/>
  </si>
  <si>
    <t>A Product Haul is scheduled with Pod allocations specified</t>
    <phoneticPr fontId="7" type="noConversion"/>
  </si>
  <si>
    <t>A Shipping Load Sheet is scheduled with Blend Unload Sheet(s) specified</t>
    <phoneticPr fontId="7" type="noConversion"/>
  </si>
  <si>
    <t>A crew assignment is scheduled (RigJobSanjelCrewSection)</t>
    <phoneticPr fontId="7" type="noConversion"/>
  </si>
  <si>
    <t>Schedule a Product Haul Request on BIN column of Rig Board</t>
    <phoneticPr fontId="7" type="noConversion"/>
  </si>
  <si>
    <t>UC003.009</t>
    <phoneticPr fontId="7" type="noConversion"/>
  </si>
  <si>
    <t>UC003.010</t>
    <phoneticPr fontId="7" type="noConversion"/>
  </si>
  <si>
    <t>Schedule a Product Haul Request on BIN column of BULK PLANT</t>
    <phoneticPr fontId="7" type="noConversion"/>
  </si>
  <si>
    <t>UC004.003</t>
    <phoneticPr fontId="7" type="noConversion"/>
  </si>
  <si>
    <t>Description</t>
    <phoneticPr fontId="7" type="noConversion"/>
  </si>
  <si>
    <t>UC004.10</t>
    <phoneticPr fontId="7" type="noConversion"/>
  </si>
  <si>
    <t>System hides Blend amount to offload to a bin(s)
System hides Expected On Location Time.
System hides Estimated Travel Time. It will be same as pumper crew.
All information will be saved correctly, Blend request will be scheduled successfully</t>
    <phoneticPr fontId="7" type="noConversion"/>
  </si>
  <si>
    <t>Schedule a Product Haul on BLEND column of Rig Job Section</t>
    <phoneticPr fontId="7" type="noConversion"/>
  </si>
  <si>
    <t>Access Menu:RIG JOB，right Click on target BLEND column and click on Schedule Blend Request</t>
    <phoneticPr fontId="7" type="noConversion"/>
  </si>
  <si>
    <t>Schedule Blend Request Page will be opened</t>
    <phoneticPr fontId="7" type="noConversion"/>
  </si>
  <si>
    <t>Schedule a Product Haul on BLEND column of Rig Board</t>
    <phoneticPr fontId="7" type="noConversion"/>
  </si>
  <si>
    <t>User changes Estimated Loaded Time</t>
    <phoneticPr fontId="7" type="noConversion"/>
  </si>
  <si>
    <t>User changes Expected OnLocation Time</t>
    <phoneticPr fontId="7" type="noConversion"/>
  </si>
  <si>
    <t>System will display a list includes reschedule product haul</t>
    <phoneticPr fontId="7" type="noConversion"/>
  </si>
  <si>
    <t xml:space="preserve">User clicks Reschedule Product Haul and  selects one scheduled product haul  </t>
    <phoneticPr fontId="7" type="noConversion"/>
  </si>
  <si>
    <t>Reschedule product haul page will be displayed and user is able to edit items on the page</t>
    <phoneticPr fontId="7" type="noConversion"/>
  </si>
  <si>
    <t xml:space="preserve">Reschedule a Product Haul on BIN column --&gt; Choose Go With Crew
</t>
    <phoneticPr fontId="7" type="noConversion"/>
  </si>
  <si>
    <t>System will hide Estimated Loaded Time and Expected OnLocation Time</t>
    <phoneticPr fontId="7" type="noConversion"/>
  </si>
  <si>
    <t>Click on Save button</t>
    <phoneticPr fontId="7" type="noConversion"/>
  </si>
  <si>
    <r>
      <t xml:space="preserve">Assignment is in </t>
    </r>
    <r>
      <rPr>
        <b/>
        <sz val="10"/>
        <rFont val="宋体"/>
        <family val="3"/>
        <charset val="134"/>
      </rPr>
      <t xml:space="preserve">SCHEDULED  status </t>
    </r>
    <phoneticPr fontId="7" type="noConversion"/>
  </si>
  <si>
    <t>Check Estimated Travel Time</t>
    <phoneticPr fontId="7" type="noConversion"/>
  </si>
  <si>
    <t>Product Haul Estimated Travel Time is same as Job's Estimated Travel Time</t>
    <phoneticPr fontId="7" type="noConversion"/>
  </si>
  <si>
    <t>Check Expected OnLocation Time</t>
    <phoneticPr fontId="7" type="noConversion"/>
  </si>
  <si>
    <t xml:space="preserve">Product Haul Estimated Travel Time is same as Job's Estimated Travel Time </t>
    <phoneticPr fontId="7" type="noConversion"/>
  </si>
  <si>
    <t>Shipping Load Sheet is scheduled without Blend Unload Sheet(s) specified.</t>
    <phoneticPr fontId="7" type="noConversion"/>
  </si>
  <si>
    <t>Check Shipping Load Sheet</t>
    <phoneticPr fontId="7" type="noConversion"/>
  </si>
  <si>
    <t>bug</t>
    <phoneticPr fontId="7" type="noConversion"/>
  </si>
  <si>
    <t xml:space="preserve">Reschedule a Product Haul on BIN column --&gt; Change Sanjel Crew ( Crew 1) to Third party crew (Crew 2)
</t>
    <phoneticPr fontId="7" type="noConversion"/>
  </si>
  <si>
    <t>System will display the menu list include Schedule Product Haul and  Reschedule Product Haul</t>
    <phoneticPr fontId="7" type="noConversion"/>
  </si>
  <si>
    <t>Product Haul will be shceduled successfully</t>
    <phoneticPr fontId="7" type="noConversion"/>
  </si>
  <si>
    <t xml:space="preserve">Reschedule a Product Haul on BIN column --&gt; Change Third Party Crew ( Crew 1) to Third party crew (Crew 2)
</t>
    <phoneticPr fontId="7" type="noConversion"/>
  </si>
  <si>
    <t>Schedule a Product Haul and assign to Third Party Crew1</t>
    <phoneticPr fontId="7" type="noConversion"/>
  </si>
  <si>
    <t>Reschedule the product haul and assign the haul to Third Party Crew2</t>
    <phoneticPr fontId="7" type="noConversion"/>
  </si>
  <si>
    <t xml:space="preserve">
Reschedule a Product Haul on BLEND column --&gt; Change Third party crew (Crew 1) to  Sanjel crew ( Crew 2)
</t>
    <phoneticPr fontId="7" type="noConversion"/>
  </si>
  <si>
    <t>QA Tester 4</t>
    <phoneticPr fontId="7" type="noConversion"/>
  </si>
  <si>
    <t>Dev1</t>
    <phoneticPr fontId="7" type="noConversion"/>
  </si>
  <si>
    <t>Dev2</t>
    <phoneticPr fontId="7" type="noConversion"/>
  </si>
  <si>
    <t>Scrum Master</t>
    <phoneticPr fontId="7" type="noConversion"/>
  </si>
  <si>
    <t>Li  Ying</t>
    <phoneticPr fontId="7" type="noConversion"/>
  </si>
  <si>
    <t>Sun Ting</t>
    <phoneticPr fontId="7" type="noConversion"/>
  </si>
  <si>
    <t>Tong  Tao</t>
    <phoneticPr fontId="7" type="noConversion"/>
  </si>
  <si>
    <t xml:space="preserve">Zhang Yuan </t>
    <phoneticPr fontId="7" type="noConversion"/>
  </si>
  <si>
    <t>Bela   Zhao</t>
    <phoneticPr fontId="7" type="noConversion"/>
  </si>
  <si>
    <t>UC003-3</t>
    <phoneticPr fontId="7" type="noConversion"/>
  </si>
  <si>
    <t>Input mixed water</t>
    <phoneticPr fontId="7" type="noConversion"/>
  </si>
  <si>
    <t>A product haul will be created</t>
    <phoneticPr fontId="7" type="noConversion"/>
  </si>
  <si>
    <t>Click on Base Blend Tonnage and input amount</t>
    <phoneticPr fontId="7" type="noConversion"/>
  </si>
  <si>
    <t>Check amount on product haul page</t>
    <phoneticPr fontId="7" type="noConversion"/>
  </si>
  <si>
    <t>Scheduled amount can be displayed correctly</t>
    <phoneticPr fontId="7" type="noConversion"/>
  </si>
  <si>
    <t xml:space="preserve">Dispatcher ticks up using existing haul
</t>
    <phoneticPr fontId="7" type="noConversion"/>
  </si>
  <si>
    <t xml:space="preserve">Dispatcher enters the blend amount to haul and click total blend tonnage.
</t>
    <phoneticPr fontId="7" type="noConversion"/>
  </si>
  <si>
    <t>Dispatcher enters the blend amount to haul and click base blend tonnage.</t>
    <phoneticPr fontId="7" type="noConversion"/>
  </si>
  <si>
    <t>Dispatcher schedules a haul request against the blend request</t>
    <phoneticPr fontId="7" type="noConversion"/>
  </si>
  <si>
    <t>Dispatcher selects Go With Crew</t>
    <phoneticPr fontId="7" type="noConversion"/>
  </si>
  <si>
    <t>Schedule a BLEND Request and a HAUL Request on BLEND column</t>
    <phoneticPr fontId="7" type="noConversion"/>
  </si>
  <si>
    <t>Schedule a Product Haul on BLENDS column of Rig Board</t>
    <phoneticPr fontId="7" type="noConversion"/>
  </si>
  <si>
    <t>Access Menu:RIG JOB，right Click on BLEND, Schedule a product Haul</t>
    <phoneticPr fontId="7" type="noConversion"/>
  </si>
  <si>
    <t xml:space="preserve">Dispatcher inputs mixed water
</t>
    <phoneticPr fontId="7" type="noConversion"/>
  </si>
  <si>
    <t xml:space="preserve">Dispatcher enters the blend amount to haul and clicks base blend tonnage 
</t>
    <phoneticPr fontId="7" type="noConversion"/>
  </si>
  <si>
    <t xml:space="preserve">Dispatcher enters Expected OnLocation Time
</t>
    <phoneticPr fontId="7" type="noConversion"/>
  </si>
  <si>
    <t>Dispatcher checks amount on product haul page</t>
    <phoneticPr fontId="7" type="noConversion"/>
  </si>
  <si>
    <t>Dispatcher selects available Sanjel Crew to deliver the blend request</t>
    <phoneticPr fontId="7" type="noConversion"/>
  </si>
  <si>
    <t>UC003.004</t>
    <phoneticPr fontId="7" type="noConversion"/>
  </si>
  <si>
    <r>
      <t xml:space="preserve">Fill in general information and click on Save 
</t>
    </r>
    <r>
      <rPr>
        <b/>
        <sz val="10"/>
        <rFont val="宋体"/>
        <family val="3"/>
        <charset val="134"/>
      </rPr>
      <t>Dispatcher ticks up Go With Crew</t>
    </r>
    <r>
      <rPr>
        <sz val="10"/>
        <rFont val="宋体"/>
        <family val="3"/>
        <charset val="134"/>
      </rPr>
      <t xml:space="preserve">
</t>
    </r>
    <phoneticPr fontId="7" type="noConversion"/>
  </si>
  <si>
    <t xml:space="preserve">Access Menu:Rig Board，right click on BLEND and select schedule a product haul  </t>
    <phoneticPr fontId="7" type="noConversion"/>
  </si>
  <si>
    <r>
      <t xml:space="preserve">Dispatcher selects one </t>
    </r>
    <r>
      <rPr>
        <b/>
        <sz val="10"/>
        <rFont val="宋体"/>
        <family val="3"/>
        <charset val="134"/>
      </rPr>
      <t>Third Party Crew</t>
    </r>
    <r>
      <rPr>
        <sz val="10"/>
        <rFont val="宋体"/>
        <family val="3"/>
        <charset val="134"/>
      </rPr>
      <t xml:space="preserve"> from the dropdown list and clicks on Save
</t>
    </r>
    <phoneticPr fontId="7" type="noConversion"/>
  </si>
  <si>
    <t>Dispatcher inputs blend amount and ticks up Base Blend Tonnage</t>
    <phoneticPr fontId="7" type="noConversion"/>
  </si>
  <si>
    <t>Dispatcher inputs mixed water and ticks up Blend Test</t>
    <phoneticPr fontId="7" type="noConversion"/>
  </si>
  <si>
    <t xml:space="preserve">Access Menu:Rig Board，right click on BIN and select schedule a product haul  </t>
    <phoneticPr fontId="7" type="noConversion"/>
  </si>
  <si>
    <t xml:space="preserve">Dispatcher ticks up </t>
    <phoneticPr fontId="7" type="noConversion"/>
  </si>
  <si>
    <t xml:space="preserve">Dispatcher ticks up the checkbox before Go With Crew  
</t>
    <phoneticPr fontId="7" type="noConversion"/>
  </si>
  <si>
    <t xml:space="preserve">Access Menu:Rig Board，right click on BIN and schedule a product haul  </t>
    <phoneticPr fontId="7" type="noConversion"/>
  </si>
  <si>
    <t>UC003-9</t>
    <phoneticPr fontId="7" type="noConversion"/>
  </si>
  <si>
    <r>
      <t xml:space="preserve">Dispatcher fills in all mandatory fields and ticks up </t>
    </r>
    <r>
      <rPr>
        <b/>
        <sz val="10"/>
        <rFont val="宋体"/>
        <family val="3"/>
        <charset val="134"/>
      </rPr>
      <t>Third Party Crew</t>
    </r>
    <r>
      <rPr>
        <sz val="10"/>
        <rFont val="宋体"/>
        <family val="3"/>
        <charset val="134"/>
      </rPr>
      <t xml:space="preserve">, selecting one crew from the Third Party Crew dropdown list.
</t>
    </r>
    <phoneticPr fontId="7" type="noConversion"/>
  </si>
  <si>
    <r>
      <t xml:space="preserve">Dispatcher fills in all mandatory fields and ticks up  </t>
    </r>
    <r>
      <rPr>
        <b/>
        <sz val="10"/>
        <rFont val="宋体"/>
        <family val="3"/>
        <charset val="134"/>
      </rPr>
      <t xml:space="preserve">using existing haul
</t>
    </r>
    <r>
      <rPr>
        <sz val="10"/>
        <rFont val="宋体"/>
        <family val="3"/>
        <charset val="134"/>
      </rPr>
      <t xml:space="preserve">
</t>
    </r>
    <phoneticPr fontId="7" type="noConversion"/>
  </si>
  <si>
    <t>UC003.011</t>
    <phoneticPr fontId="7" type="noConversion"/>
  </si>
  <si>
    <t xml:space="preserve">Dispatcher fills in all mandatory fields and  selects one Sanjel Crew from crew dropdown list
</t>
    <phoneticPr fontId="7" type="noConversion"/>
  </si>
  <si>
    <t>Access Menu:BULK PLANT，right click on BLEND and click Schedule Blend Request</t>
    <phoneticPr fontId="7" type="noConversion"/>
  </si>
  <si>
    <t>System will display a pop up for user to input the Blend Request  information</t>
    <phoneticPr fontId="7" type="noConversion"/>
  </si>
  <si>
    <t>User changes Loaded Amount</t>
    <phoneticPr fontId="7" type="noConversion"/>
  </si>
  <si>
    <t xml:space="preserve">Dispatcher clicks Reschedule Product Haul and  selects one scheduled product haul  </t>
    <phoneticPr fontId="7" type="noConversion"/>
  </si>
  <si>
    <t>Dispatcher revises BLEND amount</t>
    <phoneticPr fontId="7" type="noConversion"/>
  </si>
  <si>
    <t xml:space="preserve">Reschedule a Product Haul on BIN column of Rig Board --&gt; Change Time and BLEND amount Only
</t>
    <phoneticPr fontId="7" type="noConversion"/>
  </si>
  <si>
    <r>
      <t xml:space="preserve">Dispatcher chooses </t>
    </r>
    <r>
      <rPr>
        <b/>
        <sz val="10"/>
        <rFont val="宋体"/>
        <family val="3"/>
        <charset val="134"/>
      </rPr>
      <t>GO WITH CREW</t>
    </r>
    <phoneticPr fontId="7" type="noConversion"/>
  </si>
  <si>
    <t xml:space="preserve">Dispatcher clicks Reschedule a Product Haul </t>
    <phoneticPr fontId="7" type="noConversion"/>
  </si>
  <si>
    <t>Reschedule product haul page will be displayed</t>
    <phoneticPr fontId="7" type="noConversion"/>
  </si>
  <si>
    <t>Dispatcher changes crew from Sanjel Crew1 to Sanjel Crew2</t>
    <phoneticPr fontId="7" type="noConversion"/>
  </si>
  <si>
    <t>Product Haul will be reshceduled successfully</t>
    <phoneticPr fontId="7" type="noConversion"/>
  </si>
  <si>
    <t>User clicks on one Scheduled Product Haul and change from  Change Third party crew (Crew 1) to  Sanjel crew ( Crew 2)</t>
    <phoneticPr fontId="7" type="noConversion"/>
  </si>
  <si>
    <t>UC004-06</t>
    <phoneticPr fontId="7" type="noConversion"/>
  </si>
  <si>
    <t>UC004-07</t>
    <phoneticPr fontId="7" type="noConversion"/>
  </si>
  <si>
    <t>User clicks one Scheduled Product Haul and change Third Party Crew to Sanjel Crew</t>
    <phoneticPr fontId="7" type="noConversion"/>
  </si>
  <si>
    <t xml:space="preserve">Reschedule a Product Haul on BIN column of Bulk Plant section--&gt; Select using existing haul 
</t>
    <phoneticPr fontId="7" type="noConversion"/>
  </si>
  <si>
    <t xml:space="preserve">User clicks on one Scheduled Product Haul </t>
    <phoneticPr fontId="7" type="noConversion"/>
  </si>
  <si>
    <t>Rescheduled product haul information will be displayed</t>
    <phoneticPr fontId="7" type="noConversion"/>
  </si>
  <si>
    <t>Dispatcher revises blend amount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</si>
</sst>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46"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u/>
      <sz val="9"/>
      <color indexed="12"/>
      <name val="宋体"/>
      <family val="3"/>
      <charset val="134"/>
    </font>
    <font>
      <u/>
      <sz val="9"/>
      <color indexed="12"/>
      <name val="Arial"/>
      <family val="3"/>
      <charset val="134"/>
    </font>
    <font>
      <sz val="10"/>
      <name val="宋体"/>
      <family val="3"/>
      <charset val="134"/>
    </font>
    <font>
      <sz val="10"/>
      <name val="Arial"/>
      <family val="3"/>
      <charset val="134"/>
    </font>
    <font>
      <sz val="10"/>
      <name val="Arial"/>
      <family val="2"/>
      <charset val="134"/>
    </font>
    <font>
      <b/>
      <sz val="10"/>
      <name val="宋体"/>
      <family val="3"/>
      <charset val="134"/>
    </font>
  </fonts>
  <fills count="1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0"/>
        <bgColor indexed="64"/>
      </patternFill>
    </fill>
    <fill>
      <patternFill patternType="solid">
        <fgColor theme="5" tint="0.59999389629810485"/>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right style="thin">
        <color auto="1"/>
      </right>
      <top style="double">
        <color auto="1"/>
      </top>
      <bottom/>
      <diagonal/>
    </border>
    <border>
      <left style="medium">
        <color auto="1"/>
      </left>
      <right/>
      <top style="double">
        <color auto="1"/>
      </top>
      <bottom style="thin">
        <color auto="1"/>
      </bottom>
      <diagonal/>
    </border>
    <border>
      <left/>
      <right style="thin">
        <color auto="1"/>
      </right>
      <top/>
      <bottom style="double">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medium">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39" fillId="0" borderId="0" applyFont="0" applyFill="0" applyBorder="0" applyAlignment="0" applyProtection="0"/>
    <xf numFmtId="0" fontId="1" fillId="0" borderId="0" applyNumberFormat="0" applyFill="0" applyBorder="0" applyAlignment="0" applyProtection="0">
      <alignment vertical="top"/>
      <protection locked="0"/>
    </xf>
    <xf numFmtId="0" fontId="39" fillId="0" borderId="0"/>
    <xf numFmtId="9" fontId="39" fillId="0" borderId="0" applyFont="0" applyFill="0" applyBorder="0" applyAlignment="0" applyProtection="0"/>
  </cellStyleXfs>
  <cellXfs count="432">
    <xf numFmtId="0" fontId="0" fillId="0" borderId="0" xfId="0"/>
    <xf numFmtId="0" fontId="39" fillId="0" borderId="1" xfId="4" applyBorder="1" applyAlignment="1">
      <alignment horizontal="left" vertical="top"/>
    </xf>
    <xf numFmtId="0" fontId="39" fillId="0" borderId="2" xfId="4" applyBorder="1" applyAlignment="1">
      <alignment horizontal="left" vertical="top" wrapText="1"/>
    </xf>
    <xf numFmtId="0" fontId="39" fillId="0" borderId="3" xfId="4" applyBorder="1" applyAlignment="1">
      <alignment horizontal="left" vertical="top"/>
    </xf>
    <xf numFmtId="0" fontId="39" fillId="0" borderId="5" xfId="4" applyBorder="1" applyAlignment="1">
      <alignment horizontal="left" vertical="top" wrapText="1"/>
    </xf>
    <xf numFmtId="0" fontId="39" fillId="0" borderId="6" xfId="4" applyBorder="1" applyAlignment="1">
      <alignment horizontal="left" vertical="top"/>
    </xf>
    <xf numFmtId="0" fontId="39" fillId="0" borderId="8" xfId="4" applyBorder="1" applyAlignment="1">
      <alignment horizontal="left" vertical="top" wrapText="1"/>
    </xf>
    <xf numFmtId="0" fontId="39" fillId="0" borderId="9" xfId="4" applyBorder="1" applyAlignment="1">
      <alignment horizontal="left" vertical="top"/>
    </xf>
    <xf numFmtId="0" fontId="39"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39" fillId="0" borderId="11" xfId="4" applyBorder="1" applyAlignment="1">
      <alignment horizontal="left" vertical="top" wrapText="1"/>
    </xf>
    <xf numFmtId="0" fontId="39" fillId="0" borderId="12" xfId="4" applyBorder="1" applyAlignment="1">
      <alignment horizontal="left" vertical="top" wrapText="1"/>
    </xf>
    <xf numFmtId="0" fontId="39" fillId="0" borderId="8" xfId="4" applyBorder="1" applyAlignment="1">
      <alignment horizontal="left"/>
    </xf>
    <xf numFmtId="0" fontId="39" fillId="0" borderId="15" xfId="4" applyBorder="1" applyAlignment="1">
      <alignment horizontal="left" vertical="top" wrapText="1"/>
    </xf>
    <xf numFmtId="0" fontId="39" fillId="0" borderId="16" xfId="4" applyBorder="1" applyAlignment="1">
      <alignment horizontal="left" vertical="top" wrapText="1"/>
    </xf>
    <xf numFmtId="0" fontId="39" fillId="0" borderId="17" xfId="4" applyBorder="1" applyAlignment="1">
      <alignment horizontal="left" vertical="top"/>
    </xf>
    <xf numFmtId="0" fontId="39" fillId="0" borderId="17" xfId="4" applyBorder="1" applyAlignment="1">
      <alignment horizontal="left" vertical="top" wrapText="1"/>
    </xf>
    <xf numFmtId="0" fontId="0" fillId="0" borderId="8" xfId="0" applyBorder="1" applyAlignment="1">
      <alignment horizontal="left" vertical="top"/>
    </xf>
    <xf numFmtId="0" fontId="39"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39" xfId="0" applyFont="1" applyFill="1" applyBorder="1" applyAlignment="1">
      <alignment horizontal="center"/>
    </xf>
    <xf numFmtId="0" fontId="13" fillId="2" borderId="40" xfId="0" applyFont="1" applyFill="1" applyBorder="1" applyAlignment="1">
      <alignment horizontal="right"/>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3" fillId="2" borderId="37" xfId="0" applyFont="1" applyFill="1" applyBorder="1" applyAlignment="1">
      <alignment horizontal="center"/>
    </xf>
    <xf numFmtId="0" fontId="13" fillId="2" borderId="43" xfId="0" applyFont="1" applyFill="1" applyBorder="1" applyAlignment="1">
      <alignment horizontal="right"/>
    </xf>
    <xf numFmtId="0" fontId="13" fillId="2" borderId="45"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2" fillId="0" borderId="16" xfId="0" applyFont="1" applyBorder="1" applyAlignment="1">
      <alignment vertical="top" wrapText="1"/>
    </xf>
    <xf numFmtId="0" fontId="12" fillId="2" borderId="47"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5" xfId="0" applyFont="1" applyFill="1" applyBorder="1" applyAlignment="1">
      <alignment wrapText="1"/>
    </xf>
    <xf numFmtId="0" fontId="14" fillId="4" borderId="8" xfId="0" applyFont="1" applyFill="1" applyBorder="1" applyAlignment="1">
      <alignment vertical="top" wrapText="1"/>
    </xf>
    <xf numFmtId="0" fontId="12" fillId="0" borderId="25" xfId="0" applyFont="1" applyBorder="1" applyAlignment="1">
      <alignment vertical="top" wrapText="1"/>
    </xf>
    <xf numFmtId="0" fontId="15" fillId="3" borderId="19" xfId="0" applyFont="1" applyFill="1" applyBorder="1" applyAlignment="1">
      <alignment vertical="center"/>
    </xf>
    <xf numFmtId="0" fontId="16" fillId="3" borderId="21" xfId="0" applyFont="1" applyFill="1" applyBorder="1" applyAlignment="1">
      <alignment vertical="center"/>
    </xf>
    <xf numFmtId="0" fontId="5" fillId="8" borderId="8" xfId="0" applyFont="1" applyFill="1" applyBorder="1" applyAlignment="1">
      <alignment vertical="center"/>
    </xf>
    <xf numFmtId="0" fontId="17" fillId="2" borderId="0" xfId="0" applyFont="1" applyFill="1" applyAlignment="1">
      <alignment horizontal="center"/>
    </xf>
    <xf numFmtId="0" fontId="8" fillId="2" borderId="0" xfId="0" applyFont="1" applyFill="1" applyAlignment="1">
      <alignment horizontal="center"/>
    </xf>
    <xf numFmtId="0" fontId="18" fillId="3" borderId="55" xfId="0" applyFont="1" applyFill="1" applyBorder="1" applyAlignment="1">
      <alignment vertical="center"/>
    </xf>
    <xf numFmtId="0" fontId="16" fillId="3" borderId="55"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19" fillId="4" borderId="19" xfId="0" applyFont="1" applyFill="1" applyBorder="1"/>
    <xf numFmtId="0" fontId="19" fillId="4" borderId="20" xfId="0" applyFont="1" applyFill="1" applyBorder="1"/>
    <xf numFmtId="0" fontId="19" fillId="4" borderId="21" xfId="0" applyFont="1" applyFill="1" applyBorder="1"/>
    <xf numFmtId="0" fontId="19" fillId="4" borderId="0" xfId="0" applyFont="1" applyFill="1"/>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21" xfId="0" applyFont="1" applyFill="1" applyBorder="1" applyAlignment="1">
      <alignment horizontal="left" vertical="center"/>
    </xf>
    <xf numFmtId="0" fontId="15" fillId="4" borderId="0" xfId="0" applyFont="1" applyFill="1" applyAlignment="1">
      <alignment horizontal="left" vertical="center"/>
    </xf>
    <xf numFmtId="0" fontId="5" fillId="4" borderId="0" xfId="0" applyFont="1" applyFill="1" applyAlignment="1">
      <alignment horizontal="center" vertical="center"/>
    </xf>
    <xf numFmtId="0" fontId="20" fillId="8" borderId="8" xfId="0" applyFont="1" applyFill="1" applyBorder="1" applyAlignment="1">
      <alignment horizontal="center" vertical="center"/>
    </xf>
    <xf numFmtId="0" fontId="20" fillId="4" borderId="0" xfId="0" applyFont="1" applyFill="1" applyAlignment="1">
      <alignment horizontal="center" vertical="center"/>
    </xf>
    <xf numFmtId="0" fontId="21" fillId="2" borderId="48" xfId="0" applyFont="1" applyFill="1" applyBorder="1" applyAlignment="1">
      <alignment horizontal="center" vertical="center"/>
    </xf>
    <xf numFmtId="0" fontId="22" fillId="4" borderId="48" xfId="0" applyFont="1" applyFill="1" applyBorder="1" applyAlignment="1">
      <alignment vertical="center"/>
    </xf>
    <xf numFmtId="180" fontId="8" fillId="4" borderId="48"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1" fillId="2" borderId="58" xfId="0" applyFont="1" applyFill="1" applyBorder="1" applyAlignment="1">
      <alignment horizontal="center" vertical="center"/>
    </xf>
    <xf numFmtId="0" fontId="22" fillId="4" borderId="58" xfId="0" applyFont="1" applyFill="1" applyBorder="1" applyAlignment="1">
      <alignment vertical="center"/>
    </xf>
    <xf numFmtId="180" fontId="8" fillId="4" borderId="58"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3" fillId="2" borderId="48" xfId="0" applyFont="1" applyFill="1" applyBorder="1" applyAlignment="1">
      <alignment horizontal="left" vertical="center"/>
    </xf>
    <xf numFmtId="0" fontId="21" fillId="2" borderId="53" xfId="0" applyFont="1" applyFill="1" applyBorder="1" applyAlignment="1">
      <alignment horizontal="left" vertical="center"/>
    </xf>
    <xf numFmtId="0" fontId="21" fillId="2" borderId="49" xfId="0" applyFont="1" applyFill="1" applyBorder="1" applyAlignment="1">
      <alignment horizontal="left" vertical="center"/>
    </xf>
    <xf numFmtId="0" fontId="23" fillId="2" borderId="58" xfId="0" applyFont="1" applyFill="1" applyBorder="1" applyAlignment="1">
      <alignment horizontal="left" vertical="center"/>
    </xf>
    <xf numFmtId="0" fontId="21" fillId="2" borderId="0" xfId="0" applyFont="1" applyFill="1" applyAlignment="1">
      <alignment horizontal="left" vertical="center"/>
    </xf>
    <xf numFmtId="0" fontId="21" fillId="2" borderId="59" xfId="0" applyFont="1" applyFill="1" applyBorder="1" applyAlignment="1">
      <alignment horizontal="left" vertical="center"/>
    </xf>
    <xf numFmtId="0" fontId="21" fillId="2" borderId="58" xfId="0" applyFont="1" applyFill="1" applyBorder="1" applyAlignment="1">
      <alignment horizontal="left" vertical="center"/>
    </xf>
    <xf numFmtId="0" fontId="21" fillId="2" borderId="25" xfId="0" applyFont="1" applyFill="1" applyBorder="1" applyAlignment="1">
      <alignment horizontal="left" vertical="center"/>
    </xf>
    <xf numFmtId="0" fontId="21" fillId="2" borderId="34" xfId="0" applyFont="1" applyFill="1" applyBorder="1" applyAlignment="1">
      <alignment horizontal="left" vertical="center"/>
    </xf>
    <xf numFmtId="0" fontId="21"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4" fillId="4" borderId="0" xfId="0" applyFont="1" applyFill="1" applyAlignment="1">
      <alignment horizontal="right"/>
    </xf>
    <xf numFmtId="0" fontId="0" fillId="4" borderId="0" xfId="0" applyFill="1" applyAlignment="1">
      <alignment vertical="center"/>
    </xf>
    <xf numFmtId="0" fontId="15" fillId="3" borderId="20" xfId="0" applyFont="1" applyFill="1" applyBorder="1" applyAlignment="1">
      <alignment vertical="center"/>
    </xf>
    <xf numFmtId="0" fontId="21" fillId="2" borderId="48" xfId="0" applyFont="1" applyFill="1" applyBorder="1" applyAlignment="1">
      <alignment vertical="center"/>
    </xf>
    <xf numFmtId="0" fontId="21" fillId="2" borderId="58" xfId="0" applyFont="1" applyFill="1" applyBorder="1" applyAlignment="1">
      <alignment vertical="center"/>
    </xf>
    <xf numFmtId="0" fontId="21" fillId="2" borderId="25" xfId="0" applyFont="1" applyFill="1" applyBorder="1" applyAlignment="1">
      <alignment vertical="center"/>
    </xf>
    <xf numFmtId="0" fontId="25"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1" fillId="2" borderId="15" xfId="0" applyFont="1" applyFill="1" applyBorder="1" applyAlignment="1">
      <alignment vertical="center"/>
    </xf>
    <xf numFmtId="0" fontId="21" fillId="2" borderId="16" xfId="0" applyFont="1" applyFill="1" applyBorder="1" applyAlignment="1">
      <alignment vertical="center"/>
    </xf>
    <xf numFmtId="0" fontId="15" fillId="3" borderId="48" xfId="0" applyFont="1" applyFill="1" applyBorder="1" applyAlignment="1">
      <alignment vertical="center"/>
    </xf>
    <xf numFmtId="0" fontId="16" fillId="3" borderId="49"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5" fillId="3" borderId="19" xfId="0" applyFont="1" applyFill="1" applyBorder="1"/>
    <xf numFmtId="0" fontId="15"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27" fillId="4" borderId="0" xfId="0" applyFont="1" applyFill="1" applyAlignment="1">
      <alignment horizontal="center"/>
    </xf>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1" applyFont="1" applyFill="1" applyAlignment="1" applyProtection="1">
      <alignment horizontal="right" vertical="top"/>
    </xf>
    <xf numFmtId="0" fontId="17" fillId="2" borderId="0" xfId="0" applyFont="1" applyFill="1" applyAlignment="1">
      <alignment horizontal="right"/>
    </xf>
    <xf numFmtId="0" fontId="27" fillId="2" borderId="0" xfId="0" applyFont="1" applyFill="1" applyAlignment="1">
      <alignment horizontal="center" vertical="top"/>
    </xf>
    <xf numFmtId="0" fontId="8" fillId="4" borderId="0" xfId="0" applyFont="1" applyFill="1"/>
    <xf numFmtId="0" fontId="16" fillId="3" borderId="21" xfId="0" applyFont="1" applyFill="1" applyBorder="1"/>
    <xf numFmtId="3" fontId="8" fillId="2" borderId="48"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4" xfId="2" applyFont="1" applyFill="1" applyBorder="1" applyAlignment="1">
      <alignment vertical="center"/>
    </xf>
    <xf numFmtId="177" fontId="6" fillId="2" borderId="14" xfId="0" applyNumberFormat="1" applyFont="1" applyFill="1" applyBorder="1" applyAlignment="1">
      <alignment vertical="center"/>
    </xf>
    <xf numFmtId="3" fontId="26" fillId="2" borderId="58" xfId="0" applyNumberFormat="1" applyFont="1" applyFill="1" applyBorder="1" applyAlignment="1">
      <alignment vertical="center"/>
    </xf>
    <xf numFmtId="9" fontId="26" fillId="2" borderId="64" xfId="2" applyFont="1" applyFill="1" applyBorder="1" applyAlignment="1">
      <alignment vertical="center"/>
    </xf>
    <xf numFmtId="177" fontId="31"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5"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1" fillId="2" borderId="19" xfId="0" applyNumberFormat="1" applyFont="1" applyFill="1" applyBorder="1" applyAlignment="1">
      <alignment vertical="center"/>
    </xf>
    <xf numFmtId="0" fontId="21" fillId="2" borderId="24" xfId="0" applyFont="1" applyFill="1" applyBorder="1" applyAlignment="1">
      <alignment vertical="center"/>
    </xf>
    <xf numFmtId="177" fontId="32" fillId="2" borderId="8" xfId="0" applyNumberFormat="1" applyFont="1" applyFill="1" applyBorder="1" applyAlignment="1">
      <alignment vertical="center"/>
    </xf>
    <xf numFmtId="0" fontId="39" fillId="0" borderId="8" xfId="4" quotePrefix="1" applyBorder="1"/>
    <xf numFmtId="0" fontId="41" fillId="4" borderId="8" xfId="1" applyFont="1" applyFill="1" applyBorder="1" applyAlignment="1" applyProtection="1">
      <alignment vertical="top" wrapText="1"/>
    </xf>
    <xf numFmtId="0" fontId="41" fillId="4" borderId="8" xfId="1" applyFont="1" applyFill="1" applyBorder="1" applyAlignment="1" applyProtection="1">
      <alignment horizontal="left" vertical="top" wrapText="1"/>
    </xf>
    <xf numFmtId="0" fontId="39" fillId="4" borderId="8" xfId="0" applyFont="1" applyFill="1" applyBorder="1" applyAlignment="1">
      <alignment horizontal="center" vertical="top" wrapText="1"/>
    </xf>
    <xf numFmtId="0" fontId="42" fillId="4" borderId="8" xfId="0" applyFont="1" applyFill="1" applyBorder="1" applyAlignment="1">
      <alignment horizontal="left" vertical="top" wrapText="1"/>
    </xf>
    <xf numFmtId="0" fontId="43" fillId="4" borderId="16" xfId="0" applyFont="1" applyFill="1" applyBorder="1" applyAlignment="1">
      <alignment horizontal="left" vertical="top" wrapText="1"/>
    </xf>
    <xf numFmtId="14" fontId="12" fillId="0" borderId="45" xfId="0" applyNumberFormat="1" applyFont="1" applyBorder="1" applyAlignment="1">
      <alignment horizontal="center" wrapText="1"/>
    </xf>
    <xf numFmtId="0" fontId="42" fillId="4" borderId="21" xfId="0" applyFont="1" applyFill="1" applyBorder="1" applyAlignment="1">
      <alignment horizontal="left" vertical="top" wrapText="1"/>
    </xf>
    <xf numFmtId="0" fontId="12" fillId="0" borderId="14" xfId="0" applyFont="1" applyBorder="1" applyAlignment="1">
      <alignment vertical="top" wrapText="1"/>
    </xf>
    <xf numFmtId="0" fontId="1" fillId="0" borderId="0" xfId="1" applyAlignment="1" applyProtection="1"/>
    <xf numFmtId="0" fontId="14" fillId="4" borderId="16" xfId="0" applyFont="1" applyFill="1" applyBorder="1" applyAlignment="1">
      <alignment horizontal="left" vertical="top" wrapText="1"/>
    </xf>
    <xf numFmtId="0" fontId="39" fillId="0" borderId="0" xfId="0" applyFont="1" applyAlignment="1">
      <alignment wrapText="1"/>
    </xf>
    <xf numFmtId="0" fontId="42" fillId="4" borderId="49" xfId="0" applyFont="1" applyFill="1" applyBorder="1" applyAlignment="1">
      <alignment horizontal="left" vertical="top" wrapText="1"/>
    </xf>
    <xf numFmtId="178" fontId="39" fillId="4" borderId="30" xfId="0" applyNumberFormat="1" applyFont="1" applyFill="1" applyBorder="1" applyAlignment="1">
      <alignment horizontal="left" vertical="top" wrapText="1"/>
    </xf>
    <xf numFmtId="178" fontId="39" fillId="4" borderId="19" xfId="0" applyNumberFormat="1" applyFont="1" applyFill="1" applyBorder="1" applyAlignment="1">
      <alignment horizontal="left" vertical="top" wrapText="1"/>
    </xf>
    <xf numFmtId="0" fontId="39" fillId="4" borderId="8" xfId="0" applyFont="1" applyFill="1" applyBorder="1" applyAlignment="1">
      <alignment vertical="top" wrapText="1"/>
    </xf>
    <xf numFmtId="178" fontId="14" fillId="4" borderId="30" xfId="0" applyNumberFormat="1" applyFont="1" applyFill="1" applyBorder="1" applyAlignment="1">
      <alignment horizontal="left" vertical="top" wrapText="1"/>
    </xf>
    <xf numFmtId="0" fontId="14" fillId="4" borderId="15" xfId="0" applyFont="1" applyFill="1" applyBorder="1" applyAlignment="1">
      <alignment horizontal="left" vertical="top" wrapText="1"/>
    </xf>
    <xf numFmtId="0" fontId="44" fillId="4" borderId="8" xfId="0" applyFont="1" applyFill="1" applyBorder="1" applyAlignment="1">
      <alignment vertical="top" wrapText="1"/>
    </xf>
    <xf numFmtId="0" fontId="12" fillId="2" borderId="67" xfId="0" applyFont="1" applyFill="1" applyBorder="1" applyAlignment="1">
      <alignment horizontal="center"/>
    </xf>
    <xf numFmtId="0" fontId="13" fillId="2" borderId="52" xfId="0" applyFont="1" applyFill="1" applyBorder="1" applyAlignment="1">
      <alignment horizontal="right" vertical="center" wrapText="1"/>
    </xf>
    <xf numFmtId="0" fontId="13" fillId="2" borderId="50" xfId="0" applyFont="1" applyFill="1" applyBorder="1" applyAlignment="1">
      <alignment horizontal="right" vertical="center" wrapText="1"/>
    </xf>
    <xf numFmtId="0" fontId="1" fillId="0" borderId="66" xfId="1" applyBorder="1" applyAlignment="1" applyProtection="1"/>
    <xf numFmtId="0" fontId="0" fillId="0" borderId="59" xfId="0" applyBorder="1"/>
    <xf numFmtId="179" fontId="12" fillId="0" borderId="5" xfId="0" applyNumberFormat="1" applyFont="1" applyBorder="1" applyAlignment="1">
      <alignment horizontal="center" wrapText="1"/>
    </xf>
    <xf numFmtId="14" fontId="12" fillId="0" borderId="11" xfId="0" applyNumberFormat="1" applyFont="1" applyBorder="1" applyAlignment="1">
      <alignment horizontal="center" wrapText="1"/>
    </xf>
    <xf numFmtId="0" fontId="13" fillId="2" borderId="2" xfId="0" applyFont="1" applyFill="1" applyBorder="1"/>
    <xf numFmtId="0" fontId="12" fillId="0" borderId="5" xfId="0" applyFont="1" applyBorder="1" applyAlignment="1">
      <alignment vertical="top" wrapText="1"/>
    </xf>
    <xf numFmtId="0" fontId="1" fillId="0" borderId="59" xfId="1" applyBorder="1" applyAlignment="1" applyProtection="1"/>
    <xf numFmtId="0" fontId="1" fillId="4" borderId="8" xfId="1" applyFill="1" applyBorder="1" applyAlignment="1" applyProtection="1">
      <alignment horizontal="left" vertical="top" wrapText="1"/>
    </xf>
    <xf numFmtId="0" fontId="1" fillId="4" borderId="8" xfId="1" applyFill="1" applyBorder="1" applyAlignment="1" applyProtection="1">
      <alignment vertical="top" wrapText="1"/>
    </xf>
    <xf numFmtId="0" fontId="0" fillId="0" borderId="0" xfId="0"/>
    <xf numFmtId="0" fontId="0" fillId="0" borderId="0" xfId="0"/>
    <xf numFmtId="0" fontId="1" fillId="0" borderId="0" xfId="1" applyAlignment="1" applyProtection="1"/>
    <xf numFmtId="0" fontId="14" fillId="0" borderId="69" xfId="0" applyFont="1" applyBorder="1" applyAlignment="1">
      <alignment vertical="top" wrapText="1"/>
    </xf>
    <xf numFmtId="0" fontId="14" fillId="4" borderId="69" xfId="0" applyFont="1" applyFill="1" applyBorder="1" applyAlignment="1">
      <alignment horizontal="left" vertical="top" wrapText="1"/>
    </xf>
    <xf numFmtId="0" fontId="14" fillId="9" borderId="69" xfId="0" applyFont="1" applyFill="1" applyBorder="1" applyAlignment="1">
      <alignment horizontal="left" vertical="top" wrapText="1"/>
    </xf>
    <xf numFmtId="0" fontId="0" fillId="0" borderId="0" xfId="0"/>
    <xf numFmtId="0" fontId="13" fillId="2" borderId="10" xfId="0" applyFont="1" applyFill="1" applyBorder="1" applyAlignment="1">
      <alignment horizontal="center" vertical="center" textRotation="180"/>
    </xf>
    <xf numFmtId="0" fontId="13" fillId="2" borderId="70" xfId="0" applyFont="1" applyFill="1" applyBorder="1" applyAlignment="1">
      <alignment vertical="center" wrapText="1"/>
    </xf>
    <xf numFmtId="0" fontId="12" fillId="2" borderId="69" xfId="0" applyFont="1" applyFill="1" applyBorder="1" applyAlignment="1">
      <alignment horizontal="center"/>
    </xf>
    <xf numFmtId="0" fontId="13" fillId="2" borderId="69" xfId="0" applyFont="1" applyFill="1" applyBorder="1" applyAlignment="1">
      <alignment horizontal="right" vertical="center" wrapText="1"/>
    </xf>
    <xf numFmtId="0" fontId="13" fillId="2" borderId="69" xfId="0" applyFont="1" applyFill="1" applyBorder="1" applyAlignment="1">
      <alignment horizontal="center"/>
    </xf>
    <xf numFmtId="0" fontId="13" fillId="2" borderId="69" xfId="0" applyFont="1" applyFill="1" applyBorder="1" applyAlignment="1">
      <alignment horizontal="right"/>
    </xf>
    <xf numFmtId="0" fontId="1" fillId="0" borderId="69" xfId="1" applyBorder="1" applyAlignment="1" applyProtection="1"/>
    <xf numFmtId="0" fontId="8" fillId="0" borderId="0" xfId="0" applyFont="1"/>
    <xf numFmtId="0" fontId="39" fillId="0" borderId="0" xfId="0" applyFont="1"/>
    <xf numFmtId="179" fontId="12" fillId="0" borderId="69" xfId="0" applyNumberFormat="1" applyFont="1" applyBorder="1" applyAlignment="1">
      <alignment horizontal="center" wrapText="1"/>
    </xf>
    <xf numFmtId="14" fontId="12" fillId="0" borderId="69" xfId="0" applyNumberFormat="1" applyFont="1" applyBorder="1" applyAlignment="1">
      <alignment horizontal="center" wrapText="1"/>
    </xf>
    <xf numFmtId="0" fontId="13" fillId="2" borderId="69" xfId="0" applyFont="1" applyFill="1" applyBorder="1" applyAlignment="1">
      <alignment horizontal="center" vertical="center" textRotation="180"/>
    </xf>
    <xf numFmtId="0" fontId="13" fillId="2" borderId="69" xfId="0" applyFont="1" applyFill="1" applyBorder="1" applyAlignment="1">
      <alignment vertical="center" wrapText="1"/>
    </xf>
    <xf numFmtId="0" fontId="13" fillId="2" borderId="69" xfId="0" applyFont="1" applyFill="1" applyBorder="1" applyAlignment="1">
      <alignment horizontal="center" vertical="center" wrapText="1"/>
    </xf>
    <xf numFmtId="0" fontId="13" fillId="2" borderId="69" xfId="0" applyFont="1" applyFill="1" applyBorder="1"/>
    <xf numFmtId="0" fontId="12" fillId="0" borderId="69" xfId="0" applyFont="1" applyBorder="1" applyAlignment="1">
      <alignment horizontal="center" vertical="top" wrapText="1"/>
    </xf>
    <xf numFmtId="0" fontId="42" fillId="4" borderId="69" xfId="0" applyFont="1" applyFill="1" applyBorder="1" applyAlignment="1">
      <alignment horizontal="left" vertical="top" wrapText="1"/>
    </xf>
    <xf numFmtId="0" fontId="8" fillId="4" borderId="69" xfId="0" applyFont="1" applyFill="1" applyBorder="1" applyAlignment="1">
      <alignment horizontal="center" vertical="top" wrapText="1"/>
    </xf>
    <xf numFmtId="0" fontId="12" fillId="0" borderId="69" xfId="0" applyFont="1" applyBorder="1" applyAlignment="1">
      <alignment vertical="top" wrapText="1"/>
    </xf>
    <xf numFmtId="0" fontId="13" fillId="2" borderId="69" xfId="0" applyFont="1" applyFill="1" applyBorder="1" applyAlignment="1">
      <alignment wrapText="1"/>
    </xf>
    <xf numFmtId="0" fontId="12" fillId="2" borderId="69" xfId="0" applyFont="1" applyFill="1" applyBorder="1" applyAlignment="1">
      <alignment wrapText="1"/>
    </xf>
    <xf numFmtId="0" fontId="12" fillId="2" borderId="0" xfId="0" applyFont="1" applyFill="1" applyBorder="1" applyAlignment="1">
      <alignment horizontal="center"/>
    </xf>
    <xf numFmtId="0" fontId="13" fillId="2" borderId="0" xfId="0" applyFont="1" applyFill="1" applyBorder="1" applyAlignment="1">
      <alignment wrapText="1"/>
    </xf>
    <xf numFmtId="0" fontId="12" fillId="2" borderId="0" xfId="0" applyFont="1" applyFill="1" applyBorder="1" applyAlignment="1">
      <alignment wrapText="1"/>
    </xf>
    <xf numFmtId="0" fontId="8" fillId="4" borderId="0" xfId="0" applyFont="1" applyFill="1" applyBorder="1" applyAlignment="1">
      <alignment horizontal="center" vertical="top" wrapText="1"/>
    </xf>
    <xf numFmtId="0" fontId="8" fillId="10" borderId="21" xfId="0" applyFont="1" applyFill="1" applyBorder="1" applyAlignment="1">
      <alignment horizontal="center" vertical="top" wrapText="1"/>
    </xf>
    <xf numFmtId="0" fontId="0" fillId="0" borderId="0" xfId="0"/>
    <xf numFmtId="0" fontId="1" fillId="0" borderId="0" xfId="1" applyAlignment="1" applyProtection="1"/>
    <xf numFmtId="0" fontId="14" fillId="0" borderId="15" xfId="0" applyFont="1" applyBorder="1" applyAlignment="1">
      <alignment vertical="top" wrapText="1"/>
    </xf>
    <xf numFmtId="0" fontId="0" fillId="0" borderId="0" xfId="0"/>
    <xf numFmtId="0" fontId="0" fillId="0" borderId="0" xfId="0"/>
    <xf numFmtId="0" fontId="45" fillId="4" borderId="15" xfId="0" applyFont="1" applyFill="1" applyBorder="1" applyAlignment="1">
      <alignment horizontal="left" vertical="top" wrapText="1"/>
    </xf>
    <xf numFmtId="0" fontId="0" fillId="0" borderId="0" xfId="0"/>
    <xf numFmtId="0" fontId="45" fillId="0" borderId="16" xfId="0" applyFont="1" applyBorder="1" applyAlignment="1">
      <alignment vertical="top" wrapText="1"/>
    </xf>
    <xf numFmtId="0" fontId="0" fillId="0" borderId="0" xfId="0"/>
    <xf numFmtId="0" fontId="0" fillId="0" borderId="0" xfId="0"/>
    <xf numFmtId="0" fontId="12" fillId="0" borderId="0" xfId="0" applyFont="1" applyBorder="1" applyAlignment="1">
      <alignment horizontal="center" vertical="top" wrapText="1"/>
    </xf>
    <xf numFmtId="0" fontId="8" fillId="10" borderId="0" xfId="0" applyFont="1" applyFill="1" applyBorder="1" applyAlignment="1">
      <alignment horizontal="center" vertical="top" wrapText="1"/>
    </xf>
    <xf numFmtId="0" fontId="12" fillId="2" borderId="59" xfId="0" applyFont="1" applyFill="1" applyBorder="1" applyAlignment="1">
      <alignment wrapText="1"/>
    </xf>
    <xf numFmtId="0" fontId="14" fillId="9" borderId="15" xfId="0" applyFont="1" applyFill="1" applyBorder="1" applyAlignment="1">
      <alignment horizontal="left" vertical="top" wrapText="1"/>
    </xf>
    <xf numFmtId="0" fontId="12" fillId="0" borderId="7" xfId="0" applyFont="1" applyBorder="1" applyAlignment="1">
      <alignment horizontal="center" vertical="top" wrapText="1"/>
    </xf>
    <xf numFmtId="0" fontId="45" fillId="0" borderId="14" xfId="0" applyFont="1" applyBorder="1" applyAlignment="1">
      <alignment vertical="top" wrapText="1"/>
    </xf>
    <xf numFmtId="0" fontId="45" fillId="0" borderId="69" xfId="0" applyFont="1" applyBorder="1" applyAlignment="1">
      <alignment vertical="top" wrapText="1"/>
    </xf>
    <xf numFmtId="0" fontId="45" fillId="0" borderId="15" xfId="0" applyFont="1" applyBorder="1" applyAlignment="1">
      <alignment vertical="top" wrapText="1"/>
    </xf>
    <xf numFmtId="0" fontId="12" fillId="0" borderId="58" xfId="0" applyFont="1" applyBorder="1" applyAlignment="1">
      <alignment vertical="top" wrapText="1"/>
    </xf>
    <xf numFmtId="0" fontId="5" fillId="8" borderId="8"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8" fillId="4" borderId="48" xfId="0" applyFont="1" applyFill="1" applyBorder="1" applyAlignment="1" applyProtection="1">
      <alignment horizontal="left" vertical="center"/>
      <protection locked="0"/>
    </xf>
    <xf numFmtId="0" fontId="8" fillId="4" borderId="53" xfId="0" applyFont="1" applyFill="1" applyBorder="1" applyAlignment="1" applyProtection="1">
      <alignment horizontal="left" vertical="center"/>
      <protection locked="0"/>
    </xf>
    <xf numFmtId="0" fontId="8" fillId="4" borderId="49" xfId="0" applyFont="1" applyFill="1" applyBorder="1" applyAlignment="1" applyProtection="1">
      <alignment horizontal="left" vertical="center"/>
      <protection locked="0"/>
    </xf>
    <xf numFmtId="0" fontId="21" fillId="2" borderId="48" xfId="0" applyFont="1" applyFill="1" applyBorder="1" applyAlignment="1">
      <alignment horizontal="left" vertical="center"/>
    </xf>
    <xf numFmtId="0" fontId="21" fillId="2" borderId="49" xfId="0" applyFont="1" applyFill="1" applyBorder="1" applyAlignment="1">
      <alignment horizontal="left" vertical="center"/>
    </xf>
    <xf numFmtId="0" fontId="8" fillId="4" borderId="48" xfId="0" applyFont="1" applyFill="1" applyBorder="1" applyAlignment="1">
      <alignment horizontal="left" vertical="center"/>
    </xf>
    <xf numFmtId="0" fontId="8" fillId="4" borderId="53" xfId="0" applyFont="1" applyFill="1" applyBorder="1" applyAlignment="1">
      <alignment horizontal="left" vertical="center"/>
    </xf>
    <xf numFmtId="0" fontId="8" fillId="4" borderId="49" xfId="0" applyFont="1" applyFill="1" applyBorder="1" applyAlignment="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21" fillId="2" borderId="58" xfId="0" applyFont="1" applyFill="1" applyBorder="1" applyAlignment="1">
      <alignment horizontal="left" vertical="center"/>
    </xf>
    <xf numFmtId="0" fontId="21" fillId="2" borderId="59" xfId="0" applyFont="1" applyFill="1" applyBorder="1" applyAlignment="1">
      <alignment horizontal="left" vertical="center"/>
    </xf>
    <xf numFmtId="181" fontId="8" fillId="4" borderId="58"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59" xfId="0" applyNumberFormat="1" applyFont="1" applyFill="1" applyBorder="1" applyAlignment="1">
      <alignment horizontal="left" vertical="center"/>
    </xf>
    <xf numFmtId="0" fontId="21" fillId="2" borderId="60" xfId="0" applyFont="1" applyFill="1" applyBorder="1" applyAlignment="1">
      <alignment horizontal="left" vertical="center"/>
    </xf>
    <xf numFmtId="0" fontId="21" fillId="2" borderId="61"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1" fillId="4" borderId="58" xfId="0" applyFont="1" applyFill="1" applyBorder="1" applyAlignment="1">
      <alignment horizontal="left" vertical="center"/>
    </xf>
    <xf numFmtId="0" fontId="21" fillId="4" borderId="59" xfId="0" applyFont="1" applyFill="1" applyBorder="1" applyAlignment="1">
      <alignment horizontal="left" vertical="center"/>
    </xf>
    <xf numFmtId="0" fontId="8" fillId="4" borderId="58" xfId="0" applyFont="1" applyFill="1" applyBorder="1" applyAlignment="1">
      <alignment horizontal="left" vertical="center"/>
    </xf>
    <xf numFmtId="0" fontId="8" fillId="4" borderId="0" xfId="0" applyFont="1" applyFill="1" applyAlignment="1">
      <alignment horizontal="left" vertical="center"/>
    </xf>
    <xf numFmtId="0" fontId="8" fillId="4" borderId="59" xfId="0" applyFont="1" applyFill="1" applyBorder="1" applyAlignment="1">
      <alignment horizontal="left" vertical="center"/>
    </xf>
    <xf numFmtId="0" fontId="21" fillId="4" borderId="25" xfId="0" applyFont="1" applyFill="1" applyBorder="1" applyAlignment="1">
      <alignment horizontal="left" vertical="center"/>
    </xf>
    <xf numFmtId="0" fontId="21"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0" fillId="2" borderId="58" xfId="0" applyFill="1" applyBorder="1" applyAlignment="1">
      <alignment horizontal="left" vertical="center"/>
    </xf>
    <xf numFmtId="0" fontId="0" fillId="2" borderId="59" xfId="0" applyFill="1" applyBorder="1" applyAlignment="1">
      <alignment horizontal="left" vertical="center"/>
    </xf>
    <xf numFmtId="0" fontId="8" fillId="2" borderId="48" xfId="0" applyFont="1" applyFill="1" applyBorder="1" applyAlignment="1">
      <alignment horizontal="left" vertical="center"/>
    </xf>
    <xf numFmtId="0" fontId="8" fillId="2" borderId="53" xfId="0" applyFont="1" applyFill="1" applyBorder="1" applyAlignment="1">
      <alignment horizontal="left" vertical="center"/>
    </xf>
    <xf numFmtId="0" fontId="8" fillId="2" borderId="49" xfId="0" applyFont="1" applyFill="1" applyBorder="1" applyAlignment="1">
      <alignment horizontal="left" vertical="center"/>
    </xf>
    <xf numFmtId="0" fontId="8" fillId="2" borderId="58" xfId="0" applyFont="1" applyFill="1" applyBorder="1" applyAlignment="1">
      <alignment horizontal="left" vertical="center"/>
    </xf>
    <xf numFmtId="0" fontId="8" fillId="2" borderId="0" xfId="0" applyFont="1" applyFill="1" applyAlignment="1">
      <alignment horizontal="left" vertical="center"/>
    </xf>
    <xf numFmtId="0" fontId="8" fillId="2" borderId="59"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26" fillId="2" borderId="58" xfId="0" applyFont="1" applyFill="1" applyBorder="1" applyAlignment="1">
      <alignment horizontal="left" vertical="center"/>
    </xf>
    <xf numFmtId="0" fontId="26" fillId="2" borderId="0" xfId="0" applyFont="1" applyFill="1" applyAlignment="1">
      <alignment horizontal="left" vertical="center"/>
    </xf>
    <xf numFmtId="0" fontId="26" fillId="2" borderId="59" xfId="0" applyFont="1" applyFill="1" applyBorder="1" applyAlignment="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48" xfId="0" applyFont="1" applyFill="1" applyBorder="1" applyAlignment="1">
      <alignment horizontal="left"/>
    </xf>
    <xf numFmtId="0" fontId="5" fillId="8" borderId="53" xfId="0" applyFont="1" applyFill="1" applyBorder="1" applyAlignment="1">
      <alignment horizontal="left"/>
    </xf>
    <xf numFmtId="0" fontId="5" fillId="8" borderId="49"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1" fillId="2" borderId="19" xfId="0" applyFont="1" applyFill="1" applyBorder="1" applyAlignment="1">
      <alignment horizontal="left" vertical="center"/>
    </xf>
    <xf numFmtId="0" fontId="21" fillId="2" borderId="20" xfId="0" applyFont="1" applyFill="1" applyBorder="1" applyAlignment="1">
      <alignment horizontal="left" vertical="center"/>
    </xf>
    <xf numFmtId="0" fontId="21" fillId="2" borderId="21" xfId="0" applyFont="1" applyFill="1" applyBorder="1" applyAlignment="1">
      <alignment horizontal="left" vertical="center"/>
    </xf>
    <xf numFmtId="0" fontId="5" fillId="8" borderId="48" xfId="0" applyFont="1" applyFill="1" applyBorder="1" applyAlignment="1">
      <alignment horizontal="center" wrapText="1"/>
    </xf>
    <xf numFmtId="0" fontId="5" fillId="8" borderId="25" xfId="0" applyFont="1" applyFill="1" applyBorder="1" applyAlignment="1">
      <alignment horizontal="center"/>
    </xf>
    <xf numFmtId="0" fontId="5" fillId="8" borderId="62" xfId="0" applyFont="1" applyFill="1" applyBorder="1" applyAlignment="1">
      <alignment horizontal="center" wrapText="1"/>
    </xf>
    <xf numFmtId="0" fontId="5" fillId="8" borderId="63" xfId="0" applyFont="1" applyFill="1" applyBorder="1" applyAlignment="1">
      <alignment horizont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56" xfId="0" applyFont="1" applyFill="1" applyBorder="1" applyAlignment="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4" fillId="0" borderId="54" xfId="0" applyFont="1" applyBorder="1" applyAlignment="1">
      <alignment horizontal="left" vertical="center" wrapText="1"/>
    </xf>
    <xf numFmtId="0" fontId="14" fillId="0" borderId="55" xfId="0" applyFont="1" applyBorder="1" applyAlignment="1">
      <alignment horizontal="left" vertical="center" wrapText="1"/>
    </xf>
    <xf numFmtId="0" fontId="14" fillId="0" borderId="38" xfId="0" applyFont="1" applyBorder="1" applyAlignment="1">
      <alignment horizontal="left" vertical="center" wrapText="1"/>
    </xf>
    <xf numFmtId="0" fontId="13" fillId="0" borderId="42" xfId="0" applyFont="1" applyBorder="1" applyAlignment="1">
      <alignment horizontal="center"/>
    </xf>
    <xf numFmtId="0" fontId="13" fillId="0" borderId="41" xfId="0" applyFont="1" applyBorder="1" applyAlignment="1">
      <alignment horizontal="center"/>
    </xf>
    <xf numFmtId="0" fontId="13" fillId="0" borderId="40" xfId="0" applyFont="1" applyBorder="1" applyAlignment="1">
      <alignment horizontal="center"/>
    </xf>
    <xf numFmtId="49" fontId="12" fillId="0" borderId="45" xfId="0" applyNumberFormat="1" applyFont="1" applyBorder="1" applyAlignment="1">
      <alignment horizontal="left" wrapText="1"/>
    </xf>
    <xf numFmtId="49" fontId="12" fillId="0" borderId="44" xfId="0" applyNumberFormat="1" applyFont="1" applyBorder="1" applyAlignment="1">
      <alignment horizontal="left" wrapText="1"/>
    </xf>
    <xf numFmtId="49" fontId="12" fillId="0" borderId="43" xfId="0" applyNumberFormat="1" applyFont="1" applyBorder="1" applyAlignment="1">
      <alignment horizontal="left" wrapText="1"/>
    </xf>
    <xf numFmtId="0" fontId="11" fillId="0" borderId="32" xfId="0" applyFont="1" applyBorder="1" applyAlignment="1">
      <alignment horizontal="left" vertical="center" wrapText="1"/>
    </xf>
    <xf numFmtId="0" fontId="11" fillId="0" borderId="68" xfId="0" applyFont="1" applyBorder="1" applyAlignment="1">
      <alignment horizontal="left" vertical="center" wrapText="1"/>
    </xf>
    <xf numFmtId="0" fontId="45"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42" fillId="0" borderId="19" xfId="0" applyFont="1" applyBorder="1" applyAlignment="1">
      <alignment horizontal="left" vertical="center" wrapText="1"/>
    </xf>
    <xf numFmtId="0" fontId="42" fillId="0" borderId="20" xfId="0" applyFont="1" applyBorder="1" applyAlignment="1">
      <alignment horizontal="left" vertical="center" wrapText="1"/>
    </xf>
    <xf numFmtId="0" fontId="42" fillId="0" borderId="21" xfId="0" applyFont="1" applyBorder="1" applyAlignment="1">
      <alignment horizontal="left" vertical="center" wrapText="1"/>
    </xf>
    <xf numFmtId="0" fontId="1" fillId="0" borderId="0" xfId="1" applyAlignment="1" applyProtection="1"/>
    <xf numFmtId="0" fontId="0" fillId="0" borderId="0" xfId="0"/>
    <xf numFmtId="0" fontId="0" fillId="0" borderId="59" xfId="0" applyBorder="1"/>
    <xf numFmtId="0" fontId="45" fillId="0" borderId="25" xfId="0" applyFont="1" applyBorder="1" applyAlignment="1">
      <alignment horizontal="left" vertical="center" wrapText="1"/>
    </xf>
    <xf numFmtId="0" fontId="14" fillId="0" borderId="34" xfId="0" applyFont="1" applyBorder="1" applyAlignment="1">
      <alignment horizontal="left" vertical="center" wrapText="1"/>
    </xf>
    <xf numFmtId="0" fontId="14" fillId="0" borderId="23" xfId="0" applyFont="1" applyBorder="1" applyAlignment="1">
      <alignment horizontal="left" vertical="center" wrapText="1"/>
    </xf>
    <xf numFmtId="0" fontId="11" fillId="0" borderId="69" xfId="0" applyFont="1" applyBorder="1" applyAlignment="1">
      <alignment horizontal="left" vertical="center" wrapText="1"/>
    </xf>
    <xf numFmtId="0" fontId="1" fillId="0" borderId="48" xfId="1" applyBorder="1" applyAlignment="1" applyProtection="1"/>
    <xf numFmtId="0" fontId="1" fillId="0" borderId="53" xfId="1" applyBorder="1" applyAlignment="1" applyProtection="1"/>
    <xf numFmtId="0" fontId="1" fillId="0" borderId="49" xfId="1" applyBorder="1" applyAlignment="1" applyProtection="1"/>
    <xf numFmtId="0" fontId="45" fillId="0" borderId="51" xfId="0" applyFont="1" applyBorder="1" applyAlignment="1">
      <alignment horizontal="left" vertical="center" wrapText="1"/>
    </xf>
    <xf numFmtId="0" fontId="45" fillId="0" borderId="52" xfId="0" applyFont="1" applyBorder="1" applyAlignment="1">
      <alignment horizontal="left" vertical="center" wrapText="1"/>
    </xf>
    <xf numFmtId="0" fontId="12" fillId="0" borderId="55" xfId="0" applyFont="1" applyBorder="1" applyAlignment="1">
      <alignment horizontal="left" vertical="center" wrapText="1"/>
    </xf>
    <xf numFmtId="0" fontId="12" fillId="0" borderId="38" xfId="0" applyFont="1" applyBorder="1" applyAlignment="1">
      <alignment horizontal="left" vertical="center" wrapText="1"/>
    </xf>
    <xf numFmtId="0" fontId="1" fillId="0" borderId="19" xfId="1" applyBorder="1" applyAlignment="1" applyProtection="1">
      <alignment horizontal="left" vertical="center" wrapText="1"/>
    </xf>
    <xf numFmtId="0" fontId="45" fillId="0" borderId="69" xfId="0" applyFont="1" applyBorder="1" applyAlignment="1">
      <alignment horizontal="left" vertical="center" wrapText="1"/>
    </xf>
    <xf numFmtId="0" fontId="14" fillId="0" borderId="69" xfId="0" applyFont="1" applyBorder="1" applyAlignment="1">
      <alignment horizontal="left" vertical="center" wrapText="1"/>
    </xf>
    <xf numFmtId="0" fontId="42" fillId="0" borderId="69" xfId="0" applyFont="1" applyBorder="1" applyAlignment="1">
      <alignment horizontal="left" vertical="center" wrapText="1"/>
    </xf>
    <xf numFmtId="0" fontId="1" fillId="0" borderId="69" xfId="1" applyBorder="1" applyAlignment="1" applyProtection="1">
      <alignment horizontal="left" vertical="center" wrapText="1"/>
    </xf>
    <xf numFmtId="0" fontId="12" fillId="0" borderId="69" xfId="0" applyFont="1" applyBorder="1" applyAlignment="1">
      <alignment horizontal="left" vertical="center" wrapText="1"/>
    </xf>
    <xf numFmtId="0" fontId="13" fillId="0" borderId="69" xfId="0" applyFont="1" applyBorder="1" applyAlignment="1">
      <alignment horizontal="center"/>
    </xf>
    <xf numFmtId="49" fontId="12" fillId="0" borderId="69" xfId="0" applyNumberFormat="1" applyFont="1" applyBorder="1" applyAlignment="1">
      <alignment horizontal="left" wrapText="1"/>
    </xf>
    <xf numFmtId="0" fontId="39" fillId="0" borderId="4" xfId="4" applyBorder="1" applyAlignment="1">
      <alignment horizontal="left" vertical="top"/>
    </xf>
    <xf numFmtId="0" fontId="39" fillId="0" borderId="7" xfId="4" applyBorder="1" applyAlignment="1">
      <alignment horizontal="left" vertical="top"/>
    </xf>
    <xf numFmtId="0" fontId="39" fillId="0" borderId="10" xfId="4" applyBorder="1" applyAlignment="1">
      <alignment horizontal="left" vertical="top"/>
    </xf>
    <xf numFmtId="0" fontId="39" fillId="0" borderId="18" xfId="4"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39" fillId="0" borderId="5" xfId="4" applyBorder="1" applyAlignment="1">
      <alignment horizontal="left" vertical="top" wrapText="1"/>
    </xf>
    <xf numFmtId="0" fontId="39" fillId="0" borderId="8" xfId="4" applyBorder="1" applyAlignment="1">
      <alignment horizontal="left" vertical="top" wrapText="1"/>
    </xf>
    <xf numFmtId="0" fontId="39" fillId="0" borderId="11" xfId="4" applyBorder="1" applyAlignment="1">
      <alignment horizontal="left" vertical="top" wrapText="1"/>
    </xf>
    <xf numFmtId="0" fontId="39" fillId="0" borderId="13" xfId="4" applyBorder="1" applyAlignment="1">
      <alignment horizontal="center" vertical="top" wrapText="1"/>
    </xf>
    <xf numFmtId="0" fontId="39"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39" fillId="0" borderId="15" xfId="4" applyBorder="1" applyAlignment="1">
      <alignment horizontal="left" vertical="top" wrapText="1"/>
    </xf>
    <xf numFmtId="0" fontId="39" fillId="0" borderId="14" xfId="4" applyBorder="1" applyAlignment="1">
      <alignment horizontal="left" vertical="top" wrapText="1"/>
    </xf>
    <xf numFmtId="0" fontId="39" fillId="0" borderId="16" xfId="4" applyBorder="1" applyAlignment="1">
      <alignment horizontal="left" vertical="top" wrapText="1"/>
    </xf>
    <xf numFmtId="0" fontId="39" fillId="0" borderId="15" xfId="4" applyBorder="1" applyAlignment="1">
      <alignment horizontal="left" vertical="top"/>
    </xf>
    <xf numFmtId="0" fontId="39" fillId="0" borderId="16" xfId="4" applyBorder="1" applyAlignment="1">
      <alignment horizontal="left" vertical="top"/>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136">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'Schedule a Product Haul'!$E$5</c:f>
              <c:numCache>
                <c:formatCode>General</c:formatCode>
                <c:ptCount val="1"/>
                <c:pt idx="0">
                  <c:v>4</c:v>
                </c:pt>
              </c:numCache>
            </c:numRef>
          </c:val>
          <c:extLst>
            <c:ext xmlns:c16="http://schemas.microsoft.com/office/drawing/2014/chart" uri="{C3380CC4-5D6E-409C-BE32-E72D297353CC}">
              <c16:uniqueId val="{00000000-4E4F-4585-8227-764914A2D95F}"/>
            </c:ext>
          </c:extLst>
        </c:ser>
        <c:ser>
          <c:idx val="2"/>
          <c:order val="1"/>
          <c:tx>
            <c:strRef>
              <c:f>'Schedule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'Schedule a Product Haul'!$E$6</c:f>
              <c:numCache>
                <c:formatCode>General</c:formatCode>
                <c:ptCount val="1"/>
                <c:pt idx="0">
                  <c:v>0</c:v>
                </c:pt>
              </c:numCache>
            </c:numRef>
          </c:val>
          <c:extLst>
            <c:ext xmlns:c16="http://schemas.microsoft.com/office/drawing/2014/chart" uri="{C3380CC4-5D6E-409C-BE32-E72D297353CC}">
              <c16:uniqueId val="{00000001-4E4F-4585-8227-764914A2D95F}"/>
            </c:ext>
          </c:extLst>
        </c:ser>
        <c:ser>
          <c:idx val="4"/>
          <c:order val="2"/>
          <c:tx>
            <c:strRef>
              <c:f>'Schedule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'Schedule a Product Haul'!$E$8</c:f>
              <c:numCache>
                <c:formatCode>General</c:formatCode>
                <c:ptCount val="1"/>
                <c:pt idx="0">
                  <c:v>0</c:v>
                </c:pt>
              </c:numCache>
            </c:numRef>
          </c:val>
          <c:extLst>
            <c:ext xmlns:c16="http://schemas.microsoft.com/office/drawing/2014/chart" uri="{C3380CC4-5D6E-409C-BE32-E72D297353CC}">
              <c16:uniqueId val="{00000002-4E4F-4585-8227-764914A2D95F}"/>
            </c:ext>
          </c:extLst>
        </c:ser>
        <c:ser>
          <c:idx val="0"/>
          <c:order val="3"/>
          <c:tx>
            <c:strRef>
              <c:f>'Schedule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'Schedule a Product Haul'!$E$4</c:f>
              <c:numCache>
                <c:formatCode>General</c:formatCode>
                <c:ptCount val="1"/>
                <c:pt idx="0">
                  <c:v>0</c:v>
                </c:pt>
              </c:numCache>
            </c:numRef>
          </c:val>
          <c:extLst>
            <c:ext xmlns:c16="http://schemas.microsoft.com/office/drawing/2014/chart" uri="{C3380CC4-5D6E-409C-BE32-E72D297353CC}">
              <c16:uniqueId val="{00000003-4E4F-4585-8227-764914A2D95F}"/>
            </c:ext>
          </c:extLst>
        </c:ser>
        <c:ser>
          <c:idx val="3"/>
          <c:order val="4"/>
          <c:tx>
            <c:strRef>
              <c:f>'Schedule a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'Schedule a Product Haul'!$E$7</c:f>
              <c:numCache>
                <c:formatCode>General</c:formatCode>
                <c:ptCount val="1"/>
                <c:pt idx="0">
                  <c:v>0</c:v>
                </c:pt>
              </c:numCache>
            </c:numRef>
          </c:val>
          <c:extLst>
            <c:ext xmlns:c16="http://schemas.microsoft.com/office/drawing/2014/chart" uri="{C3380CC4-5D6E-409C-BE32-E72D297353CC}">
              <c16:uniqueId val="{00000004-4E4F-4585-8227-764914A2D95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a Product Haul'!$E$5</c:f>
              <c:numCache>
                <c:formatCode>General</c:formatCode>
                <c:ptCount val="1"/>
                <c:pt idx="0">
                  <c:v>0</c:v>
                </c:pt>
              </c:numCache>
            </c:numRef>
          </c:val>
          <c:extLst>
            <c:ext xmlns:c16="http://schemas.microsoft.com/office/drawing/2014/chart" uri="{C3380CC4-5D6E-409C-BE32-E72D297353CC}">
              <c16:uniqueId val="{00000000-C26B-452D-AD04-232ED7E50D59}"/>
            </c:ext>
          </c:extLst>
        </c:ser>
        <c:ser>
          <c:idx val="2"/>
          <c:order val="1"/>
          <c:tx>
            <c:strRef>
              <c:f>'Reschedule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a Product Haul'!$E$6</c:f>
              <c:numCache>
                <c:formatCode>General</c:formatCode>
                <c:ptCount val="1"/>
                <c:pt idx="0">
                  <c:v>0</c:v>
                </c:pt>
              </c:numCache>
            </c:numRef>
          </c:val>
          <c:extLst>
            <c:ext xmlns:c16="http://schemas.microsoft.com/office/drawing/2014/chart" uri="{C3380CC4-5D6E-409C-BE32-E72D297353CC}">
              <c16:uniqueId val="{00000001-C26B-452D-AD04-232ED7E50D59}"/>
            </c:ext>
          </c:extLst>
        </c:ser>
        <c:ser>
          <c:idx val="4"/>
          <c:order val="2"/>
          <c:tx>
            <c:strRef>
              <c:f>'Reschedule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a Product Haul'!$E$8</c:f>
              <c:numCache>
                <c:formatCode>General</c:formatCode>
                <c:ptCount val="1"/>
                <c:pt idx="0">
                  <c:v>0</c:v>
                </c:pt>
              </c:numCache>
            </c:numRef>
          </c:val>
          <c:extLst>
            <c:ext xmlns:c16="http://schemas.microsoft.com/office/drawing/2014/chart" uri="{C3380CC4-5D6E-409C-BE32-E72D297353CC}">
              <c16:uniqueId val="{00000002-C26B-452D-AD04-232ED7E50D59}"/>
            </c:ext>
          </c:extLst>
        </c:ser>
        <c:ser>
          <c:idx val="0"/>
          <c:order val="3"/>
          <c:tx>
            <c:strRef>
              <c:f>'Reschedule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a Product Haul'!$E$4</c:f>
              <c:numCache>
                <c:formatCode>General</c:formatCode>
                <c:ptCount val="1"/>
                <c:pt idx="0">
                  <c:v>0</c:v>
                </c:pt>
              </c:numCache>
            </c:numRef>
          </c:val>
          <c:extLst>
            <c:ext xmlns:c16="http://schemas.microsoft.com/office/drawing/2014/chart" uri="{C3380CC4-5D6E-409C-BE32-E72D297353CC}">
              <c16:uniqueId val="{00000003-C26B-452D-AD04-232ED7E50D59}"/>
            </c:ext>
          </c:extLst>
        </c:ser>
        <c:ser>
          <c:idx val="3"/>
          <c:order val="4"/>
          <c:tx>
            <c:strRef>
              <c:f>'Reschedule a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a Product Haul'!$E$7</c:f>
              <c:numCache>
                <c:formatCode>General</c:formatCode>
                <c:ptCount val="1"/>
                <c:pt idx="0">
                  <c:v>0</c:v>
                </c:pt>
              </c:numCache>
            </c:numRef>
          </c:val>
          <c:extLst>
            <c:ext xmlns:c16="http://schemas.microsoft.com/office/drawing/2014/chart" uri="{C3380CC4-5D6E-409C-BE32-E72D297353CC}">
              <c16:uniqueId val="{00000004-C26B-452D-AD04-232ED7E50D5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49" name="Object 1" hidden="1">
              <a:extLst>
                <a:ext uri="{63B3BB69-23CF-44E3-9099-C40C66FF867C}">
                  <a14:compatExt spid="_x0000_s155649"/>
                </a:ext>
                <a:ext uri="{FF2B5EF4-FFF2-40B4-BE49-F238E27FC236}">
                  <a16:creationId xmlns:a16="http://schemas.microsoft.com/office/drawing/2014/main" id="{00000000-0008-0000-0200-0000016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18</xdr:row>
      <xdr:rowOff>69850</xdr:rowOff>
    </xdr:from>
    <xdr:to>
      <xdr:col>1</xdr:col>
      <xdr:colOff>704850</xdr:colOff>
      <xdr:row>19</xdr:row>
      <xdr:rowOff>76200</xdr:rowOff>
    </xdr:to>
    <xdr:sp macro="" textlink="">
      <xdr:nvSpPr>
        <xdr:cNvPr id="3" name="Line 17">
          <a:extLst>
            <a:ext uri="{FF2B5EF4-FFF2-40B4-BE49-F238E27FC236}">
              <a16:creationId xmlns:a16="http://schemas.microsoft.com/office/drawing/2014/main" id="{00000000-0008-0000-0200-000003000000}"/>
            </a:ext>
          </a:extLst>
        </xdr:cNvPr>
        <xdr:cNvSpPr>
          <a:spLocks noChangeShapeType="1"/>
        </xdr:cNvSpPr>
      </xdr:nvSpPr>
      <xdr:spPr>
        <a:xfrm flipH="1" flipV="1">
          <a:off x="19050" y="5041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0" name="Object 2" hidden="1">
              <a:extLst>
                <a:ext uri="{63B3BB69-23CF-44E3-9099-C40C66FF867C}">
                  <a14:compatExt spid="_x0000_s155650"/>
                </a:ext>
                <a:ext uri="{FF2B5EF4-FFF2-40B4-BE49-F238E27FC236}">
                  <a16:creationId xmlns:a16="http://schemas.microsoft.com/office/drawing/2014/main" id="{00000000-0008-0000-0200-0000026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1" name="Object 3" hidden="1">
              <a:extLst>
                <a:ext uri="{63B3BB69-23CF-44E3-9099-C40C66FF867C}">
                  <a14:compatExt spid="_x0000_s155651"/>
                </a:ext>
                <a:ext uri="{FF2B5EF4-FFF2-40B4-BE49-F238E27FC236}">
                  <a16:creationId xmlns:a16="http://schemas.microsoft.com/office/drawing/2014/main" id="{00000000-0008-0000-0200-0000036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5" name="Object 1" hidden="1">
              <a:extLst>
                <a:ext uri="{63B3BB69-23CF-44E3-9099-C40C66FF867C}">
                  <a14:compatExt spid="_x0000_s159745"/>
                </a:ext>
                <a:ext uri="{FF2B5EF4-FFF2-40B4-BE49-F238E27FC236}">
                  <a16:creationId xmlns:a16="http://schemas.microsoft.com/office/drawing/2014/main" id="{00000000-0008-0000-0400-0000017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27</xdr:row>
      <xdr:rowOff>69850</xdr:rowOff>
    </xdr:from>
    <xdr:to>
      <xdr:col>1</xdr:col>
      <xdr:colOff>704850</xdr:colOff>
      <xdr:row>28</xdr:row>
      <xdr:rowOff>76200</xdr:rowOff>
    </xdr:to>
    <xdr:sp macro="" textlink="">
      <xdr:nvSpPr>
        <xdr:cNvPr id="3" name="Line 17">
          <a:extLst>
            <a:ext uri="{FF2B5EF4-FFF2-40B4-BE49-F238E27FC236}">
              <a16:creationId xmlns:a16="http://schemas.microsoft.com/office/drawing/2014/main" id="{00000000-0008-0000-0400-000003000000}"/>
            </a:ext>
          </a:extLst>
        </xdr:cNvPr>
        <xdr:cNvSpPr>
          <a:spLocks noChangeShapeType="1"/>
        </xdr:cNvSpPr>
      </xdr:nvSpPr>
      <xdr:spPr>
        <a:xfrm flipH="1" flipV="1">
          <a:off x="19050" y="48895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6" name="Object 2" hidden="1">
              <a:extLst>
                <a:ext uri="{63B3BB69-23CF-44E3-9099-C40C66FF867C}">
                  <a14:compatExt spid="_x0000_s159746"/>
                </a:ext>
                <a:ext uri="{FF2B5EF4-FFF2-40B4-BE49-F238E27FC236}">
                  <a16:creationId xmlns:a16="http://schemas.microsoft.com/office/drawing/2014/main" id="{00000000-0008-0000-0400-0000027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7" name="Object 3" hidden="1">
              <a:extLst>
                <a:ext uri="{63B3BB69-23CF-44E3-9099-C40C66FF867C}">
                  <a14:compatExt spid="_x0000_s159747"/>
                </a:ext>
                <a:ext uri="{FF2B5EF4-FFF2-40B4-BE49-F238E27FC236}">
                  <a16:creationId xmlns:a16="http://schemas.microsoft.com/office/drawing/2014/main" id="{00000000-0008-0000-0400-0000037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anjel-Energy-Services/LabDatabase_WorkItems/" TargetMode="External"/><Relationship Id="rId3" Type="http://schemas.openxmlformats.org/officeDocument/2006/relationships/hyperlink" Target="https://github.com/Sanjel-Energy-Services/LabDatabase_WorkItems/" TargetMode="External"/><Relationship Id="rId7" Type="http://schemas.openxmlformats.org/officeDocument/2006/relationships/hyperlink" Target="https://github.com/Sanjel-Energy-Services/LabDatabase_WorkItems/" TargetMode="External"/><Relationship Id="rId2" Type="http://schemas.openxmlformats.org/officeDocument/2006/relationships/hyperlink" Target="https://github.com/Sanjel-Energy-Services/LabDatabase_WorkItems/" TargetMode="External"/><Relationship Id="rId1" Type="http://schemas.openxmlformats.org/officeDocument/2006/relationships/hyperlink" Target="https://github.com/Sanjel-Energy-Services/LabDatabase_WorkItems/" TargetMode="External"/><Relationship Id="rId6" Type="http://schemas.openxmlformats.org/officeDocument/2006/relationships/hyperlink" Target="https://github.com/Sanjel-Energy-Services/LabDatabase_WorkItems/" TargetMode="External"/><Relationship Id="rId11" Type="http://schemas.openxmlformats.org/officeDocument/2006/relationships/printerSettings" Target="../printerSettings/printerSettings2.bin"/><Relationship Id="rId5" Type="http://schemas.openxmlformats.org/officeDocument/2006/relationships/hyperlink" Target="https://github.com/Sanjel-Energy-Services/LabDatabase_WorkItems/" TargetMode="External"/><Relationship Id="rId10" Type="http://schemas.openxmlformats.org/officeDocument/2006/relationships/hyperlink" Target="https://github.com/Sanjel-Energy-Services/LabDatabase_WorkItems/" TargetMode="External"/><Relationship Id="rId4" Type="http://schemas.openxmlformats.org/officeDocument/2006/relationships/hyperlink" Target="https://github.com/Sanjel-Energy-Services/LabDatabase_WorkItems/" TargetMode="External"/><Relationship Id="rId9" Type="http://schemas.openxmlformats.org/officeDocument/2006/relationships/hyperlink" Target="https://github.com/Sanjel-Energy-Services/LabDatabase_WorkItems/"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oleObject" Target="../embeddings/oleObject10.bin"/><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9.bin"/><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orgs/Sanjel-Energy-Services/projects/16/views/1?pane=issue&amp;itemId=28395738" TargetMode="External"/><Relationship Id="rId3" Type="http://schemas.openxmlformats.org/officeDocument/2006/relationships/hyperlink" Target="https://github.com/orgs/Sanjel-Energy-Services/projects/16/views/1?pane=issue&amp;itemId=28395738" TargetMode="External"/><Relationship Id="rId7" Type="http://schemas.openxmlformats.org/officeDocument/2006/relationships/hyperlink" Target="https://github.com/orgs/Sanjel-Energy-Services/projects/16/views/1?pane=issue&amp;itemId=28395738" TargetMode="External"/><Relationship Id="rId2" Type="http://schemas.openxmlformats.org/officeDocument/2006/relationships/hyperlink" Target="https://github.com/orgs/Sanjel-Energy-Services/projects/16/views/1?pane=issue&amp;itemId=28395738" TargetMode="External"/><Relationship Id="rId1" Type="http://schemas.openxmlformats.org/officeDocument/2006/relationships/hyperlink" Target="https://github.com/orgs/Sanjel-Energy-Services/projects/16/views/1?pane=issue&amp;itemId=28395738" TargetMode="External"/><Relationship Id="rId6" Type="http://schemas.openxmlformats.org/officeDocument/2006/relationships/hyperlink" Target="https://github.com/orgs/Sanjel-Energy-Services/projects/16/views/1?pane=issue&amp;itemId=28395738" TargetMode="External"/><Relationship Id="rId11" Type="http://schemas.openxmlformats.org/officeDocument/2006/relationships/printerSettings" Target="../printerSettings/printerSettings4.bin"/><Relationship Id="rId5" Type="http://schemas.openxmlformats.org/officeDocument/2006/relationships/hyperlink" Target="https://github.com/orgs/Sanjel-Energy-Services/projects/16/views/1?pane=issue&amp;itemId=28395738" TargetMode="External"/><Relationship Id="rId10" Type="http://schemas.openxmlformats.org/officeDocument/2006/relationships/hyperlink" Target="https://github.com/orgs/Sanjel-Energy-Services/projects/16/views/1?pane=issue&amp;itemId=28395738" TargetMode="External"/><Relationship Id="rId4" Type="http://schemas.openxmlformats.org/officeDocument/2006/relationships/hyperlink" Target="https://github.com/orgs/Sanjel-Energy-Services/projects/16/views/1?pane=issue&amp;itemId=28395738" TargetMode="External"/><Relationship Id="rId9" Type="http://schemas.openxmlformats.org/officeDocument/2006/relationships/hyperlink" Target="https://github.com/orgs/Sanjel-Energy-Services/projects/16/views/1?pane=issue&amp;itemId=2839573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16" workbookViewId="0">
      <selection activeCell="B15" sqref="B15:E15"/>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172"/>
      <c r="J1" s="173"/>
      <c r="K1" s="173"/>
      <c r="L1" s="173"/>
    </row>
    <row r="2" spans="1:12" ht="20.25" x14ac:dyDescent="0.3">
      <c r="F2" s="99" t="str">
        <f>$I$9</f>
        <v>Release 1.1</v>
      </c>
      <c r="I2" s="174"/>
      <c r="L2" s="175"/>
    </row>
    <row r="3" spans="1:12" x14ac:dyDescent="0.2">
      <c r="F3" s="100" t="str">
        <f>"Project: "&amp;$B$16&amp;"  "&amp;$B$17</f>
        <v>Project: P18  教育平台</v>
      </c>
      <c r="I3" s="174"/>
      <c r="J3" s="176"/>
      <c r="K3" s="176"/>
      <c r="L3" s="173"/>
    </row>
    <row r="4" spans="1:12" ht="4.5" customHeight="1" x14ac:dyDescent="0.2"/>
    <row r="5" spans="1:12" ht="23.25" x14ac:dyDescent="0.2">
      <c r="A5" s="101" t="s">
        <v>0</v>
      </c>
      <c r="B5" s="102"/>
      <c r="C5" s="102"/>
      <c r="D5" s="102"/>
      <c r="E5" s="102"/>
      <c r="F5" s="102"/>
      <c r="G5" s="102"/>
      <c r="H5" s="102"/>
      <c r="I5" s="102"/>
      <c r="J5" s="102"/>
      <c r="K5" s="102"/>
      <c r="L5" s="102"/>
    </row>
    <row r="6" spans="1:12" ht="9" customHeight="1" x14ac:dyDescent="0.2">
      <c r="A6" s="49"/>
      <c r="B6" s="49"/>
      <c r="C6" s="49"/>
      <c r="D6" s="49"/>
      <c r="E6" s="49"/>
      <c r="F6" s="49"/>
      <c r="G6" s="49"/>
      <c r="H6" s="49"/>
      <c r="I6" s="49"/>
      <c r="J6" s="49"/>
      <c r="K6" s="49"/>
      <c r="L6" s="49"/>
    </row>
    <row r="7" spans="1:12" ht="16.5" customHeight="1" x14ac:dyDescent="0.2">
      <c r="A7" s="96" t="s">
        <v>1</v>
      </c>
      <c r="B7" s="97"/>
      <c r="C7" s="97"/>
      <c r="D7" s="97"/>
      <c r="E7" s="97"/>
      <c r="F7" s="143"/>
      <c r="G7" s="96" t="s">
        <v>2</v>
      </c>
      <c r="H7" s="144"/>
      <c r="I7" s="97"/>
      <c r="J7" s="97"/>
      <c r="K7" s="97"/>
      <c r="L7" s="97"/>
    </row>
    <row r="8" spans="1:12" ht="16.5" customHeight="1" x14ac:dyDescent="0.2">
      <c r="A8" s="98" t="s">
        <v>3</v>
      </c>
      <c r="B8" s="279" t="s">
        <v>4</v>
      </c>
      <c r="C8" s="279"/>
      <c r="D8" s="279"/>
      <c r="E8" s="279"/>
      <c r="F8" s="143"/>
      <c r="G8" s="280" t="s">
        <v>3</v>
      </c>
      <c r="H8" s="281"/>
      <c r="I8" s="279" t="s">
        <v>4</v>
      </c>
      <c r="J8" s="279"/>
      <c r="K8" s="279"/>
      <c r="L8" s="279"/>
    </row>
    <row r="9" spans="1:12" ht="16.5" customHeight="1" x14ac:dyDescent="0.2">
      <c r="A9" s="145" t="s">
        <v>5</v>
      </c>
      <c r="B9" s="282" t="s">
        <v>6</v>
      </c>
      <c r="C9" s="283"/>
      <c r="D9" s="283"/>
      <c r="E9" s="284"/>
      <c r="F9" s="143"/>
      <c r="G9" s="285" t="s">
        <v>7</v>
      </c>
      <c r="H9" s="286"/>
      <c r="I9" s="287" t="s">
        <v>8</v>
      </c>
      <c r="J9" s="288"/>
      <c r="K9" s="288"/>
      <c r="L9" s="289"/>
    </row>
    <row r="10" spans="1:12" ht="16.5" customHeight="1" x14ac:dyDescent="0.2">
      <c r="A10" s="146" t="s">
        <v>9</v>
      </c>
      <c r="B10" s="290" t="s">
        <v>10</v>
      </c>
      <c r="C10" s="291"/>
      <c r="D10" s="291"/>
      <c r="E10" s="292"/>
      <c r="F10" s="143"/>
      <c r="G10" s="293" t="s">
        <v>11</v>
      </c>
      <c r="H10" s="294"/>
      <c r="I10" s="295"/>
      <c r="J10" s="296"/>
      <c r="K10" s="296"/>
      <c r="L10" s="297"/>
    </row>
    <row r="11" spans="1:12" ht="16.5" customHeight="1" x14ac:dyDescent="0.2">
      <c r="A11" s="146" t="s">
        <v>12</v>
      </c>
      <c r="B11" s="290"/>
      <c r="C11" s="291"/>
      <c r="D11" s="291"/>
      <c r="E11" s="292"/>
      <c r="F11" s="143"/>
      <c r="G11" s="298" t="s">
        <v>13</v>
      </c>
      <c r="H11" s="299"/>
      <c r="I11" s="295"/>
      <c r="J11" s="296"/>
      <c r="K11" s="296"/>
      <c r="L11" s="297"/>
    </row>
    <row r="12" spans="1:12" ht="16.5" customHeight="1" x14ac:dyDescent="0.2">
      <c r="A12" s="147" t="s">
        <v>14</v>
      </c>
      <c r="B12" s="300" t="s">
        <v>15</v>
      </c>
      <c r="C12" s="301"/>
      <c r="D12" s="301"/>
      <c r="E12" s="302"/>
      <c r="F12" s="143"/>
      <c r="G12" s="303" t="s">
        <v>16</v>
      </c>
      <c r="H12" s="304"/>
      <c r="I12" s="305" t="s">
        <v>471</v>
      </c>
      <c r="J12" s="306"/>
      <c r="K12" s="306"/>
      <c r="L12" s="307"/>
    </row>
    <row r="13" spans="1:12" ht="16.5" customHeight="1" x14ac:dyDescent="0.2">
      <c r="A13" s="148"/>
      <c r="B13" s="143"/>
      <c r="C13" s="143"/>
      <c r="D13" s="143"/>
      <c r="E13" s="143"/>
      <c r="F13" s="149"/>
      <c r="G13" s="303" t="s">
        <v>17</v>
      </c>
      <c r="H13" s="304"/>
      <c r="I13" s="305" t="s">
        <v>472</v>
      </c>
      <c r="J13" s="306"/>
      <c r="K13" s="306"/>
      <c r="L13" s="307"/>
    </row>
    <row r="14" spans="1:12" ht="16.5" customHeight="1" x14ac:dyDescent="0.2">
      <c r="A14" s="96" t="s">
        <v>18</v>
      </c>
      <c r="B14" s="97"/>
      <c r="C14" s="97"/>
      <c r="D14" s="97"/>
      <c r="E14" s="97"/>
      <c r="F14" s="143"/>
      <c r="G14" s="303" t="s">
        <v>468</v>
      </c>
      <c r="H14" s="304"/>
      <c r="I14" s="305" t="s">
        <v>473</v>
      </c>
      <c r="J14" s="306"/>
      <c r="K14" s="306"/>
      <c r="L14" s="307"/>
    </row>
    <row r="15" spans="1:12" ht="16.5" customHeight="1" x14ac:dyDescent="0.2">
      <c r="A15" s="98" t="s">
        <v>3</v>
      </c>
      <c r="B15" s="279" t="s">
        <v>4</v>
      </c>
      <c r="C15" s="279"/>
      <c r="D15" s="279"/>
      <c r="E15" s="279"/>
      <c r="F15" s="150"/>
      <c r="G15" s="303" t="s">
        <v>469</v>
      </c>
      <c r="H15" s="304"/>
      <c r="I15" s="305" t="s">
        <v>474</v>
      </c>
      <c r="J15" s="306"/>
      <c r="K15" s="306"/>
      <c r="L15" s="307"/>
    </row>
    <row r="16" spans="1:12" ht="16.5" customHeight="1" x14ac:dyDescent="0.2">
      <c r="A16" s="151" t="s">
        <v>19</v>
      </c>
      <c r="B16" s="282" t="s">
        <v>20</v>
      </c>
      <c r="C16" s="283"/>
      <c r="D16" s="283"/>
      <c r="E16" s="284"/>
      <c r="F16" s="143"/>
      <c r="G16" s="303" t="s">
        <v>470</v>
      </c>
      <c r="H16" s="304"/>
      <c r="I16" s="305" t="s">
        <v>475</v>
      </c>
      <c r="J16" s="306"/>
      <c r="K16" s="306"/>
      <c r="L16" s="307"/>
    </row>
    <row r="17" spans="1:12" ht="16.5" customHeight="1" x14ac:dyDescent="0.2">
      <c r="A17" s="152" t="s">
        <v>21</v>
      </c>
      <c r="B17" s="300" t="s">
        <v>22</v>
      </c>
      <c r="C17" s="301"/>
      <c r="D17" s="301"/>
      <c r="E17" s="302"/>
      <c r="F17" s="143"/>
      <c r="G17" s="308" t="s">
        <v>467</v>
      </c>
      <c r="H17" s="309"/>
      <c r="I17" s="310" t="s">
        <v>472</v>
      </c>
      <c r="J17" s="311"/>
      <c r="K17" s="311"/>
      <c r="L17" s="312"/>
    </row>
    <row r="18" spans="1:12" ht="9" customHeight="1" x14ac:dyDescent="0.2">
      <c r="A18" s="49"/>
      <c r="B18" s="49"/>
      <c r="C18" s="49"/>
      <c r="D18" s="49"/>
      <c r="E18" s="49"/>
      <c r="F18" s="49"/>
      <c r="G18" s="49"/>
      <c r="H18" s="49"/>
      <c r="I18" s="49"/>
      <c r="J18" s="49"/>
      <c r="K18" s="49"/>
      <c r="L18" s="49"/>
    </row>
    <row r="19" spans="1:12" ht="16.5" customHeight="1" x14ac:dyDescent="0.2">
      <c r="A19" s="153" t="s">
        <v>23</v>
      </c>
      <c r="B19" s="154"/>
      <c r="C19" s="154"/>
      <c r="D19" s="154"/>
      <c r="E19" s="154"/>
      <c r="F19" s="143"/>
      <c r="G19" s="96" t="s">
        <v>24</v>
      </c>
      <c r="H19" s="144"/>
      <c r="I19" s="97"/>
      <c r="J19" s="97"/>
      <c r="K19" s="97"/>
      <c r="L19" s="97"/>
    </row>
    <row r="20" spans="1:12" ht="30" customHeight="1" x14ac:dyDescent="0.2">
      <c r="A20" s="313" t="s">
        <v>25</v>
      </c>
      <c r="B20" s="313"/>
      <c r="C20" s="155" t="s">
        <v>26</v>
      </c>
      <c r="D20" s="156" t="s">
        <v>27</v>
      </c>
      <c r="E20" s="156" t="s">
        <v>28</v>
      </c>
      <c r="F20" s="49"/>
      <c r="G20" s="314" t="s">
        <v>29</v>
      </c>
      <c r="H20" s="315"/>
      <c r="I20" s="314" t="s">
        <v>28</v>
      </c>
      <c r="J20" s="316"/>
      <c r="K20" s="316"/>
      <c r="L20" s="315"/>
    </row>
    <row r="21" spans="1:12" ht="16.5" customHeight="1" x14ac:dyDescent="0.2">
      <c r="A21" s="317" t="e">
        <f>#REF!</f>
        <v>#REF!</v>
      </c>
      <c r="B21" s="318"/>
      <c r="C21" s="157"/>
      <c r="D21" s="158" t="e">
        <f>IF(#REF!=0,"",#REF!)</f>
        <v>#REF!</v>
      </c>
      <c r="E21" s="159" t="e">
        <f>IF(#REF!=0,"",#REF!)</f>
        <v>#REF!</v>
      </c>
      <c r="F21" s="49"/>
      <c r="G21" s="49"/>
      <c r="H21" s="49"/>
      <c r="I21" s="177"/>
      <c r="J21" s="49"/>
      <c r="K21" s="49"/>
      <c r="L21" s="49"/>
    </row>
    <row r="22" spans="1:12" ht="16.5" customHeight="1" x14ac:dyDescent="0.2">
      <c r="A22" s="317" t="e">
        <f>#REF!</f>
        <v>#REF!</v>
      </c>
      <c r="B22" s="318"/>
      <c r="C22" s="157"/>
      <c r="D22" s="158" t="e">
        <f>#REF!</f>
        <v>#REF!</v>
      </c>
      <c r="E22" s="159" t="e">
        <f>IF(#REF!=0,"",#REF!)</f>
        <v>#REF!</v>
      </c>
      <c r="F22" s="49"/>
      <c r="G22" s="49"/>
      <c r="H22" s="49"/>
      <c r="I22" s="177"/>
      <c r="J22" s="49"/>
      <c r="K22" s="49"/>
      <c r="L22" s="49"/>
    </row>
    <row r="23" spans="1:12" ht="16.5" customHeight="1" x14ac:dyDescent="0.2">
      <c r="A23" s="317" t="e">
        <f>#REF!</f>
        <v>#REF!</v>
      </c>
      <c r="B23" s="318"/>
      <c r="C23" s="157"/>
      <c r="D23" s="158" t="e">
        <f>#REF!</f>
        <v>#REF!</v>
      </c>
      <c r="E23" s="159" t="e">
        <f>IF(#REF!=0,"",#REF!)</f>
        <v>#REF!</v>
      </c>
      <c r="F23" s="49"/>
      <c r="G23" s="49"/>
      <c r="H23" s="49"/>
      <c r="I23" s="177"/>
      <c r="J23" s="49"/>
      <c r="K23" s="49"/>
      <c r="L23" s="49"/>
    </row>
    <row r="24" spans="1:12" ht="16.5" customHeight="1" x14ac:dyDescent="0.2">
      <c r="A24" s="317" t="e">
        <f>#REF!</f>
        <v>#REF!</v>
      </c>
      <c r="B24" s="318"/>
      <c r="C24" s="157"/>
      <c r="D24" s="158" t="e">
        <f>#REF!</f>
        <v>#REF!</v>
      </c>
      <c r="E24" s="159" t="e">
        <f>IF(#REF!=0,"",#REF!)</f>
        <v>#REF!</v>
      </c>
      <c r="F24" s="49"/>
      <c r="G24" s="49"/>
      <c r="H24" s="49"/>
      <c r="I24" s="177"/>
      <c r="J24" s="49"/>
      <c r="K24" s="49"/>
      <c r="L24" s="49"/>
    </row>
    <row r="25" spans="1:12" ht="16.5" customHeight="1" x14ac:dyDescent="0.2">
      <c r="A25" s="317" t="e">
        <f>#REF!</f>
        <v>#REF!</v>
      </c>
      <c r="B25" s="318"/>
      <c r="C25" s="157"/>
      <c r="D25" s="158" t="e">
        <f>#REF!</f>
        <v>#REF!</v>
      </c>
      <c r="E25" s="159" t="e">
        <f>IF(#REF!=0,"",#REF!)</f>
        <v>#REF!</v>
      </c>
      <c r="F25" s="49"/>
      <c r="G25" s="49"/>
      <c r="H25" s="49"/>
      <c r="I25" s="177"/>
      <c r="J25" s="49"/>
      <c r="K25" s="49"/>
      <c r="L25" s="49"/>
    </row>
    <row r="26" spans="1:12" ht="16.5" customHeight="1" x14ac:dyDescent="0.2">
      <c r="A26" s="317" t="e">
        <f>#REF!</f>
        <v>#REF!</v>
      </c>
      <c r="B26" s="318"/>
      <c r="C26" s="157"/>
      <c r="D26" s="158" t="e">
        <f>#REF!</f>
        <v>#REF!</v>
      </c>
      <c r="E26" s="159" t="e">
        <f>IF(#REF!=0,"",#REF!)</f>
        <v>#REF!</v>
      </c>
      <c r="F26" s="49"/>
      <c r="G26" s="49"/>
      <c r="H26" s="49"/>
      <c r="I26" s="177"/>
      <c r="J26" s="49"/>
      <c r="K26" s="49"/>
      <c r="L26" s="49"/>
    </row>
    <row r="27" spans="1:12" ht="16.5" customHeight="1" x14ac:dyDescent="0.2">
      <c r="A27" s="317" t="e">
        <f>#REF!</f>
        <v>#REF!</v>
      </c>
      <c r="B27" s="318"/>
      <c r="C27" s="157"/>
      <c r="D27" s="158" t="e">
        <f>#REF!</f>
        <v>#REF!</v>
      </c>
      <c r="E27" s="159" t="e">
        <f>IF(#REF!=0,"",#REF!)</f>
        <v>#REF!</v>
      </c>
      <c r="F27" s="49"/>
      <c r="G27" s="49"/>
      <c r="H27" s="49"/>
      <c r="I27" s="177"/>
      <c r="J27" s="49"/>
      <c r="K27" s="49"/>
      <c r="L27" s="49"/>
    </row>
    <row r="28" spans="1:12" ht="16.5" customHeight="1" x14ac:dyDescent="0.2">
      <c r="A28" s="317" t="e">
        <f>#REF!</f>
        <v>#REF!</v>
      </c>
      <c r="B28" s="318"/>
      <c r="C28" s="157"/>
      <c r="D28" s="158" t="e">
        <f>#REF!</f>
        <v>#REF!</v>
      </c>
      <c r="E28" s="159" t="e">
        <f>IF(#REF!=0,"",#REF!)</f>
        <v>#REF!</v>
      </c>
      <c r="F28" s="49"/>
      <c r="G28" s="49"/>
      <c r="H28" s="49"/>
      <c r="I28" s="177"/>
      <c r="J28" s="49"/>
      <c r="K28" s="49"/>
      <c r="L28" s="49"/>
    </row>
    <row r="29" spans="1:12" ht="16.5" customHeight="1" x14ac:dyDescent="0.2">
      <c r="A29" s="317"/>
      <c r="B29" s="318"/>
      <c r="C29" s="157"/>
      <c r="D29" s="158" t="e">
        <f>IF(#REF!=0,"",#REF!)</f>
        <v>#REF!</v>
      </c>
      <c r="E29" s="159" t="e">
        <f>IF(#REF!=0,"",#REF!)</f>
        <v>#REF!</v>
      </c>
      <c r="F29" s="49"/>
      <c r="G29" s="49"/>
      <c r="H29" s="49"/>
      <c r="I29" s="177"/>
      <c r="J29" s="49"/>
      <c r="K29" s="49"/>
      <c r="L29" s="49"/>
    </row>
    <row r="30" spans="1:12" ht="16.5" customHeight="1" x14ac:dyDescent="0.2">
      <c r="A30" s="317" t="e">
        <f ca="1">MID(CELL("filename",#REF!),FIND("]",CELL("filename"),1)+1,255)</f>
        <v>#REF!</v>
      </c>
      <c r="B30" s="318"/>
      <c r="C30" s="157"/>
      <c r="D30" s="158" t="e">
        <f>IF(#REF!=0,"",#REF!)</f>
        <v>#REF!</v>
      </c>
      <c r="E30" s="159" t="e">
        <f>IF(#REF!=0,"",#REF!)</f>
        <v>#REF!</v>
      </c>
      <c r="F30" s="49"/>
      <c r="G30" s="49"/>
      <c r="H30" s="49"/>
      <c r="I30" s="177"/>
      <c r="J30" s="49"/>
      <c r="K30" s="49"/>
      <c r="L30" s="49"/>
    </row>
    <row r="31" spans="1:12" ht="16.5" customHeight="1" x14ac:dyDescent="0.2">
      <c r="A31" s="317" t="e">
        <f ca="1">MID(CELL("filename",#REF!),FIND("]",CELL("filename"),1)+1,255)</f>
        <v>#REF!</v>
      </c>
      <c r="B31" s="318"/>
      <c r="C31" s="157"/>
      <c r="D31" s="158" t="e">
        <f>IF(#REF!=0,"",#REF!)</f>
        <v>#REF!</v>
      </c>
      <c r="E31" s="159" t="e">
        <f>IF(#REF!=0,"",#REF!)</f>
        <v>#REF!</v>
      </c>
      <c r="F31" s="49"/>
      <c r="G31" s="49"/>
      <c r="H31" s="49"/>
      <c r="I31" s="177"/>
      <c r="J31" s="49"/>
      <c r="K31" s="49"/>
      <c r="L31" s="49"/>
    </row>
    <row r="32" spans="1:12" ht="16.5" customHeight="1" x14ac:dyDescent="0.2">
      <c r="A32" s="317" t="e">
        <f ca="1">MID(CELL("filename",#REF!),FIND("]",CELL("filename"),1)+1,255)</f>
        <v>#REF!</v>
      </c>
      <c r="B32" s="318"/>
      <c r="C32" s="157"/>
      <c r="D32" s="158" t="e">
        <f>IF(#REF!=0,"",#REF!)</f>
        <v>#REF!</v>
      </c>
      <c r="E32" s="159" t="e">
        <f>IF(#REF!=0,"",#REF!)</f>
        <v>#REF!</v>
      </c>
      <c r="F32" s="49"/>
      <c r="G32" s="49"/>
      <c r="H32" s="49"/>
      <c r="I32" s="177"/>
      <c r="J32" s="49"/>
      <c r="K32" s="49"/>
      <c r="L32" s="49"/>
    </row>
    <row r="33" spans="1:12" ht="16.5" customHeight="1" x14ac:dyDescent="0.25">
      <c r="A33" s="317" t="e">
        <f ca="1">MID(CELL("filename",#REF!),FIND("]",CELL("filename"),1)+1,255)</f>
        <v>#REF!</v>
      </c>
      <c r="B33" s="318"/>
      <c r="C33" s="157"/>
      <c r="D33" s="158" t="e">
        <f>IF(#REF!=0,"",#REF!)</f>
        <v>#REF!</v>
      </c>
      <c r="E33" s="159" t="e">
        <f>IF(#REF!=0,"",#REF!)</f>
        <v>#REF!</v>
      </c>
      <c r="F33" s="49"/>
      <c r="G33" s="160" t="s">
        <v>30</v>
      </c>
      <c r="H33" s="161"/>
      <c r="I33" s="178"/>
      <c r="J33" s="178"/>
      <c r="K33" s="178"/>
      <c r="L33" s="178"/>
    </row>
    <row r="34" spans="1:12" ht="16.5" customHeight="1" x14ac:dyDescent="0.2">
      <c r="A34" s="317" t="e">
        <f ca="1">MID(CELL("filename",#REF!),FIND("]",CELL("filename"),1)+1,255)</f>
        <v>#REF!</v>
      </c>
      <c r="B34" s="318"/>
      <c r="C34" s="157"/>
      <c r="D34" s="158" t="e">
        <f>IF(#REF!=0,"",#REF!)</f>
        <v>#REF!</v>
      </c>
      <c r="E34" s="159" t="e">
        <f>IF(#REF!=0,"",#REF!)</f>
        <v>#REF!</v>
      </c>
      <c r="F34" s="49"/>
      <c r="G34" s="332" t="s">
        <v>31</v>
      </c>
      <c r="H34" s="333"/>
      <c r="I34" s="334"/>
      <c r="J34" s="347" t="s">
        <v>29</v>
      </c>
      <c r="K34" s="349" t="s">
        <v>32</v>
      </c>
      <c r="L34" s="330" t="s">
        <v>28</v>
      </c>
    </row>
    <row r="35" spans="1:12" ht="16.5" customHeight="1" x14ac:dyDescent="0.2">
      <c r="A35" s="317" t="e">
        <f ca="1">MID(CELL("filename",#REF!),FIND("]",CELL("filename"),1)+1,255)</f>
        <v>#REF!</v>
      </c>
      <c r="B35" s="318"/>
      <c r="C35" s="157"/>
      <c r="D35" s="158" t="e">
        <f>IF(#REF!=0,"",#REF!)</f>
        <v>#REF!</v>
      </c>
      <c r="E35" s="159" t="e">
        <f>IF(#REF!=0,"",#REF!)</f>
        <v>#REF!</v>
      </c>
      <c r="F35" s="49"/>
      <c r="G35" s="335"/>
      <c r="H35" s="336"/>
      <c r="I35" s="337"/>
      <c r="J35" s="348"/>
      <c r="K35" s="350"/>
      <c r="L35" s="331"/>
    </row>
    <row r="36" spans="1:12" ht="16.5" customHeight="1" x14ac:dyDescent="0.2">
      <c r="A36" s="317" t="e">
        <f ca="1">MID(CELL("filename",#REF!),FIND("]",CELL("filename"),1)+1,255)</f>
        <v>#REF!</v>
      </c>
      <c r="B36" s="318"/>
      <c r="C36" s="157"/>
      <c r="D36" s="158" t="e">
        <f>IF(#REF!=0,"",#REF!)</f>
        <v>#REF!</v>
      </c>
      <c r="E36" s="159" t="e">
        <f>IF(#REF!=0,"",#REF!)</f>
        <v>#REF!</v>
      </c>
      <c r="F36" s="49"/>
      <c r="G36" s="319" t="s">
        <v>33</v>
      </c>
      <c r="H36" s="320"/>
      <c r="I36" s="321"/>
      <c r="J36" s="179" t="e">
        <f>#REF!+#REF!+#REF!+#REF!+#REF!+#REF!+#REF!+#REF!+#REF!+#REF!+#REF!+#REF!+#REF!+#REF!+#REF!+#REF!+#REF!+#REF!+#REF!+#REF!</f>
        <v>#REF!</v>
      </c>
      <c r="K36" s="180" t="e">
        <f>J36/$J$42</f>
        <v>#REF!</v>
      </c>
      <c r="L36" s="181" t="e">
        <f>#REF!+#REF!+#REF!+#REF!+#REF!+#REF!+#REF!+#REF!+#REF!+#REF!+#REF!+#REF!+#REF!+#REF!+#REF!+#REF!+#REF!+#REF!+#REF!+#REF!</f>
        <v>#REF!</v>
      </c>
    </row>
    <row r="37" spans="1:12" ht="16.5" customHeight="1" x14ac:dyDescent="0.2">
      <c r="A37" s="317" t="e">
        <f ca="1">MID(CELL("filename",#REF!),FIND("]",CELL("filename"),1)+1,255)</f>
        <v>#REF!</v>
      </c>
      <c r="B37" s="318"/>
      <c r="C37" s="157"/>
      <c r="D37" s="158" t="e">
        <f>IF(#REF!=0,"",#REF!)</f>
        <v>#REF!</v>
      </c>
      <c r="E37" s="159" t="e">
        <f>IF(#REF!=0,"",#REF!)</f>
        <v>#REF!</v>
      </c>
      <c r="F37" s="49"/>
      <c r="G37" s="322" t="s">
        <v>34</v>
      </c>
      <c r="H37" s="323"/>
      <c r="I37" s="324"/>
      <c r="J37" s="182" t="e">
        <f>#REF!+#REF!+#REF!+#REF!+#REF!+#REF!+#REF!+#REF!+#REF!+#REF!+#REF!+#REF!+#REF!+#REF!+#REF!+#REF!+#REF!+#REF!+#REF!+#REF!</f>
        <v>#REF!</v>
      </c>
      <c r="K37" s="183" t="e">
        <f>J37/$J$42</f>
        <v>#REF!</v>
      </c>
      <c r="L37" s="184" t="e">
        <f>#REF!+#REF!+#REF!+#REF!+#REF!+#REF!+#REF!+#REF!+#REF!+#REF!+#REF!+#REF!+#REF!+#REF!+#REF!+#REF!+#REF!+#REF!+#REF!+#REF!</f>
        <v>#REF!</v>
      </c>
    </row>
    <row r="38" spans="1:12" ht="16.5" customHeight="1" x14ac:dyDescent="0.2">
      <c r="A38" s="325" t="e">
        <f ca="1">MID(CELL("filename",#REF!),FIND("]",CELL("filename"),1)+1,255)</f>
        <v>#REF!</v>
      </c>
      <c r="B38" s="326"/>
      <c r="C38" s="162"/>
      <c r="D38" s="163" t="e">
        <f>IF(#REF!=0,"",#REF!)</f>
        <v>#REF!</v>
      </c>
      <c r="E38" s="164" t="e">
        <f>IF(#REF!=0,"",#REF!)</f>
        <v>#REF!</v>
      </c>
      <c r="F38" s="49"/>
      <c r="G38" s="327" t="s">
        <v>35</v>
      </c>
      <c r="H38" s="328"/>
      <c r="I38" s="329"/>
      <c r="J38" s="185" t="e">
        <f>#REF!+#REF!+#REF!+#REF!+#REF!+#REF!+#REF!+#REF!+#REF!+#REF!+#REF!+#REF!+#REF!+#REF!+#REF!+#REF!+#REF!+#REF!+#REF!+#REF!</f>
        <v>#REF!</v>
      </c>
      <c r="K38" s="186" t="e">
        <f>J38/$J$42</f>
        <v>#REF!</v>
      </c>
      <c r="L38" s="187" t="e">
        <f>#REF!+#REF!+#REF!+#REF!+#REF!+#REF!+#REF!+#REF!+#REF!+#REF!+#REF!+#REF!+#REF!+#REF!+#REF!+#REF!+#REF!+#REF!+#REF!+#REF!</f>
        <v>#REF!</v>
      </c>
    </row>
    <row r="39" spans="1:12" ht="16.5" customHeight="1" x14ac:dyDescent="0.2">
      <c r="A39" s="49"/>
      <c r="B39" s="49"/>
      <c r="C39" s="49"/>
      <c r="D39" s="49"/>
      <c r="E39" s="165"/>
      <c r="F39" s="49"/>
      <c r="G39" s="322" t="s">
        <v>36</v>
      </c>
      <c r="H39" s="323"/>
      <c r="I39" s="324"/>
      <c r="J39" s="182" t="e">
        <f>#REF!+#REF!+#REF!+#REF!+#REF!+#REF!+#REF!+#REF!+#REF!+#REF!+#REF!+#REF!+#REF!+#REF!+#REF!+#REF!+#REF!+#REF!+#REF!+#REF!</f>
        <v>#REF!</v>
      </c>
      <c r="K39" s="183" t="e">
        <f>J39/$J$42</f>
        <v>#REF!</v>
      </c>
      <c r="L39" s="184" t="e">
        <f>#REF!+#REF!+#REF!+#REF!+#REF!+#REF!+#REF!+#REF!+#REF!+#REF!+#REF!+#REF!+#REF!+#REF!+#REF!+#REF!+#REF!+#REF!+#REF!+#REF!</f>
        <v>#REF!</v>
      </c>
    </row>
    <row r="40" spans="1:12" ht="16.5" customHeight="1" x14ac:dyDescent="0.2">
      <c r="A40" s="166" t="s">
        <v>37</v>
      </c>
      <c r="B40" s="167"/>
      <c r="C40" s="168"/>
      <c r="D40" s="169" t="e">
        <f>SUM(D21:D38)</f>
        <v>#REF!</v>
      </c>
      <c r="E40" s="170" t="e">
        <f>SUM(E21:E38)</f>
        <v>#REF!</v>
      </c>
      <c r="F40" s="49"/>
      <c r="G40" s="338" t="s">
        <v>38</v>
      </c>
      <c r="H40" s="339"/>
      <c r="I40" s="340"/>
      <c r="J40" s="188" t="e">
        <f>#REF!+#REF!+#REF!+#REF!+#REF!+#REF!+#REF!+#REF!+#REF!+#REF!+#REF!+#REF!+#REF!+#REF!+#REF!+#REF!+#REF!+#REF!+#REF!+#REF!</f>
        <v>#REF!</v>
      </c>
      <c r="K40" s="189" t="e">
        <f>J40/$J$42</f>
        <v>#REF!</v>
      </c>
      <c r="L40" s="190" t="e">
        <f>#REF!+#REF!+#REF!+#REF!+#REF!+#REF!+#REF!+#REF!+#REF!+#REF!+#REF!+#REF!+#REF!+#REF!+#REF!+#REF!+#REF!+#REF!+#REF!+#REF!</f>
        <v>#REF!</v>
      </c>
    </row>
    <row r="41" spans="1:12" ht="4.5" customHeight="1" x14ac:dyDescent="0.2">
      <c r="A41" s="49"/>
      <c r="B41" s="49"/>
      <c r="C41" s="49"/>
      <c r="D41" s="49"/>
      <c r="E41" s="165"/>
      <c r="F41" s="49"/>
      <c r="G41" s="49"/>
      <c r="H41" s="49"/>
      <c r="I41" s="49"/>
      <c r="J41" s="49"/>
      <c r="K41" s="49"/>
      <c r="L41" s="49"/>
    </row>
    <row r="42" spans="1:12" x14ac:dyDescent="0.2">
      <c r="A42" s="49"/>
      <c r="B42" s="49"/>
      <c r="C42" s="49"/>
      <c r="D42" s="49"/>
      <c r="E42" s="49"/>
      <c r="F42" s="49"/>
      <c r="G42" s="341" t="s">
        <v>37</v>
      </c>
      <c r="H42" s="342"/>
      <c r="I42" s="343"/>
      <c r="J42" s="191" t="e">
        <f>SUM(J36:J40)</f>
        <v>#REF!</v>
      </c>
      <c r="K42" s="192" t="e">
        <f>J42/$J$42</f>
        <v>#REF!</v>
      </c>
      <c r="L42" s="170" t="e">
        <f>SUM(L36:L40)</f>
        <v>#REF!</v>
      </c>
    </row>
    <row r="43" spans="1:12" ht="4.5" customHeight="1" x14ac:dyDescent="0.2">
      <c r="A43" s="49"/>
      <c r="B43" s="49"/>
      <c r="C43" s="49"/>
      <c r="D43" s="49"/>
      <c r="E43" s="165"/>
      <c r="F43" s="49"/>
      <c r="G43" s="49"/>
      <c r="H43" s="49"/>
      <c r="I43" s="49"/>
      <c r="J43" s="49"/>
      <c r="K43" s="49"/>
      <c r="L43" s="49"/>
    </row>
    <row r="44" spans="1:12" x14ac:dyDescent="0.2">
      <c r="A44" s="171"/>
      <c r="B44" s="49"/>
      <c r="C44" s="49"/>
      <c r="D44" s="49"/>
      <c r="E44" s="49"/>
      <c r="F44" s="49"/>
      <c r="G44" s="344" t="s">
        <v>39</v>
      </c>
      <c r="H44" s="345"/>
      <c r="I44" s="346"/>
      <c r="J44" s="193" t="e">
        <f>#REF!+#REF!+#REF!+#REF!+#REF!+#REF!+#REF!+#REF!+#REF!+#REF!+#REF!+#REF!+#REF!+#REF!+#REF!+#REF!+#REF!+#REF!+#REF!+#REF!</f>
        <v>#REF!</v>
      </c>
      <c r="K44" s="194"/>
      <c r="L44" s="195" t="e">
        <f>#REF!+#REF!+#REF!+#REF!+#REF!+#REF!+#REF!+#REF!+#REF!+#REF!+#REF!+#REF!+#REF!+#REF!+#REF!+#REF!+#REF!+#REF!+#REF!+#REF!</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42" t="s">
        <v>40</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9">
    <cfRule type="cellIs" dxfId="135" priority="19" stopIfTrue="1" operator="equal">
      <formula>"2 - X"</formula>
    </cfRule>
  </conditionalFormatting>
  <conditionalFormatting sqref="A30:B30">
    <cfRule type="cellIs" dxfId="134" priority="9" stopIfTrue="1" operator="equal">
      <formula>"12 - X"</formula>
    </cfRule>
  </conditionalFormatting>
  <conditionalFormatting sqref="A31:B31">
    <cfRule type="cellIs" dxfId="133" priority="10" stopIfTrue="1" operator="equal">
      <formula>"13 - X"</formula>
    </cfRule>
  </conditionalFormatting>
  <conditionalFormatting sqref="A32:B32">
    <cfRule type="cellIs" dxfId="132" priority="11" stopIfTrue="1" operator="equal">
      <formula>"14 - X"</formula>
    </cfRule>
  </conditionalFormatting>
  <conditionalFormatting sqref="A33:B33">
    <cfRule type="cellIs" dxfId="131" priority="12" stopIfTrue="1" operator="equal">
      <formula>"15 - X"</formula>
    </cfRule>
  </conditionalFormatting>
  <conditionalFormatting sqref="A34:B34">
    <cfRule type="cellIs" dxfId="130" priority="13" stopIfTrue="1" operator="equal">
      <formula>"16 - X"</formula>
    </cfRule>
  </conditionalFormatting>
  <conditionalFormatting sqref="A35:B35">
    <cfRule type="cellIs" dxfId="129" priority="14" stopIfTrue="1" operator="equal">
      <formula>"17 - X"</formula>
    </cfRule>
  </conditionalFormatting>
  <conditionalFormatting sqref="A36:B36">
    <cfRule type="cellIs" dxfId="128" priority="15" stopIfTrue="1" operator="equal">
      <formula>"18 - X"</formula>
    </cfRule>
  </conditionalFormatting>
  <conditionalFormatting sqref="A37:B37">
    <cfRule type="cellIs" dxfId="127" priority="16" stopIfTrue="1" operator="equal">
      <formula>"19 - X"</formula>
    </cfRule>
  </conditionalFormatting>
  <conditionalFormatting sqref="A38:B38">
    <cfRule type="cellIs" dxfId="126"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13" workbookViewId="0">
      <selection activeCell="H42" sqref="H42"/>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99" t="str">
        <f>Snapshot!$I$9</f>
        <v>Release 1.1</v>
      </c>
      <c r="G2" s="99"/>
      <c r="H2" s="99"/>
      <c r="I2" s="99"/>
    </row>
    <row r="3" spans="1:12" x14ac:dyDescent="0.2">
      <c r="F3" s="100" t="str">
        <f>"Project: "&amp;Snapshot!$B$16&amp;"  "&amp;Snapshot!$B$17</f>
        <v>Project: P18  教育平台</v>
      </c>
      <c r="G3" s="100"/>
      <c r="H3" s="100"/>
    </row>
    <row r="4" spans="1:12" ht="4.5" customHeight="1" x14ac:dyDescent="0.2"/>
    <row r="5" spans="1:12" ht="23.25" x14ac:dyDescent="0.2">
      <c r="A5" s="101" t="s">
        <v>41</v>
      </c>
      <c r="B5" s="101"/>
      <c r="C5" s="102"/>
      <c r="D5" s="102"/>
      <c r="E5" s="102"/>
      <c r="F5" s="102"/>
      <c r="G5" s="102"/>
      <c r="H5" s="102"/>
      <c r="I5" s="102"/>
      <c r="J5" s="102"/>
      <c r="K5" s="102"/>
      <c r="L5" s="102"/>
    </row>
    <row r="6" spans="1:12" x14ac:dyDescent="0.2">
      <c r="A6" s="49"/>
      <c r="B6" s="49"/>
      <c r="C6" s="49"/>
      <c r="D6" s="49"/>
      <c r="E6" s="49"/>
      <c r="F6" s="49"/>
      <c r="G6" s="49"/>
      <c r="H6" s="49"/>
      <c r="I6" s="49"/>
      <c r="J6" s="49"/>
      <c r="K6" s="49"/>
      <c r="L6" s="49"/>
    </row>
    <row r="7" spans="1:12" ht="16.5" customHeight="1" x14ac:dyDescent="0.2">
      <c r="A7" s="49"/>
      <c r="B7" s="103"/>
      <c r="C7" s="104"/>
      <c r="D7" s="104"/>
      <c r="E7" s="105"/>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06"/>
      <c r="B18" s="107"/>
      <c r="C18" s="107"/>
      <c r="D18" s="107"/>
      <c r="E18" s="108"/>
      <c r="F18" s="109"/>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10" t="s">
        <v>42</v>
      </c>
      <c r="B30" s="111"/>
      <c r="C30" s="111"/>
      <c r="D30" s="111"/>
      <c r="E30" s="112"/>
      <c r="F30" s="113"/>
      <c r="G30" s="113"/>
      <c r="H30" s="113"/>
      <c r="I30" s="113"/>
      <c r="J30" s="113"/>
      <c r="K30" s="113"/>
      <c r="L30" s="113"/>
    </row>
    <row r="31" spans="1:12" ht="28.5" customHeight="1" x14ac:dyDescent="0.2">
      <c r="A31" s="354" t="s">
        <v>43</v>
      </c>
      <c r="B31" s="347" t="s">
        <v>44</v>
      </c>
      <c r="C31" s="351" t="s">
        <v>45</v>
      </c>
      <c r="D31" s="352"/>
      <c r="E31" s="357" t="s">
        <v>46</v>
      </c>
      <c r="F31" s="114"/>
      <c r="G31" s="114"/>
      <c r="H31" s="114"/>
      <c r="I31" s="353"/>
      <c r="J31" s="353"/>
      <c r="K31" s="353"/>
      <c r="L31" s="353"/>
    </row>
    <row r="32" spans="1:12" x14ac:dyDescent="0.2">
      <c r="A32" s="355"/>
      <c r="B32" s="356"/>
      <c r="C32" s="115" t="s">
        <v>37</v>
      </c>
      <c r="D32" s="115" t="s">
        <v>35</v>
      </c>
      <c r="E32" s="358"/>
      <c r="F32" s="116"/>
      <c r="G32" s="116"/>
      <c r="H32" s="116"/>
      <c r="I32" s="116"/>
      <c r="J32" s="116"/>
      <c r="K32" s="116"/>
      <c r="L32" s="116"/>
    </row>
    <row r="33" spans="1:12" ht="16.5" customHeight="1" x14ac:dyDescent="0.2">
      <c r="A33" s="117">
        <v>1</v>
      </c>
      <c r="B33" s="118" t="s">
        <v>47</v>
      </c>
      <c r="C33" s="119">
        <v>109</v>
      </c>
      <c r="D33" s="120">
        <v>15</v>
      </c>
      <c r="E33" s="121">
        <v>40.4</v>
      </c>
      <c r="F33" s="122"/>
      <c r="G33" s="122"/>
      <c r="H33" s="122"/>
      <c r="I33" s="141"/>
      <c r="J33" s="141"/>
      <c r="K33" s="141"/>
      <c r="L33" s="141"/>
    </row>
    <row r="34" spans="1:12" ht="16.5" customHeight="1" x14ac:dyDescent="0.2">
      <c r="A34" s="123">
        <f t="shared" ref="A34:A42" si="0">A33+1</f>
        <v>2</v>
      </c>
      <c r="B34" s="124" t="s">
        <v>48</v>
      </c>
      <c r="C34" s="125">
        <v>356</v>
      </c>
      <c r="D34" s="126">
        <v>24</v>
      </c>
      <c r="E34" s="127">
        <v>111.3</v>
      </c>
      <c r="F34" s="122"/>
      <c r="G34" s="122"/>
      <c r="H34" s="122"/>
      <c r="I34" s="141"/>
      <c r="J34" s="141"/>
      <c r="K34" s="141"/>
      <c r="L34" s="141"/>
    </row>
    <row r="35" spans="1:12" ht="16.5" customHeight="1" x14ac:dyDescent="0.2">
      <c r="A35" s="123">
        <f t="shared" si="0"/>
        <v>3</v>
      </c>
      <c r="B35" s="124" t="s">
        <v>49</v>
      </c>
      <c r="C35" s="125">
        <v>379</v>
      </c>
      <c r="D35" s="126">
        <v>16</v>
      </c>
      <c r="E35" s="127">
        <v>90.8</v>
      </c>
      <c r="F35" s="122"/>
      <c r="G35" s="122"/>
      <c r="H35" s="122"/>
      <c r="I35" s="141"/>
      <c r="J35" s="141"/>
      <c r="K35" s="141"/>
      <c r="L35" s="141"/>
    </row>
    <row r="36" spans="1:12" ht="16.5" customHeight="1" x14ac:dyDescent="0.2">
      <c r="A36" s="123">
        <f t="shared" si="0"/>
        <v>4</v>
      </c>
      <c r="B36" s="124" t="s">
        <v>50</v>
      </c>
      <c r="C36" s="125">
        <v>412</v>
      </c>
      <c r="D36" s="126">
        <v>14</v>
      </c>
      <c r="E36" s="127">
        <v>92.3</v>
      </c>
      <c r="F36" s="122"/>
      <c r="G36" s="122"/>
      <c r="H36" s="122"/>
      <c r="I36" s="141"/>
      <c r="J36" s="141"/>
      <c r="K36" s="141"/>
      <c r="L36" s="141"/>
    </row>
    <row r="37" spans="1:12" ht="16.5" customHeight="1" x14ac:dyDescent="0.2">
      <c r="A37" s="123">
        <f t="shared" si="0"/>
        <v>5</v>
      </c>
      <c r="B37" s="124" t="s">
        <v>51</v>
      </c>
      <c r="C37" s="125">
        <v>439</v>
      </c>
      <c r="D37" s="126">
        <v>13</v>
      </c>
      <c r="E37" s="127">
        <v>75.8</v>
      </c>
      <c r="F37" s="122"/>
      <c r="G37" s="122"/>
      <c r="H37" s="122"/>
      <c r="I37" s="141"/>
      <c r="J37" s="141"/>
      <c r="K37" s="141"/>
      <c r="L37" s="141"/>
    </row>
    <row r="38" spans="1:12" ht="16.5" customHeight="1" x14ac:dyDescent="0.2">
      <c r="A38" s="123">
        <f t="shared" si="0"/>
        <v>6</v>
      </c>
      <c r="B38" s="124" t="s">
        <v>52</v>
      </c>
      <c r="C38" s="125">
        <v>504</v>
      </c>
      <c r="D38" s="126">
        <v>12</v>
      </c>
      <c r="E38" s="127">
        <v>85.4</v>
      </c>
      <c r="F38" s="122"/>
      <c r="G38" s="122"/>
      <c r="H38" s="122"/>
      <c r="I38" s="141"/>
      <c r="J38" s="141"/>
      <c r="K38" s="141"/>
      <c r="L38" s="141"/>
    </row>
    <row r="39" spans="1:12" ht="16.5" customHeight="1" x14ac:dyDescent="0.2">
      <c r="A39" s="123">
        <f t="shared" si="0"/>
        <v>7</v>
      </c>
      <c r="B39" s="124" t="s">
        <v>53</v>
      </c>
      <c r="C39" s="125">
        <v>514</v>
      </c>
      <c r="D39" s="126">
        <v>4</v>
      </c>
      <c r="E39" s="127">
        <v>76.400000000000006</v>
      </c>
      <c r="F39" s="122"/>
      <c r="G39" s="122"/>
      <c r="H39" s="122"/>
      <c r="I39" s="141"/>
      <c r="J39" s="141"/>
      <c r="K39" s="141"/>
      <c r="L39" s="141"/>
    </row>
    <row r="40" spans="1:12" ht="16.5" customHeight="1" x14ac:dyDescent="0.2">
      <c r="A40" s="123">
        <f t="shared" si="0"/>
        <v>8</v>
      </c>
      <c r="B40" s="124" t="s">
        <v>54</v>
      </c>
      <c r="C40" s="125">
        <v>519</v>
      </c>
      <c r="D40" s="126">
        <v>4</v>
      </c>
      <c r="E40" s="127">
        <v>65.2</v>
      </c>
      <c r="F40" s="122"/>
      <c r="G40" s="122"/>
      <c r="H40" s="122"/>
      <c r="I40" s="141"/>
      <c r="J40" s="141"/>
      <c r="K40" s="141"/>
      <c r="L40" s="141"/>
    </row>
    <row r="41" spans="1:12" ht="16.5" customHeight="1" x14ac:dyDescent="0.2">
      <c r="A41" s="123">
        <f t="shared" si="0"/>
        <v>9</v>
      </c>
      <c r="B41" s="124" t="s">
        <v>55</v>
      </c>
      <c r="C41" s="125">
        <v>543</v>
      </c>
      <c r="D41" s="126">
        <v>3</v>
      </c>
      <c r="E41" s="127">
        <v>66.400000000000006</v>
      </c>
      <c r="F41" s="122"/>
      <c r="G41" s="122"/>
      <c r="H41" s="122"/>
      <c r="I41" s="141"/>
      <c r="J41" s="141"/>
      <c r="K41" s="141"/>
      <c r="L41" s="141"/>
    </row>
    <row r="42" spans="1:12" ht="16.5" customHeight="1" x14ac:dyDescent="0.2">
      <c r="A42" s="123">
        <f t="shared" si="0"/>
        <v>10</v>
      </c>
      <c r="B42" s="124" t="s">
        <v>56</v>
      </c>
      <c r="C42" s="128">
        <v>552</v>
      </c>
      <c r="D42" s="129">
        <v>2</v>
      </c>
      <c r="E42" s="130">
        <v>61.8</v>
      </c>
      <c r="F42" s="122"/>
      <c r="G42" s="122"/>
      <c r="H42" s="122"/>
      <c r="I42" s="141"/>
      <c r="J42" s="141"/>
      <c r="K42" s="141"/>
      <c r="L42" s="141"/>
    </row>
    <row r="43" spans="1:12" x14ac:dyDescent="0.2">
      <c r="A43" s="131"/>
      <c r="B43" s="132"/>
      <c r="C43" s="132"/>
      <c r="D43" s="132"/>
      <c r="E43" s="133"/>
      <c r="F43" s="122"/>
      <c r="G43" s="122"/>
      <c r="H43" s="122"/>
      <c r="I43" s="141"/>
      <c r="J43" s="141"/>
      <c r="K43" s="141"/>
      <c r="L43" s="141"/>
    </row>
    <row r="44" spans="1:12" x14ac:dyDescent="0.2">
      <c r="A44" s="134"/>
      <c r="B44" s="135"/>
      <c r="C44" s="135"/>
      <c r="D44" s="135"/>
      <c r="E44" s="136"/>
      <c r="F44" s="122"/>
      <c r="G44" s="122"/>
      <c r="H44" s="122"/>
      <c r="I44" s="141"/>
      <c r="J44" s="141"/>
      <c r="K44" s="49"/>
      <c r="L44" s="142" t="s">
        <v>40</v>
      </c>
    </row>
    <row r="45" spans="1:12" x14ac:dyDescent="0.2">
      <c r="A45" s="137"/>
      <c r="B45" s="135"/>
      <c r="C45" s="135"/>
      <c r="D45" s="135"/>
      <c r="E45" s="136"/>
      <c r="F45" s="122"/>
      <c r="G45" s="122"/>
      <c r="H45" s="122"/>
      <c r="I45" s="141"/>
      <c r="J45" s="141"/>
      <c r="K45" s="49"/>
      <c r="L45" s="49"/>
    </row>
    <row r="46" spans="1:12" ht="15" customHeight="1" x14ac:dyDescent="0.2">
      <c r="A46" s="138"/>
      <c r="B46" s="139"/>
      <c r="C46" s="139"/>
      <c r="D46" s="139"/>
      <c r="E46" s="140"/>
      <c r="F46" s="122"/>
      <c r="G46" s="122"/>
      <c r="H46" s="122"/>
      <c r="I46" s="141"/>
      <c r="J46" s="141"/>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62C55-68B5-4A52-9332-D6732F29EADB}">
  <dimension ref="A1:I30"/>
  <sheetViews>
    <sheetView workbookViewId="0">
      <pane ySplit="12" topLeftCell="A13" activePane="bottomLeft" state="frozen"/>
      <selection pane="bottomLeft" activeCell="C31" sqref="C31"/>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59" t="str">
        <f ca="1">MID(CELL("filename",A7),FIND("]",CELL("filename"),1)+1,255)</f>
        <v>Schedule a Product Haul</v>
      </c>
      <c r="B1" s="359"/>
      <c r="C1" s="359"/>
      <c r="D1" s="359"/>
      <c r="E1" s="359"/>
      <c r="F1" s="359"/>
      <c r="G1" s="359"/>
      <c r="H1" s="359"/>
      <c r="I1" s="359"/>
    </row>
    <row r="2" spans="1:9" ht="20.25" x14ac:dyDescent="0.3">
      <c r="A2" s="30"/>
      <c r="B2" s="30"/>
      <c r="C2" s="30"/>
      <c r="D2" s="30"/>
      <c r="E2" s="30"/>
      <c r="F2" s="30"/>
      <c r="G2" s="30"/>
      <c r="H2" s="30"/>
      <c r="I2" s="30"/>
    </row>
    <row r="3" spans="1:9" s="26" customFormat="1" x14ac:dyDescent="0.2">
      <c r="A3" s="31"/>
      <c r="B3" s="31"/>
      <c r="C3" s="31"/>
      <c r="D3" s="32"/>
      <c r="E3" s="32" t="s">
        <v>58</v>
      </c>
      <c r="F3" s="33"/>
      <c r="G3" s="34"/>
      <c r="H3" s="31"/>
      <c r="I3" s="31"/>
    </row>
    <row r="4" spans="1:9" s="26" customFormat="1" ht="12" x14ac:dyDescent="0.2">
      <c r="A4" s="31"/>
      <c r="B4" s="31"/>
      <c r="C4" s="31"/>
      <c r="D4" s="35" t="s">
        <v>59</v>
      </c>
      <c r="E4" s="35">
        <f>COUNTIF($D$12:$D$20,"U")</f>
        <v>0</v>
      </c>
      <c r="F4" s="36">
        <f>IF($E$9=0,"-",$E4/$E$9)</f>
        <v>0</v>
      </c>
      <c r="G4" s="37">
        <f>SUMIF($D$12:$D$19,"U",$G$12:$G$19)/60</f>
        <v>0</v>
      </c>
      <c r="H4" s="31"/>
      <c r="I4" s="31"/>
    </row>
    <row r="5" spans="1:9" s="26" customFormat="1" ht="12" x14ac:dyDescent="0.2">
      <c r="A5" s="31"/>
      <c r="B5" s="31"/>
      <c r="C5" s="31"/>
      <c r="D5" s="35" t="s">
        <v>60</v>
      </c>
      <c r="E5" s="35">
        <f>COUNTIF($D$12:$D$20,"P")</f>
        <v>4</v>
      </c>
      <c r="F5" s="36">
        <f>IF($E$9=0,"-",$E5/$E$9)</f>
        <v>1</v>
      </c>
      <c r="G5" s="38">
        <f>SUMIF($D$12:$D$20,"P",$G$12:$G$20)/60</f>
        <v>0</v>
      </c>
      <c r="H5" s="31"/>
      <c r="I5" s="31"/>
    </row>
    <row r="6" spans="1:9" s="26" customFormat="1" ht="12" x14ac:dyDescent="0.2">
      <c r="A6" s="31"/>
      <c r="B6" s="31"/>
      <c r="C6" s="31"/>
      <c r="D6" s="35" t="s">
        <v>61</v>
      </c>
      <c r="E6" s="35">
        <f>COUNTIF($D$12:$D$20,"F")</f>
        <v>0</v>
      </c>
      <c r="F6" s="36">
        <f>IF($E$9=0,"-",$E6/$E$9)</f>
        <v>0</v>
      </c>
      <c r="G6" s="38">
        <f>SUMIF($D$12:$D$20,"F",$G$12:$G$20)/60</f>
        <v>0</v>
      </c>
      <c r="H6" s="31"/>
      <c r="I6" s="31"/>
    </row>
    <row r="7" spans="1:9" s="26" customFormat="1" ht="12" x14ac:dyDescent="0.2">
      <c r="A7" s="39"/>
      <c r="B7" s="39"/>
      <c r="C7" s="39"/>
      <c r="D7" s="35" t="s">
        <v>62</v>
      </c>
      <c r="E7" s="35">
        <f>COUNTIF($D$12:$D$20,"S")</f>
        <v>0</v>
      </c>
      <c r="F7" s="36">
        <f>IF($E$9=0,"-",$E7/$E$9)</f>
        <v>0</v>
      </c>
      <c r="G7" s="38">
        <f>SUMIF($D$12:$D$20,"S",$G$12:$G$20)/60</f>
        <v>0</v>
      </c>
      <c r="H7" s="31"/>
      <c r="I7" s="31"/>
    </row>
    <row r="8" spans="1:9" s="26" customFormat="1" ht="12" x14ac:dyDescent="0.2">
      <c r="A8" s="39"/>
      <c r="B8" s="39"/>
      <c r="C8" s="39"/>
      <c r="D8" s="35" t="s">
        <v>63</v>
      </c>
      <c r="E8" s="35">
        <f>COUNTIF($D$12:$D$20,"B")</f>
        <v>0</v>
      </c>
      <c r="F8" s="40">
        <f>IF($E$9=0,"-",$E8/$E$9)</f>
        <v>0</v>
      </c>
      <c r="G8" s="38">
        <f>SUMIF($D$12:$D$20,"B",$G$12:$G$20)/60</f>
        <v>0</v>
      </c>
      <c r="H8" s="31"/>
      <c r="I8" s="31"/>
    </row>
    <row r="9" spans="1:9" s="26" customFormat="1" ht="12" x14ac:dyDescent="0.2">
      <c r="A9" s="39"/>
      <c r="B9" s="39"/>
      <c r="C9" s="39"/>
      <c r="D9" s="41" t="s">
        <v>37</v>
      </c>
      <c r="E9" s="42">
        <f>SUM(E4:E8)</f>
        <v>4</v>
      </c>
      <c r="F9" s="43">
        <f>IF($E$9=0,"-",$E$9/$E$9)</f>
        <v>1</v>
      </c>
      <c r="G9" s="44">
        <f>SUM(G4:G8)</f>
        <v>0</v>
      </c>
      <c r="I9" s="62"/>
    </row>
    <row r="10" spans="1:9" s="26" customFormat="1" ht="12" x14ac:dyDescent="0.2">
      <c r="A10" s="39"/>
      <c r="B10" s="39"/>
      <c r="C10" s="39"/>
      <c r="D10" s="45" t="s">
        <v>39</v>
      </c>
      <c r="E10" s="46">
        <f>COUNTIF($D$12:$D$20,"N/A")</f>
        <v>1</v>
      </c>
      <c r="F10" s="47"/>
      <c r="G10" s="48">
        <f>SUMIF($D$12:$D$20,"n/a",$G$12:$G$20)/60</f>
        <v>0</v>
      </c>
      <c r="I10" s="62"/>
    </row>
    <row r="11" spans="1:9" x14ac:dyDescent="0.2">
      <c r="A11" s="49"/>
      <c r="B11" s="49"/>
      <c r="C11" s="49"/>
      <c r="D11" s="49"/>
      <c r="E11" s="49"/>
      <c r="F11" s="49"/>
      <c r="G11" s="49"/>
      <c r="H11" s="49"/>
      <c r="I11" s="63"/>
    </row>
    <row r="12" spans="1:9" ht="25.5" x14ac:dyDescent="0.2">
      <c r="A12" s="50" t="s">
        <v>64</v>
      </c>
      <c r="B12" s="50" t="s">
        <v>315</v>
      </c>
      <c r="C12" s="50" t="s">
        <v>65</v>
      </c>
      <c r="D12" s="50" t="s">
        <v>66</v>
      </c>
      <c r="E12" s="50" t="s">
        <v>67</v>
      </c>
      <c r="F12" s="50" t="s">
        <v>26</v>
      </c>
      <c r="G12" s="50" t="s">
        <v>68</v>
      </c>
      <c r="H12" s="51" t="s">
        <v>57</v>
      </c>
      <c r="I12" s="64"/>
    </row>
    <row r="13" spans="1:9" ht="13.5" thickBot="1" x14ac:dyDescent="0.25">
      <c r="A13" s="360" t="e">
        <f>#REF!&amp;#REF!</f>
        <v>#REF!</v>
      </c>
      <c r="B13" s="361"/>
      <c r="C13" s="361"/>
      <c r="D13" s="361"/>
      <c r="E13" s="361"/>
      <c r="F13" s="361"/>
      <c r="G13" s="361"/>
      <c r="H13" s="361"/>
      <c r="I13" s="362"/>
    </row>
    <row r="14" spans="1:9" ht="26.25" thickBot="1" x14ac:dyDescent="0.25">
      <c r="A14" s="52">
        <f>MAX(A$12:A12)+1</f>
        <v>1</v>
      </c>
      <c r="B14" s="226" t="s">
        <v>333</v>
      </c>
      <c r="C14" s="201" t="s">
        <v>327</v>
      </c>
      <c r="D14" s="53" t="s">
        <v>60</v>
      </c>
      <c r="E14" s="54">
        <v>44896</v>
      </c>
      <c r="F14" s="199" t="s">
        <v>314</v>
      </c>
      <c r="G14" s="56"/>
      <c r="H14" s="212"/>
      <c r="I14" s="55"/>
    </row>
    <row r="15" spans="1:9" ht="24.75" thickBot="1" x14ac:dyDescent="0.25">
      <c r="A15" s="52">
        <v>2</v>
      </c>
      <c r="B15" s="226" t="s">
        <v>334</v>
      </c>
      <c r="C15" s="201" t="s">
        <v>335</v>
      </c>
      <c r="D15" s="53" t="s">
        <v>60</v>
      </c>
      <c r="E15" s="54">
        <v>44897</v>
      </c>
      <c r="F15" s="199" t="s">
        <v>314</v>
      </c>
      <c r="G15" s="56"/>
      <c r="H15" s="212"/>
      <c r="I15" s="55"/>
    </row>
    <row r="16" spans="1:9" ht="24.75" thickBot="1" x14ac:dyDescent="0.25">
      <c r="A16" s="52">
        <v>3</v>
      </c>
      <c r="B16" s="226" t="s">
        <v>337</v>
      </c>
      <c r="C16" s="201" t="s">
        <v>338</v>
      </c>
      <c r="D16" s="53" t="s">
        <v>60</v>
      </c>
      <c r="E16" s="54"/>
      <c r="F16" s="199" t="s">
        <v>314</v>
      </c>
      <c r="G16" s="56"/>
      <c r="H16" s="212"/>
      <c r="I16" s="55"/>
    </row>
    <row r="17" spans="1:9" ht="13.5" thickBot="1" x14ac:dyDescent="0.25">
      <c r="A17" s="52">
        <v>4</v>
      </c>
      <c r="B17" s="225" t="s">
        <v>330</v>
      </c>
      <c r="C17" s="214" t="s">
        <v>329</v>
      </c>
      <c r="D17" s="53" t="s">
        <v>60</v>
      </c>
      <c r="E17" s="54">
        <v>44898</v>
      </c>
      <c r="F17" s="199" t="s">
        <v>314</v>
      </c>
      <c r="G17" s="56"/>
      <c r="H17" s="212"/>
      <c r="I17" s="60"/>
    </row>
    <row r="18" spans="1:9" ht="25.5" x14ac:dyDescent="0.2">
      <c r="A18" s="52">
        <v>5</v>
      </c>
      <c r="B18" s="198" t="s">
        <v>323</v>
      </c>
      <c r="C18" s="201" t="s">
        <v>328</v>
      </c>
      <c r="D18" s="53" t="s">
        <v>69</v>
      </c>
      <c r="E18" s="59"/>
      <c r="F18" s="199" t="s">
        <v>314</v>
      </c>
      <c r="G18" s="56"/>
      <c r="H18" s="212"/>
      <c r="I18" s="60"/>
    </row>
    <row r="19" spans="1:9" x14ac:dyDescent="0.2">
      <c r="A19" s="363"/>
      <c r="B19" s="363"/>
      <c r="C19" s="363"/>
      <c r="D19" s="363"/>
      <c r="E19" s="363"/>
      <c r="F19" s="363"/>
      <c r="G19" s="363"/>
      <c r="H19" s="363"/>
      <c r="I19" s="363"/>
    </row>
    <row r="20" spans="1:9" x14ac:dyDescent="0.2">
      <c r="A20" s="364" t="s">
        <v>70</v>
      </c>
      <c r="B20" s="364"/>
      <c r="C20" s="364"/>
      <c r="D20" s="364"/>
      <c r="E20" s="364"/>
      <c r="F20" s="364"/>
      <c r="G20" s="364"/>
      <c r="H20" s="364"/>
      <c r="I20" s="364"/>
    </row>
    <row r="21" spans="1:9" x14ac:dyDescent="0.2">
      <c r="A21" s="363"/>
      <c r="B21" s="363"/>
      <c r="C21" s="363"/>
      <c r="D21" s="363"/>
      <c r="E21" s="363"/>
      <c r="F21" s="363"/>
      <c r="G21" s="363"/>
      <c r="H21" s="363"/>
      <c r="I21" s="363"/>
    </row>
    <row r="22" spans="1:9" s="27" customFormat="1" x14ac:dyDescent="0.2">
      <c r="A22" s="28"/>
    </row>
    <row r="23" spans="1:9" s="27" customFormat="1" x14ac:dyDescent="0.2">
      <c r="A23" s="28"/>
    </row>
    <row r="24" spans="1:9" s="27" customFormat="1" x14ac:dyDescent="0.2"/>
    <row r="25" spans="1:9" s="27" customFormat="1" x14ac:dyDescent="0.2"/>
    <row r="26" spans="1:9" s="27" customFormat="1" x14ac:dyDescent="0.2"/>
    <row r="27" spans="1:9" s="27" customFormat="1" x14ac:dyDescent="0.2"/>
    <row r="28" spans="1:9" s="27" customFormat="1" x14ac:dyDescent="0.2"/>
    <row r="29" spans="1:9" s="27" customFormat="1" x14ac:dyDescent="0.2"/>
    <row r="30" spans="1:9" s="27" customFormat="1" x14ac:dyDescent="0.2"/>
  </sheetData>
  <mergeCells count="5">
    <mergeCell ref="A1:I1"/>
    <mergeCell ref="A13:I13"/>
    <mergeCell ref="A19:I19"/>
    <mergeCell ref="A20:I20"/>
    <mergeCell ref="A21:I21"/>
  </mergeCells>
  <phoneticPr fontId="7" type="noConversion"/>
  <conditionalFormatting sqref="D14:D18">
    <cfRule type="cellIs" dxfId="125" priority="1" stopIfTrue="1" operator="equal">
      <formula>"F"</formula>
    </cfRule>
    <cfRule type="cellIs" dxfId="124" priority="2" stopIfTrue="1" operator="equal">
      <formula>"B"</formula>
    </cfRule>
    <cfRule type="cellIs" dxfId="123" priority="3" stopIfTrue="1" operator="equal">
      <formula>"u"</formula>
    </cfRule>
  </conditionalFormatting>
  <dataValidations count="3">
    <dataValidation allowBlank="1" showErrorMessage="1" promptTitle="Valid values include:" sqref="D12" xr:uid="{A7838044-6254-416C-B3CE-6936092982E7}"/>
    <dataValidation allowBlank="1" showErrorMessage="1" sqref="A12:B12" xr:uid="{74D6C77D-F573-4BFE-89DC-7D51F4BEFAF2}"/>
    <dataValidation type="list" showInputMessage="1" showErrorMessage="1" promptTitle="Valid values include:" prompt="U - Untested_x000a_P - Pass_x000a_F - Fail_x000a_B - Blocked_x000a_S - Skipped_x000a_n/a - Not applicable_x000a_" sqref="D14:D18" xr:uid="{110DC191-FECF-4B21-95BB-DC63507E4576}">
      <formula1>"U,P,F,B,S,n/a"</formula1>
    </dataValidation>
  </dataValidations>
  <hyperlinks>
    <hyperlink ref="B14" location="'UC003 Test Cases '!A1" display="#52  Test type Rheology adds a new property BoxType" xr:uid="{B4DA8BCB-16D0-4B63-A25B-4AA2BC1B011F}"/>
    <hyperlink ref="B17" location="'UC003 Test Cases '!A41" display="#60  The FluidLoss unit was changed from mL/30min to mL API" xr:uid="{2A471D9A-7CB2-487D-B1C8-8A1301B50BC5}"/>
    <hyperlink ref="B15" location="'UC003 Test Cases '!A24" display="#52、53、65 、63Test type Rheology adds a new property BoxType、Surface Rheo JSON file import" xr:uid="{EF394968-B0AC-462A-84FB-313338FE3CFD}"/>
    <hyperlink ref="B16" location="'UC003 Test Cases '!A24" display="#52、53、65 、63Test type Rheology adds a new property BoxType、Surface Rheo JSON file import" xr:uid="{89A554DC-D750-4C26-80A2-C446FEF19141}"/>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5649"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49" r:id="rId4"/>
      </mc:Fallback>
    </mc:AlternateContent>
    <mc:AlternateContent xmlns:mc="http://schemas.openxmlformats.org/markup-compatibility/2006">
      <mc:Choice Requires="x14">
        <oleObject progId="Paint.Picture" shapeId="155650"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0" r:id="rId6"/>
      </mc:Fallback>
    </mc:AlternateContent>
    <mc:AlternateContent xmlns:mc="http://schemas.openxmlformats.org/markup-compatibility/2006">
      <mc:Choice Requires="x14">
        <oleObject progId="Paint.Picture" shapeId="155651"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1"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61E3-C9B4-46AD-B932-5C50B7A4CCAE}">
  <dimension ref="A1:G210"/>
  <sheetViews>
    <sheetView topLeftCell="A178" workbookViewId="0">
      <selection activeCell="B192" sqref="B192:D192"/>
    </sheetView>
  </sheetViews>
  <sheetFormatPr defaultColWidth="9" defaultRowHeight="12.75" x14ac:dyDescent="0.2"/>
  <cols>
    <col min="1" max="1" width="3.140625" customWidth="1"/>
    <col min="2" max="2" width="55.7109375" customWidth="1"/>
    <col min="3" max="3" width="34.7109375" customWidth="1"/>
    <col min="4" max="4" width="55.5703125" customWidth="1"/>
    <col min="5" max="5" width="21.5703125" customWidth="1"/>
    <col min="6" max="6" width="9.140625" customWidth="1"/>
    <col min="7" max="7" width="48.5703125" customWidth="1"/>
  </cols>
  <sheetData>
    <row r="1" spans="1:7" ht="16.5" thickBot="1" x14ac:dyDescent="0.25">
      <c r="A1" s="374" t="s">
        <v>324</v>
      </c>
      <c r="B1" s="374"/>
      <c r="C1" s="374"/>
      <c r="D1" s="374"/>
      <c r="E1" s="374"/>
      <c r="F1" s="374"/>
      <c r="G1" s="374"/>
    </row>
    <row r="2" spans="1:7" ht="28.5" customHeight="1" thickTop="1" x14ac:dyDescent="0.2">
      <c r="A2" s="215"/>
      <c r="B2" s="216" t="s">
        <v>71</v>
      </c>
      <c r="C2" s="376" t="s">
        <v>440</v>
      </c>
      <c r="D2" s="377"/>
      <c r="E2" s="378"/>
      <c r="F2" s="217" t="s">
        <v>72</v>
      </c>
      <c r="G2" s="218" t="s">
        <v>322</v>
      </c>
    </row>
    <row r="3" spans="1:7" ht="23.25" customHeight="1" x14ac:dyDescent="0.2">
      <c r="A3" s="68"/>
      <c r="B3" s="69" t="s">
        <v>317</v>
      </c>
      <c r="C3" s="379" t="s">
        <v>351</v>
      </c>
      <c r="D3" s="380"/>
      <c r="E3" s="380"/>
      <c r="F3" s="380"/>
      <c r="G3" s="381"/>
    </row>
    <row r="4" spans="1:7" x14ac:dyDescent="0.2">
      <c r="A4" s="70"/>
      <c r="B4" s="69" t="s">
        <v>316</v>
      </c>
      <c r="C4" s="382"/>
      <c r="D4" s="380"/>
      <c r="E4" s="380"/>
      <c r="F4" s="380"/>
      <c r="G4" s="381"/>
    </row>
    <row r="5" spans="1:7" x14ac:dyDescent="0.2">
      <c r="A5" s="70"/>
      <c r="B5" s="69" t="s">
        <v>73</v>
      </c>
      <c r="C5" s="385" t="s">
        <v>342</v>
      </c>
      <c r="D5" s="386"/>
      <c r="E5" s="386"/>
      <c r="F5" s="386"/>
      <c r="G5" s="387"/>
    </row>
    <row r="6" spans="1:7" ht="13.5" customHeight="1" thickBot="1" x14ac:dyDescent="0.25">
      <c r="A6" s="71"/>
      <c r="B6" s="72" t="s">
        <v>318</v>
      </c>
      <c r="C6" s="365" t="s">
        <v>347</v>
      </c>
      <c r="D6" s="366"/>
      <c r="E6" s="366"/>
      <c r="F6" s="366"/>
      <c r="G6" s="367"/>
    </row>
    <row r="7" spans="1:7" x14ac:dyDescent="0.2">
      <c r="A7" s="73"/>
      <c r="B7" s="74" t="s">
        <v>74</v>
      </c>
      <c r="C7" s="368" t="s">
        <v>340</v>
      </c>
      <c r="D7" s="369"/>
      <c r="E7" s="370"/>
      <c r="F7" s="75" t="s">
        <v>75</v>
      </c>
      <c r="G7" s="220"/>
    </row>
    <row r="8" spans="1:7" ht="13.5" thickBot="1" x14ac:dyDescent="0.25">
      <c r="A8" s="77"/>
      <c r="B8" s="78" t="s">
        <v>76</v>
      </c>
      <c r="C8" s="371" t="s">
        <v>77</v>
      </c>
      <c r="D8" s="372"/>
      <c r="E8" s="373"/>
      <c r="F8" s="79" t="s">
        <v>78</v>
      </c>
      <c r="G8" s="221">
        <v>45114</v>
      </c>
    </row>
    <row r="9" spans="1:7" ht="26.25" thickBot="1" x14ac:dyDescent="0.25">
      <c r="A9" s="80" t="s">
        <v>79</v>
      </c>
      <c r="B9" s="81" t="s">
        <v>80</v>
      </c>
      <c r="C9" s="81" t="s">
        <v>81</v>
      </c>
      <c r="D9" s="81" t="s">
        <v>82</v>
      </c>
      <c r="E9" s="81" t="s">
        <v>83</v>
      </c>
      <c r="F9" s="82" t="s">
        <v>66</v>
      </c>
      <c r="G9" s="222" t="s">
        <v>84</v>
      </c>
    </row>
    <row r="10" spans="1:7" ht="26.25" customHeight="1" x14ac:dyDescent="0.2">
      <c r="A10" s="84">
        <v>1</v>
      </c>
      <c r="B10" s="85" t="s">
        <v>343</v>
      </c>
      <c r="C10" s="85" t="s">
        <v>320</v>
      </c>
      <c r="D10" s="86" t="s">
        <v>326</v>
      </c>
      <c r="E10" s="200"/>
      <c r="F10" s="53" t="s">
        <v>60</v>
      </c>
      <c r="G10" s="223"/>
    </row>
    <row r="11" spans="1:7" ht="32.25" customHeight="1" x14ac:dyDescent="0.2">
      <c r="A11" s="84">
        <v>2</v>
      </c>
      <c r="B11" s="85" t="s">
        <v>441</v>
      </c>
      <c r="C11" s="85"/>
      <c r="D11" s="86" t="s">
        <v>442</v>
      </c>
      <c r="E11" s="203"/>
      <c r="F11" s="53" t="s">
        <v>60</v>
      </c>
      <c r="G11" s="89"/>
    </row>
    <row r="12" spans="1:7" s="263" customFormat="1" ht="29.25" customHeight="1" x14ac:dyDescent="0.2">
      <c r="A12" s="84">
        <v>3</v>
      </c>
      <c r="B12" s="267" t="s">
        <v>479</v>
      </c>
      <c r="C12" s="230"/>
      <c r="D12" s="213" t="s">
        <v>402</v>
      </c>
      <c r="E12" s="203"/>
      <c r="F12" s="53" t="s">
        <v>60</v>
      </c>
      <c r="G12" s="89"/>
    </row>
    <row r="13" spans="1:7" ht="27" customHeight="1" x14ac:dyDescent="0.2">
      <c r="A13" s="84">
        <v>4</v>
      </c>
      <c r="B13" s="85" t="s">
        <v>477</v>
      </c>
      <c r="C13" s="230"/>
      <c r="D13" s="213" t="s">
        <v>402</v>
      </c>
      <c r="E13" s="208"/>
      <c r="F13" s="53" t="s">
        <v>60</v>
      </c>
      <c r="G13" s="89"/>
    </row>
    <row r="14" spans="1:7" s="269" customFormat="1" ht="27" customHeight="1" x14ac:dyDescent="0.2">
      <c r="A14" s="84">
        <v>5</v>
      </c>
      <c r="B14" s="267" t="s">
        <v>494</v>
      </c>
      <c r="C14" s="262"/>
      <c r="D14" s="213" t="s">
        <v>402</v>
      </c>
      <c r="E14" s="208"/>
      <c r="F14" s="53"/>
      <c r="G14" s="89"/>
    </row>
    <row r="15" spans="1:7" ht="25.5" customHeight="1" x14ac:dyDescent="0.2">
      <c r="A15" s="84">
        <v>6</v>
      </c>
      <c r="B15" s="85" t="s">
        <v>346</v>
      </c>
      <c r="C15" s="273"/>
      <c r="D15" s="273" t="s">
        <v>478</v>
      </c>
      <c r="E15" s="208"/>
      <c r="F15" s="53" t="s">
        <v>60</v>
      </c>
      <c r="G15" s="89"/>
    </row>
    <row r="16" spans="1:7" ht="26.25" customHeight="1" x14ac:dyDescent="0.2">
      <c r="A16" s="84">
        <v>6</v>
      </c>
      <c r="B16" s="213" t="s">
        <v>480</v>
      </c>
      <c r="C16" s="273"/>
      <c r="D16" s="273" t="s">
        <v>481</v>
      </c>
      <c r="E16" s="208"/>
      <c r="F16" s="53" t="s">
        <v>60</v>
      </c>
      <c r="G16" s="85"/>
    </row>
    <row r="17" spans="1:7" ht="13.5" thickBot="1" x14ac:dyDescent="0.25">
      <c r="A17" s="90"/>
      <c r="B17" s="91" t="s">
        <v>85</v>
      </c>
      <c r="C17" s="91"/>
      <c r="D17" s="92"/>
      <c r="E17" s="92"/>
      <c r="F17" s="53"/>
      <c r="G17" s="92"/>
    </row>
    <row r="18" spans="1:7" s="268" customFormat="1" x14ac:dyDescent="0.2">
      <c r="A18" s="255"/>
      <c r="B18" s="256"/>
      <c r="C18" s="256"/>
      <c r="D18" s="257"/>
      <c r="E18" s="257"/>
      <c r="F18" s="258"/>
      <c r="G18" s="272"/>
    </row>
    <row r="19" spans="1:7" x14ac:dyDescent="0.2">
      <c r="G19" s="219"/>
    </row>
    <row r="20" spans="1:7" ht="16.5" thickBot="1" x14ac:dyDescent="0.25">
      <c r="A20" s="374" t="s">
        <v>332</v>
      </c>
      <c r="B20" s="374"/>
      <c r="C20" s="374"/>
      <c r="D20" s="374"/>
      <c r="E20" s="374"/>
      <c r="F20" s="374"/>
      <c r="G20" s="374"/>
    </row>
    <row r="21" spans="1:7" ht="21" customHeight="1" thickTop="1" x14ac:dyDescent="0.2">
      <c r="A21" s="215"/>
      <c r="B21" s="216" t="s">
        <v>71</v>
      </c>
      <c r="C21" s="376" t="s">
        <v>443</v>
      </c>
      <c r="D21" s="377"/>
      <c r="E21" s="378"/>
      <c r="F21" s="217" t="s">
        <v>72</v>
      </c>
      <c r="G21" s="218" t="s">
        <v>336</v>
      </c>
    </row>
    <row r="22" spans="1:7" ht="19.5" customHeight="1" x14ac:dyDescent="0.2">
      <c r="A22" s="68"/>
      <c r="B22" s="69" t="s">
        <v>317</v>
      </c>
      <c r="C22" s="379" t="s">
        <v>351</v>
      </c>
      <c r="D22" s="380"/>
      <c r="E22" s="380"/>
      <c r="F22" s="380"/>
      <c r="G22" s="381"/>
    </row>
    <row r="23" spans="1:7" x14ac:dyDescent="0.2">
      <c r="A23" s="70"/>
      <c r="B23" s="69" t="s">
        <v>316</v>
      </c>
      <c r="C23" s="385" t="s">
        <v>342</v>
      </c>
      <c r="D23" s="386"/>
      <c r="E23" s="386"/>
      <c r="F23" s="386"/>
      <c r="G23" s="387"/>
    </row>
    <row r="24" spans="1:7" x14ac:dyDescent="0.2">
      <c r="A24" s="70"/>
      <c r="B24" s="69" t="s">
        <v>73</v>
      </c>
      <c r="C24" s="392"/>
      <c r="D24" s="393"/>
      <c r="E24" s="393"/>
      <c r="F24" s="393"/>
      <c r="G24" s="394"/>
    </row>
    <row r="25" spans="1:7" ht="13.5" customHeight="1" thickBot="1" x14ac:dyDescent="0.25">
      <c r="A25" s="71"/>
      <c r="B25" s="72" t="s">
        <v>318</v>
      </c>
      <c r="C25" s="365" t="s">
        <v>352</v>
      </c>
      <c r="D25" s="366"/>
      <c r="E25" s="366"/>
      <c r="F25" s="366"/>
      <c r="G25" s="367"/>
    </row>
    <row r="26" spans="1:7" x14ac:dyDescent="0.2">
      <c r="A26" s="73"/>
      <c r="B26" s="74" t="s">
        <v>74</v>
      </c>
      <c r="C26" s="368" t="s">
        <v>340</v>
      </c>
      <c r="D26" s="369"/>
      <c r="E26" s="370"/>
      <c r="F26" s="75" t="s">
        <v>75</v>
      </c>
      <c r="G26" s="220"/>
    </row>
    <row r="27" spans="1:7" ht="13.5" thickBot="1" x14ac:dyDescent="0.25">
      <c r="A27" s="77"/>
      <c r="B27" s="78" t="s">
        <v>76</v>
      </c>
      <c r="C27" s="371" t="s">
        <v>77</v>
      </c>
      <c r="D27" s="372"/>
      <c r="E27" s="373"/>
      <c r="F27" s="79" t="s">
        <v>78</v>
      </c>
      <c r="G27" s="221">
        <v>45114</v>
      </c>
    </row>
    <row r="28" spans="1:7" ht="26.25" thickBot="1" x14ac:dyDescent="0.25">
      <c r="A28" s="80" t="s">
        <v>79</v>
      </c>
      <c r="B28" s="81" t="s">
        <v>80</v>
      </c>
      <c r="C28" s="81" t="s">
        <v>81</v>
      </c>
      <c r="D28" s="81" t="s">
        <v>82</v>
      </c>
      <c r="E28" s="81" t="s">
        <v>83</v>
      </c>
      <c r="F28" s="82" t="s">
        <v>66</v>
      </c>
      <c r="G28" s="222" t="s">
        <v>84</v>
      </c>
    </row>
    <row r="29" spans="1:7" ht="23.25" customHeight="1" x14ac:dyDescent="0.2">
      <c r="A29" s="84">
        <v>1</v>
      </c>
      <c r="B29" s="85" t="s">
        <v>343</v>
      </c>
      <c r="C29" s="85" t="s">
        <v>320</v>
      </c>
      <c r="D29" s="86" t="s">
        <v>326</v>
      </c>
      <c r="E29" s="200"/>
      <c r="F29" s="53"/>
      <c r="G29" s="223"/>
    </row>
    <row r="30" spans="1:7" ht="30" customHeight="1" x14ac:dyDescent="0.2">
      <c r="A30" s="84">
        <v>2</v>
      </c>
      <c r="B30" s="85" t="s">
        <v>348</v>
      </c>
      <c r="C30" s="213"/>
      <c r="D30" s="86" t="s">
        <v>344</v>
      </c>
      <c r="E30" s="208"/>
      <c r="F30" s="53"/>
      <c r="G30" s="89"/>
    </row>
    <row r="31" spans="1:7" ht="38.25" customHeight="1" x14ac:dyDescent="0.2">
      <c r="A31" s="84">
        <v>3</v>
      </c>
      <c r="B31" s="265" t="s">
        <v>483</v>
      </c>
      <c r="C31" s="213" t="s">
        <v>341</v>
      </c>
      <c r="D31" s="213" t="s">
        <v>402</v>
      </c>
      <c r="E31" s="208"/>
      <c r="F31" s="53"/>
      <c r="G31" s="89"/>
    </row>
    <row r="32" spans="1:7" s="260" customFormat="1" ht="25.5" customHeight="1" x14ac:dyDescent="0.2">
      <c r="A32" s="84">
        <v>4</v>
      </c>
      <c r="B32" s="213" t="s">
        <v>403</v>
      </c>
      <c r="C32" s="213"/>
      <c r="D32" s="213" t="s">
        <v>402</v>
      </c>
      <c r="E32" s="208"/>
      <c r="F32" s="53"/>
      <c r="G32" s="89"/>
    </row>
    <row r="33" spans="1:7" s="260" customFormat="1" ht="31.5" customHeight="1" x14ac:dyDescent="0.2">
      <c r="A33" s="84">
        <v>5</v>
      </c>
      <c r="B33" s="213" t="s">
        <v>404</v>
      </c>
      <c r="C33" s="213"/>
      <c r="D33" s="213" t="s">
        <v>402</v>
      </c>
      <c r="E33" s="208"/>
      <c r="F33" s="53"/>
      <c r="G33" s="89"/>
    </row>
    <row r="34" spans="1:7" s="260" customFormat="1" ht="31.5" customHeight="1" x14ac:dyDescent="0.2">
      <c r="A34" s="84">
        <v>6</v>
      </c>
      <c r="B34" s="213" t="s">
        <v>405</v>
      </c>
      <c r="C34" s="213"/>
      <c r="D34" s="213" t="s">
        <v>402</v>
      </c>
      <c r="E34" s="208"/>
      <c r="F34" s="53"/>
      <c r="G34" s="89"/>
    </row>
    <row r="35" spans="1:7" s="260" customFormat="1" ht="31.5" customHeight="1" x14ac:dyDescent="0.2">
      <c r="A35" s="84">
        <v>7</v>
      </c>
      <c r="B35" s="265" t="s">
        <v>482</v>
      </c>
      <c r="C35" s="213"/>
      <c r="D35" s="213" t="s">
        <v>402</v>
      </c>
      <c r="E35" s="208"/>
      <c r="F35" s="53"/>
      <c r="G35" s="89"/>
    </row>
    <row r="36" spans="1:7" s="260" customFormat="1" ht="31.5" customHeight="1" x14ac:dyDescent="0.2">
      <c r="A36" s="84">
        <v>8</v>
      </c>
      <c r="B36" s="213" t="s">
        <v>407</v>
      </c>
      <c r="C36" s="213"/>
      <c r="D36" s="213" t="s">
        <v>402</v>
      </c>
      <c r="E36" s="208"/>
      <c r="F36" s="53"/>
      <c r="G36" s="89"/>
    </row>
    <row r="37" spans="1:7" s="260" customFormat="1" ht="31.5" customHeight="1" x14ac:dyDescent="0.2">
      <c r="A37" s="84">
        <v>9</v>
      </c>
      <c r="B37" s="213" t="s">
        <v>408</v>
      </c>
      <c r="C37" s="213"/>
      <c r="D37" s="213" t="s">
        <v>402</v>
      </c>
      <c r="E37" s="208"/>
      <c r="F37" s="53"/>
      <c r="G37" s="89"/>
    </row>
    <row r="38" spans="1:7" s="260" customFormat="1" ht="31.5" customHeight="1" x14ac:dyDescent="0.2">
      <c r="A38" s="84">
        <v>10</v>
      </c>
      <c r="B38" s="213" t="s">
        <v>409</v>
      </c>
      <c r="C38" s="213"/>
      <c r="D38" s="213" t="s">
        <v>402</v>
      </c>
      <c r="E38" s="208"/>
      <c r="F38" s="53"/>
      <c r="G38" s="89"/>
    </row>
    <row r="39" spans="1:7" s="260" customFormat="1" ht="31.5" customHeight="1" x14ac:dyDescent="0.2">
      <c r="A39" s="84">
        <v>11</v>
      </c>
      <c r="B39" s="213" t="s">
        <v>410</v>
      </c>
      <c r="C39" s="213"/>
      <c r="D39" s="213" t="s">
        <v>402</v>
      </c>
      <c r="E39" s="208"/>
      <c r="F39" s="53"/>
      <c r="G39" s="89"/>
    </row>
    <row r="40" spans="1:7" s="260" customFormat="1" ht="31.5" customHeight="1" x14ac:dyDescent="0.2">
      <c r="A40" s="84">
        <v>12</v>
      </c>
      <c r="B40" s="213" t="s">
        <v>411</v>
      </c>
      <c r="C40" s="213"/>
      <c r="D40" s="213" t="s">
        <v>402</v>
      </c>
      <c r="E40" s="208"/>
      <c r="F40" s="53"/>
      <c r="G40" s="89"/>
    </row>
    <row r="41" spans="1:7" s="260" customFormat="1" ht="31.5" customHeight="1" x14ac:dyDescent="0.2">
      <c r="A41" s="84">
        <v>13</v>
      </c>
      <c r="B41" s="213" t="s">
        <v>412</v>
      </c>
      <c r="C41" s="213"/>
      <c r="D41" s="213" t="s">
        <v>402</v>
      </c>
      <c r="E41" s="208"/>
      <c r="F41" s="53"/>
      <c r="G41" s="89"/>
    </row>
    <row r="42" spans="1:7" s="260" customFormat="1" ht="31.5" customHeight="1" x14ac:dyDescent="0.2">
      <c r="A42" s="84">
        <v>14</v>
      </c>
      <c r="B42" s="213" t="s">
        <v>413</v>
      </c>
      <c r="C42" s="213"/>
      <c r="D42" s="213" t="s">
        <v>402</v>
      </c>
      <c r="E42" s="208"/>
      <c r="F42" s="53"/>
      <c r="G42" s="89"/>
    </row>
    <row r="43" spans="1:7" s="269" customFormat="1" ht="31.5" customHeight="1" x14ac:dyDescent="0.2">
      <c r="A43" s="274">
        <v>15</v>
      </c>
      <c r="B43" s="213" t="s">
        <v>480</v>
      </c>
      <c r="C43" s="273"/>
      <c r="D43" s="273" t="s">
        <v>481</v>
      </c>
      <c r="E43" s="208"/>
      <c r="F43" s="53"/>
      <c r="G43" s="204"/>
    </row>
    <row r="44" spans="1:7" ht="26.25" customHeight="1" thickBot="1" x14ac:dyDescent="0.25">
      <c r="A44" s="90"/>
      <c r="B44" s="91" t="s">
        <v>85</v>
      </c>
      <c r="C44" s="91"/>
      <c r="D44" s="92"/>
      <c r="E44" s="92"/>
      <c r="F44" s="259"/>
      <c r="G44" s="92"/>
    </row>
    <row r="45" spans="1:7" x14ac:dyDescent="0.2">
      <c r="G45" s="219"/>
    </row>
    <row r="46" spans="1:7" x14ac:dyDescent="0.2">
      <c r="G46" s="219"/>
    </row>
    <row r="47" spans="1:7" ht="16.5" thickBot="1" x14ac:dyDescent="0.25">
      <c r="A47" s="374" t="s">
        <v>325</v>
      </c>
      <c r="B47" s="374"/>
      <c r="C47" s="374"/>
      <c r="D47" s="374"/>
      <c r="E47" s="374"/>
      <c r="F47" s="374"/>
      <c r="G47" s="375"/>
    </row>
    <row r="48" spans="1:7" ht="13.5" customHeight="1" thickTop="1" x14ac:dyDescent="0.2">
      <c r="A48" s="65"/>
      <c r="B48" s="66" t="s">
        <v>71</v>
      </c>
      <c r="C48" s="376" t="s">
        <v>487</v>
      </c>
      <c r="D48" s="377"/>
      <c r="E48" s="378"/>
      <c r="F48" s="67" t="s">
        <v>72</v>
      </c>
      <c r="G48" s="224" t="s">
        <v>476</v>
      </c>
    </row>
    <row r="49" spans="1:7" x14ac:dyDescent="0.2">
      <c r="A49" s="68"/>
      <c r="B49" s="69" t="s">
        <v>317</v>
      </c>
      <c r="C49" s="379" t="s">
        <v>355</v>
      </c>
      <c r="D49" s="380"/>
      <c r="E49" s="380"/>
      <c r="F49" s="380"/>
      <c r="G49" s="381"/>
    </row>
    <row r="50" spans="1:7" x14ac:dyDescent="0.2">
      <c r="A50" s="70"/>
      <c r="B50" s="69" t="s">
        <v>316</v>
      </c>
      <c r="C50" s="382"/>
      <c r="D50" s="383"/>
      <c r="E50" s="383"/>
      <c r="F50" s="383"/>
      <c r="G50" s="384"/>
    </row>
    <row r="51" spans="1:7" x14ac:dyDescent="0.2">
      <c r="A51" s="70"/>
      <c r="B51" s="69" t="s">
        <v>73</v>
      </c>
      <c r="C51" s="385" t="s">
        <v>342</v>
      </c>
      <c r="D51" s="386"/>
      <c r="E51" s="386"/>
      <c r="F51" s="386"/>
      <c r="G51" s="387"/>
    </row>
    <row r="52" spans="1:7" ht="13.5" thickBot="1" x14ac:dyDescent="0.25">
      <c r="A52" s="71"/>
      <c r="B52" s="72" t="s">
        <v>318</v>
      </c>
      <c r="C52" s="365" t="s">
        <v>356</v>
      </c>
      <c r="D52" s="366"/>
      <c r="E52" s="366"/>
      <c r="F52" s="366"/>
      <c r="G52" s="367"/>
    </row>
    <row r="53" spans="1:7" x14ac:dyDescent="0.2">
      <c r="A53" s="73"/>
      <c r="B53" s="74" t="s">
        <v>74</v>
      </c>
      <c r="C53" s="368" t="s">
        <v>340</v>
      </c>
      <c r="D53" s="369"/>
      <c r="E53" s="370"/>
      <c r="F53" s="75" t="s">
        <v>75</v>
      </c>
      <c r="G53" s="220"/>
    </row>
    <row r="54" spans="1:7" ht="13.5" thickBot="1" x14ac:dyDescent="0.25">
      <c r="A54" s="77"/>
      <c r="B54" s="78" t="s">
        <v>76</v>
      </c>
      <c r="C54" s="371" t="s">
        <v>77</v>
      </c>
      <c r="D54" s="372"/>
      <c r="E54" s="373"/>
      <c r="F54" s="79" t="s">
        <v>78</v>
      </c>
      <c r="G54" s="221">
        <v>45114</v>
      </c>
    </row>
    <row r="55" spans="1:7" ht="26.25" thickBot="1" x14ac:dyDescent="0.25">
      <c r="A55" s="80" t="s">
        <v>79</v>
      </c>
      <c r="B55" s="81" t="s">
        <v>80</v>
      </c>
      <c r="C55" s="81" t="s">
        <v>81</v>
      </c>
      <c r="D55" s="81" t="s">
        <v>82</v>
      </c>
      <c r="E55" s="81" t="s">
        <v>83</v>
      </c>
      <c r="F55" s="82" t="s">
        <v>66</v>
      </c>
      <c r="G55" s="222" t="s">
        <v>84</v>
      </c>
    </row>
    <row r="56" spans="1:7" ht="30.75" customHeight="1" x14ac:dyDescent="0.2">
      <c r="A56" s="84">
        <v>1</v>
      </c>
      <c r="B56" s="85" t="s">
        <v>343</v>
      </c>
      <c r="C56" s="85" t="s">
        <v>320</v>
      </c>
      <c r="D56" s="86" t="s">
        <v>326</v>
      </c>
      <c r="E56" s="200"/>
      <c r="F56" s="53"/>
      <c r="G56" s="223"/>
    </row>
    <row r="57" spans="1:7" ht="38.25" customHeight="1" x14ac:dyDescent="0.2">
      <c r="A57" s="84">
        <v>2</v>
      </c>
      <c r="B57" s="85" t="s">
        <v>358</v>
      </c>
      <c r="C57" s="85"/>
      <c r="D57" s="213" t="s">
        <v>357</v>
      </c>
      <c r="E57" s="203"/>
      <c r="F57" s="53"/>
      <c r="G57" s="89"/>
    </row>
    <row r="58" spans="1:7" s="269" customFormat="1" ht="38.25" customHeight="1" x14ac:dyDescent="0.2">
      <c r="A58" s="84">
        <v>3</v>
      </c>
      <c r="B58" s="275" t="s">
        <v>484</v>
      </c>
      <c r="C58" s="85"/>
      <c r="D58" s="213" t="s">
        <v>402</v>
      </c>
      <c r="E58" s="208"/>
      <c r="F58" s="53"/>
      <c r="G58" s="89"/>
    </row>
    <row r="59" spans="1:7" s="269" customFormat="1" ht="38.25" customHeight="1" x14ac:dyDescent="0.2">
      <c r="A59" s="84">
        <v>4</v>
      </c>
      <c r="B59" s="276" t="s">
        <v>485</v>
      </c>
      <c r="C59" s="85"/>
      <c r="D59" s="213" t="s">
        <v>402</v>
      </c>
      <c r="E59" s="208"/>
      <c r="F59" s="53"/>
      <c r="G59" s="89"/>
    </row>
    <row r="60" spans="1:7" s="269" customFormat="1" ht="38.25" customHeight="1" x14ac:dyDescent="0.2">
      <c r="A60" s="84">
        <v>5</v>
      </c>
      <c r="B60" s="277" t="s">
        <v>486</v>
      </c>
      <c r="C60" s="85"/>
      <c r="D60" s="213" t="s">
        <v>402</v>
      </c>
      <c r="E60" s="208"/>
      <c r="F60" s="53"/>
      <c r="G60" s="89"/>
    </row>
    <row r="61" spans="1:7" ht="40.5" customHeight="1" x14ac:dyDescent="0.2">
      <c r="A61" s="84">
        <v>6</v>
      </c>
      <c r="B61" s="213" t="s">
        <v>349</v>
      </c>
      <c r="C61" s="230"/>
      <c r="D61" s="213" t="s">
        <v>360</v>
      </c>
      <c r="E61" s="208"/>
      <c r="F61" s="53"/>
      <c r="G61" s="89"/>
    </row>
    <row r="62" spans="1:7" s="227" customFormat="1" ht="32.25" customHeight="1" x14ac:dyDescent="0.2">
      <c r="A62" s="84">
        <v>7</v>
      </c>
      <c r="B62" s="213" t="s">
        <v>359</v>
      </c>
      <c r="C62" s="230"/>
      <c r="D62" s="213" t="s">
        <v>361</v>
      </c>
      <c r="E62" s="208"/>
      <c r="F62" s="53"/>
      <c r="G62" s="89"/>
    </row>
    <row r="63" spans="1:7" ht="25.5" customHeight="1" x14ac:dyDescent="0.2">
      <c r="A63" s="84">
        <v>8</v>
      </c>
      <c r="B63" s="213" t="s">
        <v>480</v>
      </c>
      <c r="C63" s="273"/>
      <c r="D63" s="273" t="s">
        <v>481</v>
      </c>
      <c r="E63" s="208"/>
      <c r="F63" s="53"/>
      <c r="G63" s="89"/>
    </row>
    <row r="64" spans="1:7" ht="16.5" customHeight="1" thickBot="1" x14ac:dyDescent="0.25">
      <c r="A64" s="84">
        <v>9</v>
      </c>
      <c r="B64" s="91" t="s">
        <v>85</v>
      </c>
      <c r="C64" s="91"/>
      <c r="D64" s="92"/>
      <c r="E64" s="92"/>
      <c r="F64" s="259"/>
      <c r="G64" s="92"/>
    </row>
    <row r="66" spans="1:7" s="269" customFormat="1" x14ac:dyDescent="0.2"/>
    <row r="67" spans="1:7" ht="15.75" x14ac:dyDescent="0.2">
      <c r="A67" s="391" t="s">
        <v>495</v>
      </c>
      <c r="B67" s="391"/>
      <c r="C67" s="391"/>
      <c r="D67" s="391"/>
      <c r="E67" s="391"/>
      <c r="F67" s="391"/>
      <c r="G67" s="391"/>
    </row>
    <row r="68" spans="1:7" x14ac:dyDescent="0.2">
      <c r="A68" s="65"/>
      <c r="B68" s="66" t="s">
        <v>71</v>
      </c>
      <c r="C68" s="388" t="s">
        <v>488</v>
      </c>
      <c r="D68" s="389"/>
      <c r="E68" s="390"/>
      <c r="F68" s="67" t="s">
        <v>72</v>
      </c>
      <c r="G68" s="224" t="s">
        <v>336</v>
      </c>
    </row>
    <row r="69" spans="1:7" x14ac:dyDescent="0.2">
      <c r="A69" s="68"/>
      <c r="B69" s="69" t="s">
        <v>317</v>
      </c>
      <c r="C69" s="379" t="s">
        <v>351</v>
      </c>
      <c r="D69" s="380"/>
      <c r="E69" s="380"/>
      <c r="F69" s="380"/>
      <c r="G69" s="381"/>
    </row>
    <row r="70" spans="1:7" x14ac:dyDescent="0.2">
      <c r="A70" s="70"/>
      <c r="B70" s="69" t="s">
        <v>316</v>
      </c>
      <c r="C70" s="385" t="s">
        <v>342</v>
      </c>
      <c r="D70" s="386"/>
      <c r="E70" s="386"/>
      <c r="F70" s="386"/>
      <c r="G70" s="387"/>
    </row>
    <row r="71" spans="1:7" x14ac:dyDescent="0.2">
      <c r="A71" s="70"/>
      <c r="B71" s="69" t="s">
        <v>73</v>
      </c>
      <c r="C71" s="392"/>
      <c r="D71" s="393"/>
      <c r="E71" s="393"/>
      <c r="F71" s="393"/>
      <c r="G71" s="394"/>
    </row>
    <row r="72" spans="1:7" ht="13.5" thickBot="1" x14ac:dyDescent="0.25">
      <c r="A72" s="71"/>
      <c r="B72" s="72" t="s">
        <v>318</v>
      </c>
      <c r="C72" s="365" t="s">
        <v>352</v>
      </c>
      <c r="D72" s="366"/>
      <c r="E72" s="366"/>
      <c r="F72" s="366"/>
      <c r="G72" s="367"/>
    </row>
    <row r="73" spans="1:7" x14ac:dyDescent="0.2">
      <c r="A73" s="73"/>
      <c r="B73" s="74" t="s">
        <v>74</v>
      </c>
      <c r="C73" s="368" t="s">
        <v>340</v>
      </c>
      <c r="D73" s="369"/>
      <c r="E73" s="370"/>
      <c r="F73" s="75" t="s">
        <v>75</v>
      </c>
      <c r="G73" s="220"/>
    </row>
    <row r="74" spans="1:7" ht="13.5" thickBot="1" x14ac:dyDescent="0.25">
      <c r="A74" s="77"/>
      <c r="B74" s="78" t="s">
        <v>76</v>
      </c>
      <c r="C74" s="371" t="s">
        <v>77</v>
      </c>
      <c r="D74" s="372"/>
      <c r="E74" s="373"/>
      <c r="F74" s="79" t="s">
        <v>78</v>
      </c>
      <c r="G74" s="221">
        <v>45114</v>
      </c>
    </row>
    <row r="75" spans="1:7" ht="26.25" thickBot="1" x14ac:dyDescent="0.25">
      <c r="A75" s="80" t="s">
        <v>79</v>
      </c>
      <c r="B75" s="81" t="s">
        <v>80</v>
      </c>
      <c r="C75" s="81" t="s">
        <v>81</v>
      </c>
      <c r="D75" s="81" t="s">
        <v>82</v>
      </c>
      <c r="E75" s="81" t="s">
        <v>83</v>
      </c>
      <c r="F75" s="82" t="s">
        <v>66</v>
      </c>
      <c r="G75" s="222" t="s">
        <v>84</v>
      </c>
    </row>
    <row r="76" spans="1:7" ht="22.5" customHeight="1" x14ac:dyDescent="0.2">
      <c r="A76" s="84">
        <v>1</v>
      </c>
      <c r="B76" s="85" t="s">
        <v>343</v>
      </c>
      <c r="C76" s="85" t="s">
        <v>320</v>
      </c>
      <c r="D76" s="86" t="s">
        <v>326</v>
      </c>
      <c r="E76" s="200"/>
      <c r="F76" s="53"/>
      <c r="G76" s="223"/>
    </row>
    <row r="77" spans="1:7" ht="30.75" customHeight="1" x14ac:dyDescent="0.2">
      <c r="A77" s="84">
        <v>2</v>
      </c>
      <c r="B77" s="85" t="s">
        <v>489</v>
      </c>
      <c r="C77" s="213"/>
      <c r="D77" s="86" t="s">
        <v>344</v>
      </c>
      <c r="E77" s="208"/>
      <c r="F77" s="53"/>
      <c r="G77" s="89"/>
    </row>
    <row r="78" spans="1:7" ht="31.5" customHeight="1" x14ac:dyDescent="0.2">
      <c r="A78" s="84">
        <v>3</v>
      </c>
      <c r="B78" s="265" t="s">
        <v>491</v>
      </c>
      <c r="C78" s="213" t="s">
        <v>341</v>
      </c>
      <c r="D78" s="213" t="s">
        <v>402</v>
      </c>
      <c r="E78" s="208"/>
      <c r="F78" s="53"/>
      <c r="G78" s="89"/>
    </row>
    <row r="79" spans="1:7" ht="24.75" customHeight="1" x14ac:dyDescent="0.2">
      <c r="A79" s="84">
        <v>4</v>
      </c>
      <c r="B79" s="213" t="s">
        <v>490</v>
      </c>
      <c r="C79" s="213"/>
      <c r="D79" s="213" t="s">
        <v>402</v>
      </c>
      <c r="E79" s="208"/>
      <c r="F79" s="53"/>
      <c r="G79" s="89"/>
    </row>
    <row r="80" spans="1:7" ht="24" x14ac:dyDescent="0.2">
      <c r="A80" s="84">
        <v>5</v>
      </c>
      <c r="B80" s="213" t="s">
        <v>503</v>
      </c>
      <c r="C80" s="213"/>
      <c r="D80" s="213" t="s">
        <v>402</v>
      </c>
      <c r="E80" s="208"/>
      <c r="F80" s="53"/>
      <c r="G80" s="89"/>
    </row>
    <row r="81" spans="1:7" s="269" customFormat="1" ht="23.25" customHeight="1" x14ac:dyDescent="0.2">
      <c r="A81" s="84">
        <v>6</v>
      </c>
      <c r="B81" s="213" t="s">
        <v>502</v>
      </c>
      <c r="C81" s="213"/>
      <c r="D81" s="213"/>
      <c r="E81" s="208"/>
      <c r="F81" s="53"/>
      <c r="G81" s="89"/>
    </row>
    <row r="82" spans="1:7" ht="36" x14ac:dyDescent="0.2">
      <c r="A82" s="84">
        <v>7</v>
      </c>
      <c r="B82" s="213" t="s">
        <v>405</v>
      </c>
      <c r="C82" s="213"/>
      <c r="D82" s="213" t="s">
        <v>402</v>
      </c>
      <c r="E82" s="208"/>
      <c r="F82" s="53"/>
      <c r="G82" s="89"/>
    </row>
    <row r="83" spans="1:7" ht="24" x14ac:dyDescent="0.2">
      <c r="A83" s="84">
        <v>8</v>
      </c>
      <c r="B83" s="213" t="s">
        <v>406</v>
      </c>
      <c r="C83" s="213"/>
      <c r="D83" s="213" t="s">
        <v>402</v>
      </c>
      <c r="E83" s="208"/>
      <c r="F83" s="53"/>
      <c r="G83" s="89"/>
    </row>
    <row r="84" spans="1:7" ht="24" x14ac:dyDescent="0.2">
      <c r="A84" s="84">
        <v>9</v>
      </c>
      <c r="B84" s="213" t="s">
        <v>407</v>
      </c>
      <c r="C84" s="213"/>
      <c r="D84" s="213" t="s">
        <v>402</v>
      </c>
      <c r="E84" s="208"/>
      <c r="F84" s="53"/>
      <c r="G84" s="89"/>
    </row>
    <row r="85" spans="1:7" ht="24" x14ac:dyDescent="0.2">
      <c r="A85" s="84">
        <v>10</v>
      </c>
      <c r="B85" s="213" t="s">
        <v>492</v>
      </c>
      <c r="C85" s="213"/>
      <c r="D85" s="213" t="s">
        <v>402</v>
      </c>
      <c r="E85" s="208"/>
      <c r="F85" s="53"/>
      <c r="G85" s="89"/>
    </row>
    <row r="86" spans="1:7" ht="24" x14ac:dyDescent="0.2">
      <c r="A86" s="84">
        <v>11</v>
      </c>
      <c r="B86" s="213" t="s">
        <v>409</v>
      </c>
      <c r="C86" s="213"/>
      <c r="D86" s="213" t="s">
        <v>402</v>
      </c>
      <c r="E86" s="208"/>
      <c r="F86" s="53"/>
      <c r="G86" s="89"/>
    </row>
    <row r="87" spans="1:7" ht="24" x14ac:dyDescent="0.2">
      <c r="A87" s="84">
        <v>12</v>
      </c>
      <c r="B87" s="213" t="s">
        <v>410</v>
      </c>
      <c r="C87" s="213"/>
      <c r="D87" s="213" t="s">
        <v>402</v>
      </c>
      <c r="E87" s="208"/>
      <c r="F87" s="53"/>
      <c r="G87" s="89"/>
    </row>
    <row r="88" spans="1:7" ht="24" x14ac:dyDescent="0.2">
      <c r="A88" s="84">
        <v>13</v>
      </c>
      <c r="B88" s="213" t="s">
        <v>411</v>
      </c>
      <c r="C88" s="213"/>
      <c r="D88" s="213" t="s">
        <v>402</v>
      </c>
      <c r="E88" s="208"/>
      <c r="F88" s="53"/>
      <c r="G88" s="89"/>
    </row>
    <row r="89" spans="1:7" ht="24" x14ac:dyDescent="0.2">
      <c r="A89" s="84">
        <v>14</v>
      </c>
      <c r="B89" s="213" t="s">
        <v>412</v>
      </c>
      <c r="C89" s="213"/>
      <c r="D89" s="213" t="s">
        <v>402</v>
      </c>
      <c r="E89" s="208"/>
      <c r="F89" s="53"/>
      <c r="G89" s="89"/>
    </row>
    <row r="90" spans="1:7" ht="24" x14ac:dyDescent="0.2">
      <c r="A90" s="84">
        <v>15</v>
      </c>
      <c r="B90" s="213" t="s">
        <v>413</v>
      </c>
      <c r="C90" s="213"/>
      <c r="D90" s="213" t="s">
        <v>402</v>
      </c>
      <c r="E90" s="208"/>
      <c r="F90" s="53"/>
      <c r="G90" s="89"/>
    </row>
    <row r="91" spans="1:7" ht="21" customHeight="1" x14ac:dyDescent="0.2">
      <c r="A91" s="84">
        <v>16</v>
      </c>
      <c r="B91" s="213" t="s">
        <v>493</v>
      </c>
      <c r="C91" s="273"/>
      <c r="D91" s="273" t="s">
        <v>481</v>
      </c>
      <c r="E91" s="208"/>
      <c r="F91" s="53"/>
      <c r="G91" s="89"/>
    </row>
    <row r="92" spans="1:7" ht="13.5" thickBot="1" x14ac:dyDescent="0.25">
      <c r="A92" s="90"/>
      <c r="B92" s="91" t="s">
        <v>85</v>
      </c>
      <c r="C92" s="91"/>
      <c r="D92" s="92"/>
      <c r="E92" s="92"/>
      <c r="F92" s="259"/>
      <c r="G92" s="92"/>
    </row>
    <row r="94" spans="1:7" ht="16.5" thickBot="1" x14ac:dyDescent="0.25">
      <c r="A94" s="374" t="s">
        <v>414</v>
      </c>
      <c r="B94" s="374"/>
      <c r="C94" s="374"/>
      <c r="D94" s="374"/>
      <c r="E94" s="374"/>
      <c r="F94" s="374"/>
      <c r="G94" s="375"/>
    </row>
    <row r="95" spans="1:7" ht="13.5" thickTop="1" x14ac:dyDescent="0.2">
      <c r="A95" s="65"/>
      <c r="B95" s="66" t="s">
        <v>71</v>
      </c>
      <c r="C95" s="376" t="s">
        <v>419</v>
      </c>
      <c r="D95" s="377"/>
      <c r="E95" s="378"/>
      <c r="F95" s="67" t="s">
        <v>72</v>
      </c>
      <c r="G95" s="224" t="s">
        <v>416</v>
      </c>
    </row>
    <row r="96" spans="1:7" x14ac:dyDescent="0.2">
      <c r="A96" s="68"/>
      <c r="B96" s="69" t="s">
        <v>317</v>
      </c>
      <c r="C96" s="379" t="s">
        <v>355</v>
      </c>
      <c r="D96" s="380"/>
      <c r="E96" s="380"/>
      <c r="F96" s="380"/>
      <c r="G96" s="381"/>
    </row>
    <row r="97" spans="1:7" x14ac:dyDescent="0.2">
      <c r="A97" s="70"/>
      <c r="B97" s="69" t="s">
        <v>316</v>
      </c>
      <c r="C97" s="382"/>
      <c r="D97" s="383"/>
      <c r="E97" s="383"/>
      <c r="F97" s="383"/>
      <c r="G97" s="384"/>
    </row>
    <row r="98" spans="1:7" x14ac:dyDescent="0.2">
      <c r="A98" s="70"/>
      <c r="B98" s="69" t="s">
        <v>73</v>
      </c>
      <c r="C98" s="385" t="s">
        <v>342</v>
      </c>
      <c r="D98" s="386"/>
      <c r="E98" s="386"/>
      <c r="F98" s="386"/>
      <c r="G98" s="387"/>
    </row>
    <row r="99" spans="1:7" ht="13.5" thickBot="1" x14ac:dyDescent="0.25">
      <c r="A99" s="71"/>
      <c r="B99" s="72" t="s">
        <v>318</v>
      </c>
      <c r="C99" s="365" t="s">
        <v>356</v>
      </c>
      <c r="D99" s="366"/>
      <c r="E99" s="366"/>
      <c r="F99" s="366"/>
      <c r="G99" s="367"/>
    </row>
    <row r="100" spans="1:7" x14ac:dyDescent="0.2">
      <c r="A100" s="73"/>
      <c r="B100" s="74" t="s">
        <v>74</v>
      </c>
      <c r="C100" s="368" t="s">
        <v>340</v>
      </c>
      <c r="D100" s="369"/>
      <c r="E100" s="370"/>
      <c r="F100" s="75" t="s">
        <v>75</v>
      </c>
      <c r="G100" s="220"/>
    </row>
    <row r="101" spans="1:7" ht="13.5" thickBot="1" x14ac:dyDescent="0.25">
      <c r="A101" s="77"/>
      <c r="B101" s="78" t="s">
        <v>76</v>
      </c>
      <c r="C101" s="371" t="s">
        <v>77</v>
      </c>
      <c r="D101" s="372"/>
      <c r="E101" s="373"/>
      <c r="F101" s="79" t="s">
        <v>78</v>
      </c>
      <c r="G101" s="221">
        <v>45114</v>
      </c>
    </row>
    <row r="102" spans="1:7" ht="26.25" thickBot="1" x14ac:dyDescent="0.25">
      <c r="A102" s="80" t="s">
        <v>79</v>
      </c>
      <c r="B102" s="81" t="s">
        <v>80</v>
      </c>
      <c r="C102" s="81" t="s">
        <v>81</v>
      </c>
      <c r="D102" s="81" t="s">
        <v>82</v>
      </c>
      <c r="E102" s="81" t="s">
        <v>83</v>
      </c>
      <c r="F102" s="82" t="s">
        <v>66</v>
      </c>
      <c r="G102" s="222" t="s">
        <v>84</v>
      </c>
    </row>
    <row r="103" spans="1:7" ht="21" customHeight="1" x14ac:dyDescent="0.2">
      <c r="A103" s="84">
        <v>1</v>
      </c>
      <c r="B103" s="85" t="s">
        <v>343</v>
      </c>
      <c r="C103" s="85" t="s">
        <v>320</v>
      </c>
      <c r="D103" s="86" t="s">
        <v>326</v>
      </c>
      <c r="E103" s="200"/>
      <c r="F103" s="53"/>
      <c r="G103" s="223"/>
    </row>
    <row r="104" spans="1:7" ht="29.25" customHeight="1" x14ac:dyDescent="0.2">
      <c r="A104" s="84">
        <v>2</v>
      </c>
      <c r="B104" s="85" t="s">
        <v>358</v>
      </c>
      <c r="C104" s="85"/>
      <c r="D104" s="213" t="s">
        <v>357</v>
      </c>
      <c r="E104" s="203"/>
      <c r="F104" s="53"/>
      <c r="G104" s="89"/>
    </row>
    <row r="105" spans="1:7" ht="76.5" customHeight="1" x14ac:dyDescent="0.2">
      <c r="A105" s="84">
        <v>3</v>
      </c>
      <c r="B105" s="213" t="s">
        <v>496</v>
      </c>
      <c r="C105" s="230"/>
      <c r="D105" s="213" t="s">
        <v>439</v>
      </c>
      <c r="E105" s="208"/>
      <c r="F105" s="53"/>
      <c r="G105" s="89"/>
    </row>
    <row r="106" spans="1:7" s="260" customFormat="1" ht="76.5" customHeight="1" x14ac:dyDescent="0.2">
      <c r="A106" s="84">
        <v>4</v>
      </c>
      <c r="B106" s="213" t="s">
        <v>418</v>
      </c>
      <c r="C106" s="213"/>
      <c r="D106" s="213" t="s">
        <v>417</v>
      </c>
      <c r="E106" s="208"/>
      <c r="F106" s="53"/>
      <c r="G106" s="89"/>
    </row>
    <row r="107" spans="1:7" ht="29.25" customHeight="1" x14ac:dyDescent="0.2">
      <c r="A107" s="84">
        <v>5</v>
      </c>
      <c r="B107" s="213" t="s">
        <v>359</v>
      </c>
      <c r="C107" s="273"/>
      <c r="D107" s="273"/>
      <c r="E107" s="208"/>
      <c r="F107" s="53"/>
      <c r="G107" s="89"/>
    </row>
    <row r="108" spans="1:7" s="269" customFormat="1" ht="27" customHeight="1" x14ac:dyDescent="0.2">
      <c r="A108" s="84">
        <v>6</v>
      </c>
      <c r="B108" s="213" t="s">
        <v>493</v>
      </c>
      <c r="C108" s="273"/>
      <c r="D108" s="273" t="s">
        <v>481</v>
      </c>
      <c r="E108" s="208"/>
      <c r="F108" s="53"/>
      <c r="G108" s="204"/>
    </row>
    <row r="109" spans="1:7" ht="41.25" customHeight="1" thickBot="1" x14ac:dyDescent="0.25">
      <c r="A109" s="84">
        <v>7</v>
      </c>
      <c r="B109" s="91" t="s">
        <v>85</v>
      </c>
      <c r="C109" s="91"/>
      <c r="D109" s="92"/>
      <c r="E109" s="92"/>
      <c r="F109" s="259"/>
      <c r="G109" s="92"/>
    </row>
    <row r="111" spans="1:7" s="269" customFormat="1" x14ac:dyDescent="0.2"/>
    <row r="112" spans="1:7" ht="15.75" x14ac:dyDescent="0.2">
      <c r="A112" s="391" t="s">
        <v>415</v>
      </c>
      <c r="B112" s="391"/>
      <c r="C112" s="391"/>
      <c r="D112" s="391"/>
      <c r="E112" s="391"/>
      <c r="F112" s="391"/>
      <c r="G112" s="391"/>
    </row>
    <row r="113" spans="1:7" x14ac:dyDescent="0.2">
      <c r="A113" s="65"/>
      <c r="B113" s="66" t="s">
        <v>71</v>
      </c>
      <c r="C113" s="388" t="s">
        <v>422</v>
      </c>
      <c r="D113" s="389"/>
      <c r="E113" s="390"/>
      <c r="F113" s="67" t="s">
        <v>72</v>
      </c>
      <c r="G113" s="224" t="s">
        <v>416</v>
      </c>
    </row>
    <row r="114" spans="1:7" x14ac:dyDescent="0.2">
      <c r="A114" s="68"/>
      <c r="B114" s="69" t="s">
        <v>317</v>
      </c>
      <c r="C114" s="379" t="s">
        <v>423</v>
      </c>
      <c r="D114" s="380"/>
      <c r="E114" s="380"/>
      <c r="F114" s="380"/>
      <c r="G114" s="381"/>
    </row>
    <row r="115" spans="1:7" x14ac:dyDescent="0.2">
      <c r="A115" s="70"/>
      <c r="B115" s="69" t="s">
        <v>316</v>
      </c>
      <c r="C115" s="382"/>
      <c r="D115" s="383"/>
      <c r="E115" s="383"/>
      <c r="F115" s="383"/>
      <c r="G115" s="384"/>
    </row>
    <row r="116" spans="1:7" x14ac:dyDescent="0.2">
      <c r="A116" s="70"/>
      <c r="B116" s="69" t="s">
        <v>73</v>
      </c>
      <c r="C116" s="385" t="s">
        <v>342</v>
      </c>
      <c r="D116" s="386"/>
      <c r="E116" s="386"/>
      <c r="F116" s="386"/>
      <c r="G116" s="387"/>
    </row>
    <row r="117" spans="1:7" ht="13.5" thickBot="1" x14ac:dyDescent="0.25">
      <c r="A117" s="71"/>
      <c r="B117" s="72" t="s">
        <v>318</v>
      </c>
      <c r="C117" s="365" t="s">
        <v>356</v>
      </c>
      <c r="D117" s="366"/>
      <c r="E117" s="366"/>
      <c r="F117" s="366"/>
      <c r="G117" s="367"/>
    </row>
    <row r="118" spans="1:7" x14ac:dyDescent="0.2">
      <c r="A118" s="73"/>
      <c r="B118" s="74" t="s">
        <v>74</v>
      </c>
      <c r="C118" s="368" t="s">
        <v>340</v>
      </c>
      <c r="D118" s="369"/>
      <c r="E118" s="370"/>
      <c r="F118" s="75" t="s">
        <v>75</v>
      </c>
      <c r="G118" s="220"/>
    </row>
    <row r="119" spans="1:7" ht="13.5" thickBot="1" x14ac:dyDescent="0.25">
      <c r="A119" s="77"/>
      <c r="B119" s="78" t="s">
        <v>76</v>
      </c>
      <c r="C119" s="371" t="s">
        <v>77</v>
      </c>
      <c r="D119" s="372"/>
      <c r="E119" s="373"/>
      <c r="F119" s="79" t="s">
        <v>78</v>
      </c>
      <c r="G119" s="221">
        <v>45114</v>
      </c>
    </row>
    <row r="120" spans="1:7" ht="26.25" thickBot="1" x14ac:dyDescent="0.25">
      <c r="A120" s="80" t="s">
        <v>79</v>
      </c>
      <c r="B120" s="81" t="s">
        <v>80</v>
      </c>
      <c r="C120" s="81" t="s">
        <v>81</v>
      </c>
      <c r="D120" s="81" t="s">
        <v>82</v>
      </c>
      <c r="E120" s="81" t="s">
        <v>83</v>
      </c>
      <c r="F120" s="82" t="s">
        <v>66</v>
      </c>
      <c r="G120" s="222" t="s">
        <v>84</v>
      </c>
    </row>
    <row r="121" spans="1:7" ht="31.5" customHeight="1" x14ac:dyDescent="0.2">
      <c r="A121" s="84">
        <v>1</v>
      </c>
      <c r="B121" s="85" t="s">
        <v>343</v>
      </c>
      <c r="C121" s="85" t="s">
        <v>320</v>
      </c>
      <c r="D121" s="86" t="s">
        <v>326</v>
      </c>
      <c r="E121" s="200"/>
      <c r="F121" s="53"/>
      <c r="G121" s="223"/>
    </row>
    <row r="122" spans="1:7" ht="42.75" customHeight="1" x14ac:dyDescent="0.2">
      <c r="A122" s="84">
        <v>2</v>
      </c>
      <c r="B122" s="85" t="s">
        <v>501</v>
      </c>
      <c r="C122" s="85"/>
      <c r="D122" s="213" t="s">
        <v>424</v>
      </c>
      <c r="E122" s="203"/>
      <c r="F122" s="53"/>
      <c r="G122" s="89"/>
    </row>
    <row r="123" spans="1:7" ht="44.25" customHeight="1" x14ac:dyDescent="0.2">
      <c r="A123" s="84">
        <v>3</v>
      </c>
      <c r="B123" s="213" t="s">
        <v>426</v>
      </c>
      <c r="C123" s="230"/>
      <c r="D123" s="213" t="s">
        <v>425</v>
      </c>
      <c r="E123" s="208"/>
      <c r="F123" s="53"/>
      <c r="G123" s="89"/>
    </row>
    <row r="124" spans="1:7" s="260" customFormat="1" ht="38.25" customHeight="1" x14ac:dyDescent="0.2">
      <c r="A124" s="84">
        <v>4</v>
      </c>
      <c r="B124" s="213" t="s">
        <v>498</v>
      </c>
      <c r="C124" s="262"/>
      <c r="D124" s="213" t="s">
        <v>345</v>
      </c>
      <c r="E124" s="208"/>
      <c r="F124" s="53"/>
      <c r="G124" s="89"/>
    </row>
    <row r="125" spans="1:7" ht="29.25" customHeight="1" x14ac:dyDescent="0.2">
      <c r="A125" s="84">
        <v>5</v>
      </c>
      <c r="B125" s="213" t="s">
        <v>428</v>
      </c>
      <c r="C125" s="213"/>
      <c r="D125" s="213" t="s">
        <v>402</v>
      </c>
      <c r="E125" s="208"/>
      <c r="F125" s="53"/>
      <c r="G125" s="89"/>
    </row>
    <row r="126" spans="1:7" s="260" customFormat="1" ht="36" customHeight="1" x14ac:dyDescent="0.2">
      <c r="A126" s="84">
        <v>6</v>
      </c>
      <c r="B126" s="213" t="s">
        <v>429</v>
      </c>
      <c r="C126" s="213"/>
      <c r="D126" s="213" t="s">
        <v>402</v>
      </c>
      <c r="E126" s="208"/>
      <c r="F126" s="53"/>
      <c r="G126" s="89"/>
    </row>
    <row r="127" spans="1:7" ht="37.5" customHeight="1" x14ac:dyDescent="0.2">
      <c r="A127" s="84">
        <v>7</v>
      </c>
      <c r="B127" s="213" t="s">
        <v>430</v>
      </c>
      <c r="C127" s="213"/>
      <c r="D127" s="213" t="s">
        <v>402</v>
      </c>
      <c r="E127" s="208"/>
      <c r="F127" s="53"/>
      <c r="G127" s="89"/>
    </row>
    <row r="128" spans="1:7" s="260" customFormat="1" ht="36.75" customHeight="1" x14ac:dyDescent="0.2">
      <c r="A128" s="84">
        <v>8</v>
      </c>
      <c r="B128" s="213" t="s">
        <v>431</v>
      </c>
      <c r="C128" s="213"/>
      <c r="D128" s="213" t="s">
        <v>402</v>
      </c>
      <c r="E128" s="208"/>
      <c r="F128" s="53"/>
      <c r="G128" s="89"/>
    </row>
    <row r="129" spans="1:7" ht="32.25" customHeight="1" x14ac:dyDescent="0.2">
      <c r="A129" s="84">
        <v>9</v>
      </c>
      <c r="B129" s="213" t="s">
        <v>493</v>
      </c>
      <c r="C129" s="273"/>
      <c r="D129" s="273" t="s">
        <v>481</v>
      </c>
      <c r="E129" s="208"/>
      <c r="F129" s="53"/>
      <c r="G129" s="89"/>
    </row>
    <row r="130" spans="1:7" ht="13.5" thickBot="1" x14ac:dyDescent="0.25">
      <c r="A130" s="84">
        <v>10</v>
      </c>
      <c r="B130" s="91" t="s">
        <v>85</v>
      </c>
      <c r="C130" s="91"/>
      <c r="D130" s="92"/>
      <c r="E130" s="92"/>
      <c r="F130" s="259"/>
      <c r="G130" s="92"/>
    </row>
    <row r="133" spans="1:7" ht="15.75" x14ac:dyDescent="0.2">
      <c r="A133" s="391" t="s">
        <v>420</v>
      </c>
      <c r="B133" s="391"/>
      <c r="C133" s="391"/>
      <c r="D133" s="391"/>
      <c r="E133" s="391"/>
      <c r="F133" s="391"/>
      <c r="G133" s="391"/>
    </row>
    <row r="134" spans="1:7" x14ac:dyDescent="0.2">
      <c r="A134" s="65"/>
      <c r="B134" s="66" t="s">
        <v>71</v>
      </c>
      <c r="C134" s="388" t="s">
        <v>432</v>
      </c>
      <c r="D134" s="389"/>
      <c r="E134" s="390"/>
      <c r="F134" s="67" t="s">
        <v>72</v>
      </c>
      <c r="G134" s="224" t="s">
        <v>421</v>
      </c>
    </row>
    <row r="135" spans="1:7" x14ac:dyDescent="0.2">
      <c r="A135" s="68"/>
      <c r="B135" s="69" t="s">
        <v>317</v>
      </c>
      <c r="C135" s="379" t="s">
        <v>423</v>
      </c>
      <c r="D135" s="380"/>
      <c r="E135" s="380"/>
      <c r="F135" s="380"/>
      <c r="G135" s="381"/>
    </row>
    <row r="136" spans="1:7" x14ac:dyDescent="0.2">
      <c r="A136" s="70"/>
      <c r="B136" s="69" t="s">
        <v>316</v>
      </c>
      <c r="C136" s="382"/>
      <c r="D136" s="383"/>
      <c r="E136" s="383"/>
      <c r="F136" s="383"/>
      <c r="G136" s="384"/>
    </row>
    <row r="137" spans="1:7" x14ac:dyDescent="0.2">
      <c r="A137" s="70"/>
      <c r="B137" s="69" t="s">
        <v>73</v>
      </c>
      <c r="C137" s="385" t="s">
        <v>342</v>
      </c>
      <c r="D137" s="386"/>
      <c r="E137" s="386"/>
      <c r="F137" s="386"/>
      <c r="G137" s="387"/>
    </row>
    <row r="138" spans="1:7" ht="13.5" thickBot="1" x14ac:dyDescent="0.25">
      <c r="A138" s="71"/>
      <c r="B138" s="72" t="s">
        <v>318</v>
      </c>
      <c r="C138" s="365" t="s">
        <v>356</v>
      </c>
      <c r="D138" s="366"/>
      <c r="E138" s="366"/>
      <c r="F138" s="366"/>
      <c r="G138" s="367"/>
    </row>
    <row r="139" spans="1:7" x14ac:dyDescent="0.2">
      <c r="A139" s="73"/>
      <c r="B139" s="74" t="s">
        <v>74</v>
      </c>
      <c r="C139" s="368" t="s">
        <v>340</v>
      </c>
      <c r="D139" s="369"/>
      <c r="E139" s="370"/>
      <c r="F139" s="75" t="s">
        <v>75</v>
      </c>
      <c r="G139" s="220"/>
    </row>
    <row r="140" spans="1:7" ht="13.5" thickBot="1" x14ac:dyDescent="0.25">
      <c r="A140" s="77"/>
      <c r="B140" s="78" t="s">
        <v>76</v>
      </c>
      <c r="C140" s="371" t="s">
        <v>77</v>
      </c>
      <c r="D140" s="372"/>
      <c r="E140" s="373"/>
      <c r="F140" s="79" t="s">
        <v>78</v>
      </c>
      <c r="G140" s="221">
        <v>45114</v>
      </c>
    </row>
    <row r="141" spans="1:7" ht="26.25" thickBot="1" x14ac:dyDescent="0.25">
      <c r="A141" s="80" t="s">
        <v>79</v>
      </c>
      <c r="B141" s="81" t="s">
        <v>80</v>
      </c>
      <c r="C141" s="81" t="s">
        <v>81</v>
      </c>
      <c r="D141" s="81" t="s">
        <v>82</v>
      </c>
      <c r="E141" s="81" t="s">
        <v>83</v>
      </c>
      <c r="F141" s="82" t="s">
        <v>66</v>
      </c>
      <c r="G141" s="222" t="s">
        <v>84</v>
      </c>
    </row>
    <row r="142" spans="1:7" ht="28.5" customHeight="1" x14ac:dyDescent="0.2">
      <c r="A142" s="84">
        <v>1</v>
      </c>
      <c r="B142" s="85" t="s">
        <v>343</v>
      </c>
      <c r="C142" s="85" t="s">
        <v>320</v>
      </c>
      <c r="D142" s="86" t="s">
        <v>326</v>
      </c>
      <c r="E142" s="200"/>
      <c r="F142" s="53"/>
      <c r="G142" s="223"/>
    </row>
    <row r="143" spans="1:7" ht="33.75" customHeight="1" x14ac:dyDescent="0.2">
      <c r="A143" s="84">
        <v>2</v>
      </c>
      <c r="B143" s="85" t="s">
        <v>504</v>
      </c>
      <c r="C143" s="85"/>
      <c r="D143" s="213" t="s">
        <v>424</v>
      </c>
      <c r="E143" s="203"/>
      <c r="F143" s="53"/>
      <c r="G143" s="89"/>
    </row>
    <row r="144" spans="1:7" s="269" customFormat="1" ht="34.5" customHeight="1" x14ac:dyDescent="0.2">
      <c r="A144" s="84">
        <v>3</v>
      </c>
      <c r="B144" s="276" t="s">
        <v>499</v>
      </c>
      <c r="C144" s="85"/>
      <c r="D144" s="213" t="s">
        <v>402</v>
      </c>
      <c r="E144" s="208"/>
      <c r="F144" s="53"/>
      <c r="G144" s="89"/>
    </row>
    <row r="145" spans="1:7" s="269" customFormat="1" ht="33" customHeight="1" x14ac:dyDescent="0.2">
      <c r="A145" s="84">
        <v>4</v>
      </c>
      <c r="B145" s="230" t="s">
        <v>500</v>
      </c>
      <c r="C145" s="85"/>
      <c r="D145" s="213" t="s">
        <v>402</v>
      </c>
      <c r="E145" s="208"/>
      <c r="F145" s="53"/>
      <c r="G145" s="89"/>
    </row>
    <row r="146" spans="1:7" ht="45.75" customHeight="1" x14ac:dyDescent="0.2">
      <c r="A146" s="84">
        <v>5</v>
      </c>
      <c r="B146" s="213" t="s">
        <v>506</v>
      </c>
      <c r="C146" s="230"/>
      <c r="D146" s="213" t="s">
        <v>425</v>
      </c>
      <c r="E146" s="208"/>
      <c r="F146" s="53"/>
      <c r="G146" s="89"/>
    </row>
    <row r="147" spans="1:7" ht="32.25" customHeight="1" x14ac:dyDescent="0.2">
      <c r="A147" s="84">
        <v>6</v>
      </c>
      <c r="B147" s="213" t="s">
        <v>498</v>
      </c>
      <c r="C147" s="262"/>
      <c r="D147" s="213" t="s">
        <v>345</v>
      </c>
      <c r="E147" s="208"/>
      <c r="F147" s="53"/>
      <c r="G147" s="89"/>
    </row>
    <row r="148" spans="1:7" ht="33.75" customHeight="1" x14ac:dyDescent="0.2">
      <c r="A148" s="84">
        <v>7</v>
      </c>
      <c r="B148" s="213" t="s">
        <v>428</v>
      </c>
      <c r="C148" s="213"/>
      <c r="D148" s="213" t="s">
        <v>402</v>
      </c>
      <c r="E148" s="208"/>
      <c r="F148" s="53"/>
      <c r="G148" s="89"/>
    </row>
    <row r="149" spans="1:7" ht="34.5" customHeight="1" x14ac:dyDescent="0.2">
      <c r="A149" s="84">
        <v>8</v>
      </c>
      <c r="B149" s="213" t="s">
        <v>429</v>
      </c>
      <c r="C149" s="213"/>
      <c r="D149" s="213" t="s">
        <v>402</v>
      </c>
      <c r="E149" s="208"/>
      <c r="F149" s="53"/>
      <c r="G149" s="89"/>
    </row>
    <row r="150" spans="1:7" ht="35.25" customHeight="1" x14ac:dyDescent="0.2">
      <c r="A150" s="84">
        <v>9</v>
      </c>
      <c r="B150" s="213" t="s">
        <v>430</v>
      </c>
      <c r="C150" s="213"/>
      <c r="D150" s="213" t="s">
        <v>402</v>
      </c>
      <c r="E150" s="208"/>
      <c r="F150" s="53"/>
      <c r="G150" s="89"/>
    </row>
    <row r="151" spans="1:7" ht="35.25" customHeight="1" x14ac:dyDescent="0.2">
      <c r="A151" s="84">
        <v>10</v>
      </c>
      <c r="B151" s="213" t="s">
        <v>493</v>
      </c>
      <c r="C151" s="273"/>
      <c r="D151" s="273" t="s">
        <v>481</v>
      </c>
      <c r="E151" s="208"/>
      <c r="F151" s="53"/>
      <c r="G151" s="89"/>
    </row>
    <row r="152" spans="1:7" ht="13.5" thickBot="1" x14ac:dyDescent="0.25">
      <c r="A152" s="84">
        <v>11</v>
      </c>
      <c r="B152" s="91" t="s">
        <v>85</v>
      </c>
      <c r="C152" s="91"/>
      <c r="D152" s="92"/>
      <c r="E152" s="92"/>
      <c r="F152" s="259"/>
      <c r="G152" s="92"/>
    </row>
    <row r="154" spans="1:7" ht="16.5" thickBot="1" x14ac:dyDescent="0.25">
      <c r="A154" s="374" t="s">
        <v>433</v>
      </c>
      <c r="B154" s="374"/>
      <c r="C154" s="374"/>
      <c r="D154" s="374"/>
      <c r="E154" s="374"/>
      <c r="F154" s="374"/>
      <c r="G154" s="375"/>
    </row>
    <row r="155" spans="1:7" ht="13.5" thickTop="1" x14ac:dyDescent="0.2">
      <c r="A155" s="65"/>
      <c r="B155" s="66" t="s">
        <v>71</v>
      </c>
      <c r="C155" s="376" t="s">
        <v>432</v>
      </c>
      <c r="D155" s="377"/>
      <c r="E155" s="378"/>
      <c r="F155" s="67" t="s">
        <v>72</v>
      </c>
      <c r="G155" s="224" t="s">
        <v>505</v>
      </c>
    </row>
    <row r="156" spans="1:7" x14ac:dyDescent="0.2">
      <c r="A156" s="68"/>
      <c r="B156" s="69" t="s">
        <v>317</v>
      </c>
      <c r="C156" s="379" t="s">
        <v>423</v>
      </c>
      <c r="D156" s="380"/>
      <c r="E156" s="380"/>
      <c r="F156" s="380"/>
      <c r="G156" s="381"/>
    </row>
    <row r="157" spans="1:7" x14ac:dyDescent="0.2">
      <c r="A157" s="70"/>
      <c r="B157" s="69" t="s">
        <v>316</v>
      </c>
      <c r="C157" s="382"/>
      <c r="D157" s="383"/>
      <c r="E157" s="383"/>
      <c r="F157" s="383"/>
      <c r="G157" s="384"/>
    </row>
    <row r="158" spans="1:7" x14ac:dyDescent="0.2">
      <c r="A158" s="70"/>
      <c r="B158" s="69" t="s">
        <v>73</v>
      </c>
      <c r="C158" s="385" t="s">
        <v>342</v>
      </c>
      <c r="D158" s="386"/>
      <c r="E158" s="386"/>
      <c r="F158" s="386"/>
      <c r="G158" s="387"/>
    </row>
    <row r="159" spans="1:7" ht="13.5" thickBot="1" x14ac:dyDescent="0.25">
      <c r="A159" s="71"/>
      <c r="B159" s="72" t="s">
        <v>318</v>
      </c>
      <c r="C159" s="365" t="s">
        <v>356</v>
      </c>
      <c r="D159" s="366"/>
      <c r="E159" s="366"/>
      <c r="F159" s="366"/>
      <c r="G159" s="367"/>
    </row>
    <row r="160" spans="1:7" x14ac:dyDescent="0.2">
      <c r="A160" s="73"/>
      <c r="B160" s="74" t="s">
        <v>74</v>
      </c>
      <c r="C160" s="368" t="s">
        <v>340</v>
      </c>
      <c r="D160" s="369"/>
      <c r="E160" s="370"/>
      <c r="F160" s="75" t="s">
        <v>75</v>
      </c>
      <c r="G160" s="220"/>
    </row>
    <row r="161" spans="1:7" ht="13.5" thickBot="1" x14ac:dyDescent="0.25">
      <c r="A161" s="77"/>
      <c r="B161" s="78" t="s">
        <v>76</v>
      </c>
      <c r="C161" s="371" t="s">
        <v>77</v>
      </c>
      <c r="D161" s="372"/>
      <c r="E161" s="373"/>
      <c r="F161" s="79" t="s">
        <v>78</v>
      </c>
      <c r="G161" s="221">
        <v>45114</v>
      </c>
    </row>
    <row r="162" spans="1:7" ht="26.25" thickBot="1" x14ac:dyDescent="0.25">
      <c r="A162" s="80" t="s">
        <v>79</v>
      </c>
      <c r="B162" s="81" t="s">
        <v>80</v>
      </c>
      <c r="C162" s="81" t="s">
        <v>81</v>
      </c>
      <c r="D162" s="81" t="s">
        <v>82</v>
      </c>
      <c r="E162" s="81" t="s">
        <v>83</v>
      </c>
      <c r="F162" s="82" t="s">
        <v>66</v>
      </c>
      <c r="G162" s="222" t="s">
        <v>84</v>
      </c>
    </row>
    <row r="163" spans="1:7" ht="25.5" customHeight="1" x14ac:dyDescent="0.2">
      <c r="A163" s="84">
        <v>1</v>
      </c>
      <c r="B163" s="85" t="s">
        <v>343</v>
      </c>
      <c r="C163" s="85" t="s">
        <v>320</v>
      </c>
      <c r="D163" s="86" t="s">
        <v>326</v>
      </c>
      <c r="E163" s="200"/>
      <c r="F163" s="53"/>
      <c r="G163" s="223"/>
    </row>
    <row r="164" spans="1:7" ht="33" customHeight="1" x14ac:dyDescent="0.2">
      <c r="A164" s="84">
        <v>2</v>
      </c>
      <c r="B164" s="85" t="s">
        <v>497</v>
      </c>
      <c r="C164" s="85"/>
      <c r="D164" s="213" t="s">
        <v>424</v>
      </c>
      <c r="E164" s="203"/>
      <c r="F164" s="53"/>
      <c r="G164" s="89"/>
    </row>
    <row r="165" spans="1:7" s="269" customFormat="1" ht="33" customHeight="1" x14ac:dyDescent="0.2">
      <c r="A165" s="84">
        <v>3</v>
      </c>
      <c r="B165" s="276" t="s">
        <v>499</v>
      </c>
      <c r="C165" s="85"/>
      <c r="D165" s="213" t="s">
        <v>402</v>
      </c>
      <c r="E165" s="208"/>
      <c r="F165" s="53"/>
      <c r="G165" s="89"/>
    </row>
    <row r="166" spans="1:7" ht="31.5" customHeight="1" x14ac:dyDescent="0.2">
      <c r="A166" s="84">
        <v>4</v>
      </c>
      <c r="B166" s="213" t="s">
        <v>507</v>
      </c>
      <c r="C166" s="230"/>
      <c r="D166" s="213" t="s">
        <v>425</v>
      </c>
      <c r="E166" s="208"/>
      <c r="F166" s="53"/>
      <c r="G166" s="89"/>
    </row>
    <row r="167" spans="1:7" ht="29.25" customHeight="1" x14ac:dyDescent="0.2">
      <c r="A167" s="84">
        <v>5</v>
      </c>
      <c r="B167" s="213" t="s">
        <v>427</v>
      </c>
      <c r="C167" s="262"/>
      <c r="D167" s="213" t="s">
        <v>345</v>
      </c>
      <c r="E167" s="208"/>
      <c r="F167" s="53"/>
      <c r="G167" s="89"/>
    </row>
    <row r="168" spans="1:7" ht="33" customHeight="1" x14ac:dyDescent="0.2">
      <c r="A168" s="84">
        <v>6</v>
      </c>
      <c r="B168" s="213" t="s">
        <v>429</v>
      </c>
      <c r="C168" s="213"/>
      <c r="D168" s="213" t="s">
        <v>402</v>
      </c>
      <c r="E168" s="208"/>
      <c r="F168" s="53"/>
      <c r="G168" s="89"/>
    </row>
    <row r="169" spans="1:7" ht="27" customHeight="1" x14ac:dyDescent="0.2">
      <c r="A169" s="84">
        <v>7</v>
      </c>
      <c r="B169" s="213" t="s">
        <v>430</v>
      </c>
      <c r="C169" s="213"/>
      <c r="D169" s="213" t="s">
        <v>402</v>
      </c>
      <c r="E169" s="208"/>
      <c r="F169" s="53"/>
      <c r="G169" s="89"/>
    </row>
    <row r="170" spans="1:7" ht="31.5" customHeight="1" x14ac:dyDescent="0.2">
      <c r="A170" s="84">
        <v>8</v>
      </c>
      <c r="B170" s="213" t="s">
        <v>431</v>
      </c>
      <c r="C170" s="213"/>
      <c r="D170" s="213" t="s">
        <v>402</v>
      </c>
      <c r="E170" s="208"/>
      <c r="F170" s="53"/>
      <c r="G170" s="89"/>
    </row>
    <row r="171" spans="1:7" s="269" customFormat="1" ht="28.5" customHeight="1" x14ac:dyDescent="0.2">
      <c r="A171" s="84">
        <v>9</v>
      </c>
      <c r="B171" s="213" t="s">
        <v>493</v>
      </c>
      <c r="C171" s="273"/>
      <c r="D171" s="273" t="s">
        <v>481</v>
      </c>
      <c r="E171" s="208"/>
      <c r="F171" s="53"/>
      <c r="G171" s="89"/>
    </row>
    <row r="172" spans="1:7" ht="13.5" thickBot="1" x14ac:dyDescent="0.25">
      <c r="A172" s="84">
        <v>11</v>
      </c>
      <c r="B172" s="91" t="s">
        <v>85</v>
      </c>
      <c r="C172" s="91"/>
      <c r="D172" s="92"/>
      <c r="E172" s="92"/>
      <c r="F172" s="259"/>
      <c r="G172" s="92"/>
    </row>
    <row r="174" spans="1:7" ht="16.5" thickBot="1" x14ac:dyDescent="0.25">
      <c r="A174" s="374" t="s">
        <v>434</v>
      </c>
      <c r="B174" s="374"/>
      <c r="C174" s="374"/>
      <c r="D174" s="374"/>
      <c r="E174" s="374"/>
      <c r="F174" s="374"/>
      <c r="G174" s="375"/>
    </row>
    <row r="175" spans="1:7" ht="13.5" thickTop="1" x14ac:dyDescent="0.2">
      <c r="A175" s="65"/>
      <c r="B175" s="66" t="s">
        <v>71</v>
      </c>
      <c r="C175" s="376" t="s">
        <v>435</v>
      </c>
      <c r="D175" s="377"/>
      <c r="E175" s="378"/>
      <c r="F175" s="67" t="s">
        <v>72</v>
      </c>
      <c r="G175" s="224" t="s">
        <v>421</v>
      </c>
    </row>
    <row r="176" spans="1:7" x14ac:dyDescent="0.2">
      <c r="A176" s="68"/>
      <c r="B176" s="69" t="s">
        <v>317</v>
      </c>
      <c r="C176" s="379" t="s">
        <v>423</v>
      </c>
      <c r="D176" s="380"/>
      <c r="E176" s="380"/>
      <c r="F176" s="380"/>
      <c r="G176" s="381"/>
    </row>
    <row r="177" spans="1:7" x14ac:dyDescent="0.2">
      <c r="A177" s="70"/>
      <c r="B177" s="69" t="s">
        <v>316</v>
      </c>
      <c r="C177" s="382"/>
      <c r="D177" s="383"/>
      <c r="E177" s="383"/>
      <c r="F177" s="383"/>
      <c r="G177" s="384"/>
    </row>
    <row r="178" spans="1:7" x14ac:dyDescent="0.2">
      <c r="A178" s="70"/>
      <c r="B178" s="69" t="s">
        <v>73</v>
      </c>
      <c r="C178" s="385" t="s">
        <v>342</v>
      </c>
      <c r="D178" s="386"/>
      <c r="E178" s="386"/>
      <c r="F178" s="386"/>
      <c r="G178" s="387"/>
    </row>
    <row r="179" spans="1:7" ht="13.5" thickBot="1" x14ac:dyDescent="0.25">
      <c r="A179" s="71"/>
      <c r="B179" s="72" t="s">
        <v>318</v>
      </c>
      <c r="C179" s="365" t="s">
        <v>356</v>
      </c>
      <c r="D179" s="366"/>
      <c r="E179" s="366"/>
      <c r="F179" s="366"/>
      <c r="G179" s="367"/>
    </row>
    <row r="180" spans="1:7" x14ac:dyDescent="0.2">
      <c r="A180" s="73"/>
      <c r="B180" s="74" t="s">
        <v>74</v>
      </c>
      <c r="C180" s="368" t="s">
        <v>340</v>
      </c>
      <c r="D180" s="369"/>
      <c r="E180" s="370"/>
      <c r="F180" s="75" t="s">
        <v>75</v>
      </c>
      <c r="G180" s="220"/>
    </row>
    <row r="181" spans="1:7" ht="13.5" thickBot="1" x14ac:dyDescent="0.25">
      <c r="A181" s="77"/>
      <c r="B181" s="78" t="s">
        <v>76</v>
      </c>
      <c r="C181" s="371" t="s">
        <v>77</v>
      </c>
      <c r="D181" s="372"/>
      <c r="E181" s="373"/>
      <c r="F181" s="79" t="s">
        <v>78</v>
      </c>
      <c r="G181" s="221">
        <v>45114</v>
      </c>
    </row>
    <row r="182" spans="1:7" ht="26.25" thickBot="1" x14ac:dyDescent="0.25">
      <c r="A182" s="80" t="s">
        <v>79</v>
      </c>
      <c r="B182" s="81" t="s">
        <v>80</v>
      </c>
      <c r="C182" s="81" t="s">
        <v>81</v>
      </c>
      <c r="D182" s="81" t="s">
        <v>82</v>
      </c>
      <c r="E182" s="81" t="s">
        <v>83</v>
      </c>
      <c r="F182" s="82" t="s">
        <v>66</v>
      </c>
      <c r="G182" s="222" t="s">
        <v>84</v>
      </c>
    </row>
    <row r="183" spans="1:7" ht="23.25" customHeight="1" x14ac:dyDescent="0.2">
      <c r="A183" s="84">
        <v>1</v>
      </c>
      <c r="B183" s="85" t="s">
        <v>343</v>
      </c>
      <c r="C183" s="85" t="s">
        <v>320</v>
      </c>
      <c r="D183" s="86" t="s">
        <v>326</v>
      </c>
      <c r="E183" s="200"/>
      <c r="F183" s="53"/>
      <c r="G183" s="223"/>
    </row>
    <row r="184" spans="1:7" ht="35.25" customHeight="1" x14ac:dyDescent="0.2">
      <c r="A184" s="84">
        <v>2</v>
      </c>
      <c r="B184" s="85" t="s">
        <v>510</v>
      </c>
      <c r="C184" s="85"/>
      <c r="D184" s="213" t="s">
        <v>511</v>
      </c>
      <c r="E184" s="203"/>
      <c r="F184" s="53"/>
      <c r="G184" s="89"/>
    </row>
    <row r="185" spans="1:7" s="269" customFormat="1" ht="29.25" customHeight="1" x14ac:dyDescent="0.2">
      <c r="A185" s="84">
        <v>3</v>
      </c>
      <c r="B185" s="276" t="s">
        <v>499</v>
      </c>
      <c r="C185" s="85"/>
      <c r="D185" s="213" t="s">
        <v>402</v>
      </c>
      <c r="E185" s="208"/>
      <c r="F185" s="53"/>
      <c r="G185" s="89"/>
    </row>
    <row r="186" spans="1:7" ht="35.25" customHeight="1" x14ac:dyDescent="0.2">
      <c r="A186" s="84">
        <v>4</v>
      </c>
      <c r="B186" s="213" t="s">
        <v>509</v>
      </c>
      <c r="C186" s="230"/>
      <c r="D186" s="213" t="s">
        <v>425</v>
      </c>
      <c r="E186" s="208"/>
      <c r="F186" s="53"/>
      <c r="G186" s="89"/>
    </row>
    <row r="187" spans="1:7" ht="36" x14ac:dyDescent="0.2">
      <c r="A187" s="84">
        <v>5</v>
      </c>
      <c r="B187" s="213" t="s">
        <v>427</v>
      </c>
      <c r="C187" s="262"/>
      <c r="D187" s="213" t="s">
        <v>345</v>
      </c>
      <c r="E187" s="208"/>
      <c r="F187" s="53"/>
      <c r="G187" s="89"/>
    </row>
    <row r="188" spans="1:7" ht="25.5" customHeight="1" x14ac:dyDescent="0.2">
      <c r="A188" s="84">
        <v>6</v>
      </c>
      <c r="B188" s="213" t="s">
        <v>428</v>
      </c>
      <c r="C188" s="213"/>
      <c r="D188" s="213" t="s">
        <v>402</v>
      </c>
      <c r="E188" s="208"/>
      <c r="F188" s="53"/>
      <c r="G188" s="89"/>
    </row>
    <row r="189" spans="1:7" ht="32.25" customHeight="1" x14ac:dyDescent="0.2">
      <c r="A189" s="84">
        <v>7</v>
      </c>
      <c r="B189" s="213" t="s">
        <v>429</v>
      </c>
      <c r="C189" s="213"/>
      <c r="D189" s="213" t="s">
        <v>402</v>
      </c>
      <c r="E189" s="208"/>
      <c r="F189" s="53"/>
      <c r="G189" s="89"/>
    </row>
    <row r="190" spans="1:7" ht="30.75" customHeight="1" x14ac:dyDescent="0.2">
      <c r="A190" s="84">
        <v>8</v>
      </c>
      <c r="B190" s="213" t="s">
        <v>430</v>
      </c>
      <c r="C190" s="213"/>
      <c r="D190" s="213" t="s">
        <v>402</v>
      </c>
      <c r="E190" s="208"/>
      <c r="F190" s="53"/>
      <c r="G190" s="89"/>
    </row>
    <row r="191" spans="1:7" ht="27" customHeight="1" x14ac:dyDescent="0.2">
      <c r="A191" s="84">
        <v>9</v>
      </c>
      <c r="B191" s="213" t="s">
        <v>431</v>
      </c>
      <c r="C191" s="213"/>
      <c r="D191" s="213" t="s">
        <v>402</v>
      </c>
      <c r="E191" s="208"/>
      <c r="F191" s="53"/>
      <c r="G191" s="89"/>
    </row>
    <row r="192" spans="1:7" s="269" customFormat="1" ht="28.5" customHeight="1" x14ac:dyDescent="0.2">
      <c r="A192" s="84">
        <v>10</v>
      </c>
      <c r="B192" s="213" t="s">
        <v>493</v>
      </c>
      <c r="C192" s="273"/>
      <c r="D192" s="273" t="s">
        <v>481</v>
      </c>
      <c r="E192" s="208"/>
      <c r="F192" s="53"/>
      <c r="G192" s="89"/>
    </row>
    <row r="193" spans="1:7" ht="13.5" thickBot="1" x14ac:dyDescent="0.25">
      <c r="A193" s="84">
        <v>11</v>
      </c>
      <c r="B193" s="91" t="s">
        <v>85</v>
      </c>
      <c r="C193" s="91"/>
      <c r="D193" s="92"/>
      <c r="E193" s="92"/>
      <c r="F193" s="259" t="s">
        <v>60</v>
      </c>
      <c r="G193" s="92"/>
    </row>
    <row r="194" spans="1:7" s="268" customFormat="1" x14ac:dyDescent="0.2">
      <c r="A194" s="270"/>
      <c r="B194" s="256"/>
      <c r="C194" s="256"/>
      <c r="D194" s="257"/>
      <c r="E194" s="257"/>
      <c r="F194" s="271"/>
      <c r="G194" s="257"/>
    </row>
    <row r="196" spans="1:7" ht="16.5" customHeight="1" thickBot="1" x14ac:dyDescent="0.25">
      <c r="A196" s="374" t="s">
        <v>508</v>
      </c>
      <c r="B196" s="374"/>
      <c r="C196" s="374"/>
      <c r="D196" s="374"/>
      <c r="E196" s="374"/>
      <c r="F196" s="374"/>
      <c r="G196" s="374"/>
    </row>
    <row r="197" spans="1:7" ht="13.5" customHeight="1" thickTop="1" x14ac:dyDescent="0.2">
      <c r="A197" s="215"/>
      <c r="B197" s="216" t="s">
        <v>71</v>
      </c>
      <c r="C197" s="376" t="s">
        <v>350</v>
      </c>
      <c r="D197" s="395"/>
      <c r="E197" s="396"/>
      <c r="F197" s="217" t="s">
        <v>72</v>
      </c>
      <c r="G197" s="218" t="s">
        <v>339</v>
      </c>
    </row>
    <row r="198" spans="1:7" ht="12.75" customHeight="1" x14ac:dyDescent="0.2">
      <c r="A198" s="68"/>
      <c r="B198" s="69" t="s">
        <v>317</v>
      </c>
      <c r="C198" s="379" t="s">
        <v>351</v>
      </c>
      <c r="D198" s="380"/>
      <c r="E198" s="380"/>
      <c r="F198" s="380"/>
      <c r="G198" s="381"/>
    </row>
    <row r="199" spans="1:7" x14ac:dyDescent="0.2">
      <c r="A199" s="70"/>
      <c r="B199" s="69" t="s">
        <v>316</v>
      </c>
      <c r="C199" s="382"/>
      <c r="D199" s="383"/>
      <c r="E199" s="383"/>
      <c r="F199" s="383"/>
      <c r="G199" s="384"/>
    </row>
    <row r="200" spans="1:7" x14ac:dyDescent="0.2">
      <c r="A200" s="70"/>
      <c r="B200" s="69" t="s">
        <v>73</v>
      </c>
      <c r="C200" s="392" t="s">
        <v>342</v>
      </c>
      <c r="D200" s="393"/>
      <c r="E200" s="393"/>
      <c r="F200" s="393"/>
      <c r="G200" s="394"/>
    </row>
    <row r="201" spans="1:7" ht="13.5" customHeight="1" thickBot="1" x14ac:dyDescent="0.25">
      <c r="A201" s="71"/>
      <c r="B201" s="72" t="s">
        <v>318</v>
      </c>
      <c r="C201" s="365" t="s">
        <v>353</v>
      </c>
      <c r="D201" s="366"/>
      <c r="E201" s="366"/>
      <c r="F201" s="366"/>
      <c r="G201" s="367"/>
    </row>
    <row r="202" spans="1:7" x14ac:dyDescent="0.2">
      <c r="A202" s="73"/>
      <c r="B202" s="74" t="s">
        <v>74</v>
      </c>
      <c r="C202" s="368" t="s">
        <v>340</v>
      </c>
      <c r="D202" s="369"/>
      <c r="E202" s="370"/>
      <c r="F202" s="75" t="s">
        <v>75</v>
      </c>
      <c r="G202" s="220"/>
    </row>
    <row r="203" spans="1:7" ht="13.5" thickBot="1" x14ac:dyDescent="0.25">
      <c r="A203" s="77"/>
      <c r="B203" s="78" t="s">
        <v>76</v>
      </c>
      <c r="C203" s="371" t="s">
        <v>77</v>
      </c>
      <c r="D203" s="372"/>
      <c r="E203" s="373"/>
      <c r="F203" s="79" t="s">
        <v>78</v>
      </c>
      <c r="G203" s="221">
        <v>45114</v>
      </c>
    </row>
    <row r="204" spans="1:7" ht="26.25" thickBot="1" x14ac:dyDescent="0.25">
      <c r="A204" s="80" t="s">
        <v>79</v>
      </c>
      <c r="B204" s="81" t="s">
        <v>80</v>
      </c>
      <c r="C204" s="81" t="s">
        <v>81</v>
      </c>
      <c r="D204" s="81" t="s">
        <v>82</v>
      </c>
      <c r="E204" s="81" t="s">
        <v>83</v>
      </c>
      <c r="F204" s="82" t="s">
        <v>66</v>
      </c>
      <c r="G204" s="222" t="s">
        <v>84</v>
      </c>
    </row>
    <row r="205" spans="1:7" ht="29.25" customHeight="1" x14ac:dyDescent="0.2">
      <c r="A205" s="84">
        <v>1</v>
      </c>
      <c r="B205" s="85" t="s">
        <v>343</v>
      </c>
      <c r="C205" s="85" t="s">
        <v>320</v>
      </c>
      <c r="D205" s="86" t="s">
        <v>326</v>
      </c>
      <c r="E205" s="200"/>
      <c r="F205" s="53"/>
      <c r="G205" s="223"/>
    </row>
    <row r="206" spans="1:7" ht="33" customHeight="1" x14ac:dyDescent="0.2">
      <c r="A206" s="84">
        <v>2</v>
      </c>
      <c r="B206" s="85" t="s">
        <v>354</v>
      </c>
      <c r="C206" s="231"/>
      <c r="D206" s="213" t="s">
        <v>344</v>
      </c>
      <c r="E206" s="208"/>
      <c r="F206" s="53"/>
      <c r="G206" s="89"/>
    </row>
    <row r="207" spans="1:7" s="269" customFormat="1" ht="31.5" customHeight="1" x14ac:dyDescent="0.2">
      <c r="A207" s="84">
        <v>3</v>
      </c>
      <c r="B207" s="276" t="s">
        <v>499</v>
      </c>
      <c r="C207" s="230"/>
      <c r="D207" s="213" t="s">
        <v>402</v>
      </c>
      <c r="E207" s="208"/>
      <c r="F207" s="53"/>
      <c r="G207" s="89"/>
    </row>
    <row r="208" spans="1:7" ht="30.75" customHeight="1" x14ac:dyDescent="0.2">
      <c r="A208" s="84">
        <v>4</v>
      </c>
      <c r="B208" s="213" t="s">
        <v>349</v>
      </c>
      <c r="C208" s="213"/>
      <c r="D208" s="213" t="s">
        <v>345</v>
      </c>
      <c r="E208" s="208"/>
      <c r="F208" s="53"/>
      <c r="G208" s="89"/>
    </row>
    <row r="209" spans="1:7" s="269" customFormat="1" ht="30.75" customHeight="1" x14ac:dyDescent="0.2">
      <c r="A209" s="274">
        <v>5</v>
      </c>
      <c r="B209" s="213" t="s">
        <v>493</v>
      </c>
      <c r="C209" s="273"/>
      <c r="D209" s="273" t="s">
        <v>481</v>
      </c>
      <c r="E209" s="208"/>
      <c r="F209" s="53"/>
      <c r="G209" s="204"/>
    </row>
    <row r="210" spans="1:7" ht="29.25" customHeight="1" thickBot="1" x14ac:dyDescent="0.25">
      <c r="A210" s="90"/>
      <c r="B210" s="91" t="s">
        <v>85</v>
      </c>
      <c r="C210" s="91"/>
      <c r="D210" s="92"/>
      <c r="E210" s="92"/>
      <c r="F210" s="53"/>
      <c r="G210" s="92"/>
    </row>
  </sheetData>
  <mergeCells count="80">
    <mergeCell ref="C201:G201"/>
    <mergeCell ref="C202:E202"/>
    <mergeCell ref="C203:E203"/>
    <mergeCell ref="A196:G196"/>
    <mergeCell ref="C197:E197"/>
    <mergeCell ref="C198:G198"/>
    <mergeCell ref="C199:G199"/>
    <mergeCell ref="C200:G200"/>
    <mergeCell ref="C6:G6"/>
    <mergeCell ref="C7:E7"/>
    <mergeCell ref="C8:E8"/>
    <mergeCell ref="A1:G1"/>
    <mergeCell ref="C2:E2"/>
    <mergeCell ref="C3:G3"/>
    <mergeCell ref="C4:G4"/>
    <mergeCell ref="C5:G5"/>
    <mergeCell ref="C54:E54"/>
    <mergeCell ref="A47:G47"/>
    <mergeCell ref="C48:E48"/>
    <mergeCell ref="C49:G49"/>
    <mergeCell ref="C50:G50"/>
    <mergeCell ref="C51:G51"/>
    <mergeCell ref="C52:G52"/>
    <mergeCell ref="C53:E53"/>
    <mergeCell ref="C25:G25"/>
    <mergeCell ref="C26:E26"/>
    <mergeCell ref="C27:E27"/>
    <mergeCell ref="A20:G20"/>
    <mergeCell ref="C21:E21"/>
    <mergeCell ref="C22:G22"/>
    <mergeCell ref="C23:G23"/>
    <mergeCell ref="C24:G24"/>
    <mergeCell ref="A67:G67"/>
    <mergeCell ref="C68:E68"/>
    <mergeCell ref="C69:G69"/>
    <mergeCell ref="C70:G70"/>
    <mergeCell ref="C71:G71"/>
    <mergeCell ref="C72:G72"/>
    <mergeCell ref="C73:E73"/>
    <mergeCell ref="C74:E74"/>
    <mergeCell ref="A94:G94"/>
    <mergeCell ref="C95:E95"/>
    <mergeCell ref="C96:G96"/>
    <mergeCell ref="C97:G97"/>
    <mergeCell ref="C98:G98"/>
    <mergeCell ref="C99:G99"/>
    <mergeCell ref="C100:E100"/>
    <mergeCell ref="C101:E101"/>
    <mergeCell ref="A112:G112"/>
    <mergeCell ref="C113:E113"/>
    <mergeCell ref="C114:G114"/>
    <mergeCell ref="C115:G115"/>
    <mergeCell ref="C116:G116"/>
    <mergeCell ref="C117:G117"/>
    <mergeCell ref="C118:E118"/>
    <mergeCell ref="C119:E119"/>
    <mergeCell ref="A133:G133"/>
    <mergeCell ref="C134:E134"/>
    <mergeCell ref="C135:G135"/>
    <mergeCell ref="C136:G136"/>
    <mergeCell ref="C137:G137"/>
    <mergeCell ref="C138:G138"/>
    <mergeCell ref="C139:E139"/>
    <mergeCell ref="C140:E140"/>
    <mergeCell ref="A154:G154"/>
    <mergeCell ref="C155:E155"/>
    <mergeCell ref="C156:G156"/>
    <mergeCell ref="C157:G157"/>
    <mergeCell ref="C158:G158"/>
    <mergeCell ref="C159:G159"/>
    <mergeCell ref="C160:E160"/>
    <mergeCell ref="C161:E161"/>
    <mergeCell ref="C179:G179"/>
    <mergeCell ref="C180:E180"/>
    <mergeCell ref="C181:E181"/>
    <mergeCell ref="A174:G174"/>
    <mergeCell ref="C175:E175"/>
    <mergeCell ref="C176:G176"/>
    <mergeCell ref="C177:G177"/>
    <mergeCell ref="C178:G178"/>
  </mergeCells>
  <phoneticPr fontId="7" type="noConversion"/>
  <conditionalFormatting sqref="F205:F206 F10:F16 F29:F43 F103:F108 F121:F129 F163:F170 F208:F209">
    <cfRule type="cellIs" dxfId="122" priority="100" stopIfTrue="1" operator="equal">
      <formula>"F"</formula>
    </cfRule>
    <cfRule type="cellIs" dxfId="121" priority="101" stopIfTrue="1" operator="equal">
      <formula>"B"</formula>
    </cfRule>
    <cfRule type="cellIs" dxfId="120" priority="102" stopIfTrue="1" operator="equal">
      <formula>"u"</formula>
    </cfRule>
  </conditionalFormatting>
  <conditionalFormatting sqref="F17:F18">
    <cfRule type="cellIs" dxfId="119" priority="97" stopIfTrue="1" operator="equal">
      <formula>"F"</formula>
    </cfRule>
    <cfRule type="cellIs" dxfId="118" priority="98" stopIfTrue="1" operator="equal">
      <formula>"B"</formula>
    </cfRule>
    <cfRule type="cellIs" dxfId="117" priority="99" stopIfTrue="1" operator="equal">
      <formula>"u"</formula>
    </cfRule>
  </conditionalFormatting>
  <conditionalFormatting sqref="F56:F63">
    <cfRule type="cellIs" dxfId="116" priority="82" stopIfTrue="1" operator="equal">
      <formula>"F"</formula>
    </cfRule>
    <cfRule type="cellIs" dxfId="115" priority="83" stopIfTrue="1" operator="equal">
      <formula>"B"</formula>
    </cfRule>
    <cfRule type="cellIs" dxfId="114" priority="84" stopIfTrue="1" operator="equal">
      <formula>"u"</formula>
    </cfRule>
  </conditionalFormatting>
  <conditionalFormatting sqref="F44">
    <cfRule type="cellIs" dxfId="113" priority="61" stopIfTrue="1" operator="equal">
      <formula>"F"</formula>
    </cfRule>
    <cfRule type="cellIs" dxfId="112" priority="62" stopIfTrue="1" operator="equal">
      <formula>"B"</formula>
    </cfRule>
    <cfRule type="cellIs" dxfId="111" priority="63" stopIfTrue="1" operator="equal">
      <formula>"u"</formula>
    </cfRule>
  </conditionalFormatting>
  <conditionalFormatting sqref="F210">
    <cfRule type="cellIs" dxfId="110" priority="49" stopIfTrue="1" operator="equal">
      <formula>"F"</formula>
    </cfRule>
    <cfRule type="cellIs" dxfId="109" priority="50" stopIfTrue="1" operator="equal">
      <formula>"B"</formula>
    </cfRule>
    <cfRule type="cellIs" dxfId="108" priority="51" stopIfTrue="1" operator="equal">
      <formula>"u"</formula>
    </cfRule>
  </conditionalFormatting>
  <conditionalFormatting sqref="F64">
    <cfRule type="cellIs" dxfId="107" priority="46" stopIfTrue="1" operator="equal">
      <formula>"F"</formula>
    </cfRule>
    <cfRule type="cellIs" dxfId="106" priority="47" stopIfTrue="1" operator="equal">
      <formula>"B"</formula>
    </cfRule>
    <cfRule type="cellIs" dxfId="105" priority="48" stopIfTrue="1" operator="equal">
      <formula>"u"</formula>
    </cfRule>
  </conditionalFormatting>
  <conditionalFormatting sqref="F76:F91">
    <cfRule type="cellIs" dxfId="104" priority="43" stopIfTrue="1" operator="equal">
      <formula>"F"</formula>
    </cfRule>
    <cfRule type="cellIs" dxfId="103" priority="44" stopIfTrue="1" operator="equal">
      <formula>"B"</formula>
    </cfRule>
    <cfRule type="cellIs" dxfId="102" priority="45" stopIfTrue="1" operator="equal">
      <formula>"u"</formula>
    </cfRule>
  </conditionalFormatting>
  <conditionalFormatting sqref="F92">
    <cfRule type="cellIs" dxfId="101" priority="40" stopIfTrue="1" operator="equal">
      <formula>"F"</formula>
    </cfRule>
    <cfRule type="cellIs" dxfId="100" priority="41" stopIfTrue="1" operator="equal">
      <formula>"B"</formula>
    </cfRule>
    <cfRule type="cellIs" dxfId="99" priority="42" stopIfTrue="1" operator="equal">
      <formula>"u"</formula>
    </cfRule>
  </conditionalFormatting>
  <conditionalFormatting sqref="F109">
    <cfRule type="cellIs" dxfId="98" priority="34" stopIfTrue="1" operator="equal">
      <formula>"F"</formula>
    </cfRule>
    <cfRule type="cellIs" dxfId="97" priority="35" stopIfTrue="1" operator="equal">
      <formula>"B"</formula>
    </cfRule>
    <cfRule type="cellIs" dxfId="96" priority="36" stopIfTrue="1" operator="equal">
      <formula>"u"</formula>
    </cfRule>
  </conditionalFormatting>
  <conditionalFormatting sqref="F130">
    <cfRule type="cellIs" dxfId="95" priority="28" stopIfTrue="1" operator="equal">
      <formula>"F"</formula>
    </cfRule>
    <cfRule type="cellIs" dxfId="94" priority="29" stopIfTrue="1" operator="equal">
      <formula>"B"</formula>
    </cfRule>
    <cfRule type="cellIs" dxfId="93" priority="30" stopIfTrue="1" operator="equal">
      <formula>"u"</formula>
    </cfRule>
  </conditionalFormatting>
  <conditionalFormatting sqref="F142:F151">
    <cfRule type="cellIs" dxfId="92" priority="25" stopIfTrue="1" operator="equal">
      <formula>"F"</formula>
    </cfRule>
    <cfRule type="cellIs" dxfId="91" priority="26" stopIfTrue="1" operator="equal">
      <formula>"B"</formula>
    </cfRule>
    <cfRule type="cellIs" dxfId="90" priority="27" stopIfTrue="1" operator="equal">
      <formula>"u"</formula>
    </cfRule>
  </conditionalFormatting>
  <conditionalFormatting sqref="F152">
    <cfRule type="cellIs" dxfId="89" priority="22" stopIfTrue="1" operator="equal">
      <formula>"F"</formula>
    </cfRule>
    <cfRule type="cellIs" dxfId="88" priority="23" stopIfTrue="1" operator="equal">
      <formula>"B"</formula>
    </cfRule>
    <cfRule type="cellIs" dxfId="87" priority="24" stopIfTrue="1" operator="equal">
      <formula>"u"</formula>
    </cfRule>
  </conditionalFormatting>
  <conditionalFormatting sqref="F172">
    <cfRule type="cellIs" dxfId="86" priority="16" stopIfTrue="1" operator="equal">
      <formula>"F"</formula>
    </cfRule>
    <cfRule type="cellIs" dxfId="85" priority="17" stopIfTrue="1" operator="equal">
      <formula>"B"</formula>
    </cfRule>
    <cfRule type="cellIs" dxfId="84" priority="18" stopIfTrue="1" operator="equal">
      <formula>"u"</formula>
    </cfRule>
  </conditionalFormatting>
  <conditionalFormatting sqref="F183:F192">
    <cfRule type="cellIs" dxfId="83" priority="13" stopIfTrue="1" operator="equal">
      <formula>"F"</formula>
    </cfRule>
    <cfRule type="cellIs" dxfId="82" priority="14" stopIfTrue="1" operator="equal">
      <formula>"B"</formula>
    </cfRule>
    <cfRule type="cellIs" dxfId="81" priority="15" stopIfTrue="1" operator="equal">
      <formula>"u"</formula>
    </cfRule>
  </conditionalFormatting>
  <conditionalFormatting sqref="F193:F194">
    <cfRule type="cellIs" dxfId="80" priority="10" stopIfTrue="1" operator="equal">
      <formula>"F"</formula>
    </cfRule>
    <cfRule type="cellIs" dxfId="79" priority="11" stopIfTrue="1" operator="equal">
      <formula>"B"</formula>
    </cfRule>
    <cfRule type="cellIs" dxfId="78" priority="12" stopIfTrue="1" operator="equal">
      <formula>"u"</formula>
    </cfRule>
  </conditionalFormatting>
  <conditionalFormatting sqref="F171">
    <cfRule type="cellIs" dxfId="77" priority="7" stopIfTrue="1" operator="equal">
      <formula>"F"</formula>
    </cfRule>
    <cfRule type="cellIs" dxfId="76" priority="8" stopIfTrue="1" operator="equal">
      <formula>"B"</formula>
    </cfRule>
    <cfRule type="cellIs" dxfId="75" priority="9" stopIfTrue="1" operator="equal">
      <formula>"u"</formula>
    </cfRule>
  </conditionalFormatting>
  <conditionalFormatting sqref="F192">
    <cfRule type="cellIs" dxfId="74" priority="4" stopIfTrue="1" operator="equal">
      <formula>"F"</formula>
    </cfRule>
    <cfRule type="cellIs" dxfId="73" priority="5" stopIfTrue="1" operator="equal">
      <formula>"B"</formula>
    </cfRule>
    <cfRule type="cellIs" dxfId="72" priority="6" stopIfTrue="1" operator="equal">
      <formula>"u"</formula>
    </cfRule>
  </conditionalFormatting>
  <conditionalFormatting sqref="F207">
    <cfRule type="cellIs" dxfId="71" priority="1" stopIfTrue="1" operator="equal">
      <formula>"F"</formula>
    </cfRule>
    <cfRule type="cellIs" dxfId="70" priority="2" stopIfTrue="1" operator="equal">
      <formula>"B"</formula>
    </cfRule>
    <cfRule type="cellIs" dxfId="69" priority="3" stopIfTrue="1" operator="equal">
      <formula>"u"</formula>
    </cfRule>
  </conditionalFormatting>
  <dataValidations xWindow="997" yWindow="629" count="1">
    <dataValidation type="list" showInputMessage="1" showErrorMessage="1" promptTitle="Valid values include:" prompt="U - Untested_x000a_P - Pass_x000a_F - Fail_x000a_B - Blocked_x000a_S - Skipped_x000a_n/a - Not applicable_x000a_" sqref="F10:F18 F29:F44 F56:F64 F76:F92 F103:F109 F121:F130 F142:F152 F163:F172 F183:F194 F205:F210" xr:uid="{1F2FECE7-72E9-40EF-8CEA-77B2CAFEE284}">
      <formula1>"U,P,F,B,S,n/a"</formula1>
    </dataValidation>
  </dataValidations>
  <hyperlinks>
    <hyperlink ref="G2" location="'Lab request'!A14" display="UC003-1" xr:uid="{61F9C789-9E02-46ED-BE9F-96CD7C951587}"/>
    <hyperlink ref="C5" r:id="rId1" location="52、53、63、65" display="https://github.com/Sanjel-Energy-Services/LabDatabase_WorkItems/#52、53、63、65" xr:uid="{A3C0BE8A-8094-47BE-8507-69D043ACF482}"/>
    <hyperlink ref="G197" location="'Lab request'!A15" display="UC003-2" xr:uid="{A7D4B6E8-A1EE-49E2-B9DD-B3B610853E97}"/>
    <hyperlink ref="G21" location="'Lab request'!A15" display="UC003-2" xr:uid="{24A85594-C2AC-450F-903D-84166F0BEFFF}"/>
    <hyperlink ref="G48" location="'Lab request'!A16" display="UC003-3" xr:uid="{E99F3961-6CAD-483E-897A-37E2716A19DB}"/>
    <hyperlink ref="C23" r:id="rId2" location="52、53、63、65" display="https://github.com/Sanjel-Energy-Services/LabDatabase_WorkItems/#52、53、63、65" xr:uid="{473FDAC0-9B37-45DB-A1EB-7B490FD792E1}"/>
    <hyperlink ref="C200" r:id="rId3" location="52、53、63、65" display="https://github.com/Sanjel-Energy-Services/LabDatabase_WorkItems/#52、53、63、65" xr:uid="{2A283089-4EFD-4DAD-B657-F13FC77365F7}"/>
    <hyperlink ref="C51" r:id="rId4" location="52、53、63、65" display="https://github.com/Sanjel-Energy-Services/LabDatabase_WorkItems/#52、53、63、65" xr:uid="{D17A0CF5-E6C9-47A8-BA67-FD9B10DC88C3}"/>
    <hyperlink ref="G68" location="'Lab request'!A15" display="UC003-2" xr:uid="{F5A5094F-9EDE-4760-9514-E1B39F4F2E91}"/>
    <hyperlink ref="C70" r:id="rId5" location="52、53、63、65" display="https://github.com/Sanjel-Energy-Services/LabDatabase_WorkItems/#52、53、63、65" xr:uid="{87B83ABD-7F99-4925-BB65-6D25F58615ED}"/>
    <hyperlink ref="G95" location="'Lab request'!A16" display="UC003-3" xr:uid="{0454BB79-50CA-4AF1-86D0-005982719F4F}"/>
    <hyperlink ref="C98" r:id="rId6" location="52、53、63、65" display="https://github.com/Sanjel-Energy-Services/LabDatabase_WorkItems/#52、53、63、65" xr:uid="{A5637AD3-6368-45BE-9634-B68DE494FB12}"/>
    <hyperlink ref="G113" location="'Lab request'!A16" display="UC003-3" xr:uid="{3123A1CA-EC19-4D67-B970-9139862DD386}"/>
    <hyperlink ref="C116" r:id="rId7" location="52、53、63、65" display="https://github.com/Sanjel-Energy-Services/LabDatabase_WorkItems/#52、53、63、65" xr:uid="{5345F3DD-ACB0-470C-B5DD-20B82C80994E}"/>
    <hyperlink ref="G134" location="'Lab request'!A16" display="UC003-3" xr:uid="{7C9CC8AF-42E5-444E-985F-8FDC6053C6F2}"/>
    <hyperlink ref="C137" r:id="rId8" location="52、53、63、65" display="https://github.com/Sanjel-Energy-Services/LabDatabase_WorkItems/#52、53、63、65" xr:uid="{2F390347-82B2-4522-9EC3-13FAC2E0B671}"/>
    <hyperlink ref="G155" location="'Lab request'!A16" display="UC003-3" xr:uid="{A9DEA5C7-2EE1-4800-A2FD-5A9EA1466CB7}"/>
    <hyperlink ref="C158" r:id="rId9" location="52、53、63、65" display="https://github.com/Sanjel-Energy-Services/LabDatabase_WorkItems/#52、53、63、65" xr:uid="{2A7AAC15-3851-4A0B-B66B-0E71B1E42DDA}"/>
    <hyperlink ref="G175" location="'Lab request'!A16" display="UC003-3" xr:uid="{C3885E8E-7B1A-49FE-84F0-E36E4DF9E44E}"/>
    <hyperlink ref="C178" r:id="rId10" location="52、53、63、65" display="https://github.com/Sanjel-Energy-Services/LabDatabase_WorkItems/#52、53、63、65" xr:uid="{5C95C4FC-4220-422A-BCF5-F12CDDD9A86E}"/>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A414-F6CC-4673-8E31-1D303663499F}">
  <dimension ref="A1:I39"/>
  <sheetViews>
    <sheetView workbookViewId="0">
      <pane ySplit="12" topLeftCell="A13" activePane="bottomLeft" state="frozen"/>
      <selection pane="bottomLeft" activeCell="C33" sqref="C33"/>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59" t="str">
        <f ca="1">MID(CELL("filename",A7),FIND("]",CELL("filename"),1)+1,255)</f>
        <v>Reschedule a Product Haul</v>
      </c>
      <c r="B1" s="359"/>
      <c r="C1" s="359"/>
      <c r="D1" s="359"/>
      <c r="E1" s="359"/>
      <c r="F1" s="359"/>
      <c r="G1" s="359"/>
      <c r="H1" s="359"/>
      <c r="I1" s="359"/>
    </row>
    <row r="2" spans="1:9" ht="20.25" x14ac:dyDescent="0.3">
      <c r="A2" s="30"/>
      <c r="B2" s="30"/>
      <c r="C2" s="30"/>
      <c r="D2" s="30"/>
      <c r="E2" s="30"/>
      <c r="F2" s="30"/>
      <c r="G2" s="30"/>
      <c r="H2" s="30"/>
      <c r="I2" s="30"/>
    </row>
    <row r="3" spans="1:9" s="26" customFormat="1" x14ac:dyDescent="0.2">
      <c r="A3" s="31"/>
      <c r="B3" s="31"/>
      <c r="C3" s="31"/>
      <c r="D3" s="32"/>
      <c r="E3" s="32" t="s">
        <v>58</v>
      </c>
      <c r="F3" s="33"/>
      <c r="G3" s="34"/>
      <c r="H3" s="31"/>
      <c r="I3" s="31"/>
    </row>
    <row r="4" spans="1:9" s="26" customFormat="1" ht="12" x14ac:dyDescent="0.2">
      <c r="A4" s="31"/>
      <c r="B4" s="31"/>
      <c r="C4" s="31"/>
      <c r="D4" s="35" t="s">
        <v>59</v>
      </c>
      <c r="E4" s="35">
        <f>COUNTIF($D$12:$D$29,"U")</f>
        <v>0</v>
      </c>
      <c r="F4" s="36" t="str">
        <f>IF($E$9=0,"-",$E4/$E$9)</f>
        <v>-</v>
      </c>
      <c r="G4" s="37">
        <f>SUMIF($D$12:$D$28,"U",$G$12:$G$28)/60</f>
        <v>0</v>
      </c>
      <c r="H4" s="31"/>
      <c r="I4" s="31"/>
    </row>
    <row r="5" spans="1:9" s="26" customFormat="1" ht="12" x14ac:dyDescent="0.2">
      <c r="A5" s="31"/>
      <c r="B5" s="31"/>
      <c r="C5" s="31"/>
      <c r="D5" s="35" t="s">
        <v>60</v>
      </c>
      <c r="E5" s="35">
        <f>COUNTIF($D$12:$D$29,"P")</f>
        <v>0</v>
      </c>
      <c r="F5" s="36" t="str">
        <f>IF($E$9=0,"-",$E5/$E$9)</f>
        <v>-</v>
      </c>
      <c r="G5" s="38">
        <f>SUMIF($D$12:$D$29,"P",$G$12:$G$29)/60</f>
        <v>0</v>
      </c>
      <c r="H5" s="31"/>
      <c r="I5" s="31"/>
    </row>
    <row r="6" spans="1:9" s="26" customFormat="1" ht="12" x14ac:dyDescent="0.2">
      <c r="A6" s="31"/>
      <c r="B6" s="31"/>
      <c r="C6" s="31"/>
      <c r="D6" s="35" t="s">
        <v>61</v>
      </c>
      <c r="E6" s="35">
        <f>COUNTIF($D$12:$D$29,"F")</f>
        <v>0</v>
      </c>
      <c r="F6" s="36" t="str">
        <f>IF($E$9=0,"-",$E6/$E$9)</f>
        <v>-</v>
      </c>
      <c r="G6" s="38">
        <f>SUMIF($D$12:$D$29,"F",$G$12:$G$29)/60</f>
        <v>0</v>
      </c>
      <c r="H6" s="31"/>
      <c r="I6" s="31"/>
    </row>
    <row r="7" spans="1:9" s="26" customFormat="1" ht="12" x14ac:dyDescent="0.2">
      <c r="A7" s="39"/>
      <c r="B7" s="39"/>
      <c r="C7" s="39"/>
      <c r="D7" s="35" t="s">
        <v>62</v>
      </c>
      <c r="E7" s="35">
        <f>COUNTIF($D$12:$D$29,"S")</f>
        <v>0</v>
      </c>
      <c r="F7" s="36" t="str">
        <f>IF($E$9=0,"-",$E7/$E$9)</f>
        <v>-</v>
      </c>
      <c r="G7" s="38">
        <f>SUMIF($D$12:$D$29,"S",$G$12:$G$29)/60</f>
        <v>0</v>
      </c>
      <c r="H7" s="31"/>
      <c r="I7" s="31"/>
    </row>
    <row r="8" spans="1:9" s="26" customFormat="1" ht="12" x14ac:dyDescent="0.2">
      <c r="A8" s="39"/>
      <c r="B8" s="39"/>
      <c r="C8" s="39"/>
      <c r="D8" s="35" t="s">
        <v>63</v>
      </c>
      <c r="E8" s="35">
        <f>COUNTIF($D$12:$D$29,"B")</f>
        <v>0</v>
      </c>
      <c r="F8" s="40" t="str">
        <f>IF($E$9=0,"-",$E8/$E$9)</f>
        <v>-</v>
      </c>
      <c r="G8" s="38">
        <f>SUMIF($D$12:$D$29,"B",$G$12:$G$29)/60</f>
        <v>0</v>
      </c>
      <c r="H8" s="31"/>
      <c r="I8" s="31"/>
    </row>
    <row r="9" spans="1:9" s="26" customFormat="1" ht="12" x14ac:dyDescent="0.2">
      <c r="A9" s="39"/>
      <c r="B9" s="39"/>
      <c r="C9" s="39"/>
      <c r="D9" s="41" t="s">
        <v>37</v>
      </c>
      <c r="E9" s="42">
        <f>SUM(E4:E8)</f>
        <v>0</v>
      </c>
      <c r="F9" s="43" t="str">
        <f>IF($E$9=0,"-",$E$9/$E$9)</f>
        <v>-</v>
      </c>
      <c r="G9" s="44">
        <f>SUM(G4:G8)</f>
        <v>0</v>
      </c>
      <c r="I9" s="62"/>
    </row>
    <row r="10" spans="1:9" s="26" customFormat="1" ht="12" x14ac:dyDescent="0.2">
      <c r="A10" s="39"/>
      <c r="B10" s="39"/>
      <c r="C10" s="39"/>
      <c r="D10" s="45" t="s">
        <v>39</v>
      </c>
      <c r="E10" s="46">
        <f>COUNTIF($D$12:$D$29,"N/A")</f>
        <v>1</v>
      </c>
      <c r="F10" s="47"/>
      <c r="G10" s="48">
        <f>SUMIF($D$12:$D$29,"n/a",$G$12:$G$29)/60</f>
        <v>0</v>
      </c>
      <c r="I10" s="62"/>
    </row>
    <row r="11" spans="1:9" x14ac:dyDescent="0.2">
      <c r="A11" s="49"/>
      <c r="B11" s="49"/>
      <c r="C11" s="49"/>
      <c r="D11" s="49"/>
      <c r="E11" s="49"/>
      <c r="F11" s="49"/>
      <c r="G11" s="49"/>
      <c r="H11" s="49"/>
      <c r="I11" s="63"/>
    </row>
    <row r="12" spans="1:9" ht="25.5" x14ac:dyDescent="0.2">
      <c r="A12" s="50" t="s">
        <v>64</v>
      </c>
      <c r="B12" s="50" t="s">
        <v>315</v>
      </c>
      <c r="C12" s="50" t="s">
        <v>65</v>
      </c>
      <c r="D12" s="50" t="s">
        <v>66</v>
      </c>
      <c r="E12" s="50" t="s">
        <v>67</v>
      </c>
      <c r="F12" s="50" t="s">
        <v>26</v>
      </c>
      <c r="G12" s="50" t="s">
        <v>68</v>
      </c>
      <c r="H12" s="51" t="s">
        <v>57</v>
      </c>
      <c r="I12" s="64"/>
    </row>
    <row r="13" spans="1:9" ht="13.5" thickBot="1" x14ac:dyDescent="0.25">
      <c r="A13" s="360" t="e">
        <f>#REF!&amp;#REF!</f>
        <v>#REF!</v>
      </c>
      <c r="B13" s="361"/>
      <c r="C13" s="361"/>
      <c r="D13" s="361"/>
      <c r="E13" s="361"/>
      <c r="F13" s="361"/>
      <c r="G13" s="361"/>
      <c r="H13" s="361"/>
      <c r="I13" s="362"/>
    </row>
    <row r="14" spans="1:9" ht="30" customHeight="1" x14ac:dyDescent="0.2">
      <c r="A14" s="52">
        <f>MAX(A$12:A12)+1</f>
        <v>1</v>
      </c>
      <c r="B14" s="225" t="s">
        <v>395</v>
      </c>
      <c r="C14" s="206" t="s">
        <v>396</v>
      </c>
      <c r="D14" s="53" t="s">
        <v>69</v>
      </c>
      <c r="E14" s="54"/>
      <c r="F14" s="199" t="s">
        <v>340</v>
      </c>
      <c r="G14" s="56"/>
      <c r="H14" s="209"/>
      <c r="I14" s="55"/>
    </row>
    <row r="15" spans="1:9" x14ac:dyDescent="0.2">
      <c r="A15" s="57">
        <f>A14+1</f>
        <v>2</v>
      </c>
      <c r="B15" s="197"/>
      <c r="C15" s="94"/>
      <c r="D15" s="53"/>
      <c r="E15" s="54"/>
      <c r="F15" s="199"/>
      <c r="G15" s="56"/>
      <c r="H15" s="61"/>
      <c r="I15" s="60"/>
    </row>
    <row r="16" spans="1:9" x14ac:dyDescent="0.2">
      <c r="A16" s="57">
        <f t="shared" ref="A16:A26" si="0">A15+1</f>
        <v>3</v>
      </c>
      <c r="B16" s="197"/>
      <c r="C16" s="94"/>
      <c r="D16" s="53"/>
      <c r="E16" s="54"/>
      <c r="F16" s="199"/>
      <c r="G16" s="56"/>
      <c r="H16" s="61"/>
      <c r="I16" s="60"/>
    </row>
    <row r="17" spans="1:9" x14ac:dyDescent="0.2">
      <c r="A17" s="57">
        <f t="shared" si="0"/>
        <v>4</v>
      </c>
      <c r="B17" s="198"/>
      <c r="C17" s="58"/>
      <c r="D17" s="53"/>
      <c r="E17" s="54"/>
      <c r="F17" s="199"/>
      <c r="G17" s="56"/>
      <c r="H17" s="210"/>
      <c r="I17" s="60"/>
    </row>
    <row r="18" spans="1:9" ht="13.5" thickBot="1" x14ac:dyDescent="0.25">
      <c r="A18" s="57">
        <f>A17+1</f>
        <v>5</v>
      </c>
      <c r="B18" s="198"/>
      <c r="C18" s="58"/>
      <c r="D18" s="53"/>
      <c r="E18" s="59"/>
      <c r="F18" s="199"/>
      <c r="G18" s="56"/>
      <c r="H18" s="210"/>
      <c r="I18" s="60"/>
    </row>
    <row r="19" spans="1:9" x14ac:dyDescent="0.2">
      <c r="A19" s="57">
        <f t="shared" si="0"/>
        <v>6</v>
      </c>
      <c r="B19" s="198"/>
      <c r="C19" s="58"/>
      <c r="D19" s="53"/>
      <c r="E19" s="59"/>
      <c r="F19" s="199"/>
      <c r="G19" s="56"/>
      <c r="H19" s="209"/>
      <c r="I19" s="60"/>
    </row>
    <row r="20" spans="1:9" ht="13.5" thickBot="1" x14ac:dyDescent="0.25">
      <c r="A20" s="57">
        <f t="shared" si="0"/>
        <v>7</v>
      </c>
      <c r="B20" s="198"/>
      <c r="C20" s="211"/>
      <c r="D20" s="53"/>
      <c r="E20" s="59"/>
      <c r="F20" s="199"/>
      <c r="G20" s="56"/>
      <c r="H20" s="211"/>
      <c r="I20" s="60"/>
    </row>
    <row r="21" spans="1:9" ht="13.5" thickBot="1" x14ac:dyDescent="0.25">
      <c r="A21" s="57">
        <f t="shared" si="0"/>
        <v>8</v>
      </c>
      <c r="B21" s="198"/>
      <c r="C21" s="211"/>
      <c r="D21" s="53"/>
      <c r="E21" s="59"/>
      <c r="F21" s="199"/>
      <c r="G21" s="56"/>
      <c r="H21" s="209"/>
      <c r="I21" s="60"/>
    </row>
    <row r="22" spans="1:9" x14ac:dyDescent="0.2">
      <c r="A22" s="57">
        <f>A21+1</f>
        <v>9</v>
      </c>
      <c r="B22" s="198"/>
      <c r="C22" s="58"/>
      <c r="D22" s="53"/>
      <c r="E22" s="59"/>
      <c r="F22" s="199"/>
      <c r="G22" s="56"/>
      <c r="H22" s="209"/>
      <c r="I22" s="60"/>
    </row>
    <row r="23" spans="1:9" x14ac:dyDescent="0.2">
      <c r="A23" s="57">
        <f t="shared" si="0"/>
        <v>10</v>
      </c>
      <c r="B23" s="198"/>
      <c r="C23" s="58"/>
      <c r="D23" s="53"/>
      <c r="E23" s="59"/>
      <c r="F23" s="60"/>
      <c r="G23" s="56"/>
      <c r="H23" s="210"/>
      <c r="I23" s="60"/>
    </row>
    <row r="24" spans="1:9" x14ac:dyDescent="0.2">
      <c r="A24" s="57">
        <f t="shared" si="0"/>
        <v>11</v>
      </c>
      <c r="B24" s="198"/>
      <c r="C24" s="58"/>
      <c r="D24" s="53"/>
      <c r="E24" s="59"/>
      <c r="F24" s="60"/>
      <c r="G24" s="56"/>
      <c r="H24" s="210"/>
      <c r="I24" s="60"/>
    </row>
    <row r="25" spans="1:9" x14ac:dyDescent="0.2">
      <c r="A25" s="57">
        <f t="shared" si="0"/>
        <v>12</v>
      </c>
      <c r="B25" s="197"/>
      <c r="C25" s="206"/>
      <c r="D25" s="53"/>
      <c r="E25" s="59"/>
      <c r="F25" s="60"/>
      <c r="G25" s="56"/>
      <c r="H25" s="210"/>
      <c r="I25" s="60"/>
    </row>
    <row r="26" spans="1:9" x14ac:dyDescent="0.2">
      <c r="A26" s="57">
        <f t="shared" si="0"/>
        <v>13</v>
      </c>
      <c r="B26" s="197"/>
      <c r="C26" s="94"/>
      <c r="D26" s="53"/>
      <c r="E26" s="59"/>
      <c r="F26" s="60"/>
      <c r="G26" s="56"/>
      <c r="H26" s="210"/>
      <c r="I26" s="60"/>
    </row>
    <row r="27" spans="1:9" x14ac:dyDescent="0.2">
      <c r="A27" s="57"/>
      <c r="B27" s="58"/>
      <c r="C27" s="58"/>
      <c r="D27" s="53"/>
      <c r="E27" s="59"/>
      <c r="F27" s="60"/>
      <c r="G27" s="56"/>
      <c r="H27" s="210"/>
      <c r="I27" s="60"/>
    </row>
    <row r="28" spans="1:9" x14ac:dyDescent="0.2">
      <c r="A28" s="363"/>
      <c r="B28" s="363"/>
      <c r="C28" s="363"/>
      <c r="D28" s="363"/>
      <c r="E28" s="363"/>
      <c r="F28" s="363"/>
      <c r="G28" s="363"/>
      <c r="H28" s="363"/>
      <c r="I28" s="363"/>
    </row>
    <row r="29" spans="1:9" x14ac:dyDescent="0.2">
      <c r="A29" s="364" t="s">
        <v>70</v>
      </c>
      <c r="B29" s="364"/>
      <c r="C29" s="364"/>
      <c r="D29" s="364"/>
      <c r="E29" s="364"/>
      <c r="F29" s="364"/>
      <c r="G29" s="364"/>
      <c r="H29" s="364"/>
      <c r="I29" s="364"/>
    </row>
    <row r="30" spans="1:9" x14ac:dyDescent="0.2">
      <c r="A30" s="363"/>
      <c r="B30" s="363"/>
      <c r="C30" s="363"/>
      <c r="D30" s="363"/>
      <c r="E30" s="363"/>
      <c r="F30" s="363"/>
      <c r="G30" s="363"/>
      <c r="H30" s="363"/>
      <c r="I30" s="363"/>
    </row>
    <row r="31" spans="1:9" s="27" customFormat="1" x14ac:dyDescent="0.2">
      <c r="A31" s="28"/>
    </row>
    <row r="32" spans="1:9" s="27" customFormat="1" x14ac:dyDescent="0.2">
      <c r="A32" s="28"/>
    </row>
    <row r="33" s="27" customFormat="1" x14ac:dyDescent="0.2"/>
    <row r="34" s="27" customFormat="1" x14ac:dyDescent="0.2"/>
    <row r="35" s="27" customFormat="1" x14ac:dyDescent="0.2"/>
    <row r="36" s="27" customFormat="1" x14ac:dyDescent="0.2"/>
    <row r="37" s="27" customFormat="1" x14ac:dyDescent="0.2"/>
    <row r="38" s="27" customFormat="1" x14ac:dyDescent="0.2"/>
    <row r="39" s="27" customFormat="1" x14ac:dyDescent="0.2"/>
  </sheetData>
  <mergeCells count="5">
    <mergeCell ref="A1:I1"/>
    <mergeCell ref="A13:I13"/>
    <mergeCell ref="A28:I28"/>
    <mergeCell ref="A29:I29"/>
    <mergeCell ref="A30:I30"/>
  </mergeCells>
  <phoneticPr fontId="7" type="noConversion"/>
  <conditionalFormatting sqref="D14:D27">
    <cfRule type="cellIs" dxfId="68" priority="1" stopIfTrue="1" operator="equal">
      <formula>"F"</formula>
    </cfRule>
    <cfRule type="cellIs" dxfId="67" priority="2" stopIfTrue="1" operator="equal">
      <formula>"B"</formula>
    </cfRule>
    <cfRule type="cellIs" dxfId="66"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7" xr:uid="{B6D730F8-73DE-4B71-A2C0-06025405F7F6}">
      <formula1>"U,P,F,B,S,n/a"</formula1>
    </dataValidation>
    <dataValidation allowBlank="1" showErrorMessage="1" promptTitle="Valid values include:" sqref="D12" xr:uid="{44C8FBA5-0677-41D9-B51C-960F40A44CDA}"/>
    <dataValidation allowBlank="1" showErrorMessage="1" sqref="A12:B12" xr:uid="{98029F27-DF93-48E1-966B-3996F6D3FB89}"/>
  </dataValidations>
  <hyperlinks>
    <hyperlink ref="B14" location="'UC004 Test Cases'!A1" display="#62 Water Analysis loading too Slowly" xr:uid="{4027CEEE-3FE8-43A7-B9A1-5D588BAF28A0}"/>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974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5" r:id="rId4"/>
      </mc:Fallback>
    </mc:AlternateContent>
    <mc:AlternateContent xmlns:mc="http://schemas.openxmlformats.org/markup-compatibility/2006">
      <mc:Choice Requires="x14">
        <oleObject progId="Paint.Picture" shapeId="159746"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6" r:id="rId6"/>
      </mc:Fallback>
    </mc:AlternateContent>
    <mc:AlternateContent xmlns:mc="http://schemas.openxmlformats.org/markup-compatibility/2006">
      <mc:Choice Requires="x14">
        <oleObject progId="Paint.Picture" shapeId="159747"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7" r:id="rId7"/>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96A8-6A35-442E-ADAE-485F627E84A3}">
  <dimension ref="A1:G177"/>
  <sheetViews>
    <sheetView workbookViewId="0">
      <selection activeCell="D16" sqref="D16"/>
    </sheetView>
  </sheetViews>
  <sheetFormatPr defaultColWidth="9" defaultRowHeight="12.75" x14ac:dyDescent="0.2"/>
  <cols>
    <col min="1" max="1" width="11.28515625" customWidth="1"/>
    <col min="2" max="2" width="41.5703125" customWidth="1"/>
    <col min="3" max="3" width="33.42578125" customWidth="1"/>
    <col min="4" max="4" width="35" customWidth="1"/>
    <col min="5" max="5" width="30.85546875" customWidth="1"/>
    <col min="6" max="6" width="9.140625" customWidth="1"/>
    <col min="7" max="7" width="48.5703125" customWidth="1"/>
  </cols>
  <sheetData>
    <row r="1" spans="1:7" ht="16.5" thickBot="1" x14ac:dyDescent="0.25">
      <c r="A1" s="374" t="s">
        <v>321</v>
      </c>
      <c r="B1" s="374"/>
      <c r="C1" s="374"/>
      <c r="D1" s="374"/>
      <c r="E1" s="374"/>
      <c r="F1" s="374"/>
      <c r="G1" s="374"/>
    </row>
    <row r="2" spans="1:7" ht="36" customHeight="1" thickTop="1" x14ac:dyDescent="0.2">
      <c r="A2" s="65"/>
      <c r="B2" s="66" t="s">
        <v>71</v>
      </c>
      <c r="C2" s="376" t="s">
        <v>515</v>
      </c>
      <c r="D2" s="395"/>
      <c r="E2" s="396"/>
      <c r="F2" s="67" t="s">
        <v>72</v>
      </c>
      <c r="G2" s="205" t="s">
        <v>331</v>
      </c>
    </row>
    <row r="3" spans="1:7" ht="21.75" customHeight="1" x14ac:dyDescent="0.2">
      <c r="A3" s="68"/>
      <c r="B3" s="69" t="s">
        <v>317</v>
      </c>
      <c r="C3" s="379" t="s">
        <v>362</v>
      </c>
      <c r="D3" s="380"/>
      <c r="E3" s="380"/>
      <c r="F3" s="380"/>
      <c r="G3" s="381"/>
    </row>
    <row r="4" spans="1:7" ht="12.75" customHeight="1" x14ac:dyDescent="0.2">
      <c r="A4" s="70"/>
      <c r="B4" s="69" t="s">
        <v>316</v>
      </c>
      <c r="C4" s="382"/>
      <c r="D4" s="380"/>
      <c r="E4" s="380"/>
      <c r="F4" s="380"/>
      <c r="G4" s="381"/>
    </row>
    <row r="5" spans="1:7" x14ac:dyDescent="0.2">
      <c r="A5" s="70"/>
      <c r="B5" s="69" t="s">
        <v>73</v>
      </c>
      <c r="C5" s="399" t="s">
        <v>363</v>
      </c>
      <c r="D5" s="380"/>
      <c r="E5" s="380"/>
      <c r="F5" s="380"/>
      <c r="G5" s="381"/>
    </row>
    <row r="6" spans="1:7" ht="26.25" customHeight="1" thickBot="1" x14ac:dyDescent="0.25">
      <c r="A6" s="71"/>
      <c r="B6" s="72" t="s">
        <v>318</v>
      </c>
      <c r="C6" s="365" t="s">
        <v>364</v>
      </c>
      <c r="D6" s="397"/>
      <c r="E6" s="397"/>
      <c r="F6" s="397"/>
      <c r="G6" s="398"/>
    </row>
    <row r="7" spans="1:7" x14ac:dyDescent="0.2">
      <c r="A7" s="73"/>
      <c r="B7" s="74" t="s">
        <v>74</v>
      </c>
      <c r="C7" s="368" t="s">
        <v>340</v>
      </c>
      <c r="D7" s="369"/>
      <c r="E7" s="370"/>
      <c r="F7" s="75" t="s">
        <v>75</v>
      </c>
      <c r="G7" s="76"/>
    </row>
    <row r="8" spans="1:7" ht="13.5" thickBot="1" x14ac:dyDescent="0.25">
      <c r="A8" s="77"/>
      <c r="B8" s="78" t="s">
        <v>76</v>
      </c>
      <c r="C8" s="371" t="s">
        <v>77</v>
      </c>
      <c r="D8" s="372"/>
      <c r="E8" s="373"/>
      <c r="F8" s="79" t="s">
        <v>78</v>
      </c>
      <c r="G8" s="202">
        <v>45114</v>
      </c>
    </row>
    <row r="9" spans="1:7" ht="26.25" thickBot="1" x14ac:dyDescent="0.25">
      <c r="A9" s="80" t="s">
        <v>79</v>
      </c>
      <c r="B9" s="81" t="s">
        <v>80</v>
      </c>
      <c r="C9" s="81" t="s">
        <v>81</v>
      </c>
      <c r="D9" s="81" t="s">
        <v>82</v>
      </c>
      <c r="E9" s="81" t="s">
        <v>83</v>
      </c>
      <c r="F9" s="82" t="s">
        <v>66</v>
      </c>
      <c r="G9" s="83" t="s">
        <v>84</v>
      </c>
    </row>
    <row r="10" spans="1:7" ht="27" customHeight="1" x14ac:dyDescent="0.2">
      <c r="A10" s="84">
        <v>1</v>
      </c>
      <c r="B10" s="85" t="s">
        <v>365</v>
      </c>
      <c r="C10" s="85" t="s">
        <v>320</v>
      </c>
      <c r="D10" s="86" t="s">
        <v>326</v>
      </c>
      <c r="E10" s="200"/>
      <c r="F10" s="53" t="s">
        <v>60</v>
      </c>
      <c r="G10" s="88"/>
    </row>
    <row r="11" spans="1:7" ht="30.75" customHeight="1" x14ac:dyDescent="0.2">
      <c r="A11" s="84">
        <v>2</v>
      </c>
      <c r="B11" s="85" t="s">
        <v>367</v>
      </c>
      <c r="C11" s="85"/>
      <c r="D11" s="86" t="s">
        <v>446</v>
      </c>
      <c r="E11" s="203"/>
      <c r="F11" s="53" t="s">
        <v>60</v>
      </c>
      <c r="G11" s="95"/>
    </row>
    <row r="12" spans="1:7" s="227" customFormat="1" ht="39.75" customHeight="1" x14ac:dyDescent="0.2">
      <c r="A12" s="84">
        <v>3</v>
      </c>
      <c r="B12" s="85" t="s">
        <v>447</v>
      </c>
      <c r="C12" s="85"/>
      <c r="D12" s="231" t="s">
        <v>448</v>
      </c>
      <c r="E12" s="203"/>
      <c r="F12" s="53" t="s">
        <v>60</v>
      </c>
      <c r="G12" s="95"/>
    </row>
    <row r="13" spans="1:7" s="228" customFormat="1" ht="29.25" customHeight="1" x14ac:dyDescent="0.2">
      <c r="A13" s="84">
        <v>4</v>
      </c>
      <c r="B13" s="267" t="s">
        <v>444</v>
      </c>
      <c r="C13" s="85"/>
      <c r="D13" s="231" t="s">
        <v>402</v>
      </c>
      <c r="E13" s="203"/>
      <c r="F13" s="53" t="s">
        <v>60</v>
      </c>
      <c r="G13" s="95"/>
    </row>
    <row r="14" spans="1:7" s="264" customFormat="1" ht="31.5" customHeight="1" x14ac:dyDescent="0.2">
      <c r="A14" s="84">
        <v>5</v>
      </c>
      <c r="B14" s="267" t="s">
        <v>445</v>
      </c>
      <c r="C14" s="85"/>
      <c r="D14" s="231" t="s">
        <v>402</v>
      </c>
      <c r="E14" s="203"/>
      <c r="F14" s="53" t="s">
        <v>60</v>
      </c>
      <c r="G14" s="95"/>
    </row>
    <row r="15" spans="1:7" s="264" customFormat="1" ht="27" customHeight="1" x14ac:dyDescent="0.2">
      <c r="A15" s="84">
        <v>6</v>
      </c>
      <c r="B15" s="267" t="s">
        <v>512</v>
      </c>
      <c r="C15" s="85"/>
      <c r="D15" s="231" t="s">
        <v>402</v>
      </c>
      <c r="E15" s="203"/>
      <c r="F15" s="53" t="s">
        <v>60</v>
      </c>
      <c r="G15" s="95"/>
    </row>
    <row r="16" spans="1:7" ht="31.5" customHeight="1" x14ac:dyDescent="0.2">
      <c r="A16" s="84">
        <v>7</v>
      </c>
      <c r="B16" s="213" t="s">
        <v>493</v>
      </c>
      <c r="C16" s="273"/>
      <c r="D16" s="273" t="s">
        <v>481</v>
      </c>
      <c r="E16" s="87"/>
      <c r="F16" s="53" t="s">
        <v>60</v>
      </c>
      <c r="G16" s="95"/>
    </row>
    <row r="17" spans="1:7" ht="27.75" customHeight="1" x14ac:dyDescent="0.2">
      <c r="A17" s="84">
        <v>8</v>
      </c>
      <c r="B17" s="231"/>
      <c r="C17" s="232"/>
      <c r="D17" s="232"/>
      <c r="E17" s="87"/>
      <c r="F17" s="53" t="s">
        <v>60</v>
      </c>
      <c r="G17" s="95"/>
    </row>
    <row r="18" spans="1:7" ht="13.5" thickBot="1" x14ac:dyDescent="0.25">
      <c r="A18" s="90"/>
      <c r="B18" s="91" t="s">
        <v>85</v>
      </c>
      <c r="C18" s="91"/>
      <c r="D18" s="92"/>
      <c r="E18" s="92"/>
      <c r="F18" s="53" t="s">
        <v>69</v>
      </c>
      <c r="G18" s="93"/>
    </row>
    <row r="20" spans="1:7" ht="16.5" thickBot="1" x14ac:dyDescent="0.25">
      <c r="A20" s="374" t="s">
        <v>369</v>
      </c>
      <c r="B20" s="374"/>
      <c r="C20" s="374"/>
      <c r="D20" s="374"/>
      <c r="E20" s="374"/>
      <c r="F20" s="374"/>
      <c r="G20" s="374"/>
    </row>
    <row r="21" spans="1:7" ht="29.25" customHeight="1" thickTop="1" x14ac:dyDescent="0.2">
      <c r="A21" s="65"/>
      <c r="B21" s="66" t="s">
        <v>71</v>
      </c>
      <c r="C21" s="376" t="s">
        <v>449</v>
      </c>
      <c r="D21" s="395"/>
      <c r="E21" s="396"/>
      <c r="F21" s="67" t="s">
        <v>72</v>
      </c>
      <c r="G21" s="261" t="s">
        <v>331</v>
      </c>
    </row>
    <row r="22" spans="1:7" ht="18.75" customHeight="1" x14ac:dyDescent="0.2">
      <c r="A22" s="68"/>
      <c r="B22" s="69" t="s">
        <v>317</v>
      </c>
      <c r="C22" s="379" t="s">
        <v>362</v>
      </c>
      <c r="D22" s="380"/>
      <c r="E22" s="380"/>
      <c r="F22" s="380"/>
      <c r="G22" s="381"/>
    </row>
    <row r="23" spans="1:7" x14ac:dyDescent="0.2">
      <c r="A23" s="70"/>
      <c r="B23" s="69" t="s">
        <v>316</v>
      </c>
      <c r="C23" s="382"/>
      <c r="D23" s="380"/>
      <c r="E23" s="380"/>
      <c r="F23" s="380"/>
      <c r="G23" s="381"/>
    </row>
    <row r="24" spans="1:7" x14ac:dyDescent="0.2">
      <c r="A24" s="70"/>
      <c r="B24" s="69" t="s">
        <v>73</v>
      </c>
      <c r="C24" s="399" t="s">
        <v>363</v>
      </c>
      <c r="D24" s="380"/>
      <c r="E24" s="380"/>
      <c r="F24" s="380"/>
      <c r="G24" s="381"/>
    </row>
    <row r="25" spans="1:7" ht="13.5" thickBot="1" x14ac:dyDescent="0.25">
      <c r="A25" s="71"/>
      <c r="B25" s="72" t="s">
        <v>318</v>
      </c>
      <c r="C25" s="365" t="s">
        <v>364</v>
      </c>
      <c r="D25" s="397"/>
      <c r="E25" s="397"/>
      <c r="F25" s="397"/>
      <c r="G25" s="398"/>
    </row>
    <row r="26" spans="1:7" x14ac:dyDescent="0.2">
      <c r="A26" s="73"/>
      <c r="B26" s="74" t="s">
        <v>74</v>
      </c>
      <c r="C26" s="368" t="s">
        <v>340</v>
      </c>
      <c r="D26" s="369"/>
      <c r="E26" s="370"/>
      <c r="F26" s="75" t="s">
        <v>75</v>
      </c>
      <c r="G26" s="76"/>
    </row>
    <row r="27" spans="1:7" ht="13.5" thickBot="1" x14ac:dyDescent="0.25">
      <c r="A27" s="77"/>
      <c r="B27" s="78" t="s">
        <v>76</v>
      </c>
      <c r="C27" s="371" t="s">
        <v>77</v>
      </c>
      <c r="D27" s="372"/>
      <c r="E27" s="373"/>
      <c r="F27" s="79" t="s">
        <v>78</v>
      </c>
      <c r="G27" s="202">
        <v>45114</v>
      </c>
    </row>
    <row r="28" spans="1:7" ht="26.25" thickBot="1" x14ac:dyDescent="0.25">
      <c r="A28" s="80" t="s">
        <v>79</v>
      </c>
      <c r="B28" s="81" t="s">
        <v>80</v>
      </c>
      <c r="C28" s="81" t="s">
        <v>81</v>
      </c>
      <c r="D28" s="81" t="s">
        <v>82</v>
      </c>
      <c r="E28" s="81" t="s">
        <v>83</v>
      </c>
      <c r="F28" s="82" t="s">
        <v>66</v>
      </c>
      <c r="G28" s="83" t="s">
        <v>84</v>
      </c>
    </row>
    <row r="29" spans="1:7" ht="32.25" customHeight="1" x14ac:dyDescent="0.2">
      <c r="A29" s="84">
        <v>1</v>
      </c>
      <c r="B29" s="85" t="s">
        <v>365</v>
      </c>
      <c r="C29" s="85" t="s">
        <v>320</v>
      </c>
      <c r="D29" s="86" t="s">
        <v>326</v>
      </c>
      <c r="E29" s="200"/>
      <c r="F29" s="53"/>
      <c r="G29" s="88"/>
    </row>
    <row r="30" spans="1:7" ht="32.25" customHeight="1" x14ac:dyDescent="0.2">
      <c r="A30" s="84">
        <v>2</v>
      </c>
      <c r="B30" s="85" t="s">
        <v>367</v>
      </c>
      <c r="C30" s="85"/>
      <c r="D30" s="86" t="s">
        <v>446</v>
      </c>
      <c r="E30" s="203"/>
      <c r="F30" s="53"/>
      <c r="G30" s="95"/>
    </row>
    <row r="31" spans="1:7" ht="43.5" customHeight="1" x14ac:dyDescent="0.2">
      <c r="A31" s="84">
        <v>3</v>
      </c>
      <c r="B31" s="85" t="s">
        <v>513</v>
      </c>
      <c r="C31" s="85"/>
      <c r="D31" s="231" t="s">
        <v>448</v>
      </c>
      <c r="E31" s="203"/>
      <c r="F31" s="53"/>
      <c r="G31" s="95"/>
    </row>
    <row r="32" spans="1:7" s="269" customFormat="1" ht="32.25" customHeight="1" x14ac:dyDescent="0.2">
      <c r="A32" s="84">
        <v>4</v>
      </c>
      <c r="B32" s="267" t="s">
        <v>514</v>
      </c>
      <c r="C32" s="85"/>
      <c r="D32" s="231" t="s">
        <v>402</v>
      </c>
      <c r="E32" s="203"/>
      <c r="F32" s="53"/>
      <c r="G32" s="95"/>
    </row>
    <row r="33" spans="1:7" s="233" customFormat="1" ht="36.75" customHeight="1" x14ac:dyDescent="0.2">
      <c r="A33" s="84">
        <v>5</v>
      </c>
      <c r="B33" s="85" t="s">
        <v>516</v>
      </c>
      <c r="C33" s="85"/>
      <c r="D33" s="231" t="s">
        <v>450</v>
      </c>
      <c r="E33" s="203"/>
      <c r="F33" s="53"/>
      <c r="G33" s="95"/>
    </row>
    <row r="34" spans="1:7" s="264" customFormat="1" ht="29.25" customHeight="1" x14ac:dyDescent="0.2">
      <c r="A34" s="84">
        <v>6</v>
      </c>
      <c r="B34" s="85" t="s">
        <v>451</v>
      </c>
      <c r="C34" s="85"/>
      <c r="D34" s="231" t="s">
        <v>366</v>
      </c>
      <c r="E34" s="203"/>
      <c r="F34" s="53"/>
      <c r="G34" s="95"/>
    </row>
    <row r="35" spans="1:7" ht="44.25" customHeight="1" x14ac:dyDescent="0.2">
      <c r="A35" s="84">
        <v>7</v>
      </c>
      <c r="B35" s="231" t="s">
        <v>397</v>
      </c>
      <c r="C35" s="231" t="s">
        <v>398</v>
      </c>
      <c r="D35" s="231" t="s">
        <v>452</v>
      </c>
      <c r="E35" s="87"/>
      <c r="F35" s="53"/>
      <c r="G35" s="95"/>
    </row>
    <row r="36" spans="1:7" ht="39" customHeight="1" x14ac:dyDescent="0.2">
      <c r="A36" s="84">
        <v>8</v>
      </c>
      <c r="B36" s="230" t="s">
        <v>453</v>
      </c>
      <c r="C36" s="230"/>
      <c r="D36" s="231" t="s">
        <v>454</v>
      </c>
      <c r="E36" s="87"/>
      <c r="F36" s="53"/>
      <c r="G36" s="95"/>
    </row>
    <row r="37" spans="1:7" ht="41.25" customHeight="1" x14ac:dyDescent="0.2">
      <c r="A37" s="84">
        <v>9</v>
      </c>
      <c r="B37" s="230" t="s">
        <v>455</v>
      </c>
      <c r="C37" s="230"/>
      <c r="D37" s="231" t="s">
        <v>456</v>
      </c>
      <c r="E37" s="87"/>
      <c r="F37" s="53"/>
      <c r="G37" s="95"/>
    </row>
    <row r="38" spans="1:7" ht="36" customHeight="1" x14ac:dyDescent="0.2">
      <c r="A38" s="84">
        <v>10</v>
      </c>
      <c r="B38" s="85" t="s">
        <v>458</v>
      </c>
      <c r="C38" s="85"/>
      <c r="D38" s="86" t="s">
        <v>457</v>
      </c>
      <c r="E38" s="87"/>
      <c r="F38" s="53"/>
      <c r="G38" s="95"/>
    </row>
    <row r="39" spans="1:7" s="269" customFormat="1" ht="31.5" customHeight="1" x14ac:dyDescent="0.2">
      <c r="A39" s="84">
        <v>11</v>
      </c>
      <c r="B39" s="231" t="s">
        <v>493</v>
      </c>
      <c r="C39" s="232"/>
      <c r="D39" s="273" t="s">
        <v>481</v>
      </c>
      <c r="E39" s="87"/>
      <c r="F39" s="53"/>
      <c r="G39" s="95"/>
    </row>
    <row r="40" spans="1:7" x14ac:dyDescent="0.2">
      <c r="A40" s="84">
        <v>12</v>
      </c>
      <c r="B40" s="230"/>
      <c r="C40" s="230"/>
      <c r="D40" s="86"/>
      <c r="E40" s="87"/>
      <c r="F40" s="53"/>
      <c r="G40" s="95" t="s">
        <v>459</v>
      </c>
    </row>
    <row r="41" spans="1:7" ht="13.5" thickBot="1" x14ac:dyDescent="0.25">
      <c r="A41" s="90"/>
      <c r="B41" s="91" t="s">
        <v>85</v>
      </c>
      <c r="C41" s="91"/>
      <c r="D41" s="92"/>
      <c r="E41" s="92"/>
      <c r="F41" s="53" t="s">
        <v>69</v>
      </c>
      <c r="G41" s="93"/>
    </row>
    <row r="42" spans="1:7" s="260" customFormat="1" x14ac:dyDescent="0.2">
      <c r="A42" s="255"/>
      <c r="B42" s="256"/>
      <c r="C42" s="256"/>
      <c r="D42" s="257"/>
      <c r="E42" s="257"/>
      <c r="F42" s="258"/>
      <c r="G42" s="257"/>
    </row>
    <row r="43" spans="1:7" ht="16.5" thickBot="1" x14ac:dyDescent="0.25">
      <c r="A43" s="374" t="s">
        <v>436</v>
      </c>
      <c r="B43" s="374"/>
      <c r="C43" s="374"/>
      <c r="D43" s="374"/>
      <c r="E43" s="374"/>
      <c r="F43" s="374"/>
      <c r="G43" s="374"/>
    </row>
    <row r="44" spans="1:7" s="228" customFormat="1" ht="28.5" customHeight="1" thickTop="1" x14ac:dyDescent="0.2">
      <c r="A44" s="65"/>
      <c r="B44" s="66" t="s">
        <v>71</v>
      </c>
      <c r="C44" s="376" t="s">
        <v>401</v>
      </c>
      <c r="D44" s="395"/>
      <c r="E44" s="396"/>
      <c r="F44" s="67" t="s">
        <v>72</v>
      </c>
      <c r="G44" s="229" t="s">
        <v>372</v>
      </c>
    </row>
    <row r="45" spans="1:7" ht="33" customHeight="1" x14ac:dyDescent="0.2">
      <c r="A45" s="68"/>
      <c r="B45" s="69" t="s">
        <v>437</v>
      </c>
      <c r="C45" s="379" t="s">
        <v>362</v>
      </c>
      <c r="D45" s="380"/>
      <c r="E45" s="380"/>
      <c r="F45" s="380"/>
      <c r="G45" s="381"/>
    </row>
    <row r="46" spans="1:7" ht="26.25" customHeight="1" x14ac:dyDescent="0.2">
      <c r="A46" s="70"/>
      <c r="B46" s="69" t="s">
        <v>316</v>
      </c>
      <c r="C46" s="382"/>
      <c r="D46" s="380"/>
      <c r="E46" s="380"/>
      <c r="F46" s="380"/>
      <c r="G46" s="381"/>
    </row>
    <row r="47" spans="1:7" x14ac:dyDescent="0.2">
      <c r="A47" s="70"/>
      <c r="B47" s="69" t="s">
        <v>73</v>
      </c>
      <c r="C47" s="399" t="s">
        <v>363</v>
      </c>
      <c r="D47" s="380"/>
      <c r="E47" s="380"/>
      <c r="F47" s="380"/>
      <c r="G47" s="381"/>
    </row>
    <row r="48" spans="1:7" ht="13.5" thickBot="1" x14ac:dyDescent="0.25">
      <c r="A48" s="71"/>
      <c r="B48" s="72" t="s">
        <v>318</v>
      </c>
      <c r="C48" s="365" t="s">
        <v>399</v>
      </c>
      <c r="D48" s="397"/>
      <c r="E48" s="397"/>
      <c r="F48" s="397"/>
      <c r="G48" s="398"/>
    </row>
    <row r="49" spans="1:7" x14ac:dyDescent="0.2">
      <c r="A49" s="73"/>
      <c r="B49" s="74" t="s">
        <v>74</v>
      </c>
      <c r="C49" s="368" t="s">
        <v>340</v>
      </c>
      <c r="D49" s="369"/>
      <c r="E49" s="370"/>
      <c r="F49" s="75" t="s">
        <v>75</v>
      </c>
      <c r="G49" s="76"/>
    </row>
    <row r="50" spans="1:7" ht="13.5" thickBot="1" x14ac:dyDescent="0.25">
      <c r="A50" s="77"/>
      <c r="B50" s="78" t="s">
        <v>76</v>
      </c>
      <c r="C50" s="371" t="s">
        <v>77</v>
      </c>
      <c r="D50" s="372"/>
      <c r="E50" s="373"/>
      <c r="F50" s="79" t="s">
        <v>78</v>
      </c>
      <c r="G50" s="202">
        <v>45114</v>
      </c>
    </row>
    <row r="51" spans="1:7" ht="26.25" thickBot="1" x14ac:dyDescent="0.25">
      <c r="A51" s="80" t="s">
        <v>79</v>
      </c>
      <c r="B51" s="81" t="s">
        <v>80</v>
      </c>
      <c r="C51" s="81" t="s">
        <v>81</v>
      </c>
      <c r="D51" s="81" t="s">
        <v>82</v>
      </c>
      <c r="E51" s="81" t="s">
        <v>83</v>
      </c>
      <c r="F51" s="82" t="s">
        <v>66</v>
      </c>
      <c r="G51" s="83" t="s">
        <v>84</v>
      </c>
    </row>
    <row r="52" spans="1:7" ht="32.25" customHeight="1" x14ac:dyDescent="0.2">
      <c r="A52" s="84">
        <v>1</v>
      </c>
      <c r="B52" s="85" t="s">
        <v>343</v>
      </c>
      <c r="C52" s="85" t="s">
        <v>320</v>
      </c>
      <c r="D52" s="86" t="s">
        <v>326</v>
      </c>
      <c r="E52" s="200"/>
      <c r="F52" s="53"/>
      <c r="G52" s="88"/>
    </row>
    <row r="53" spans="1:7" ht="36.75" customHeight="1" x14ac:dyDescent="0.2">
      <c r="A53" s="84">
        <v>2</v>
      </c>
      <c r="B53" s="85" t="s">
        <v>367</v>
      </c>
      <c r="C53" s="85"/>
      <c r="D53" s="86" t="s">
        <v>370</v>
      </c>
      <c r="E53" s="203"/>
      <c r="F53" s="53"/>
      <c r="G53" s="95"/>
    </row>
    <row r="54" spans="1:7" s="269" customFormat="1" ht="36.75" customHeight="1" x14ac:dyDescent="0.2">
      <c r="A54" s="84">
        <v>3</v>
      </c>
      <c r="B54" s="267" t="s">
        <v>514</v>
      </c>
      <c r="C54" s="85"/>
      <c r="D54" s="231" t="s">
        <v>402</v>
      </c>
      <c r="E54" s="203"/>
      <c r="F54" s="53"/>
      <c r="G54" s="95"/>
    </row>
    <row r="55" spans="1:7" ht="52.5" customHeight="1" x14ac:dyDescent="0.2">
      <c r="A55" s="84">
        <v>4</v>
      </c>
      <c r="B55" s="85" t="s">
        <v>371</v>
      </c>
      <c r="C55" s="85"/>
      <c r="D55" s="231" t="s">
        <v>366</v>
      </c>
      <c r="E55" s="203"/>
      <c r="F55" s="53"/>
      <c r="G55" s="95"/>
    </row>
    <row r="56" spans="1:7" ht="26.25" customHeight="1" x14ac:dyDescent="0.2">
      <c r="A56" s="84">
        <v>5</v>
      </c>
      <c r="B56" s="267" t="s">
        <v>514</v>
      </c>
      <c r="C56" s="85"/>
      <c r="D56" s="231" t="s">
        <v>402</v>
      </c>
      <c r="E56" s="87"/>
      <c r="F56" s="53"/>
      <c r="G56" s="95"/>
    </row>
    <row r="57" spans="1:7" ht="35.25" customHeight="1" x14ac:dyDescent="0.2">
      <c r="A57" s="84">
        <v>6</v>
      </c>
      <c r="B57" s="231" t="s">
        <v>493</v>
      </c>
      <c r="C57" s="232"/>
      <c r="D57" s="273" t="s">
        <v>481</v>
      </c>
      <c r="E57" s="87"/>
      <c r="F57" s="53"/>
      <c r="G57" s="95"/>
    </row>
    <row r="58" spans="1:7" x14ac:dyDescent="0.2">
      <c r="A58" s="84">
        <v>7</v>
      </c>
      <c r="B58" s="85"/>
      <c r="C58" s="85"/>
      <c r="D58" s="86"/>
      <c r="E58" s="87"/>
      <c r="F58" s="53"/>
      <c r="G58" s="95"/>
    </row>
    <row r="59" spans="1:7" ht="13.5" thickBot="1" x14ac:dyDescent="0.25">
      <c r="A59" s="90"/>
      <c r="B59" s="91" t="s">
        <v>85</v>
      </c>
      <c r="C59" s="91"/>
      <c r="D59" s="92"/>
      <c r="E59" s="92"/>
      <c r="F59" s="53" t="s">
        <v>69</v>
      </c>
      <c r="G59" s="93"/>
    </row>
    <row r="60" spans="1:7" ht="15" customHeight="1" x14ac:dyDescent="0.2"/>
    <row r="61" spans="1:7" s="228" customFormat="1" ht="15" customHeight="1" thickBot="1" x14ac:dyDescent="0.25">
      <c r="A61" s="241" t="s">
        <v>374</v>
      </c>
    </row>
    <row r="62" spans="1:7" ht="33.75" customHeight="1" thickTop="1" x14ac:dyDescent="0.2">
      <c r="A62" s="236"/>
      <c r="B62" s="237" t="s">
        <v>71</v>
      </c>
      <c r="C62" s="376" t="s">
        <v>463</v>
      </c>
      <c r="D62" s="395"/>
      <c r="E62" s="396"/>
      <c r="F62" s="237" t="s">
        <v>72</v>
      </c>
      <c r="G62" s="240" t="s">
        <v>375</v>
      </c>
    </row>
    <row r="63" spans="1:7" ht="16.5" customHeight="1" x14ac:dyDescent="0.2">
      <c r="A63" s="236"/>
      <c r="B63" s="237" t="s">
        <v>317</v>
      </c>
      <c r="C63" s="379" t="s">
        <v>362</v>
      </c>
      <c r="D63" s="380"/>
      <c r="E63" s="380"/>
      <c r="F63" s="380"/>
      <c r="G63" s="381"/>
    </row>
    <row r="64" spans="1:7" x14ac:dyDescent="0.2">
      <c r="A64" s="236"/>
      <c r="B64" s="237" t="s">
        <v>316</v>
      </c>
      <c r="C64" s="382"/>
      <c r="D64" s="380"/>
      <c r="E64" s="380"/>
      <c r="F64" s="380"/>
      <c r="G64" s="381"/>
    </row>
    <row r="65" spans="1:7" x14ac:dyDescent="0.2">
      <c r="A65" s="236"/>
      <c r="B65" s="237" t="s">
        <v>73</v>
      </c>
      <c r="C65" s="399" t="s">
        <v>363</v>
      </c>
      <c r="D65" s="380"/>
      <c r="E65" s="380"/>
      <c r="F65" s="380"/>
      <c r="G65" s="381"/>
    </row>
    <row r="66" spans="1:7" ht="13.5" thickBot="1" x14ac:dyDescent="0.25">
      <c r="A66" s="236"/>
      <c r="B66" s="237" t="s">
        <v>318</v>
      </c>
      <c r="C66" s="365" t="s">
        <v>364</v>
      </c>
      <c r="D66" s="397"/>
      <c r="E66" s="397"/>
      <c r="F66" s="397"/>
      <c r="G66" s="398"/>
    </row>
    <row r="67" spans="1:7" x14ac:dyDescent="0.2">
      <c r="A67" s="238"/>
      <c r="B67" s="239" t="s">
        <v>74</v>
      </c>
      <c r="C67" s="368" t="s">
        <v>340</v>
      </c>
      <c r="D67" s="369"/>
      <c r="E67" s="370"/>
      <c r="F67" s="75" t="s">
        <v>75</v>
      </c>
      <c r="G67" s="76"/>
    </row>
    <row r="68" spans="1:7" ht="13.5" thickBot="1" x14ac:dyDescent="0.25">
      <c r="A68" s="238"/>
      <c r="B68" s="239" t="s">
        <v>76</v>
      </c>
      <c r="C68" s="371" t="s">
        <v>77</v>
      </c>
      <c r="D68" s="372"/>
      <c r="E68" s="373"/>
      <c r="F68" s="79" t="s">
        <v>78</v>
      </c>
      <c r="G68" s="202">
        <v>45114</v>
      </c>
    </row>
    <row r="69" spans="1:7" ht="26.25" thickBot="1" x14ac:dyDescent="0.25">
      <c r="A69" s="234" t="s">
        <v>79</v>
      </c>
      <c r="B69" s="235" t="s">
        <v>80</v>
      </c>
      <c r="C69" s="81" t="s">
        <v>81</v>
      </c>
      <c r="D69" s="81" t="s">
        <v>82</v>
      </c>
      <c r="E69" s="81" t="s">
        <v>83</v>
      </c>
      <c r="F69" s="82" t="s">
        <v>66</v>
      </c>
      <c r="G69" s="83" t="s">
        <v>84</v>
      </c>
    </row>
    <row r="70" spans="1:7" ht="33.75" customHeight="1" x14ac:dyDescent="0.2">
      <c r="A70" s="84">
        <v>1</v>
      </c>
      <c r="B70" s="85" t="s">
        <v>343</v>
      </c>
      <c r="C70" s="85" t="s">
        <v>320</v>
      </c>
      <c r="D70" s="86" t="s">
        <v>326</v>
      </c>
      <c r="E70" s="200"/>
      <c r="F70" s="53"/>
      <c r="G70" s="88"/>
    </row>
    <row r="71" spans="1:7" ht="42" customHeight="1" x14ac:dyDescent="0.2">
      <c r="A71" s="84">
        <v>2</v>
      </c>
      <c r="B71" s="85" t="s">
        <v>367</v>
      </c>
      <c r="C71" s="85"/>
      <c r="D71" s="86" t="s">
        <v>461</v>
      </c>
      <c r="E71" s="203"/>
      <c r="F71" s="53"/>
      <c r="G71" s="95"/>
    </row>
    <row r="72" spans="1:7" s="269" customFormat="1" ht="36.75" customHeight="1" x14ac:dyDescent="0.2">
      <c r="A72" s="84">
        <v>3</v>
      </c>
      <c r="B72" s="267" t="s">
        <v>514</v>
      </c>
      <c r="C72" s="85"/>
      <c r="D72" s="231" t="s">
        <v>402</v>
      </c>
      <c r="E72" s="203"/>
      <c r="F72" s="53"/>
      <c r="G72" s="95"/>
    </row>
    <row r="73" spans="1:7" s="266" customFormat="1" ht="30.75" customHeight="1" x14ac:dyDescent="0.2">
      <c r="A73" s="84">
        <v>4</v>
      </c>
      <c r="B73" s="85" t="s">
        <v>464</v>
      </c>
      <c r="C73" s="85"/>
      <c r="D73" s="231" t="s">
        <v>462</v>
      </c>
      <c r="E73" s="203"/>
      <c r="F73" s="53"/>
      <c r="G73" s="95"/>
    </row>
    <row r="74" spans="1:7" s="266" customFormat="1" ht="33" customHeight="1" x14ac:dyDescent="0.2">
      <c r="A74" s="84">
        <v>5</v>
      </c>
      <c r="B74" s="85" t="s">
        <v>465</v>
      </c>
      <c r="C74" s="85"/>
      <c r="D74" s="231" t="s">
        <v>366</v>
      </c>
      <c r="E74" s="203"/>
      <c r="F74" s="53"/>
      <c r="G74" s="95"/>
    </row>
    <row r="75" spans="1:7" ht="31.5" customHeight="1" x14ac:dyDescent="0.2">
      <c r="A75" s="84">
        <v>6</v>
      </c>
      <c r="B75" s="231" t="s">
        <v>493</v>
      </c>
      <c r="C75" s="232"/>
      <c r="D75" s="273" t="s">
        <v>481</v>
      </c>
      <c r="E75" s="87"/>
      <c r="F75" s="53"/>
      <c r="G75" s="95"/>
    </row>
    <row r="76" spans="1:7" ht="13.5" thickBot="1" x14ac:dyDescent="0.25">
      <c r="A76" s="90"/>
      <c r="B76" s="91" t="s">
        <v>85</v>
      </c>
      <c r="C76" s="91"/>
      <c r="D76" s="92"/>
      <c r="E76" s="92"/>
      <c r="F76" s="53" t="s">
        <v>69</v>
      </c>
      <c r="G76" s="93"/>
    </row>
    <row r="78" spans="1:7" s="228" customFormat="1" ht="13.5" thickBot="1" x14ac:dyDescent="0.25">
      <c r="A78" s="241" t="s">
        <v>377</v>
      </c>
    </row>
    <row r="79" spans="1:7" ht="38.25" customHeight="1" thickTop="1" x14ac:dyDescent="0.2">
      <c r="A79" s="236"/>
      <c r="B79" s="237" t="s">
        <v>71</v>
      </c>
      <c r="C79" s="376" t="s">
        <v>460</v>
      </c>
      <c r="D79" s="395"/>
      <c r="E79" s="396"/>
      <c r="F79" s="237" t="s">
        <v>72</v>
      </c>
      <c r="G79" s="240" t="s">
        <v>379</v>
      </c>
    </row>
    <row r="80" spans="1:7" ht="18.75" customHeight="1" x14ac:dyDescent="0.2">
      <c r="A80" s="236"/>
      <c r="B80" s="237" t="s">
        <v>317</v>
      </c>
      <c r="C80" s="379" t="s">
        <v>362</v>
      </c>
      <c r="D80" s="380"/>
      <c r="E80" s="380"/>
      <c r="F80" s="380"/>
      <c r="G80" s="381"/>
    </row>
    <row r="81" spans="1:7" x14ac:dyDescent="0.2">
      <c r="A81" s="236"/>
      <c r="B81" s="237" t="s">
        <v>316</v>
      </c>
      <c r="C81" s="382"/>
      <c r="D81" s="380"/>
      <c r="E81" s="380"/>
      <c r="F81" s="380"/>
      <c r="G81" s="381"/>
    </row>
    <row r="82" spans="1:7" x14ac:dyDescent="0.2">
      <c r="A82" s="236"/>
      <c r="B82" s="237" t="s">
        <v>73</v>
      </c>
      <c r="C82" s="399" t="s">
        <v>363</v>
      </c>
      <c r="D82" s="380"/>
      <c r="E82" s="380"/>
      <c r="F82" s="380"/>
      <c r="G82" s="381"/>
    </row>
    <row r="83" spans="1:7" ht="13.5" thickBot="1" x14ac:dyDescent="0.25">
      <c r="A83" s="236"/>
      <c r="B83" s="237" t="s">
        <v>318</v>
      </c>
      <c r="C83" s="365" t="s">
        <v>364</v>
      </c>
      <c r="D83" s="397"/>
      <c r="E83" s="397"/>
      <c r="F83" s="397"/>
      <c r="G83" s="398"/>
    </row>
    <row r="84" spans="1:7" ht="17.25" customHeight="1" x14ac:dyDescent="0.2">
      <c r="A84" s="238"/>
      <c r="B84" s="239" t="s">
        <v>74</v>
      </c>
      <c r="C84" s="368" t="s">
        <v>340</v>
      </c>
      <c r="D84" s="369"/>
      <c r="E84" s="370"/>
      <c r="F84" s="75" t="s">
        <v>75</v>
      </c>
      <c r="G84" s="76"/>
    </row>
    <row r="85" spans="1:7" ht="13.5" thickBot="1" x14ac:dyDescent="0.25">
      <c r="A85" s="238"/>
      <c r="B85" s="239" t="s">
        <v>76</v>
      </c>
      <c r="C85" s="371" t="s">
        <v>77</v>
      </c>
      <c r="D85" s="372"/>
      <c r="E85" s="373"/>
      <c r="F85" s="79" t="s">
        <v>78</v>
      </c>
      <c r="G85" s="202">
        <v>45114</v>
      </c>
    </row>
    <row r="86" spans="1:7" ht="26.25" thickBot="1" x14ac:dyDescent="0.25">
      <c r="A86" s="234" t="s">
        <v>79</v>
      </c>
      <c r="B86" s="235" t="s">
        <v>80</v>
      </c>
      <c r="C86" s="81" t="s">
        <v>81</v>
      </c>
      <c r="D86" s="81" t="s">
        <v>82</v>
      </c>
      <c r="E86" s="81" t="s">
        <v>83</v>
      </c>
      <c r="F86" s="82" t="s">
        <v>66</v>
      </c>
      <c r="G86" s="83" t="s">
        <v>84</v>
      </c>
    </row>
    <row r="87" spans="1:7" ht="31.5" customHeight="1" x14ac:dyDescent="0.2">
      <c r="A87" s="84">
        <v>1</v>
      </c>
      <c r="B87" s="85" t="s">
        <v>343</v>
      </c>
      <c r="C87" s="85" t="s">
        <v>320</v>
      </c>
      <c r="D87" s="86" t="s">
        <v>326</v>
      </c>
      <c r="E87" s="200"/>
      <c r="F87" s="53"/>
      <c r="G87" s="88"/>
    </row>
    <row r="88" spans="1:7" s="266" customFormat="1" ht="39.75" customHeight="1" x14ac:dyDescent="0.2">
      <c r="A88" s="84">
        <v>2</v>
      </c>
      <c r="B88" s="85" t="s">
        <v>367</v>
      </c>
      <c r="C88" s="85"/>
      <c r="D88" s="86" t="s">
        <v>461</v>
      </c>
      <c r="E88" s="203"/>
      <c r="F88" s="53"/>
      <c r="G88" s="95"/>
    </row>
    <row r="89" spans="1:7" s="269" customFormat="1" ht="30.75" customHeight="1" x14ac:dyDescent="0.2">
      <c r="A89" s="84">
        <v>3</v>
      </c>
      <c r="B89" s="85" t="s">
        <v>517</v>
      </c>
      <c r="C89" s="85"/>
      <c r="D89" s="231" t="s">
        <v>518</v>
      </c>
      <c r="E89" s="203"/>
      <c r="F89" s="53"/>
      <c r="G89" s="95"/>
    </row>
    <row r="90" spans="1:7" s="269" customFormat="1" ht="32.25" customHeight="1" x14ac:dyDescent="0.2">
      <c r="A90" s="84">
        <v>4</v>
      </c>
      <c r="B90" s="267" t="s">
        <v>514</v>
      </c>
      <c r="C90" s="85"/>
      <c r="D90" s="231" t="s">
        <v>402</v>
      </c>
      <c r="E90" s="203"/>
      <c r="F90" s="53"/>
      <c r="G90" s="95"/>
    </row>
    <row r="91" spans="1:7" s="266" customFormat="1" ht="35.25" customHeight="1" x14ac:dyDescent="0.2">
      <c r="A91" s="84">
        <v>5</v>
      </c>
      <c r="B91" s="85" t="s">
        <v>519</v>
      </c>
      <c r="C91" s="85"/>
      <c r="D91" s="231" t="s">
        <v>520</v>
      </c>
      <c r="E91" s="203"/>
      <c r="F91" s="53"/>
      <c r="G91" s="95"/>
    </row>
    <row r="92" spans="1:7" ht="30.75" customHeight="1" x14ac:dyDescent="0.2">
      <c r="A92" s="84">
        <v>6</v>
      </c>
      <c r="B92" s="231" t="s">
        <v>493</v>
      </c>
      <c r="C92" s="232"/>
      <c r="D92" s="273" t="s">
        <v>481</v>
      </c>
      <c r="E92" s="87"/>
      <c r="F92" s="53"/>
      <c r="G92" s="95"/>
    </row>
    <row r="93" spans="1:7" ht="13.5" thickBot="1" x14ac:dyDescent="0.25">
      <c r="A93" s="90"/>
      <c r="B93" s="91" t="s">
        <v>85</v>
      </c>
      <c r="C93" s="91"/>
      <c r="D93" s="92"/>
      <c r="E93" s="92"/>
      <c r="F93" s="53" t="s">
        <v>69</v>
      </c>
      <c r="G93" s="93"/>
    </row>
    <row r="95" spans="1:7" ht="13.5" thickBot="1" x14ac:dyDescent="0.25">
      <c r="A95" s="242" t="s">
        <v>380</v>
      </c>
      <c r="B95" s="228"/>
      <c r="C95" s="228"/>
      <c r="D95" s="228"/>
      <c r="E95" s="228"/>
      <c r="F95" s="228"/>
      <c r="G95" s="228"/>
    </row>
    <row r="96" spans="1:7" ht="35.25" customHeight="1" thickTop="1" x14ac:dyDescent="0.2">
      <c r="A96" s="236"/>
      <c r="B96" s="237" t="s">
        <v>71</v>
      </c>
      <c r="C96" s="376" t="s">
        <v>466</v>
      </c>
      <c r="D96" s="395"/>
      <c r="E96" s="396"/>
      <c r="F96" s="237" t="s">
        <v>72</v>
      </c>
      <c r="G96" s="240" t="s">
        <v>522</v>
      </c>
    </row>
    <row r="97" spans="1:7" ht="18.75" customHeight="1" x14ac:dyDescent="0.2">
      <c r="A97" s="236"/>
      <c r="B97" s="237" t="s">
        <v>317</v>
      </c>
      <c r="C97" s="379" t="s">
        <v>362</v>
      </c>
      <c r="D97" s="380"/>
      <c r="E97" s="380"/>
      <c r="F97" s="380"/>
      <c r="G97" s="381"/>
    </row>
    <row r="98" spans="1:7" x14ac:dyDescent="0.2">
      <c r="A98" s="236"/>
      <c r="B98" s="237" t="s">
        <v>316</v>
      </c>
      <c r="C98" s="382"/>
      <c r="D98" s="380"/>
      <c r="E98" s="380"/>
      <c r="F98" s="380"/>
      <c r="G98" s="381"/>
    </row>
    <row r="99" spans="1:7" x14ac:dyDescent="0.2">
      <c r="A99" s="236"/>
      <c r="B99" s="237" t="s">
        <v>73</v>
      </c>
      <c r="C99" s="399" t="s">
        <v>363</v>
      </c>
      <c r="D99" s="380"/>
      <c r="E99" s="380"/>
      <c r="F99" s="380"/>
      <c r="G99" s="381"/>
    </row>
    <row r="100" spans="1:7" ht="13.5" thickBot="1" x14ac:dyDescent="0.25">
      <c r="A100" s="236"/>
      <c r="B100" s="237" t="s">
        <v>318</v>
      </c>
      <c r="C100" s="365" t="s">
        <v>376</v>
      </c>
      <c r="D100" s="397"/>
      <c r="E100" s="397"/>
      <c r="F100" s="397"/>
      <c r="G100" s="398"/>
    </row>
    <row r="101" spans="1:7" x14ac:dyDescent="0.2">
      <c r="A101" s="238"/>
      <c r="B101" s="239" t="s">
        <v>74</v>
      </c>
      <c r="C101" s="368" t="s">
        <v>340</v>
      </c>
      <c r="D101" s="369"/>
      <c r="E101" s="370"/>
      <c r="F101" s="75" t="s">
        <v>75</v>
      </c>
      <c r="G101" s="76"/>
    </row>
    <row r="102" spans="1:7" ht="13.5" thickBot="1" x14ac:dyDescent="0.25">
      <c r="A102" s="238"/>
      <c r="B102" s="239" t="s">
        <v>76</v>
      </c>
      <c r="C102" s="371" t="s">
        <v>77</v>
      </c>
      <c r="D102" s="372"/>
      <c r="E102" s="373"/>
      <c r="F102" s="79" t="s">
        <v>78</v>
      </c>
      <c r="G102" s="202">
        <v>45114</v>
      </c>
    </row>
    <row r="103" spans="1:7" ht="26.25" thickBot="1" x14ac:dyDescent="0.25">
      <c r="A103" s="234" t="s">
        <v>79</v>
      </c>
      <c r="B103" s="235" t="s">
        <v>80</v>
      </c>
      <c r="C103" s="81" t="s">
        <v>81</v>
      </c>
      <c r="D103" s="81" t="s">
        <v>82</v>
      </c>
      <c r="E103" s="81" t="s">
        <v>83</v>
      </c>
      <c r="F103" s="82" t="s">
        <v>66</v>
      </c>
      <c r="G103" s="83" t="s">
        <v>84</v>
      </c>
    </row>
    <row r="104" spans="1:7" ht="28.5" customHeight="1" x14ac:dyDescent="0.2">
      <c r="A104" s="84">
        <v>1</v>
      </c>
      <c r="B104" s="85" t="s">
        <v>343</v>
      </c>
      <c r="C104" s="85" t="s">
        <v>320</v>
      </c>
      <c r="D104" s="86" t="s">
        <v>326</v>
      </c>
      <c r="E104" s="200"/>
      <c r="F104" s="53"/>
      <c r="G104" s="88"/>
    </row>
    <row r="105" spans="1:7" ht="37.5" customHeight="1" x14ac:dyDescent="0.2">
      <c r="A105" s="84">
        <v>2</v>
      </c>
      <c r="B105" s="85" t="s">
        <v>373</v>
      </c>
      <c r="C105" s="85"/>
      <c r="D105" s="86" t="s">
        <v>368</v>
      </c>
      <c r="E105" s="203"/>
      <c r="F105" s="53"/>
      <c r="G105" s="95"/>
    </row>
    <row r="106" spans="1:7" s="228" customFormat="1" ht="48" customHeight="1" x14ac:dyDescent="0.2">
      <c r="A106" s="84">
        <v>3</v>
      </c>
      <c r="B106" s="85" t="s">
        <v>521</v>
      </c>
      <c r="C106" s="85"/>
      <c r="D106" s="231" t="s">
        <v>366</v>
      </c>
      <c r="E106" s="203"/>
      <c r="F106" s="53"/>
      <c r="G106" s="95"/>
    </row>
    <row r="107" spans="1:7" s="269" customFormat="1" ht="26.25" customHeight="1" x14ac:dyDescent="0.2">
      <c r="A107" s="84">
        <v>4</v>
      </c>
      <c r="B107" s="267" t="s">
        <v>514</v>
      </c>
      <c r="C107" s="85"/>
      <c r="D107" s="231" t="s">
        <v>402</v>
      </c>
      <c r="E107" s="203"/>
      <c r="F107" s="53"/>
      <c r="G107" s="95"/>
    </row>
    <row r="108" spans="1:7" ht="38.25" customHeight="1" x14ac:dyDescent="0.2">
      <c r="A108" s="84">
        <v>5</v>
      </c>
      <c r="B108" s="231" t="s">
        <v>493</v>
      </c>
      <c r="C108" s="232"/>
      <c r="D108" s="273" t="s">
        <v>481</v>
      </c>
      <c r="E108" s="87"/>
      <c r="F108" s="53"/>
      <c r="G108" s="95"/>
    </row>
    <row r="109" spans="1:7" ht="13.5" thickBot="1" x14ac:dyDescent="0.25">
      <c r="A109" s="90">
        <v>6</v>
      </c>
      <c r="B109" s="91" t="s">
        <v>85</v>
      </c>
      <c r="C109" s="91"/>
      <c r="D109" s="92"/>
      <c r="E109" s="92"/>
      <c r="F109" s="53" t="s">
        <v>69</v>
      </c>
      <c r="G109" s="93"/>
    </row>
    <row r="111" spans="1:7" ht="13.5" thickBot="1" x14ac:dyDescent="0.25">
      <c r="A111" s="242" t="s">
        <v>385</v>
      </c>
    </row>
    <row r="112" spans="1:7" ht="35.25" customHeight="1" thickTop="1" x14ac:dyDescent="0.2">
      <c r="A112" s="236"/>
      <c r="B112" s="237" t="s">
        <v>71</v>
      </c>
      <c r="C112" s="376" t="s">
        <v>381</v>
      </c>
      <c r="D112" s="395"/>
      <c r="E112" s="396"/>
      <c r="F112" s="237" t="s">
        <v>72</v>
      </c>
      <c r="G112" s="240" t="s">
        <v>523</v>
      </c>
    </row>
    <row r="113" spans="1:7" x14ac:dyDescent="0.2">
      <c r="A113" s="236"/>
      <c r="B113" s="237" t="s">
        <v>317</v>
      </c>
      <c r="C113" s="379" t="s">
        <v>362</v>
      </c>
      <c r="D113" s="380"/>
      <c r="E113" s="380"/>
      <c r="F113" s="380"/>
      <c r="G113" s="381"/>
    </row>
    <row r="114" spans="1:7" x14ac:dyDescent="0.2">
      <c r="A114" s="236"/>
      <c r="B114" s="237" t="s">
        <v>316</v>
      </c>
      <c r="C114" s="382"/>
      <c r="D114" s="380"/>
      <c r="E114" s="380"/>
      <c r="F114" s="380"/>
      <c r="G114" s="381"/>
    </row>
    <row r="115" spans="1:7" x14ac:dyDescent="0.2">
      <c r="A115" s="236"/>
      <c r="B115" s="237" t="s">
        <v>73</v>
      </c>
      <c r="C115" s="399" t="s">
        <v>363</v>
      </c>
      <c r="D115" s="380"/>
      <c r="E115" s="380"/>
      <c r="F115" s="380"/>
      <c r="G115" s="381"/>
    </row>
    <row r="116" spans="1:7" ht="33" customHeight="1" thickBot="1" x14ac:dyDescent="0.25">
      <c r="A116" s="236"/>
      <c r="B116" s="237" t="s">
        <v>318</v>
      </c>
      <c r="C116" s="365" t="s">
        <v>376</v>
      </c>
      <c r="D116" s="397"/>
      <c r="E116" s="397"/>
      <c r="F116" s="397"/>
      <c r="G116" s="398"/>
    </row>
    <row r="117" spans="1:7" ht="31.5" customHeight="1" x14ac:dyDescent="0.2">
      <c r="A117" s="238"/>
      <c r="B117" s="239" t="s">
        <v>74</v>
      </c>
      <c r="C117" s="368" t="s">
        <v>340</v>
      </c>
      <c r="D117" s="369"/>
      <c r="E117" s="370"/>
      <c r="F117" s="75" t="s">
        <v>75</v>
      </c>
      <c r="G117" s="76"/>
    </row>
    <row r="118" spans="1:7" ht="28.5" customHeight="1" thickBot="1" x14ac:dyDescent="0.25">
      <c r="A118" s="238"/>
      <c r="B118" s="239" t="s">
        <v>76</v>
      </c>
      <c r="C118" s="371" t="s">
        <v>77</v>
      </c>
      <c r="D118" s="372"/>
      <c r="E118" s="373"/>
      <c r="F118" s="79" t="s">
        <v>78</v>
      </c>
      <c r="G118" s="202">
        <v>45114</v>
      </c>
    </row>
    <row r="119" spans="1:7" ht="42.75" customHeight="1" thickBot="1" x14ac:dyDescent="0.25">
      <c r="A119" s="234" t="s">
        <v>79</v>
      </c>
      <c r="B119" s="235" t="s">
        <v>80</v>
      </c>
      <c r="C119" s="81" t="s">
        <v>81</v>
      </c>
      <c r="D119" s="81" t="s">
        <v>82</v>
      </c>
      <c r="E119" s="81" t="s">
        <v>83</v>
      </c>
      <c r="F119" s="82" t="s">
        <v>66</v>
      </c>
      <c r="G119" s="83" t="s">
        <v>84</v>
      </c>
    </row>
    <row r="120" spans="1:7" ht="45" customHeight="1" x14ac:dyDescent="0.2">
      <c r="A120" s="84">
        <v>1</v>
      </c>
      <c r="B120" s="85" t="s">
        <v>343</v>
      </c>
      <c r="C120" s="85" t="s">
        <v>320</v>
      </c>
      <c r="D120" s="86" t="s">
        <v>326</v>
      </c>
      <c r="E120" s="200"/>
      <c r="F120" s="53" t="s">
        <v>60</v>
      </c>
      <c r="G120" s="88"/>
    </row>
    <row r="121" spans="1:7" ht="44.25" customHeight="1" x14ac:dyDescent="0.2">
      <c r="A121" s="84">
        <v>2</v>
      </c>
      <c r="B121" s="85" t="s">
        <v>373</v>
      </c>
      <c r="C121" s="85"/>
      <c r="D121" s="86" t="s">
        <v>368</v>
      </c>
      <c r="E121" s="203"/>
      <c r="F121" s="53" t="s">
        <v>60</v>
      </c>
      <c r="G121" s="95"/>
    </row>
    <row r="122" spans="1:7" ht="40.5" customHeight="1" x14ac:dyDescent="0.2">
      <c r="A122" s="84">
        <v>3</v>
      </c>
      <c r="B122" s="85" t="s">
        <v>382</v>
      </c>
      <c r="C122" s="85"/>
      <c r="D122" s="231" t="s">
        <v>383</v>
      </c>
      <c r="E122" s="203"/>
      <c r="F122" s="53"/>
      <c r="G122" s="95"/>
    </row>
    <row r="123" spans="1:7" s="269" customFormat="1" ht="39.75" customHeight="1" x14ac:dyDescent="0.2">
      <c r="A123" s="84">
        <v>4</v>
      </c>
      <c r="B123" s="267" t="s">
        <v>514</v>
      </c>
      <c r="C123" s="85"/>
      <c r="D123" s="231" t="s">
        <v>402</v>
      </c>
      <c r="E123" s="203"/>
      <c r="F123" s="53"/>
      <c r="G123" s="95"/>
    </row>
    <row r="124" spans="1:7" ht="40.5" customHeight="1" x14ac:dyDescent="0.2">
      <c r="A124" s="84">
        <v>5</v>
      </c>
      <c r="B124" s="85" t="s">
        <v>524</v>
      </c>
      <c r="C124" s="85"/>
      <c r="D124" s="231" t="s">
        <v>366</v>
      </c>
      <c r="E124" s="203"/>
      <c r="F124" s="53" t="s">
        <v>60</v>
      </c>
      <c r="G124" s="95"/>
    </row>
    <row r="125" spans="1:7" s="269" customFormat="1" ht="31.5" customHeight="1" x14ac:dyDescent="0.2">
      <c r="A125" s="274">
        <v>6</v>
      </c>
      <c r="B125" s="231" t="s">
        <v>493</v>
      </c>
      <c r="C125" s="232"/>
      <c r="D125" s="273" t="s">
        <v>481</v>
      </c>
      <c r="E125" s="208"/>
      <c r="F125" s="53"/>
      <c r="G125" s="278"/>
    </row>
    <row r="126" spans="1:7" ht="21.75" customHeight="1" thickBot="1" x14ac:dyDescent="0.25">
      <c r="A126" s="90"/>
      <c r="B126" s="91" t="s">
        <v>85</v>
      </c>
      <c r="C126" s="91"/>
      <c r="D126" s="92"/>
      <c r="E126" s="92"/>
      <c r="F126" s="53" t="s">
        <v>69</v>
      </c>
      <c r="G126" s="93"/>
    </row>
    <row r="128" spans="1:7" ht="13.5" thickBot="1" x14ac:dyDescent="0.25">
      <c r="A128" s="242" t="s">
        <v>388</v>
      </c>
    </row>
    <row r="129" spans="1:7" ht="41.25" customHeight="1" thickTop="1" x14ac:dyDescent="0.2">
      <c r="A129" s="236"/>
      <c r="B129" s="237" t="s">
        <v>71</v>
      </c>
      <c r="C129" s="376" t="s">
        <v>400</v>
      </c>
      <c r="D129" s="395"/>
      <c r="E129" s="396"/>
      <c r="F129" s="237" t="s">
        <v>72</v>
      </c>
      <c r="G129" s="240" t="s">
        <v>386</v>
      </c>
    </row>
    <row r="130" spans="1:7" x14ac:dyDescent="0.2">
      <c r="A130" s="236"/>
      <c r="B130" s="237" t="s">
        <v>317</v>
      </c>
      <c r="C130" s="379" t="s">
        <v>362</v>
      </c>
      <c r="D130" s="380"/>
      <c r="E130" s="380"/>
      <c r="F130" s="380"/>
      <c r="G130" s="381"/>
    </row>
    <row r="131" spans="1:7" x14ac:dyDescent="0.2">
      <c r="A131" s="236"/>
      <c r="B131" s="237" t="s">
        <v>316</v>
      </c>
      <c r="C131" s="382"/>
      <c r="D131" s="380"/>
      <c r="E131" s="380"/>
      <c r="F131" s="380"/>
      <c r="G131" s="381"/>
    </row>
    <row r="132" spans="1:7" x14ac:dyDescent="0.2">
      <c r="A132" s="236"/>
      <c r="B132" s="237" t="s">
        <v>73</v>
      </c>
      <c r="C132" s="399" t="s">
        <v>363</v>
      </c>
      <c r="D132" s="380"/>
      <c r="E132" s="380"/>
      <c r="F132" s="380"/>
      <c r="G132" s="381"/>
    </row>
    <row r="133" spans="1:7" ht="29.25" customHeight="1" thickBot="1" x14ac:dyDescent="0.25">
      <c r="A133" s="236"/>
      <c r="B133" s="237" t="s">
        <v>318</v>
      </c>
      <c r="C133" s="365" t="s">
        <v>376</v>
      </c>
      <c r="D133" s="397"/>
      <c r="E133" s="397"/>
      <c r="F133" s="397"/>
      <c r="G133" s="398"/>
    </row>
    <row r="134" spans="1:7" ht="21.75" customHeight="1" x14ac:dyDescent="0.2">
      <c r="A134" s="238"/>
      <c r="B134" s="239" t="s">
        <v>74</v>
      </c>
      <c r="C134" s="368" t="s">
        <v>340</v>
      </c>
      <c r="D134" s="369"/>
      <c r="E134" s="370"/>
      <c r="F134" s="75" t="s">
        <v>75</v>
      </c>
      <c r="G134" s="76"/>
    </row>
    <row r="135" spans="1:7" ht="24.75" customHeight="1" thickBot="1" x14ac:dyDescent="0.25">
      <c r="A135" s="238"/>
      <c r="B135" s="239" t="s">
        <v>76</v>
      </c>
      <c r="C135" s="371" t="s">
        <v>77</v>
      </c>
      <c r="D135" s="372"/>
      <c r="E135" s="373"/>
      <c r="F135" s="79" t="s">
        <v>78</v>
      </c>
      <c r="G135" s="202">
        <v>45075</v>
      </c>
    </row>
    <row r="136" spans="1:7" ht="43.5" customHeight="1" thickBot="1" x14ac:dyDescent="0.25">
      <c r="A136" s="234" t="s">
        <v>79</v>
      </c>
      <c r="B136" s="235" t="s">
        <v>80</v>
      </c>
      <c r="C136" s="81" t="s">
        <v>81</v>
      </c>
      <c r="D136" s="81" t="s">
        <v>82</v>
      </c>
      <c r="E136" s="81" t="s">
        <v>83</v>
      </c>
      <c r="F136" s="82" t="s">
        <v>66</v>
      </c>
      <c r="G136" s="83" t="s">
        <v>84</v>
      </c>
    </row>
    <row r="137" spans="1:7" ht="45" customHeight="1" x14ac:dyDescent="0.2">
      <c r="A137" s="84">
        <v>1</v>
      </c>
      <c r="B137" s="85" t="s">
        <v>343</v>
      </c>
      <c r="C137" s="85" t="s">
        <v>320</v>
      </c>
      <c r="D137" s="86" t="s">
        <v>326</v>
      </c>
      <c r="E137" s="200"/>
      <c r="F137" s="53" t="s">
        <v>60</v>
      </c>
      <c r="G137" s="88"/>
    </row>
    <row r="138" spans="1:7" ht="37.5" customHeight="1" x14ac:dyDescent="0.2">
      <c r="A138" s="84">
        <v>2</v>
      </c>
      <c r="B138" s="85" t="s">
        <v>373</v>
      </c>
      <c r="C138" s="85"/>
      <c r="D138" s="86" t="s">
        <v>368</v>
      </c>
      <c r="E138" s="203"/>
      <c r="F138" s="53" t="s">
        <v>60</v>
      </c>
      <c r="G138" s="95"/>
    </row>
    <row r="139" spans="1:7" ht="24" x14ac:dyDescent="0.2">
      <c r="A139" s="84">
        <v>3</v>
      </c>
      <c r="B139" s="85" t="s">
        <v>382</v>
      </c>
      <c r="C139" s="85"/>
      <c r="D139" s="231" t="s">
        <v>383</v>
      </c>
      <c r="E139" s="203"/>
      <c r="F139" s="53"/>
      <c r="G139" s="95"/>
    </row>
    <row r="140" spans="1:7" ht="48" customHeight="1" x14ac:dyDescent="0.2">
      <c r="A140" s="84">
        <v>4</v>
      </c>
      <c r="B140" s="85" t="s">
        <v>387</v>
      </c>
      <c r="C140" s="85"/>
      <c r="D140" s="231" t="s">
        <v>366</v>
      </c>
      <c r="E140" s="203"/>
      <c r="F140" s="53" t="s">
        <v>60</v>
      </c>
      <c r="G140" s="95"/>
    </row>
    <row r="141" spans="1:7" s="269" customFormat="1" ht="21.75" customHeight="1" x14ac:dyDescent="0.2">
      <c r="A141" s="274">
        <v>5</v>
      </c>
      <c r="B141" s="267" t="s">
        <v>514</v>
      </c>
      <c r="C141" s="85"/>
      <c r="D141" s="231" t="s">
        <v>402</v>
      </c>
      <c r="E141" s="208"/>
      <c r="F141" s="53"/>
      <c r="G141" s="278"/>
    </row>
    <row r="142" spans="1:7" s="269" customFormat="1" ht="33.75" customHeight="1" x14ac:dyDescent="0.2">
      <c r="A142" s="274">
        <v>6</v>
      </c>
      <c r="B142" s="231" t="s">
        <v>493</v>
      </c>
      <c r="C142" s="232"/>
      <c r="D142" s="273" t="s">
        <v>481</v>
      </c>
      <c r="E142" s="208"/>
      <c r="F142" s="53"/>
      <c r="G142" s="278"/>
    </row>
    <row r="143" spans="1:7" ht="13.5" thickBot="1" x14ac:dyDescent="0.25">
      <c r="A143" s="90"/>
      <c r="B143" s="91" t="s">
        <v>85</v>
      </c>
      <c r="C143" s="91"/>
      <c r="D143" s="92"/>
      <c r="E143" s="92"/>
      <c r="F143" s="53" t="s">
        <v>69</v>
      </c>
      <c r="G143" s="93"/>
    </row>
    <row r="145" spans="1:7" x14ac:dyDescent="0.2">
      <c r="A145" s="242" t="s">
        <v>393</v>
      </c>
    </row>
    <row r="146" spans="1:7" x14ac:dyDescent="0.2">
      <c r="A146" s="236"/>
      <c r="B146" s="237" t="s">
        <v>71</v>
      </c>
      <c r="C146" s="400" t="s">
        <v>390</v>
      </c>
      <c r="D146" s="400"/>
      <c r="E146" s="400"/>
      <c r="F146" s="237" t="s">
        <v>72</v>
      </c>
      <c r="G146" s="240" t="s">
        <v>389</v>
      </c>
    </row>
    <row r="147" spans="1:7" x14ac:dyDescent="0.2">
      <c r="A147" s="236"/>
      <c r="B147" s="237" t="s">
        <v>317</v>
      </c>
      <c r="C147" s="401" t="s">
        <v>362</v>
      </c>
      <c r="D147" s="401"/>
      <c r="E147" s="401"/>
      <c r="F147" s="401"/>
      <c r="G147" s="401"/>
    </row>
    <row r="148" spans="1:7" x14ac:dyDescent="0.2">
      <c r="A148" s="236"/>
      <c r="B148" s="237" t="s">
        <v>316</v>
      </c>
      <c r="C148" s="402"/>
      <c r="D148" s="401"/>
      <c r="E148" s="401"/>
      <c r="F148" s="401"/>
      <c r="G148" s="401"/>
    </row>
    <row r="149" spans="1:7" x14ac:dyDescent="0.2">
      <c r="A149" s="236"/>
      <c r="B149" s="237" t="s">
        <v>73</v>
      </c>
      <c r="C149" s="403" t="s">
        <v>363</v>
      </c>
      <c r="D149" s="401"/>
      <c r="E149" s="401"/>
      <c r="F149" s="401"/>
      <c r="G149" s="401"/>
    </row>
    <row r="150" spans="1:7" ht="33" customHeight="1" x14ac:dyDescent="0.2">
      <c r="A150" s="236"/>
      <c r="B150" s="237" t="s">
        <v>318</v>
      </c>
      <c r="C150" s="401" t="s">
        <v>376</v>
      </c>
      <c r="D150" s="404"/>
      <c r="E150" s="404"/>
      <c r="F150" s="404"/>
      <c r="G150" s="404"/>
    </row>
    <row r="151" spans="1:7" ht="23.25" customHeight="1" x14ac:dyDescent="0.2">
      <c r="A151" s="238"/>
      <c r="B151" s="239" t="s">
        <v>74</v>
      </c>
      <c r="C151" s="405" t="s">
        <v>340</v>
      </c>
      <c r="D151" s="405"/>
      <c r="E151" s="405"/>
      <c r="F151" s="238" t="s">
        <v>75</v>
      </c>
      <c r="G151" s="243"/>
    </row>
    <row r="152" spans="1:7" ht="21" customHeight="1" x14ac:dyDescent="0.2">
      <c r="A152" s="238"/>
      <c r="B152" s="239" t="s">
        <v>76</v>
      </c>
      <c r="C152" s="406" t="s">
        <v>77</v>
      </c>
      <c r="D152" s="406"/>
      <c r="E152" s="406"/>
      <c r="F152" s="238" t="s">
        <v>78</v>
      </c>
      <c r="G152" s="244">
        <v>45075</v>
      </c>
    </row>
    <row r="153" spans="1:7" ht="41.25" customHeight="1" x14ac:dyDescent="0.2">
      <c r="A153" s="245" t="s">
        <v>79</v>
      </c>
      <c r="B153" s="246" t="s">
        <v>80</v>
      </c>
      <c r="C153" s="246" t="s">
        <v>81</v>
      </c>
      <c r="D153" s="246" t="s">
        <v>82</v>
      </c>
      <c r="E153" s="246" t="s">
        <v>83</v>
      </c>
      <c r="F153" s="247" t="s">
        <v>66</v>
      </c>
      <c r="G153" s="248" t="s">
        <v>84</v>
      </c>
    </row>
    <row r="154" spans="1:7" ht="41.25" customHeight="1" x14ac:dyDescent="0.2">
      <c r="A154" s="249">
        <v>1</v>
      </c>
      <c r="B154" s="230" t="s">
        <v>343</v>
      </c>
      <c r="C154" s="230" t="s">
        <v>320</v>
      </c>
      <c r="D154" s="231" t="s">
        <v>326</v>
      </c>
      <c r="E154" s="250"/>
      <c r="F154" s="251" t="s">
        <v>60</v>
      </c>
      <c r="G154" s="252"/>
    </row>
    <row r="155" spans="1:7" ht="38.25" customHeight="1" x14ac:dyDescent="0.2">
      <c r="A155" s="249">
        <v>2</v>
      </c>
      <c r="B155" s="230" t="s">
        <v>391</v>
      </c>
      <c r="C155" s="230"/>
      <c r="D155" s="231" t="s">
        <v>368</v>
      </c>
      <c r="E155" s="250"/>
      <c r="F155" s="251" t="s">
        <v>60</v>
      </c>
      <c r="G155" s="252"/>
    </row>
    <row r="156" spans="1:7" ht="30" customHeight="1" x14ac:dyDescent="0.2">
      <c r="A156" s="249">
        <v>3</v>
      </c>
      <c r="B156" s="230" t="s">
        <v>382</v>
      </c>
      <c r="C156" s="230"/>
      <c r="D156" s="231" t="s">
        <v>383</v>
      </c>
      <c r="E156" s="250"/>
      <c r="F156" s="251" t="s">
        <v>60</v>
      </c>
      <c r="G156" s="252"/>
    </row>
    <row r="157" spans="1:7" ht="42" customHeight="1" x14ac:dyDescent="0.2">
      <c r="A157" s="249">
        <v>4</v>
      </c>
      <c r="B157" s="230" t="s">
        <v>392</v>
      </c>
      <c r="C157" s="230"/>
      <c r="D157" s="231" t="s">
        <v>366</v>
      </c>
      <c r="E157" s="250"/>
      <c r="F157" s="251" t="s">
        <v>60</v>
      </c>
      <c r="G157" s="252"/>
    </row>
    <row r="158" spans="1:7" ht="39" customHeight="1" x14ac:dyDescent="0.2">
      <c r="A158" s="249">
        <v>5</v>
      </c>
      <c r="B158" s="231" t="s">
        <v>378</v>
      </c>
      <c r="C158" s="231"/>
      <c r="D158" s="231" t="s">
        <v>384</v>
      </c>
      <c r="E158" s="231"/>
      <c r="F158" s="251" t="s">
        <v>60</v>
      </c>
      <c r="G158" s="252"/>
    </row>
    <row r="159" spans="1:7" ht="33.75" customHeight="1" x14ac:dyDescent="0.2">
      <c r="A159" s="249">
        <v>6</v>
      </c>
      <c r="B159" s="231" t="s">
        <v>493</v>
      </c>
      <c r="C159" s="232"/>
      <c r="D159" s="273" t="s">
        <v>481</v>
      </c>
      <c r="E159" s="231"/>
      <c r="F159" s="251" t="s">
        <v>60</v>
      </c>
      <c r="G159" s="252"/>
    </row>
    <row r="160" spans="1:7" x14ac:dyDescent="0.2">
      <c r="A160" s="236"/>
      <c r="B160" s="253" t="s">
        <v>85</v>
      </c>
      <c r="C160" s="253"/>
      <c r="D160" s="254"/>
      <c r="E160" s="254"/>
      <c r="F160" s="251" t="s">
        <v>69</v>
      </c>
      <c r="G160" s="254"/>
    </row>
    <row r="162" spans="1:7" x14ac:dyDescent="0.2">
      <c r="A162" s="242" t="s">
        <v>438</v>
      </c>
    </row>
    <row r="163" spans="1:7" x14ac:dyDescent="0.2">
      <c r="A163" s="236"/>
      <c r="B163" s="237" t="s">
        <v>71</v>
      </c>
      <c r="C163" s="400" t="s">
        <v>525</v>
      </c>
      <c r="D163" s="400"/>
      <c r="E163" s="400"/>
      <c r="F163" s="237" t="s">
        <v>72</v>
      </c>
      <c r="G163" s="240" t="s">
        <v>389</v>
      </c>
    </row>
    <row r="164" spans="1:7" x14ac:dyDescent="0.2">
      <c r="A164" s="236"/>
      <c r="B164" s="237" t="s">
        <v>317</v>
      </c>
      <c r="C164" s="401" t="s">
        <v>362</v>
      </c>
      <c r="D164" s="401"/>
      <c r="E164" s="401"/>
      <c r="F164" s="401"/>
      <c r="G164" s="401"/>
    </row>
    <row r="165" spans="1:7" x14ac:dyDescent="0.2">
      <c r="A165" s="236"/>
      <c r="B165" s="237" t="s">
        <v>316</v>
      </c>
      <c r="C165" s="402"/>
      <c r="D165" s="401"/>
      <c r="E165" s="401"/>
      <c r="F165" s="401"/>
      <c r="G165" s="401"/>
    </row>
    <row r="166" spans="1:7" x14ac:dyDescent="0.2">
      <c r="A166" s="236"/>
      <c r="B166" s="237" t="s">
        <v>73</v>
      </c>
      <c r="C166" s="403" t="s">
        <v>363</v>
      </c>
      <c r="D166" s="401"/>
      <c r="E166" s="401"/>
      <c r="F166" s="401"/>
      <c r="G166" s="401"/>
    </row>
    <row r="167" spans="1:7" x14ac:dyDescent="0.2">
      <c r="A167" s="236"/>
      <c r="B167" s="237" t="s">
        <v>318</v>
      </c>
      <c r="C167" s="401" t="s">
        <v>376</v>
      </c>
      <c r="D167" s="404"/>
      <c r="E167" s="404"/>
      <c r="F167" s="404"/>
      <c r="G167" s="404"/>
    </row>
    <row r="168" spans="1:7" x14ac:dyDescent="0.2">
      <c r="A168" s="238"/>
      <c r="B168" s="239" t="s">
        <v>74</v>
      </c>
      <c r="C168" s="405" t="s">
        <v>340</v>
      </c>
      <c r="D168" s="405"/>
      <c r="E168" s="405"/>
      <c r="F168" s="238" t="s">
        <v>75</v>
      </c>
      <c r="G168" s="243"/>
    </row>
    <row r="169" spans="1:7" x14ac:dyDescent="0.2">
      <c r="A169" s="238"/>
      <c r="B169" s="239" t="s">
        <v>76</v>
      </c>
      <c r="C169" s="406" t="s">
        <v>77</v>
      </c>
      <c r="D169" s="406"/>
      <c r="E169" s="406"/>
      <c r="F169" s="238" t="s">
        <v>78</v>
      </c>
      <c r="G169" s="244">
        <v>45075</v>
      </c>
    </row>
    <row r="170" spans="1:7" ht="25.5" x14ac:dyDescent="0.2">
      <c r="A170" s="245" t="s">
        <v>79</v>
      </c>
      <c r="B170" s="246" t="s">
        <v>80</v>
      </c>
      <c r="C170" s="246" t="s">
        <v>81</v>
      </c>
      <c r="D170" s="246" t="s">
        <v>82</v>
      </c>
      <c r="E170" s="246" t="s">
        <v>83</v>
      </c>
      <c r="F170" s="247" t="s">
        <v>66</v>
      </c>
      <c r="G170" s="248" t="s">
        <v>84</v>
      </c>
    </row>
    <row r="171" spans="1:7" ht="26.25" customHeight="1" x14ac:dyDescent="0.2">
      <c r="A171" s="249">
        <v>1</v>
      </c>
      <c r="B171" s="230" t="s">
        <v>343</v>
      </c>
      <c r="C171" s="230" t="s">
        <v>320</v>
      </c>
      <c r="D171" s="231" t="s">
        <v>326</v>
      </c>
      <c r="E171" s="250"/>
      <c r="F171" s="251" t="s">
        <v>60</v>
      </c>
      <c r="G171" s="252"/>
    </row>
    <row r="172" spans="1:7" ht="39.75" customHeight="1" x14ac:dyDescent="0.2">
      <c r="A172" s="249">
        <v>2</v>
      </c>
      <c r="B172" s="230" t="s">
        <v>391</v>
      </c>
      <c r="C172" s="230"/>
      <c r="D172" s="231" t="s">
        <v>394</v>
      </c>
      <c r="E172" s="250"/>
      <c r="F172" s="251" t="s">
        <v>60</v>
      </c>
      <c r="G172" s="252"/>
    </row>
    <row r="173" spans="1:7" ht="30.75" customHeight="1" x14ac:dyDescent="0.2">
      <c r="A173" s="249">
        <v>3</v>
      </c>
      <c r="B173" s="230" t="s">
        <v>382</v>
      </c>
      <c r="C173" s="230"/>
      <c r="D173" s="231" t="s">
        <v>383</v>
      </c>
      <c r="E173" s="250"/>
      <c r="F173" s="251" t="s">
        <v>60</v>
      </c>
      <c r="G173" s="252"/>
    </row>
    <row r="174" spans="1:7" ht="34.5" customHeight="1" x14ac:dyDescent="0.2">
      <c r="A174" s="249">
        <v>4</v>
      </c>
      <c r="B174" s="230" t="s">
        <v>526</v>
      </c>
      <c r="C174" s="230"/>
      <c r="D174" s="231" t="s">
        <v>527</v>
      </c>
      <c r="E174" s="250"/>
      <c r="F174" s="251" t="s">
        <v>60</v>
      </c>
      <c r="G174" s="252"/>
    </row>
    <row r="175" spans="1:7" ht="30" customHeight="1" x14ac:dyDescent="0.2">
      <c r="A175" s="249">
        <v>5</v>
      </c>
      <c r="B175" s="231" t="s">
        <v>528</v>
      </c>
      <c r="C175" s="231"/>
      <c r="D175" s="231" t="s">
        <v>402</v>
      </c>
      <c r="E175" s="231"/>
      <c r="F175" s="251" t="s">
        <v>60</v>
      </c>
      <c r="G175" s="252"/>
    </row>
    <row r="176" spans="1:7" ht="30.75" customHeight="1" x14ac:dyDescent="0.2">
      <c r="A176" s="249">
        <v>6</v>
      </c>
      <c r="B176" s="231" t="s">
        <v>493</v>
      </c>
      <c r="C176" s="232"/>
      <c r="D176" s="273" t="s">
        <v>481</v>
      </c>
      <c r="E176" s="231"/>
      <c r="F176" s="251" t="s">
        <v>60</v>
      </c>
      <c r="G176" s="252"/>
    </row>
    <row r="177" spans="1:7" ht="25.5" customHeight="1" x14ac:dyDescent="0.2">
      <c r="A177" s="236"/>
      <c r="B177" s="253" t="s">
        <v>85</v>
      </c>
      <c r="C177" s="253"/>
      <c r="D177" s="254"/>
      <c r="E177" s="254"/>
      <c r="F177" s="251" t="s">
        <v>69</v>
      </c>
      <c r="G177" s="254"/>
    </row>
  </sheetData>
  <mergeCells count="73">
    <mergeCell ref="C168:E168"/>
    <mergeCell ref="C169:E169"/>
    <mergeCell ref="C163:E163"/>
    <mergeCell ref="C164:G164"/>
    <mergeCell ref="C165:G165"/>
    <mergeCell ref="C166:G166"/>
    <mergeCell ref="C167:G167"/>
    <mergeCell ref="C148:G148"/>
    <mergeCell ref="C149:G149"/>
    <mergeCell ref="C150:G150"/>
    <mergeCell ref="C151:E151"/>
    <mergeCell ref="C152:E152"/>
    <mergeCell ref="C133:G133"/>
    <mergeCell ref="C134:E134"/>
    <mergeCell ref="C135:E135"/>
    <mergeCell ref="C146:E146"/>
    <mergeCell ref="C147:G147"/>
    <mergeCell ref="C118:E118"/>
    <mergeCell ref="C129:E129"/>
    <mergeCell ref="C130:G130"/>
    <mergeCell ref="C131:G131"/>
    <mergeCell ref="C132:G132"/>
    <mergeCell ref="C113:G113"/>
    <mergeCell ref="C114:G114"/>
    <mergeCell ref="C115:G115"/>
    <mergeCell ref="C116:G116"/>
    <mergeCell ref="C117:E117"/>
    <mergeCell ref="C99:G99"/>
    <mergeCell ref="C100:G100"/>
    <mergeCell ref="C101:E101"/>
    <mergeCell ref="C102:E102"/>
    <mergeCell ref="C112:E112"/>
    <mergeCell ref="C84:E84"/>
    <mergeCell ref="C85:E85"/>
    <mergeCell ref="C96:E96"/>
    <mergeCell ref="C97:G97"/>
    <mergeCell ref="C98:G98"/>
    <mergeCell ref="C79:E79"/>
    <mergeCell ref="C80:G80"/>
    <mergeCell ref="C81:G81"/>
    <mergeCell ref="C82:G82"/>
    <mergeCell ref="C83:G83"/>
    <mergeCell ref="C64:G64"/>
    <mergeCell ref="C65:G65"/>
    <mergeCell ref="C66:G66"/>
    <mergeCell ref="C67:E67"/>
    <mergeCell ref="C68:E68"/>
    <mergeCell ref="C48:G48"/>
    <mergeCell ref="C49:E49"/>
    <mergeCell ref="C50:E50"/>
    <mergeCell ref="C62:E62"/>
    <mergeCell ref="C63:G63"/>
    <mergeCell ref="A43:G43"/>
    <mergeCell ref="C44:E44"/>
    <mergeCell ref="C45:G45"/>
    <mergeCell ref="C46:G46"/>
    <mergeCell ref="C47:G47"/>
    <mergeCell ref="C7:E7"/>
    <mergeCell ref="C8:E8"/>
    <mergeCell ref="A1:G1"/>
    <mergeCell ref="C2:E2"/>
    <mergeCell ref="C3:G3"/>
    <mergeCell ref="C4:G4"/>
    <mergeCell ref="C5:G5"/>
    <mergeCell ref="C6:G6"/>
    <mergeCell ref="C25:G25"/>
    <mergeCell ref="C26:E26"/>
    <mergeCell ref="C27:E27"/>
    <mergeCell ref="A20:G20"/>
    <mergeCell ref="C21:E21"/>
    <mergeCell ref="C22:G22"/>
    <mergeCell ref="C23:G23"/>
    <mergeCell ref="C24:G24"/>
  </mergeCells>
  <phoneticPr fontId="7" type="noConversion"/>
  <conditionalFormatting sqref="F10:F17 F70:F71 F33:F38 F40 F52:F58 F73:F75 F92 F104:F108">
    <cfRule type="cellIs" dxfId="65" priority="85" stopIfTrue="1" operator="equal">
      <formula>"F"</formula>
    </cfRule>
    <cfRule type="cellIs" dxfId="64" priority="86" stopIfTrue="1" operator="equal">
      <formula>"B"</formula>
    </cfRule>
    <cfRule type="cellIs" dxfId="63" priority="87" stopIfTrue="1" operator="equal">
      <formula>"u"</formula>
    </cfRule>
  </conditionalFormatting>
  <conditionalFormatting sqref="F18">
    <cfRule type="cellIs" dxfId="62" priority="79" stopIfTrue="1" operator="equal">
      <formula>"F"</formula>
    </cfRule>
    <cfRule type="cellIs" dxfId="61" priority="80" stopIfTrue="1" operator="equal">
      <formula>"B"</formula>
    </cfRule>
    <cfRule type="cellIs" dxfId="60" priority="81" stopIfTrue="1" operator="equal">
      <formula>"u"</formula>
    </cfRule>
  </conditionalFormatting>
  <conditionalFormatting sqref="F59">
    <cfRule type="cellIs" dxfId="59" priority="67" stopIfTrue="1" operator="equal">
      <formula>"F"</formula>
    </cfRule>
    <cfRule type="cellIs" dxfId="58" priority="68" stopIfTrue="1" operator="equal">
      <formula>"B"</formula>
    </cfRule>
    <cfRule type="cellIs" dxfId="57" priority="69" stopIfTrue="1" operator="equal">
      <formula>"u"</formula>
    </cfRule>
  </conditionalFormatting>
  <conditionalFormatting sqref="F76">
    <cfRule type="cellIs" dxfId="56" priority="61" stopIfTrue="1" operator="equal">
      <formula>"F"</formula>
    </cfRule>
    <cfRule type="cellIs" dxfId="55" priority="62" stopIfTrue="1" operator="equal">
      <formula>"B"</formula>
    </cfRule>
    <cfRule type="cellIs" dxfId="54" priority="63" stopIfTrue="1" operator="equal">
      <formula>"u"</formula>
    </cfRule>
  </conditionalFormatting>
  <conditionalFormatting sqref="F93">
    <cfRule type="cellIs" dxfId="53" priority="55" stopIfTrue="1" operator="equal">
      <formula>"F"</formula>
    </cfRule>
    <cfRule type="cellIs" dxfId="52" priority="56" stopIfTrue="1" operator="equal">
      <formula>"B"</formula>
    </cfRule>
    <cfRule type="cellIs" dxfId="51" priority="57" stopIfTrue="1" operator="equal">
      <formula>"u"</formula>
    </cfRule>
  </conditionalFormatting>
  <conditionalFormatting sqref="F109">
    <cfRule type="cellIs" dxfId="50" priority="49" stopIfTrue="1" operator="equal">
      <formula>"F"</formula>
    </cfRule>
    <cfRule type="cellIs" dxfId="49" priority="50" stopIfTrue="1" operator="equal">
      <formula>"B"</formula>
    </cfRule>
    <cfRule type="cellIs" dxfId="48" priority="51" stopIfTrue="1" operator="equal">
      <formula>"u"</formula>
    </cfRule>
  </conditionalFormatting>
  <conditionalFormatting sqref="F126">
    <cfRule type="cellIs" dxfId="47" priority="43" stopIfTrue="1" operator="equal">
      <formula>"F"</formula>
    </cfRule>
    <cfRule type="cellIs" dxfId="46" priority="44" stopIfTrue="1" operator="equal">
      <formula>"B"</formula>
    </cfRule>
    <cfRule type="cellIs" dxfId="45" priority="45" stopIfTrue="1" operator="equal">
      <formula>"u"</formula>
    </cfRule>
  </conditionalFormatting>
  <conditionalFormatting sqref="F87">
    <cfRule type="cellIs" dxfId="44" priority="58" stopIfTrue="1" operator="equal">
      <formula>"F"</formula>
    </cfRule>
    <cfRule type="cellIs" dxfId="43" priority="59" stopIfTrue="1" operator="equal">
      <formula>"B"</formula>
    </cfRule>
    <cfRule type="cellIs" dxfId="42" priority="60" stopIfTrue="1" operator="equal">
      <formula>"u"</formula>
    </cfRule>
  </conditionalFormatting>
  <conditionalFormatting sqref="F177">
    <cfRule type="cellIs" dxfId="41" priority="25" stopIfTrue="1" operator="equal">
      <formula>"F"</formula>
    </cfRule>
    <cfRule type="cellIs" dxfId="40" priority="26" stopIfTrue="1" operator="equal">
      <formula>"B"</formula>
    </cfRule>
    <cfRule type="cellIs" dxfId="39" priority="27" stopIfTrue="1" operator="equal">
      <formula>"u"</formula>
    </cfRule>
  </conditionalFormatting>
  <conditionalFormatting sqref="F120:F122 F124:F125">
    <cfRule type="cellIs" dxfId="38" priority="46" stopIfTrue="1" operator="equal">
      <formula>"F"</formula>
    </cfRule>
    <cfRule type="cellIs" dxfId="37" priority="47" stopIfTrue="1" operator="equal">
      <formula>"B"</formula>
    </cfRule>
    <cfRule type="cellIs" dxfId="36" priority="48" stopIfTrue="1" operator="equal">
      <formula>"u"</formula>
    </cfRule>
  </conditionalFormatting>
  <conditionalFormatting sqref="F143">
    <cfRule type="cellIs" dxfId="35" priority="37" stopIfTrue="1" operator="equal">
      <formula>"F"</formula>
    </cfRule>
    <cfRule type="cellIs" dxfId="34" priority="38" stopIfTrue="1" operator="equal">
      <formula>"B"</formula>
    </cfRule>
    <cfRule type="cellIs" dxfId="33" priority="39" stopIfTrue="1" operator="equal">
      <formula>"u"</formula>
    </cfRule>
  </conditionalFormatting>
  <conditionalFormatting sqref="F137:F142">
    <cfRule type="cellIs" dxfId="32" priority="40" stopIfTrue="1" operator="equal">
      <formula>"F"</formula>
    </cfRule>
    <cfRule type="cellIs" dxfId="31" priority="41" stopIfTrue="1" operator="equal">
      <formula>"B"</formula>
    </cfRule>
    <cfRule type="cellIs" dxfId="30" priority="42" stopIfTrue="1" operator="equal">
      <formula>"u"</formula>
    </cfRule>
  </conditionalFormatting>
  <conditionalFormatting sqref="F160">
    <cfRule type="cellIs" dxfId="29" priority="31" stopIfTrue="1" operator="equal">
      <formula>"F"</formula>
    </cfRule>
    <cfRule type="cellIs" dxfId="28" priority="32" stopIfTrue="1" operator="equal">
      <formula>"B"</formula>
    </cfRule>
    <cfRule type="cellIs" dxfId="27" priority="33" stopIfTrue="1" operator="equal">
      <formula>"u"</formula>
    </cfRule>
  </conditionalFormatting>
  <conditionalFormatting sqref="F154:F159">
    <cfRule type="cellIs" dxfId="26" priority="34" stopIfTrue="1" operator="equal">
      <formula>"F"</formula>
    </cfRule>
    <cfRule type="cellIs" dxfId="25" priority="35" stopIfTrue="1" operator="equal">
      <formula>"B"</formula>
    </cfRule>
    <cfRule type="cellIs" dxfId="24" priority="36" stopIfTrue="1" operator="equal">
      <formula>"u"</formula>
    </cfRule>
  </conditionalFormatting>
  <conditionalFormatting sqref="F171:F176">
    <cfRule type="cellIs" dxfId="23" priority="28" stopIfTrue="1" operator="equal">
      <formula>"F"</formula>
    </cfRule>
    <cfRule type="cellIs" dxfId="22" priority="29" stopIfTrue="1" operator="equal">
      <formula>"B"</formula>
    </cfRule>
    <cfRule type="cellIs" dxfId="21" priority="30" stopIfTrue="1" operator="equal">
      <formula>"u"</formula>
    </cfRule>
  </conditionalFormatting>
  <conditionalFormatting sqref="F29">
    <cfRule type="cellIs" dxfId="20" priority="22" stopIfTrue="1" operator="equal">
      <formula>"F"</formula>
    </cfRule>
    <cfRule type="cellIs" dxfId="19" priority="23" stopIfTrue="1" operator="equal">
      <formula>"B"</formula>
    </cfRule>
    <cfRule type="cellIs" dxfId="18" priority="24" stopIfTrue="1" operator="equal">
      <formula>"u"</formula>
    </cfRule>
  </conditionalFormatting>
  <conditionalFormatting sqref="F41:F42">
    <cfRule type="cellIs" dxfId="17" priority="19" stopIfTrue="1" operator="equal">
      <formula>"F"</formula>
    </cfRule>
    <cfRule type="cellIs" dxfId="16" priority="20" stopIfTrue="1" operator="equal">
      <formula>"B"</formula>
    </cfRule>
    <cfRule type="cellIs" dxfId="15" priority="21" stopIfTrue="1" operator="equal">
      <formula>"u"</formula>
    </cfRule>
  </conditionalFormatting>
  <conditionalFormatting sqref="F30:F32">
    <cfRule type="cellIs" dxfId="14" priority="16" stopIfTrue="1" operator="equal">
      <formula>"F"</formula>
    </cfRule>
    <cfRule type="cellIs" dxfId="13" priority="17" stopIfTrue="1" operator="equal">
      <formula>"B"</formula>
    </cfRule>
    <cfRule type="cellIs" dxfId="12" priority="18" stopIfTrue="1" operator="equal">
      <formula>"u"</formula>
    </cfRule>
  </conditionalFormatting>
  <conditionalFormatting sqref="F88:F91">
    <cfRule type="cellIs" dxfId="11" priority="13" stopIfTrue="1" operator="equal">
      <formula>"F"</formula>
    </cfRule>
    <cfRule type="cellIs" dxfId="10" priority="14" stopIfTrue="1" operator="equal">
      <formula>"B"</formula>
    </cfRule>
    <cfRule type="cellIs" dxfId="9" priority="15" stopIfTrue="1" operator="equal">
      <formula>"u"</formula>
    </cfRule>
  </conditionalFormatting>
  <conditionalFormatting sqref="F39">
    <cfRule type="cellIs" dxfId="8" priority="7" stopIfTrue="1" operator="equal">
      <formula>"F"</formula>
    </cfRule>
    <cfRule type="cellIs" dxfId="7" priority="8" stopIfTrue="1" operator="equal">
      <formula>"B"</formula>
    </cfRule>
    <cfRule type="cellIs" dxfId="6" priority="9" stopIfTrue="1" operator="equal">
      <formula>"u"</formula>
    </cfRule>
  </conditionalFormatting>
  <conditionalFormatting sqref="F72">
    <cfRule type="cellIs" dxfId="5" priority="4" stopIfTrue="1" operator="equal">
      <formula>"F"</formula>
    </cfRule>
    <cfRule type="cellIs" dxfId="4" priority="5" stopIfTrue="1" operator="equal">
      <formula>"B"</formula>
    </cfRule>
    <cfRule type="cellIs" dxfId="3" priority="6" stopIfTrue="1" operator="equal">
      <formula>"u"</formula>
    </cfRule>
  </conditionalFormatting>
  <conditionalFormatting sqref="F12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52:F59 F104:F109 F154:F160 F171:F177 F10:F18 F29:F42 F70:F76 F87:F93 F120:F126 F137:F143" xr:uid="{8F59170E-AC45-4F3F-9901-CAFF26C5B5BB}">
      <formula1>"U,P,F,B,S,n/a"</formula1>
    </dataValidation>
  </dataValidations>
  <hyperlinks>
    <hyperlink ref="G2" location="'H2O analysis '!A14" display="UC004-1" xr:uid="{3D3BA2CE-74B1-44BC-9098-2D85ED011A6B}"/>
    <hyperlink ref="C5" r:id="rId1" xr:uid="{899F897A-41C3-421A-BB18-4737666B0727}"/>
    <hyperlink ref="G44" location="'H2O analysis '!A14" display="UC004-1" xr:uid="{DBAB7B8C-045F-4B22-93D5-B7E0D0B22C71}"/>
    <hyperlink ref="C47" r:id="rId2" xr:uid="{005FADCA-B617-47F4-AB2E-51E03B2A72E6}"/>
    <hyperlink ref="G62" location="'H2O analysis '!A14" display="UC004-1" xr:uid="{B12C9062-F5C0-41F1-AED4-8A05A5EF45F2}"/>
    <hyperlink ref="C65" r:id="rId3" xr:uid="{28252EEE-5026-491F-8365-76255658EB00}"/>
    <hyperlink ref="G79" location="'H2O analysis '!A14" display="UC004-1" xr:uid="{BCD0F736-6212-49D6-80CE-DB317D1A9FF3}"/>
    <hyperlink ref="C82" r:id="rId4" xr:uid="{A267D7FB-19D1-418F-BD90-27BE214B6C57}"/>
    <hyperlink ref="G96" location="'H2O analysis '!A14" display="UC004-1" xr:uid="{47222153-DEC0-450E-B38A-E77436571A9E}"/>
    <hyperlink ref="C99" r:id="rId5" xr:uid="{975A99D8-969E-4088-924F-40F0050E64FD}"/>
    <hyperlink ref="G112" location="'H2O analysis '!A14" display="UC004-1" xr:uid="{7BCD3C78-C437-439E-BFCB-EAB621CCCA0A}"/>
    <hyperlink ref="C115" r:id="rId6" xr:uid="{BB6335DC-D7B2-470B-B442-2E318495355D}"/>
    <hyperlink ref="G129" location="'H2O analysis '!A14" display="UC004-1" xr:uid="{9067284F-B5A4-4DEA-9EC5-70676F7D4AEC}"/>
    <hyperlink ref="C132" r:id="rId7" xr:uid="{F4CBEE32-CE98-4F9E-AC80-B831AA51DDAD}"/>
    <hyperlink ref="G146" location="'H2O analysis '!A14" display="UC004-1" xr:uid="{8A69C234-01D7-4797-84DE-E0EA0E027292}"/>
    <hyperlink ref="C149" r:id="rId8" xr:uid="{F808A03C-8A40-437F-AB5B-55CE72FC558E}"/>
    <hyperlink ref="G163" location="'H2O analysis '!A14" display="UC004-1" xr:uid="{DD012AE2-B8C8-4EEC-88C3-E7C0F4507AB2}"/>
    <hyperlink ref="C166" r:id="rId9" xr:uid="{D5383D0A-91C2-4AE7-A9FD-E452416292A7}"/>
    <hyperlink ref="G21" location="'H2O analysis '!A14" display="UC004-1" xr:uid="{E8BFD2B9-8DC5-4AF4-B2F6-AF22BDC7D81B}"/>
    <hyperlink ref="C24" r:id="rId10" xr:uid="{46D8FC52-823A-432D-A89D-3249B0C5B018}"/>
  </hyperlinks>
  <pageMargins left="0.7" right="0.7" top="0.75" bottom="0.75" header="0.3" footer="0.3"/>
  <pageSetup paperSize="9"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264A4-A3F8-4BD6-B55F-62E91B7F9C5B}">
  <dimension ref="A1"/>
  <sheetViews>
    <sheetView workbookViewId="0"/>
  </sheetViews>
  <sheetFormatPr defaultRowHeight="12.75" x14ac:dyDescent="0.2"/>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6"/>
  <sheetViews>
    <sheetView tabSelected="1" workbookViewId="0">
      <selection activeCell="G41" sqref="G41"/>
    </sheetView>
  </sheetViews>
  <sheetFormatPr defaultColWidth="9" defaultRowHeight="12.75" x14ac:dyDescent="0.2"/>
  <cols>
    <col min="1" max="1" width="18.42578125" customWidth="1"/>
    <col min="2" max="3" width="37.140625" customWidth="1"/>
    <col min="4" max="4" width="18.85546875" customWidth="1"/>
    <col min="5" max="5" width="26.7109375" customWidth="1"/>
    <col min="10" max="10" width="75" customWidth="1"/>
  </cols>
  <sheetData>
    <row r="1" spans="1:10" x14ac:dyDescent="0.2">
      <c r="A1" s="1" t="s">
        <v>86</v>
      </c>
      <c r="B1" s="2" t="s">
        <v>87</v>
      </c>
      <c r="C1" s="2" t="s">
        <v>88</v>
      </c>
      <c r="D1" s="2" t="s">
        <v>89</v>
      </c>
      <c r="E1" s="3" t="s">
        <v>81</v>
      </c>
    </row>
    <row r="2" spans="1:10" x14ac:dyDescent="0.2">
      <c r="A2" s="407" t="s">
        <v>90</v>
      </c>
      <c r="B2" s="418" t="s">
        <v>91</v>
      </c>
      <c r="C2" s="4"/>
      <c r="D2" s="4" t="s">
        <v>92</v>
      </c>
      <c r="E2" s="5" t="s">
        <v>93</v>
      </c>
    </row>
    <row r="3" spans="1:10" x14ac:dyDescent="0.2">
      <c r="A3" s="408"/>
      <c r="B3" s="419"/>
      <c r="C3" s="6"/>
      <c r="D3" s="6" t="s">
        <v>94</v>
      </c>
      <c r="E3" s="7" t="s">
        <v>95</v>
      </c>
    </row>
    <row r="4" spans="1:10" ht="38.25" x14ac:dyDescent="0.2">
      <c r="A4" s="408"/>
      <c r="B4" s="419"/>
      <c r="C4" s="6"/>
      <c r="D4" s="6" t="s">
        <v>96</v>
      </c>
      <c r="E4" s="7" t="s">
        <v>97</v>
      </c>
      <c r="J4" s="207" t="s">
        <v>319</v>
      </c>
    </row>
    <row r="5" spans="1:10" x14ac:dyDescent="0.2">
      <c r="A5" s="408"/>
      <c r="B5" s="419"/>
      <c r="C5" s="6"/>
      <c r="D5" s="8" t="s">
        <v>98</v>
      </c>
      <c r="E5" s="8"/>
    </row>
    <row r="6" spans="1:10" x14ac:dyDescent="0.2">
      <c r="A6" s="408"/>
      <c r="B6" s="419"/>
      <c r="C6" s="6"/>
      <c r="D6" s="8" t="s">
        <v>99</v>
      </c>
      <c r="E6" s="8"/>
    </row>
    <row r="7" spans="1:10" x14ac:dyDescent="0.2">
      <c r="A7" s="408"/>
      <c r="B7" s="419"/>
      <c r="C7" s="6"/>
      <c r="D7" s="8" t="s">
        <v>100</v>
      </c>
      <c r="E7" s="8" t="s">
        <v>101</v>
      </c>
    </row>
    <row r="8" spans="1:10" x14ac:dyDescent="0.2">
      <c r="A8" s="408"/>
      <c r="B8" s="419"/>
      <c r="C8" s="6"/>
      <c r="D8" s="6" t="s">
        <v>102</v>
      </c>
      <c r="E8" t="s">
        <v>103</v>
      </c>
    </row>
    <row r="9" spans="1:10" x14ac:dyDescent="0.2">
      <c r="A9" s="408"/>
      <c r="B9" s="419"/>
      <c r="C9" s="6"/>
      <c r="D9" s="6" t="s">
        <v>104</v>
      </c>
      <c r="E9" s="9">
        <v>20110123</v>
      </c>
    </row>
    <row r="10" spans="1:10" x14ac:dyDescent="0.2">
      <c r="A10" s="408"/>
      <c r="B10" s="419"/>
      <c r="C10" s="6"/>
      <c r="D10" s="6" t="s">
        <v>105</v>
      </c>
      <c r="E10" s="10">
        <v>35818</v>
      </c>
    </row>
    <row r="11" spans="1:10" x14ac:dyDescent="0.2">
      <c r="A11" s="408"/>
      <c r="B11" s="419"/>
      <c r="C11" s="6"/>
      <c r="D11" s="6" t="s">
        <v>106</v>
      </c>
      <c r="E11" s="7" t="s">
        <v>107</v>
      </c>
    </row>
    <row r="12" spans="1:10" x14ac:dyDescent="0.2">
      <c r="A12" s="408"/>
      <c r="B12" s="419"/>
      <c r="C12" s="6"/>
      <c r="D12" s="6" t="s">
        <v>108</v>
      </c>
      <c r="E12" s="7" t="s">
        <v>109</v>
      </c>
    </row>
    <row r="13" spans="1:10" x14ac:dyDescent="0.2">
      <c r="A13" s="408"/>
      <c r="B13" s="419"/>
      <c r="C13" s="6"/>
      <c r="D13" s="6" t="s">
        <v>110</v>
      </c>
      <c r="E13" s="7" t="s">
        <v>111</v>
      </c>
    </row>
    <row r="14" spans="1:10" x14ac:dyDescent="0.2">
      <c r="A14" s="409"/>
      <c r="B14" s="420"/>
      <c r="C14" s="11"/>
      <c r="D14" s="11"/>
      <c r="E14" s="12"/>
    </row>
    <row r="15" spans="1:10" x14ac:dyDescent="0.2">
      <c r="A15" s="407" t="s">
        <v>112</v>
      </c>
      <c r="B15" s="421"/>
      <c r="C15" s="4"/>
      <c r="D15" s="4" t="s">
        <v>113</v>
      </c>
      <c r="E15" s="5" t="s">
        <v>114</v>
      </c>
    </row>
    <row r="16" spans="1:10" x14ac:dyDescent="0.2">
      <c r="A16" s="408"/>
      <c r="B16" s="422"/>
      <c r="C16" s="6"/>
      <c r="D16" s="6" t="s">
        <v>115</v>
      </c>
      <c r="E16" s="7">
        <v>1366668888</v>
      </c>
    </row>
    <row r="17" spans="1:5" x14ac:dyDescent="0.2">
      <c r="A17" s="408"/>
      <c r="B17" s="422"/>
      <c r="C17" s="6"/>
      <c r="D17" s="6" t="s">
        <v>116</v>
      </c>
      <c r="E17" s="7">
        <v>111123</v>
      </c>
    </row>
    <row r="18" spans="1:5" x14ac:dyDescent="0.2">
      <c r="A18" s="408"/>
      <c r="B18" s="422"/>
      <c r="C18" s="6"/>
      <c r="D18" s="8" t="s">
        <v>117</v>
      </c>
      <c r="E18" s="196" t="s">
        <v>118</v>
      </c>
    </row>
    <row r="19" spans="1:5" x14ac:dyDescent="0.2">
      <c r="A19" s="408"/>
      <c r="B19" s="422"/>
      <c r="C19" s="6"/>
      <c r="D19" s="8" t="s">
        <v>119</v>
      </c>
      <c r="E19" s="13">
        <v>18688886666</v>
      </c>
    </row>
    <row r="20" spans="1:5" x14ac:dyDescent="0.2">
      <c r="A20" s="408"/>
      <c r="B20" s="422"/>
      <c r="C20" s="427" t="s">
        <v>120</v>
      </c>
      <c r="D20" s="8" t="s">
        <v>121</v>
      </c>
      <c r="E20" s="8" t="s">
        <v>122</v>
      </c>
    </row>
    <row r="21" spans="1:5" x14ac:dyDescent="0.2">
      <c r="A21" s="408"/>
      <c r="B21" s="422"/>
      <c r="C21" s="428"/>
      <c r="D21" s="6" t="s">
        <v>123</v>
      </c>
      <c r="E21" s="8" t="s">
        <v>124</v>
      </c>
    </row>
    <row r="22" spans="1:5" x14ac:dyDescent="0.2">
      <c r="A22" s="408"/>
      <c r="B22" s="422"/>
      <c r="C22" s="428"/>
      <c r="D22" s="6" t="s">
        <v>125</v>
      </c>
      <c r="E22" s="8"/>
    </row>
    <row r="23" spans="1:5" x14ac:dyDescent="0.2">
      <c r="A23" s="408"/>
      <c r="B23" s="422"/>
      <c r="C23" s="429"/>
      <c r="D23" s="6" t="s">
        <v>126</v>
      </c>
      <c r="E23" s="13">
        <v>710000</v>
      </c>
    </row>
    <row r="24" spans="1:5" x14ac:dyDescent="0.2">
      <c r="A24" s="408"/>
      <c r="B24" s="422"/>
      <c r="C24" s="427" t="s">
        <v>127</v>
      </c>
      <c r="D24" s="6" t="s">
        <v>121</v>
      </c>
      <c r="E24" s="7" t="s">
        <v>128</v>
      </c>
    </row>
    <row r="25" spans="1:5" x14ac:dyDescent="0.2">
      <c r="A25" s="408"/>
      <c r="B25" s="422"/>
      <c r="C25" s="428"/>
      <c r="D25" s="6" t="s">
        <v>123</v>
      </c>
      <c r="E25" s="7" t="s">
        <v>129</v>
      </c>
    </row>
    <row r="26" spans="1:5" x14ac:dyDescent="0.2">
      <c r="A26" s="408"/>
      <c r="B26" s="422"/>
      <c r="C26" s="428"/>
      <c r="D26" s="6" t="s">
        <v>125</v>
      </c>
      <c r="E26" s="7"/>
    </row>
    <row r="27" spans="1:5" x14ac:dyDescent="0.2">
      <c r="A27" s="408"/>
      <c r="B27" s="422"/>
      <c r="C27" s="429"/>
      <c r="D27" s="14" t="s">
        <v>126</v>
      </c>
      <c r="E27" s="16">
        <v>712046</v>
      </c>
    </row>
    <row r="28" spans="1:5" x14ac:dyDescent="0.2">
      <c r="A28" s="408"/>
      <c r="B28" s="422"/>
      <c r="C28" s="427" t="s">
        <v>130</v>
      </c>
      <c r="D28" s="14" t="s">
        <v>121</v>
      </c>
      <c r="E28" s="16" t="s">
        <v>131</v>
      </c>
    </row>
    <row r="29" spans="1:5" x14ac:dyDescent="0.2">
      <c r="A29" s="408"/>
      <c r="B29" s="422"/>
      <c r="C29" s="428"/>
      <c r="D29" s="14" t="s">
        <v>123</v>
      </c>
      <c r="E29" s="16" t="s">
        <v>132</v>
      </c>
    </row>
    <row r="30" spans="1:5" x14ac:dyDescent="0.2">
      <c r="A30" s="408"/>
      <c r="B30" s="422"/>
      <c r="C30" s="428"/>
      <c r="D30" s="14" t="s">
        <v>125</v>
      </c>
      <c r="E30" s="16" t="s">
        <v>132</v>
      </c>
    </row>
    <row r="31" spans="1:5" x14ac:dyDescent="0.2">
      <c r="A31" s="408"/>
      <c r="B31" s="422"/>
      <c r="C31" s="429"/>
      <c r="D31" s="14" t="s">
        <v>126</v>
      </c>
      <c r="E31" s="16">
        <v>710000</v>
      </c>
    </row>
    <row r="32" spans="1:5" x14ac:dyDescent="0.2">
      <c r="A32" s="408"/>
      <c r="B32" s="422"/>
      <c r="C32" s="14"/>
      <c r="D32" s="14" t="s">
        <v>133</v>
      </c>
      <c r="E32" s="16" t="s">
        <v>134</v>
      </c>
    </row>
    <row r="33" spans="1:5" x14ac:dyDescent="0.2">
      <c r="A33" s="408"/>
      <c r="B33" s="422"/>
      <c r="C33" s="11"/>
      <c r="D33" s="11"/>
      <c r="E33" s="12"/>
    </row>
    <row r="34" spans="1:5" x14ac:dyDescent="0.2">
      <c r="A34" s="408"/>
      <c r="B34" s="422"/>
      <c r="C34" s="427" t="s">
        <v>120</v>
      </c>
      <c r="D34" s="8" t="s">
        <v>121</v>
      </c>
      <c r="E34" s="8" t="s">
        <v>122</v>
      </c>
    </row>
    <row r="35" spans="1:5" x14ac:dyDescent="0.2">
      <c r="A35" s="408"/>
      <c r="B35" s="422"/>
      <c r="C35" s="428"/>
      <c r="D35" s="6" t="s">
        <v>123</v>
      </c>
      <c r="E35" s="8" t="s">
        <v>124</v>
      </c>
    </row>
    <row r="36" spans="1:5" x14ac:dyDescent="0.2">
      <c r="A36" s="408"/>
      <c r="B36" s="422"/>
      <c r="C36" s="428"/>
      <c r="D36" s="6" t="s">
        <v>125</v>
      </c>
      <c r="E36" s="8" t="s">
        <v>124</v>
      </c>
    </row>
    <row r="37" spans="1:5" x14ac:dyDescent="0.2">
      <c r="A37" s="408"/>
      <c r="B37" s="422"/>
      <c r="C37" s="429"/>
      <c r="D37" s="6" t="s">
        <v>126</v>
      </c>
      <c r="E37" s="13">
        <v>710001</v>
      </c>
    </row>
    <row r="38" spans="1:5" x14ac:dyDescent="0.2">
      <c r="A38" s="408"/>
      <c r="B38" s="422"/>
      <c r="C38" s="427" t="s">
        <v>127</v>
      </c>
      <c r="D38" s="6" t="s">
        <v>121</v>
      </c>
      <c r="E38" s="7" t="s">
        <v>128</v>
      </c>
    </row>
    <row r="39" spans="1:5" x14ac:dyDescent="0.2">
      <c r="A39" s="408"/>
      <c r="B39" s="422"/>
      <c r="C39" s="428"/>
      <c r="D39" s="6" t="s">
        <v>123</v>
      </c>
      <c r="E39" s="7" t="s">
        <v>129</v>
      </c>
    </row>
    <row r="40" spans="1:5" x14ac:dyDescent="0.2">
      <c r="A40" s="408"/>
      <c r="B40" s="422"/>
      <c r="C40" s="429"/>
      <c r="D40" s="14" t="s">
        <v>126</v>
      </c>
      <c r="E40" s="16">
        <v>712047</v>
      </c>
    </row>
    <row r="41" spans="1:5" x14ac:dyDescent="0.2">
      <c r="A41" s="408"/>
      <c r="B41" s="422"/>
      <c r="C41" s="427" t="s">
        <v>130</v>
      </c>
      <c r="D41" s="14" t="s">
        <v>121</v>
      </c>
      <c r="E41" s="16" t="s">
        <v>131</v>
      </c>
    </row>
    <row r="42" spans="1:5" x14ac:dyDescent="0.2">
      <c r="A42" s="408"/>
      <c r="B42" s="422"/>
      <c r="C42" s="428"/>
      <c r="D42" s="14" t="s">
        <v>123</v>
      </c>
      <c r="E42" s="16" t="s">
        <v>132</v>
      </c>
    </row>
    <row r="43" spans="1:5" x14ac:dyDescent="0.2">
      <c r="A43" s="408"/>
      <c r="B43" s="422"/>
      <c r="C43" s="429"/>
      <c r="D43" s="14" t="s">
        <v>126</v>
      </c>
      <c r="E43" s="16">
        <v>710001</v>
      </c>
    </row>
    <row r="44" spans="1:5" x14ac:dyDescent="0.2">
      <c r="A44" s="408"/>
      <c r="B44" s="422"/>
      <c r="C44" s="14"/>
      <c r="D44" s="14" t="s">
        <v>133</v>
      </c>
      <c r="E44" s="16" t="s">
        <v>135</v>
      </c>
    </row>
    <row r="45" spans="1:5" x14ac:dyDescent="0.2">
      <c r="A45" s="410"/>
      <c r="B45" s="422"/>
      <c r="C45" s="14"/>
      <c r="D45" s="14"/>
      <c r="E45" s="17"/>
    </row>
    <row r="46" spans="1:5" ht="24.95" customHeight="1" x14ac:dyDescent="0.2">
      <c r="A46" s="411" t="s">
        <v>136</v>
      </c>
      <c r="B46" s="423"/>
      <c r="C46" s="423"/>
      <c r="D46" s="427" t="s">
        <v>137</v>
      </c>
      <c r="E46" s="430" t="s">
        <v>138</v>
      </c>
    </row>
    <row r="47" spans="1:5" x14ac:dyDescent="0.2">
      <c r="A47" s="411"/>
      <c r="B47" s="423"/>
      <c r="C47" s="423"/>
      <c r="D47" s="429"/>
      <c r="E47" s="431"/>
    </row>
    <row r="48" spans="1:5" x14ac:dyDescent="0.2">
      <c r="A48" s="411"/>
      <c r="B48" s="423"/>
      <c r="C48" s="423"/>
      <c r="D48" s="6" t="s">
        <v>139</v>
      </c>
      <c r="E48" s="19" t="s">
        <v>140</v>
      </c>
    </row>
    <row r="49" spans="1:5" x14ac:dyDescent="0.2">
      <c r="A49" s="411"/>
      <c r="B49" s="423"/>
      <c r="C49" s="423"/>
      <c r="D49" s="6" t="s">
        <v>141</v>
      </c>
      <c r="E49" s="19" t="s">
        <v>134</v>
      </c>
    </row>
    <row r="50" spans="1:5" x14ac:dyDescent="0.2">
      <c r="A50" s="411"/>
      <c r="B50" s="423"/>
      <c r="C50" s="423"/>
      <c r="D50" s="6" t="s">
        <v>142</v>
      </c>
      <c r="E50" s="19" t="s">
        <v>143</v>
      </c>
    </row>
    <row r="51" spans="1:5" x14ac:dyDescent="0.2">
      <c r="A51" s="412" t="s">
        <v>144</v>
      </c>
      <c r="B51" s="423"/>
      <c r="C51" s="413" t="s">
        <v>145</v>
      </c>
      <c r="D51" s="15" t="s">
        <v>146</v>
      </c>
      <c r="E51" s="20">
        <v>5</v>
      </c>
    </row>
    <row r="52" spans="1:5" ht="25.5" x14ac:dyDescent="0.2">
      <c r="A52" s="413"/>
      <c r="B52" s="423"/>
      <c r="C52" s="413"/>
      <c r="D52" s="6" t="s">
        <v>147</v>
      </c>
      <c r="E52" s="21">
        <v>2</v>
      </c>
    </row>
    <row r="53" spans="1:5" x14ac:dyDescent="0.2">
      <c r="A53" s="413"/>
      <c r="B53" s="423"/>
      <c r="C53" s="414"/>
      <c r="D53" s="6" t="s">
        <v>148</v>
      </c>
      <c r="E53" s="21">
        <v>3</v>
      </c>
    </row>
    <row r="54" spans="1:5" x14ac:dyDescent="0.2">
      <c r="A54" s="413"/>
      <c r="B54" s="423"/>
      <c r="C54" s="412" t="s">
        <v>149</v>
      </c>
      <c r="D54" s="6" t="s">
        <v>150</v>
      </c>
      <c r="E54" s="22" t="s">
        <v>151</v>
      </c>
    </row>
    <row r="55" spans="1:5" x14ac:dyDescent="0.2">
      <c r="A55" s="413"/>
      <c r="B55" s="423"/>
      <c r="C55" s="413"/>
      <c r="D55" s="6" t="s">
        <v>152</v>
      </c>
      <c r="E55" s="22" t="s">
        <v>153</v>
      </c>
    </row>
    <row r="56" spans="1:5" x14ac:dyDescent="0.2">
      <c r="A56" s="413"/>
      <c r="B56" s="423"/>
      <c r="C56" s="413"/>
      <c r="D56" s="6" t="s">
        <v>154</v>
      </c>
      <c r="E56" s="22" t="s">
        <v>152</v>
      </c>
    </row>
    <row r="57" spans="1:5" x14ac:dyDescent="0.2">
      <c r="A57" s="413"/>
      <c r="B57" s="423"/>
      <c r="C57" s="413"/>
      <c r="D57" s="6" t="s">
        <v>155</v>
      </c>
      <c r="E57" s="22" t="s">
        <v>156</v>
      </c>
    </row>
    <row r="58" spans="1:5" x14ac:dyDescent="0.2">
      <c r="A58" s="413"/>
      <c r="B58" s="423"/>
      <c r="C58" s="413"/>
      <c r="D58" s="6" t="s">
        <v>157</v>
      </c>
      <c r="E58" s="22" t="s">
        <v>124</v>
      </c>
    </row>
    <row r="59" spans="1:5" x14ac:dyDescent="0.2">
      <c r="A59" s="413"/>
      <c r="B59" s="423"/>
      <c r="C59" s="413"/>
      <c r="D59" s="6" t="s">
        <v>158</v>
      </c>
      <c r="E59" s="21">
        <v>13800001111</v>
      </c>
    </row>
    <row r="60" spans="1:5" x14ac:dyDescent="0.2">
      <c r="A60" s="413"/>
      <c r="B60" s="423"/>
      <c r="C60" s="413"/>
      <c r="D60" s="6" t="s">
        <v>159</v>
      </c>
      <c r="E60" s="22" t="s">
        <v>160</v>
      </c>
    </row>
    <row r="61" spans="1:5" x14ac:dyDescent="0.2">
      <c r="A61" s="413"/>
      <c r="B61" s="423"/>
      <c r="C61" s="413"/>
      <c r="D61" s="6" t="s">
        <v>161</v>
      </c>
      <c r="E61" s="22" t="s">
        <v>162</v>
      </c>
    </row>
    <row r="62" spans="1:5" x14ac:dyDescent="0.2">
      <c r="A62" s="413"/>
      <c r="B62" s="423"/>
      <c r="C62" s="414"/>
      <c r="D62" s="6" t="s">
        <v>163</v>
      </c>
      <c r="E62" s="22" t="s">
        <v>164</v>
      </c>
    </row>
    <row r="63" spans="1:5" x14ac:dyDescent="0.2">
      <c r="A63" s="413"/>
      <c r="B63" s="423"/>
      <c r="C63" s="412" t="s">
        <v>165</v>
      </c>
      <c r="D63" s="6" t="s">
        <v>166</v>
      </c>
      <c r="E63" s="22" t="s">
        <v>167</v>
      </c>
    </row>
    <row r="64" spans="1:5" x14ac:dyDescent="0.2">
      <c r="A64" s="413"/>
      <c r="B64" s="423"/>
      <c r="C64" s="413"/>
      <c r="D64" s="6" t="s">
        <v>154</v>
      </c>
      <c r="E64" s="22" t="s">
        <v>168</v>
      </c>
    </row>
    <row r="65" spans="1:5" x14ac:dyDescent="0.2">
      <c r="A65" s="413"/>
      <c r="B65" s="423"/>
      <c r="C65" s="413"/>
      <c r="D65" s="6" t="s">
        <v>169</v>
      </c>
      <c r="E65" s="23">
        <v>42685</v>
      </c>
    </row>
    <row r="66" spans="1:5" x14ac:dyDescent="0.2">
      <c r="A66" s="414"/>
      <c r="B66" s="423"/>
      <c r="C66" s="414"/>
      <c r="D66" s="6" t="s">
        <v>159</v>
      </c>
      <c r="E66" s="22" t="s">
        <v>170</v>
      </c>
    </row>
    <row r="67" spans="1:5" x14ac:dyDescent="0.2">
      <c r="A67" s="412" t="s">
        <v>171</v>
      </c>
      <c r="B67" s="424"/>
      <c r="C67" s="412" t="s">
        <v>172</v>
      </c>
      <c r="D67" s="6" t="s">
        <v>173</v>
      </c>
      <c r="E67" s="22" t="s">
        <v>174</v>
      </c>
    </row>
    <row r="68" spans="1:5" x14ac:dyDescent="0.2">
      <c r="A68" s="413"/>
      <c r="B68" s="425"/>
      <c r="C68" s="413"/>
      <c r="D68" s="6" t="s">
        <v>175</v>
      </c>
      <c r="E68" s="23">
        <v>42685</v>
      </c>
    </row>
    <row r="69" spans="1:5" x14ac:dyDescent="0.2">
      <c r="A69" s="413"/>
      <c r="B69" s="425"/>
      <c r="C69" s="413"/>
      <c r="D69" s="6" t="s">
        <v>176</v>
      </c>
      <c r="E69" s="22" t="s">
        <v>177</v>
      </c>
    </row>
    <row r="70" spans="1:5" x14ac:dyDescent="0.2">
      <c r="A70" s="413"/>
      <c r="B70" s="425"/>
      <c r="C70" s="413"/>
      <c r="D70" s="6" t="s">
        <v>178</v>
      </c>
      <c r="E70" s="18">
        <v>3</v>
      </c>
    </row>
    <row r="71" spans="1:5" x14ac:dyDescent="0.2">
      <c r="A71" s="413"/>
      <c r="B71" s="425"/>
      <c r="C71" s="413"/>
      <c r="D71" s="6" t="s">
        <v>179</v>
      </c>
      <c r="E71" s="21">
        <v>6</v>
      </c>
    </row>
    <row r="72" spans="1:5" x14ac:dyDescent="0.2">
      <c r="A72" s="413"/>
      <c r="B72" s="425"/>
      <c r="C72" s="413"/>
      <c r="D72" s="6" t="s">
        <v>180</v>
      </c>
      <c r="E72" s="22" t="s">
        <v>181</v>
      </c>
    </row>
    <row r="73" spans="1:5" x14ac:dyDescent="0.2">
      <c r="A73" s="413"/>
      <c r="B73" s="425"/>
      <c r="C73" s="413"/>
      <c r="D73" s="6" t="s">
        <v>182</v>
      </c>
      <c r="E73" s="21">
        <v>10</v>
      </c>
    </row>
    <row r="74" spans="1:5" x14ac:dyDescent="0.2">
      <c r="A74" s="414"/>
      <c r="B74" s="426"/>
      <c r="C74" s="414"/>
      <c r="D74" s="6" t="s">
        <v>183</v>
      </c>
      <c r="E74" s="21">
        <v>50</v>
      </c>
    </row>
    <row r="75" spans="1:5" x14ac:dyDescent="0.2">
      <c r="A75" s="412" t="s">
        <v>184</v>
      </c>
      <c r="B75" s="424"/>
      <c r="C75" s="412" t="s">
        <v>185</v>
      </c>
      <c r="D75" s="6" t="s">
        <v>186</v>
      </c>
      <c r="E75" s="22" t="s">
        <v>138</v>
      </c>
    </row>
    <row r="76" spans="1:5" x14ac:dyDescent="0.2">
      <c r="A76" s="413"/>
      <c r="B76" s="425"/>
      <c r="C76" s="413"/>
      <c r="D76" s="6" t="s">
        <v>187</v>
      </c>
      <c r="E76" s="22" t="s">
        <v>138</v>
      </c>
    </row>
    <row r="77" spans="1:5" x14ac:dyDescent="0.2">
      <c r="A77" s="413"/>
      <c r="B77" s="425"/>
      <c r="C77" s="413"/>
      <c r="D77" s="6" t="s">
        <v>188</v>
      </c>
      <c r="E77" s="22" t="s">
        <v>138</v>
      </c>
    </row>
    <row r="78" spans="1:5" x14ac:dyDescent="0.2">
      <c r="A78" s="414"/>
      <c r="B78" s="426"/>
      <c r="C78" s="414"/>
      <c r="D78" s="6" t="s">
        <v>189</v>
      </c>
      <c r="E78" s="22" t="s">
        <v>138</v>
      </c>
    </row>
    <row r="79" spans="1:5" x14ac:dyDescent="0.2">
      <c r="A79" s="412" t="s">
        <v>190</v>
      </c>
      <c r="B79" s="424"/>
      <c r="C79" s="412" t="s">
        <v>191</v>
      </c>
      <c r="D79" s="6" t="s">
        <v>192</v>
      </c>
      <c r="E79" s="22" t="s">
        <v>193</v>
      </c>
    </row>
    <row r="80" spans="1:5" x14ac:dyDescent="0.2">
      <c r="A80" s="413"/>
      <c r="B80" s="425"/>
      <c r="C80" s="413"/>
      <c r="D80" s="6" t="s">
        <v>194</v>
      </c>
      <c r="E80" s="22" t="s">
        <v>195</v>
      </c>
    </row>
    <row r="81" spans="1:5" x14ac:dyDescent="0.2">
      <c r="A81" s="413"/>
      <c r="B81" s="425"/>
      <c r="C81" s="413"/>
      <c r="D81" s="6" t="s">
        <v>196</v>
      </c>
      <c r="E81" s="22" t="s">
        <v>174</v>
      </c>
    </row>
    <row r="82" spans="1:5" ht="25.5" x14ac:dyDescent="0.2">
      <c r="A82" s="413"/>
      <c r="B82" s="425"/>
      <c r="C82" s="413"/>
      <c r="D82" s="6" t="s">
        <v>197</v>
      </c>
      <c r="E82" s="18">
        <v>4</v>
      </c>
    </row>
    <row r="83" spans="1:5" x14ac:dyDescent="0.2">
      <c r="A83" s="413"/>
      <c r="B83" s="425"/>
      <c r="C83" s="413"/>
      <c r="D83" s="6" t="s">
        <v>198</v>
      </c>
      <c r="E83" s="22" t="s">
        <v>199</v>
      </c>
    </row>
    <row r="84" spans="1:5" ht="25.5" x14ac:dyDescent="0.2">
      <c r="A84" s="414"/>
      <c r="B84" s="426"/>
      <c r="C84" s="414"/>
      <c r="D84" s="6" t="s">
        <v>200</v>
      </c>
      <c r="E84" s="22" t="s">
        <v>201</v>
      </c>
    </row>
    <row r="85" spans="1:5" x14ac:dyDescent="0.2">
      <c r="A85" s="412" t="s">
        <v>202</v>
      </c>
      <c r="B85" s="424"/>
      <c r="C85" s="412" t="s">
        <v>203</v>
      </c>
      <c r="D85" s="6" t="s">
        <v>139</v>
      </c>
      <c r="E85" s="22" t="s">
        <v>204</v>
      </c>
    </row>
    <row r="86" spans="1:5" x14ac:dyDescent="0.2">
      <c r="A86" s="413"/>
      <c r="B86" s="425"/>
      <c r="C86" s="413"/>
      <c r="D86" s="6" t="s">
        <v>205</v>
      </c>
      <c r="E86" s="23">
        <v>42125</v>
      </c>
    </row>
    <row r="87" spans="1:5" x14ac:dyDescent="0.2">
      <c r="A87" s="413"/>
      <c r="B87" s="425"/>
      <c r="C87" s="413"/>
      <c r="D87" s="6" t="s">
        <v>206</v>
      </c>
      <c r="E87" s="23">
        <v>42685</v>
      </c>
    </row>
    <row r="88" spans="1:5" x14ac:dyDescent="0.2">
      <c r="A88" s="414"/>
      <c r="B88" s="426"/>
      <c r="C88" s="414"/>
      <c r="D88" s="6" t="s">
        <v>57</v>
      </c>
      <c r="E88" s="22" t="s">
        <v>111</v>
      </c>
    </row>
    <row r="89" spans="1:5" x14ac:dyDescent="0.2">
      <c r="A89" s="412" t="s">
        <v>207</v>
      </c>
      <c r="B89" s="424"/>
      <c r="C89" s="412" t="s">
        <v>208</v>
      </c>
      <c r="D89" s="6" t="s">
        <v>166</v>
      </c>
      <c r="E89" s="22" t="s">
        <v>209</v>
      </c>
    </row>
    <row r="90" spans="1:5" x14ac:dyDescent="0.2">
      <c r="A90" s="413"/>
      <c r="B90" s="425"/>
      <c r="C90" s="413"/>
      <c r="D90" s="6" t="s">
        <v>154</v>
      </c>
      <c r="E90" s="22" t="s">
        <v>210</v>
      </c>
    </row>
    <row r="91" spans="1:5" x14ac:dyDescent="0.2">
      <c r="A91" s="413"/>
      <c r="B91" s="425"/>
      <c r="C91" s="413"/>
      <c r="D91" s="6" t="s">
        <v>211</v>
      </c>
      <c r="E91" s="21">
        <v>50000</v>
      </c>
    </row>
    <row r="92" spans="1:5" x14ac:dyDescent="0.2">
      <c r="A92" s="413"/>
      <c r="B92" s="425"/>
      <c r="C92" s="413"/>
      <c r="D92" s="6" t="s">
        <v>163</v>
      </c>
      <c r="E92" s="22" t="s">
        <v>212</v>
      </c>
    </row>
    <row r="93" spans="1:5" x14ac:dyDescent="0.2">
      <c r="A93" s="413"/>
      <c r="B93" s="425"/>
      <c r="C93" s="413"/>
      <c r="D93" s="6" t="s">
        <v>157</v>
      </c>
      <c r="E93" s="22" t="s">
        <v>124</v>
      </c>
    </row>
    <row r="94" spans="1:5" x14ac:dyDescent="0.2">
      <c r="A94" s="414"/>
      <c r="B94" s="426"/>
      <c r="C94" s="414"/>
      <c r="D94" s="6" t="s">
        <v>57</v>
      </c>
      <c r="E94" s="22" t="s">
        <v>111</v>
      </c>
    </row>
    <row r="95" spans="1:5" x14ac:dyDescent="0.2">
      <c r="A95" s="412" t="s">
        <v>213</v>
      </c>
      <c r="B95" s="424"/>
      <c r="C95" s="412" t="s">
        <v>214</v>
      </c>
      <c r="D95" s="6" t="s">
        <v>215</v>
      </c>
      <c r="E95" s="22" t="s">
        <v>216</v>
      </c>
    </row>
    <row r="96" spans="1:5" x14ac:dyDescent="0.2">
      <c r="A96" s="413"/>
      <c r="B96" s="425"/>
      <c r="C96" s="413"/>
      <c r="D96" s="6" t="s">
        <v>217</v>
      </c>
      <c r="E96" s="22" t="s">
        <v>218</v>
      </c>
    </row>
    <row r="97" spans="1:5" x14ac:dyDescent="0.2">
      <c r="A97" s="413"/>
      <c r="B97" s="425"/>
      <c r="C97" s="413"/>
      <c r="D97" s="6" t="s">
        <v>219</v>
      </c>
      <c r="E97" s="22" t="s">
        <v>220</v>
      </c>
    </row>
    <row r="98" spans="1:5" x14ac:dyDescent="0.2">
      <c r="A98" s="413"/>
      <c r="B98" s="425"/>
      <c r="C98" s="413"/>
      <c r="D98" s="6" t="s">
        <v>221</v>
      </c>
      <c r="E98" s="21">
        <v>30</v>
      </c>
    </row>
    <row r="99" spans="1:5" x14ac:dyDescent="0.2">
      <c r="A99" s="413"/>
      <c r="B99" s="425"/>
      <c r="C99" s="413"/>
      <c r="D99" s="6" t="s">
        <v>222</v>
      </c>
      <c r="E99" s="24">
        <v>42685</v>
      </c>
    </row>
    <row r="100" spans="1:5" x14ac:dyDescent="0.2">
      <c r="A100" s="413"/>
      <c r="B100" s="425"/>
      <c r="C100" s="413"/>
      <c r="D100" s="6" t="s">
        <v>223</v>
      </c>
      <c r="E100" s="22" t="s">
        <v>124</v>
      </c>
    </row>
    <row r="101" spans="1:5" x14ac:dyDescent="0.2">
      <c r="A101" s="414"/>
      <c r="B101" s="426"/>
      <c r="C101" s="414"/>
      <c r="D101" s="6" t="s">
        <v>57</v>
      </c>
      <c r="E101" s="22" t="s">
        <v>111</v>
      </c>
    </row>
    <row r="102" spans="1:5" x14ac:dyDescent="0.2">
      <c r="A102" s="412" t="s">
        <v>224</v>
      </c>
      <c r="B102" s="424"/>
      <c r="C102" s="412" t="s">
        <v>225</v>
      </c>
      <c r="D102" s="6" t="s">
        <v>226</v>
      </c>
      <c r="E102" s="22" t="s">
        <v>227</v>
      </c>
    </row>
    <row r="103" spans="1:5" x14ac:dyDescent="0.2">
      <c r="A103" s="413"/>
      <c r="B103" s="425"/>
      <c r="C103" s="413"/>
      <c r="D103" s="6" t="s">
        <v>166</v>
      </c>
      <c r="E103" s="22" t="s">
        <v>228</v>
      </c>
    </row>
    <row r="104" spans="1:5" x14ac:dyDescent="0.2">
      <c r="A104" s="413"/>
      <c r="B104" s="425"/>
      <c r="C104" s="413"/>
      <c r="D104" s="6" t="s">
        <v>229</v>
      </c>
      <c r="E104" s="21">
        <v>13800001111</v>
      </c>
    </row>
    <row r="105" spans="1:5" x14ac:dyDescent="0.2">
      <c r="A105" s="413"/>
      <c r="B105" s="425"/>
      <c r="C105" s="413"/>
      <c r="D105" s="6" t="s">
        <v>102</v>
      </c>
      <c r="E105" s="22" t="s">
        <v>230</v>
      </c>
    </row>
    <row r="106" spans="1:5" x14ac:dyDescent="0.2">
      <c r="A106" s="414"/>
      <c r="B106" s="426"/>
      <c r="C106" s="414"/>
      <c r="D106" s="6" t="s">
        <v>57</v>
      </c>
      <c r="E106" s="22" t="s">
        <v>111</v>
      </c>
    </row>
    <row r="107" spans="1:5" ht="25.5" x14ac:dyDescent="0.2">
      <c r="A107" s="412" t="s">
        <v>231</v>
      </c>
      <c r="B107" s="424"/>
      <c r="C107" s="412" t="s">
        <v>232</v>
      </c>
      <c r="D107" s="6" t="s">
        <v>233</v>
      </c>
      <c r="E107" s="22" t="s">
        <v>234</v>
      </c>
    </row>
    <row r="108" spans="1:5" x14ac:dyDescent="0.2">
      <c r="A108" s="413"/>
      <c r="B108" s="425"/>
      <c r="C108" s="413"/>
      <c r="D108" s="6" t="s">
        <v>235</v>
      </c>
      <c r="E108" s="21">
        <v>550</v>
      </c>
    </row>
    <row r="109" spans="1:5" x14ac:dyDescent="0.2">
      <c r="A109" s="413"/>
      <c r="B109" s="425"/>
      <c r="C109" s="413"/>
      <c r="D109" s="6" t="s">
        <v>236</v>
      </c>
      <c r="E109" s="21">
        <v>600</v>
      </c>
    </row>
    <row r="110" spans="1:5" x14ac:dyDescent="0.2">
      <c r="A110" s="413"/>
      <c r="B110" s="425"/>
      <c r="C110" s="413"/>
      <c r="D110" s="6" t="s">
        <v>237</v>
      </c>
      <c r="E110" s="23">
        <v>42248</v>
      </c>
    </row>
    <row r="111" spans="1:5" x14ac:dyDescent="0.2">
      <c r="A111" s="413"/>
      <c r="B111" s="425"/>
      <c r="C111" s="413"/>
      <c r="D111" s="6" t="s">
        <v>238</v>
      </c>
      <c r="E111" s="22" t="s">
        <v>239</v>
      </c>
    </row>
    <row r="112" spans="1:5" x14ac:dyDescent="0.2">
      <c r="A112" s="413"/>
      <c r="B112" s="425"/>
      <c r="C112" s="413"/>
      <c r="D112" s="6" t="s">
        <v>240</v>
      </c>
      <c r="E112" s="22" t="s">
        <v>111</v>
      </c>
    </row>
    <row r="113" spans="1:5" x14ac:dyDescent="0.2">
      <c r="A113" s="413"/>
      <c r="B113" s="425"/>
      <c r="C113" s="413"/>
      <c r="D113" s="6" t="s">
        <v>241</v>
      </c>
      <c r="E113" s="22" t="s">
        <v>111</v>
      </c>
    </row>
    <row r="114" spans="1:5" ht="25.5" x14ac:dyDescent="0.2">
      <c r="A114" s="413"/>
      <c r="B114" s="425"/>
      <c r="C114" s="413"/>
      <c r="D114" s="6" t="s">
        <v>242</v>
      </c>
      <c r="E114" s="22" t="s">
        <v>111</v>
      </c>
    </row>
    <row r="115" spans="1:5" x14ac:dyDescent="0.2">
      <c r="A115" s="413"/>
      <c r="B115" s="425"/>
      <c r="C115" s="413"/>
      <c r="D115" s="6" t="s">
        <v>243</v>
      </c>
      <c r="E115" s="22"/>
    </row>
    <row r="116" spans="1:5" x14ac:dyDescent="0.2">
      <c r="A116" s="413"/>
      <c r="B116" s="425"/>
      <c r="C116" s="413"/>
      <c r="D116" s="6" t="s">
        <v>244</v>
      </c>
      <c r="E116" s="22"/>
    </row>
    <row r="117" spans="1:5" x14ac:dyDescent="0.2">
      <c r="A117" s="414"/>
      <c r="B117" s="426"/>
      <c r="C117" s="414"/>
      <c r="D117" s="6" t="s">
        <v>245</v>
      </c>
      <c r="E117" s="22"/>
    </row>
    <row r="118" spans="1:5" x14ac:dyDescent="0.2">
      <c r="A118" s="415" t="s">
        <v>246</v>
      </c>
      <c r="B118" s="424"/>
      <c r="C118" s="412" t="s">
        <v>247</v>
      </c>
      <c r="D118" s="6" t="s">
        <v>248</v>
      </c>
      <c r="E118" s="22" t="s">
        <v>249</v>
      </c>
    </row>
    <row r="119" spans="1:5" x14ac:dyDescent="0.2">
      <c r="A119" s="416"/>
      <c r="B119" s="425"/>
      <c r="C119" s="413"/>
      <c r="D119" s="6" t="s">
        <v>250</v>
      </c>
      <c r="E119" s="22" t="s">
        <v>251</v>
      </c>
    </row>
    <row r="120" spans="1:5" x14ac:dyDescent="0.2">
      <c r="A120" s="416"/>
      <c r="B120" s="425"/>
      <c r="C120" s="413"/>
      <c r="D120" s="6" t="s">
        <v>252</v>
      </c>
      <c r="E120" s="22" t="s">
        <v>111</v>
      </c>
    </row>
    <row r="121" spans="1:5" x14ac:dyDescent="0.2">
      <c r="A121" s="416"/>
      <c r="B121" s="425"/>
      <c r="C121" s="413"/>
      <c r="D121" s="6" t="s">
        <v>57</v>
      </c>
      <c r="E121" s="22" t="s">
        <v>111</v>
      </c>
    </row>
    <row r="122" spans="1:5" x14ac:dyDescent="0.2">
      <c r="A122" s="416"/>
      <c r="B122" s="425"/>
      <c r="C122" s="414"/>
      <c r="D122" s="6" t="s">
        <v>253</v>
      </c>
      <c r="E122" s="22" t="s">
        <v>254</v>
      </c>
    </row>
    <row r="123" spans="1:5" x14ac:dyDescent="0.2">
      <c r="A123" s="416"/>
      <c r="B123" s="425"/>
      <c r="C123" s="412" t="s">
        <v>255</v>
      </c>
      <c r="D123" s="6" t="s">
        <v>256</v>
      </c>
      <c r="E123" s="25">
        <v>42638</v>
      </c>
    </row>
    <row r="124" spans="1:5" x14ac:dyDescent="0.2">
      <c r="A124" s="416"/>
      <c r="B124" s="425"/>
      <c r="C124" s="413"/>
      <c r="D124" s="6" t="s">
        <v>252</v>
      </c>
      <c r="E124" s="22" t="s">
        <v>111</v>
      </c>
    </row>
    <row r="125" spans="1:5" x14ac:dyDescent="0.2">
      <c r="A125" s="417"/>
      <c r="B125" s="426"/>
      <c r="C125" s="414"/>
      <c r="D125" s="6" t="s">
        <v>257</v>
      </c>
      <c r="E125" s="22" t="s">
        <v>258</v>
      </c>
    </row>
    <row r="126" spans="1:5" x14ac:dyDescent="0.2">
      <c r="A126" s="412" t="s">
        <v>259</v>
      </c>
      <c r="B126" s="424"/>
      <c r="C126" s="412" t="s">
        <v>260</v>
      </c>
      <c r="D126" s="6" t="s">
        <v>261</v>
      </c>
      <c r="E126" s="22" t="s">
        <v>262</v>
      </c>
    </row>
    <row r="127" spans="1:5" x14ac:dyDescent="0.2">
      <c r="A127" s="413"/>
      <c r="B127" s="425"/>
      <c r="C127" s="413"/>
      <c r="D127" s="6" t="s">
        <v>263</v>
      </c>
      <c r="E127" s="21">
        <v>5000</v>
      </c>
    </row>
    <row r="128" spans="1:5" x14ac:dyDescent="0.2">
      <c r="A128" s="413"/>
      <c r="B128" s="425"/>
      <c r="C128" s="413"/>
      <c r="D128" s="6" t="s">
        <v>264</v>
      </c>
      <c r="E128" s="21">
        <v>15000</v>
      </c>
    </row>
    <row r="129" spans="1:5" x14ac:dyDescent="0.2">
      <c r="A129" s="413"/>
      <c r="B129" s="425"/>
      <c r="C129" s="413"/>
      <c r="D129" s="6" t="s">
        <v>265</v>
      </c>
      <c r="E129" s="21" t="s">
        <v>266</v>
      </c>
    </row>
    <row r="130" spans="1:5" x14ac:dyDescent="0.2">
      <c r="A130" s="413"/>
      <c r="B130" s="425"/>
      <c r="C130" s="413"/>
      <c r="D130" s="6" t="s">
        <v>267</v>
      </c>
      <c r="E130" s="21">
        <v>800</v>
      </c>
    </row>
    <row r="131" spans="1:5" x14ac:dyDescent="0.2">
      <c r="A131" s="413"/>
      <c r="B131" s="425"/>
      <c r="C131" s="413"/>
      <c r="D131" s="6" t="s">
        <v>268</v>
      </c>
      <c r="E131" s="21" t="s">
        <v>111</v>
      </c>
    </row>
    <row r="132" spans="1:5" x14ac:dyDescent="0.2">
      <c r="A132" s="413"/>
      <c r="B132" s="425"/>
      <c r="C132" s="413"/>
      <c r="D132" s="6" t="s">
        <v>269</v>
      </c>
      <c r="E132" s="21">
        <v>50</v>
      </c>
    </row>
    <row r="133" spans="1:5" x14ac:dyDescent="0.2">
      <c r="A133" s="413"/>
      <c r="B133" s="425"/>
      <c r="C133" s="413"/>
      <c r="D133" s="6" t="s">
        <v>270</v>
      </c>
      <c r="E133" s="21">
        <v>30</v>
      </c>
    </row>
    <row r="134" spans="1:5" x14ac:dyDescent="0.2">
      <c r="A134" s="413"/>
      <c r="B134" s="425"/>
      <c r="C134" s="414"/>
      <c r="D134" s="6" t="s">
        <v>271</v>
      </c>
      <c r="E134" s="21">
        <v>60</v>
      </c>
    </row>
    <row r="135" spans="1:5" x14ac:dyDescent="0.2">
      <c r="A135" s="413"/>
      <c r="B135" s="425"/>
      <c r="C135" s="412" t="s">
        <v>272</v>
      </c>
      <c r="D135" s="6" t="s">
        <v>273</v>
      </c>
      <c r="E135" s="21">
        <v>3</v>
      </c>
    </row>
    <row r="136" spans="1:5" x14ac:dyDescent="0.2">
      <c r="A136" s="413"/>
      <c r="B136" s="425"/>
      <c r="C136" s="413"/>
      <c r="D136" s="6" t="s">
        <v>274</v>
      </c>
      <c r="E136" s="22" t="s">
        <v>275</v>
      </c>
    </row>
    <row r="137" spans="1:5" x14ac:dyDescent="0.2">
      <c r="A137" s="413"/>
      <c r="B137" s="425"/>
      <c r="C137" s="413"/>
      <c r="D137" s="6" t="s">
        <v>276</v>
      </c>
      <c r="E137" s="22" t="s">
        <v>277</v>
      </c>
    </row>
    <row r="138" spans="1:5" x14ac:dyDescent="0.2">
      <c r="A138" s="413"/>
      <c r="B138" s="425"/>
      <c r="C138" s="414"/>
      <c r="D138" s="6" t="s">
        <v>57</v>
      </c>
      <c r="E138" s="22" t="s">
        <v>111</v>
      </c>
    </row>
    <row r="139" spans="1:5" x14ac:dyDescent="0.2">
      <c r="A139" s="413"/>
      <c r="B139" s="425"/>
      <c r="C139" s="412" t="s">
        <v>278</v>
      </c>
      <c r="D139" s="6" t="s">
        <v>279</v>
      </c>
      <c r="E139" s="21">
        <v>1</v>
      </c>
    </row>
    <row r="140" spans="1:5" x14ac:dyDescent="0.2">
      <c r="A140" s="413"/>
      <c r="B140" s="425"/>
      <c r="C140" s="413"/>
      <c r="D140" s="6" t="s">
        <v>280</v>
      </c>
      <c r="E140" s="22" t="s">
        <v>281</v>
      </c>
    </row>
    <row r="141" spans="1:5" x14ac:dyDescent="0.2">
      <c r="A141" s="413"/>
      <c r="B141" s="425"/>
      <c r="C141" s="413"/>
      <c r="D141" s="6" t="s">
        <v>282</v>
      </c>
      <c r="E141" s="21">
        <v>2</v>
      </c>
    </row>
    <row r="142" spans="1:5" x14ac:dyDescent="0.2">
      <c r="A142" s="413"/>
      <c r="B142" s="425"/>
      <c r="C142" s="413"/>
      <c r="D142" s="6" t="s">
        <v>283</v>
      </c>
      <c r="E142" s="21" t="s">
        <v>284</v>
      </c>
    </row>
    <row r="143" spans="1:5" x14ac:dyDescent="0.2">
      <c r="A143" s="413"/>
      <c r="B143" s="425"/>
      <c r="C143" s="413"/>
      <c r="D143" s="6" t="s">
        <v>285</v>
      </c>
      <c r="E143" s="21">
        <v>3</v>
      </c>
    </row>
    <row r="144" spans="1:5" x14ac:dyDescent="0.2">
      <c r="A144" s="413"/>
      <c r="B144" s="425"/>
      <c r="C144" s="413"/>
      <c r="D144" s="6" t="s">
        <v>286</v>
      </c>
      <c r="E144" s="23">
        <v>42651</v>
      </c>
    </row>
    <row r="145" spans="1:5" x14ac:dyDescent="0.2">
      <c r="A145" s="413"/>
      <c r="B145" s="425"/>
      <c r="C145" s="413"/>
      <c r="D145" s="6" t="s">
        <v>287</v>
      </c>
      <c r="E145" s="21"/>
    </row>
    <row r="146" spans="1:5" x14ac:dyDescent="0.2">
      <c r="A146" s="413"/>
      <c r="B146" s="425"/>
      <c r="C146" s="414"/>
      <c r="D146" s="6" t="s">
        <v>57</v>
      </c>
      <c r="E146" s="21" t="s">
        <v>111</v>
      </c>
    </row>
    <row r="147" spans="1:5" x14ac:dyDescent="0.2">
      <c r="A147" s="413"/>
      <c r="B147" s="425"/>
      <c r="C147" s="412" t="s">
        <v>288</v>
      </c>
      <c r="D147" s="6" t="s">
        <v>279</v>
      </c>
      <c r="E147" s="21">
        <v>1</v>
      </c>
    </row>
    <row r="148" spans="1:5" x14ac:dyDescent="0.2">
      <c r="A148" s="413"/>
      <c r="B148" s="425"/>
      <c r="C148" s="413"/>
      <c r="D148" s="6" t="s">
        <v>280</v>
      </c>
      <c r="E148" s="22" t="s">
        <v>281</v>
      </c>
    </row>
    <row r="149" spans="1:5" x14ac:dyDescent="0.2">
      <c r="A149" s="413"/>
      <c r="B149" s="425"/>
      <c r="C149" s="413"/>
      <c r="D149" s="6" t="s">
        <v>282</v>
      </c>
      <c r="E149" s="21">
        <v>2</v>
      </c>
    </row>
    <row r="150" spans="1:5" x14ac:dyDescent="0.2">
      <c r="A150" s="413"/>
      <c r="B150" s="425"/>
      <c r="C150" s="413"/>
      <c r="D150" s="6" t="s">
        <v>283</v>
      </c>
      <c r="E150" s="21" t="s">
        <v>284</v>
      </c>
    </row>
    <row r="151" spans="1:5" x14ac:dyDescent="0.2">
      <c r="A151" s="413"/>
      <c r="B151" s="425"/>
      <c r="C151" s="413"/>
      <c r="D151" s="6" t="s">
        <v>285</v>
      </c>
      <c r="E151" s="21">
        <v>3</v>
      </c>
    </row>
    <row r="152" spans="1:5" x14ac:dyDescent="0.2">
      <c r="A152" s="413"/>
      <c r="B152" s="425"/>
      <c r="C152" s="413"/>
      <c r="D152" s="6" t="s">
        <v>286</v>
      </c>
      <c r="E152" s="23">
        <v>42651</v>
      </c>
    </row>
    <row r="153" spans="1:5" x14ac:dyDescent="0.2">
      <c r="A153" s="413"/>
      <c r="B153" s="425"/>
      <c r="C153" s="413"/>
      <c r="D153" s="6" t="s">
        <v>287</v>
      </c>
      <c r="E153" s="21"/>
    </row>
    <row r="154" spans="1:5" x14ac:dyDescent="0.2">
      <c r="A154" s="414"/>
      <c r="B154" s="426"/>
      <c r="C154" s="414"/>
      <c r="D154" s="6" t="s">
        <v>57</v>
      </c>
      <c r="E154" s="21" t="s">
        <v>111</v>
      </c>
    </row>
    <row r="155" spans="1:5" ht="25.5" x14ac:dyDescent="0.2">
      <c r="A155" s="412" t="s">
        <v>289</v>
      </c>
      <c r="B155" s="424"/>
      <c r="C155" s="412" t="s">
        <v>290</v>
      </c>
      <c r="D155" s="6" t="s">
        <v>291</v>
      </c>
      <c r="E155" s="22" t="s">
        <v>292</v>
      </c>
    </row>
    <row r="156" spans="1:5" x14ac:dyDescent="0.2">
      <c r="A156" s="414"/>
      <c r="B156" s="426"/>
      <c r="C156" s="414"/>
      <c r="D156" s="6" t="s">
        <v>293</v>
      </c>
      <c r="E156" s="22" t="s">
        <v>111</v>
      </c>
    </row>
    <row r="157" spans="1:5" ht="25.5" x14ac:dyDescent="0.2">
      <c r="A157" s="412" t="s">
        <v>294</v>
      </c>
      <c r="B157" s="424"/>
      <c r="C157" s="412" t="s">
        <v>295</v>
      </c>
      <c r="D157" s="6" t="s">
        <v>296</v>
      </c>
      <c r="E157" s="22" t="s">
        <v>297</v>
      </c>
    </row>
    <row r="158" spans="1:5" x14ac:dyDescent="0.2">
      <c r="A158" s="413"/>
      <c r="B158" s="425"/>
      <c r="C158" s="413"/>
      <c r="D158" s="6" t="s">
        <v>298</v>
      </c>
      <c r="E158" s="22" t="s">
        <v>299</v>
      </c>
    </row>
    <row r="159" spans="1:5" x14ac:dyDescent="0.2">
      <c r="A159" s="413"/>
      <c r="B159" s="425"/>
      <c r="C159" s="413"/>
      <c r="D159" s="6" t="s">
        <v>300</v>
      </c>
      <c r="E159" s="22" t="s">
        <v>301</v>
      </c>
    </row>
    <row r="160" spans="1:5" x14ac:dyDescent="0.2">
      <c r="A160" s="414"/>
      <c r="B160" s="426"/>
      <c r="C160" s="414"/>
      <c r="D160" s="6" t="s">
        <v>302</v>
      </c>
      <c r="E160" s="22" t="s">
        <v>303</v>
      </c>
    </row>
    <row r="161" spans="1:5" x14ac:dyDescent="0.2">
      <c r="A161" s="22" t="s">
        <v>304</v>
      </c>
      <c r="B161" s="22"/>
      <c r="C161" s="412" t="s">
        <v>305</v>
      </c>
      <c r="D161" s="6" t="s">
        <v>273</v>
      </c>
      <c r="E161" s="18">
        <v>1</v>
      </c>
    </row>
    <row r="162" spans="1:5" x14ac:dyDescent="0.2">
      <c r="A162" s="22"/>
      <c r="B162" s="22"/>
      <c r="C162" s="413"/>
      <c r="D162" s="6" t="s">
        <v>306</v>
      </c>
      <c r="E162" s="22" t="s">
        <v>307</v>
      </c>
    </row>
    <row r="163" spans="1:5" x14ac:dyDescent="0.2">
      <c r="A163" s="22"/>
      <c r="B163" s="22"/>
      <c r="C163" s="413"/>
      <c r="D163" s="6" t="s">
        <v>308</v>
      </c>
      <c r="E163" s="22" t="s">
        <v>309</v>
      </c>
    </row>
    <row r="164" spans="1:5" x14ac:dyDescent="0.2">
      <c r="A164" s="22"/>
      <c r="B164" s="22"/>
      <c r="C164" s="413"/>
      <c r="D164" s="6" t="s">
        <v>310</v>
      </c>
      <c r="E164" s="22" t="s">
        <v>311</v>
      </c>
    </row>
    <row r="165" spans="1:5" x14ac:dyDescent="0.2">
      <c r="A165" s="22"/>
      <c r="B165" s="22"/>
      <c r="C165" s="413"/>
      <c r="D165" s="6" t="s">
        <v>57</v>
      </c>
      <c r="E165" s="22" t="s">
        <v>111</v>
      </c>
    </row>
    <row r="166" spans="1:5" x14ac:dyDescent="0.2">
      <c r="A166" s="22"/>
      <c r="B166" s="22"/>
      <c r="C166" s="414"/>
      <c r="D166" s="6" t="s">
        <v>312</v>
      </c>
      <c r="E166" s="22" t="s">
        <v>313</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Snapshot</vt:lpstr>
      <vt:lpstr>Trend</vt:lpstr>
      <vt:lpstr>Schedule a Product Haul</vt:lpstr>
      <vt:lpstr>UC001 Test Cases </vt:lpstr>
      <vt:lpstr>Reschedule a Product Haul</vt:lpstr>
      <vt:lpstr>UC002 Test Cases</vt:lpstr>
      <vt:lpstr>Sheet2</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2023-07-07T13:10:17Z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