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API Test\"/>
    </mc:Choice>
  </mc:AlternateContent>
  <xr:revisionPtr revIDLastSave="0" documentId="13_ncr:1_{2A6974EF-694B-4898-AEF4-0367B8A01ADC}"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Online API" sheetId="32539" r:id="rId4"/>
    <sheet name="UC001" sheetId="3261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 i="32539" l="1"/>
  <c r="G10" i="32539"/>
  <c r="E10" i="32539"/>
  <c r="J44" i="5" s="1"/>
  <c r="G8" i="32539"/>
  <c r="L40" i="5" s="1"/>
  <c r="E8" i="32539"/>
  <c r="J40" i="5" s="1"/>
  <c r="G7" i="32539"/>
  <c r="L39" i="5" s="1"/>
  <c r="E7" i="32539"/>
  <c r="G6" i="32539"/>
  <c r="E6" i="32539"/>
  <c r="E9" i="32539" s="1"/>
  <c r="G5" i="32539"/>
  <c r="L37" i="5" s="1"/>
  <c r="E5" i="32539"/>
  <c r="J37" i="5" s="1"/>
  <c r="G4" i="32539"/>
  <c r="E4" i="32539"/>
  <c r="J36" i="5" s="1"/>
  <c r="A1" i="32539"/>
  <c r="A34" i="32538"/>
  <c r="A35" i="32538" s="1"/>
  <c r="A36" i="32538" s="1"/>
  <c r="A37" i="32538" s="1"/>
  <c r="A38" i="32538" s="1"/>
  <c r="A39" i="32538" s="1"/>
  <c r="A40" i="32538" s="1"/>
  <c r="A41" i="32538" s="1"/>
  <c r="A42" i="32538" s="1"/>
  <c r="F3" i="32538"/>
  <c r="F2" i="32538"/>
  <c r="L44" i="5"/>
  <c r="J39" i="5"/>
  <c r="L38" i="5"/>
  <c r="E38" i="5"/>
  <c r="A38" i="5"/>
  <c r="E37" i="5"/>
  <c r="D37" i="5"/>
  <c r="A37" i="5"/>
  <c r="L36" i="5"/>
  <c r="L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G9" i="32539" l="1"/>
  <c r="E21" i="5" s="1"/>
  <c r="E40" i="5" s="1"/>
  <c r="J42" i="5"/>
  <c r="K42" i="5" s="1"/>
  <c r="K37" i="5"/>
  <c r="K39" i="5"/>
  <c r="F8" i="32539"/>
  <c r="F4" i="32539"/>
  <c r="D21" i="5"/>
  <c r="D40" i="5" s="1"/>
  <c r="F9" i="32539"/>
  <c r="F7" i="32539"/>
  <c r="F5" i="32539"/>
  <c r="F6" i="32539"/>
  <c r="J38" i="5"/>
  <c r="K38" i="5" s="1"/>
  <c r="A65" i="32539"/>
  <c r="A66" i="32539" s="1"/>
  <c r="A67" i="32539" s="1"/>
  <c r="A68" i="32539" l="1"/>
  <c r="A69" i="32539" s="1"/>
  <c r="K36" i="5"/>
  <c r="K40" i="5"/>
  <c r="D38" i="5"/>
  <c r="A70" i="32539" l="1"/>
  <c r="A71" i="32539" s="1"/>
  <c r="A72" i="32539" s="1"/>
  <c r="A73" i="32539" s="1"/>
  <c r="A74" i="3253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5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5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5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5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5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5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5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5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5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5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5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5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5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5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<sst xmlns="http://schemas.openxmlformats.org/spreadsheetml/2006/main" count="315" uniqueCount="150">
  <si>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</si>
  <si>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</si>
  <si>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</si>
  <si>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</si>
  <si>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</si>
  <si>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</si>
  <si>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</si>
  <si>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</si>
  <si>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</si>
  <si>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</si>
  <si>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</si>
  <si>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</si>
  <si>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</si>
  <si>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</si>
  <si>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</si>
  <si>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</si>
  <si>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</si>
  <si>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</si>
  <si>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</si>
  <si>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</si>
  <si>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</si>
  <si>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</si>
  <si>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</si>
  <si>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</si>
  <si>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</si>
  <si>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</si>
  <si>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</si>
  <si>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</si>
  <si>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</si>
  <si>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</si>
  <si>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</si>
  <si>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</si>
  <si>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</si>
  <si>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</si>
  <si>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</si>
  <si>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</si>
  <si>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</si>
  <si>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</si>
  <si>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</si>
  <si>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</si>
  <si>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</si>
  <si>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</si>
  <si>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</si>
  <si>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</si>
  <si>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</si>
  <si>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</si>
  <si>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</si>
  <si>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</si>
  <si>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</si>
  <si>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</si>
  <si>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</si>
  <si>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</si>
  <si>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</si>
  <si>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</si>
  <si>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</si>
  <si>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</si>
  <si>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</si>
  <si>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</si>
  <si>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</si>
  <si>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</si>
  <si>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</si>
  <si>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</si>
  <si>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</si>
  <si>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</si>
  <si>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</si>
  <si>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</si>
  <si>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</si>
  <si>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Test Case Results</t>
  </si>
  <si>
    <t>U</t>
  </si>
  <si>
    <t>P</t>
  </si>
  <si>
    <t>F</t>
  </si>
  <si>
    <t>S</t>
  </si>
  <si>
    <t>B</t>
  </si>
  <si>
    <t>TC#</t>
  </si>
  <si>
    <t xml:space="preserve">
Expeced Result</t>
  </si>
  <si>
    <t>Test Result</t>
  </si>
  <si>
    <t>Test Date</t>
  </si>
  <si>
    <t>Test
Time</t>
  </si>
  <si>
    <t>n/a</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</si>
  <si>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</si>
  <si>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</si>
  <si>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</si>
  <si>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</si>
  <si>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</si>
  <si>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</si>
  <si>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</si>
  <si>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</si>
  <si>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</si>
  <si>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</si>
  <si>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</si>
  <si>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</si>
  <si>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</si>
  <si>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</si>
  <si>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</si>
  <si>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</si>
  <si>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</si>
  <si>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</si>
  <si>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
  </si>
  <si>
    <t xml:space="preserve">
Test Script</t>
  </si>
  <si>
    <t/>
  </si>
  <si>
    <t>UC001-001</t>
    <phoneticPr fontId="8" type="noConversion"/>
  </si>
  <si>
    <t>Haul  Blend from Blend column of Rig Board</t>
    <phoneticPr fontId="43" type="noConversion"/>
  </si>
  <si>
    <t>Alice</t>
    <phoneticPr fontId="8" type="noConversion"/>
  </si>
  <si>
    <t xml:space="preserve"> </t>
    <phoneticPr fontId="8" type="noConversion"/>
  </si>
  <si>
    <t>UC001.001</t>
    <phoneticPr fontId="8" type="noConversion"/>
  </si>
  <si>
    <t>UC001.002</t>
    <phoneticPr fontId="8" type="noConversion"/>
  </si>
  <si>
    <t>UC001.003</t>
    <phoneticPr fontId="8" type="noConversion"/>
  </si>
  <si>
    <t>OnLocation Blend - System will return a message if there is different blend in the BIN.</t>
    <phoneticPr fontId="43" type="noConversion"/>
  </si>
  <si>
    <t>Call API:CrewBoardController.SetBulkerCrewStatusAsync(int crewId, BulkerCrewStatus status，bool isThirdParty, string userName)</t>
    <phoneticPr fontId="43" type="noConversion"/>
  </si>
  <si>
    <t>OnLocation Blend - System will not display warning message if targeted BIN is empty.</t>
    <phoneticPr fontId="43" type="noConversion"/>
  </si>
  <si>
    <t>System will return a warning message if targeted BIN blend is different from haul blend.</t>
    <phoneticPr fontId="8" type="noConversion"/>
  </si>
  <si>
    <t>OnLocation Blend - System will not display warning message if Blend in the bin is NOT empty and is same with newly OnLocation Blend.</t>
    <phoneticPr fontId="43" type="noConversion"/>
  </si>
  <si>
    <t>System will not return a warning message if targeted BIN blend is  same with newly OnLocation Blend.</t>
    <phoneticPr fontId="8" type="noConversion"/>
  </si>
  <si>
    <t>User is able to onlocation blend as normal if targeted BIN is empty.</t>
    <phoneticPr fontId="8" type="noConversion"/>
  </si>
  <si>
    <t>UC001-002</t>
    <phoneticPr fontId="8" type="noConversion"/>
  </si>
  <si>
    <t>UC001-003</t>
    <phoneticPr fontId="8" type="noConversion"/>
  </si>
  <si>
    <t>UC001-004</t>
    <phoneticPr fontId="8" type="noConversion"/>
  </si>
  <si>
    <t>OnLocation Blend - System will return a message
 if there is different blend in the BIN.</t>
    <phoneticPr fontId="8" type="noConversion"/>
  </si>
  <si>
    <t>System will not return a warning message if targeted
 BIN blend is  same with newly OnLocation Blend.</t>
    <phoneticPr fontId="8" type="noConversion"/>
  </si>
  <si>
    <t>Check Assignment status</t>
    <phoneticPr fontId="8" type="noConversion"/>
  </si>
  <si>
    <t>Check Product Haul status</t>
    <phoneticPr fontId="8" type="noConversion"/>
  </si>
  <si>
    <t xml:space="preserve">Assignment Status is in OnLocation status.
</t>
    <phoneticPr fontId="8" type="noConversion"/>
  </si>
  <si>
    <t xml:space="preserve">Product Haul is in OnLocation status.
</t>
    <phoneticPr fontId="8" type="noConversion"/>
  </si>
  <si>
    <t>UC001.011</t>
    <phoneticPr fontId="8" type="noConversion"/>
  </si>
  <si>
    <t>Call API failed and system will display a message Current Assignment is not in Scheduled, Loading, Loaded or EnRoute status.</t>
    <phoneticPr fontId="8" type="noConversion"/>
  </si>
  <si>
    <t xml:space="preserve">Assignment Status is not changed
</t>
    <phoneticPr fontId="8" type="noConversion"/>
  </si>
  <si>
    <t>OnLocation Blend - System will not display warning message if Blend in the bin is NOT empty and is same with newly OnLocation Blend.</t>
    <phoneticPr fontId="8" type="noConversion"/>
  </si>
  <si>
    <t>UC001.04</t>
    <phoneticPr fontId="8" type="noConversion"/>
  </si>
  <si>
    <r>
      <t xml:space="preserve">The user should be able to login DRB system.
</t>
    </r>
    <r>
      <rPr>
        <sz val="10"/>
        <color rgb="FFFF0000"/>
        <rFont val="宋体"/>
        <family val="3"/>
        <charset val="134"/>
      </rPr>
      <t>Assignment is not in Scheuled, Loading, Loaded or Enroute status.</t>
    </r>
    <r>
      <rPr>
        <sz val="10"/>
        <rFont val="宋体"/>
        <family val="3"/>
        <charset val="134"/>
      </rPr>
      <t xml:space="preserve">
</t>
    </r>
    <r>
      <rPr>
        <sz val="10"/>
        <color rgb="FFFF0000"/>
        <rFont val="宋体"/>
        <family val="3"/>
        <charset val="134"/>
      </rPr>
      <t>Product Haul is not in Scheduled or InProgress status.</t>
    </r>
    <r>
      <rPr>
        <sz val="10"/>
        <rFont val="宋体"/>
        <family val="3"/>
        <charset val="134"/>
      </rPr>
      <t xml:space="preserve">
Blend in the bin is NOT empty and is same with newly OnLocation Blend.</t>
    </r>
    <phoneticPr fontId="43" type="noConversion"/>
  </si>
  <si>
    <t>OnLocation Blend - System will not display warning message
 if targeted BIN is empty.</t>
    <phoneticPr fontId="8" type="noConversion"/>
  </si>
  <si>
    <r>
      <t xml:space="preserve">The user should be able to login DRB system.
Assignment is in Scheduled status. Product Haul is in Inprogress status.
Assignment is in Loading status.Product Haul is in Scheduled status.
Assignment is in Loading status.Product Haul is in Inprogress status.
Assignment is in Loaded status.Product Haul is in Scheduled status.
Assignment is in Loaded status.Product Haul is in Inprogress status.
Assignment is in Enroute status.Product Haul is in Scheduled status.
Assignment is in Enroute status.Product Haul is in InProgress status.
Assignment is in Called status.Product Haul is in Inprogress status.
</t>
    </r>
    <r>
      <rPr>
        <sz val="10"/>
        <color rgb="FFFF0000"/>
        <rFont val="宋体"/>
        <family val="3"/>
        <charset val="134"/>
      </rPr>
      <t>Blend in the bin is same with newly OnLocation Blend.</t>
    </r>
    <phoneticPr fontId="43" type="noConversion"/>
  </si>
  <si>
    <t>System will display a message and can not proceed the flow if the assignment is not in Scheduled, Loading, Loaded or EnRoute status</t>
    <phoneticPr fontId="8" type="noConversion"/>
  </si>
  <si>
    <t>OnLocation</t>
    <phoneticPr fontId="8" type="noConversion"/>
  </si>
  <si>
    <t>Initiate Postman</t>
    <phoneticPr fontId="43" type="noConversion"/>
  </si>
  <si>
    <t>Done</t>
    <phoneticPr fontId="8" type="noConversion"/>
  </si>
  <si>
    <t>http://10.0.1.32:8130/CrewBoard/UpdateBulkerCrewStatusAsync?crewId=&amp;status=8&amp;isThirdParty=false&amp;userName=awang</t>
    <phoneticPr fontId="8" type="noConversion"/>
  </si>
  <si>
    <t>Create a get request and input url to the textbox</t>
    <phoneticPr fontId="8" type="noConversion"/>
  </si>
  <si>
    <t xml:space="preserve">Crewid = 4218  Status = 8  isThirdParty = false  userName = awang
Crewid = 114  Status = 8  isThirdParty = true  userName = awang
</t>
    <phoneticPr fontId="8" type="noConversion"/>
  </si>
  <si>
    <t xml:space="preserve">    "result": true,
    "message": "Succeed"</t>
    <phoneticPr fontId="8" type="noConversion"/>
  </si>
  <si>
    <r>
      <t xml:space="preserve">Scheduled product haul from BIN column of Bulk Plant exists.
Assignment is in Scheduled status.
Product Haul is in Scheduled status.
</t>
    </r>
    <r>
      <rPr>
        <sz val="10"/>
        <color rgb="FFFF0000"/>
        <rFont val="宋体"/>
        <family val="3"/>
        <charset val="134"/>
      </rPr>
      <t>Blend in the bin is EMPTY.</t>
    </r>
    <phoneticPr fontId="8" type="noConversion"/>
  </si>
  <si>
    <t>ProductHaul.ProductHaulLifeStatus = 4</t>
    <phoneticPr fontId="8" type="noConversion"/>
  </si>
  <si>
    <t xml:space="preserve">
select ProductHaulLifeStatus, * from ProductHaul where Crewid = 114  order by modified_datetime DESC; </t>
    <phoneticPr fontId="8" type="noConversion"/>
  </si>
  <si>
    <t>RigJobThirdPartyBulkerCrewSection.RigJobCrewSectionStatus = 8</t>
    <phoneticPr fontId="8" type="noConversion"/>
  </si>
  <si>
    <t xml:space="preserve">Assignment Status is in Called/Scheduled status.
</t>
    <phoneticPr fontId="8" type="noConversion"/>
  </si>
  <si>
    <t xml:space="preserve">Product Haul is in Inprogress status.
</t>
    <phoneticPr fontId="8" type="noConversion"/>
  </si>
  <si>
    <t>Bulkercrew:
select  RigJobCrewSectionStatus, SanjelCrewid, * from RigJobSanjelCrewSection where effective_end_datetime = '9999-12-31 23:59:59.0000000'   order by modified_datetime DESC;
ThirdPartycrew:
select RigJobCrewSectionStatus,  * from RigJobThirdPartyBulkerCrewSection where ThirdPartyBulkerCrewid = 114 and effective_end_datetime = '9999-12-31 23:59:59.0000000' order by modified_datetime DESC;</t>
    <phoneticPr fontId="8" type="noConversion"/>
  </si>
  <si>
    <r>
      <t xml:space="preserve">Bulk Plant:
Assignment is in Called status/Scheduled status.
Product Haul is in Inprogress status.
</t>
    </r>
    <r>
      <rPr>
        <sz val="10"/>
        <color rgb="FFFF0000"/>
        <rFont val="宋体"/>
        <family val="3"/>
        <charset val="134"/>
      </rPr>
      <t>Blend in the bin is not same with newly onlocation blend.</t>
    </r>
    <phoneticPr fontId="43" type="noConversion"/>
  </si>
  <si>
    <t>RigJobSanjelCrewSection.RigJobCrewSectionStatus = 2
RigJobThirdPartyBulkerCrewSection.RigJobCrewSectionStatus = 8</t>
    <phoneticPr fontId="8" type="noConversion"/>
  </si>
  <si>
    <t>ProductHaul.ProductHaulLifeStatus = 2</t>
    <phoneticPr fontId="8" type="noConversion"/>
  </si>
  <si>
    <t xml:space="preserve">    "result": false,
     "message": "Bin 1985 Has 26.5 T ECOproteus PRO + Additives. Empty the bin(s) prior to setting status to OnLocation"
    "result": false,
    "message": "Bin 1831 Has 21 T ECOlite 1325 + Additives. Empty the bin(s) prior to setting status to OnLocation"</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</si>
</sst>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7"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sz val="9"/>
      <name val="宋体"/>
      <family val="3"/>
      <charset val="134"/>
      <scheme val="minor"/>
    </font>
    <font>
      <u/>
      <sz val="9"/>
      <color theme="10"/>
      <name val="Arial"/>
      <family val="2"/>
    </font>
    <font>
      <sz val="9"/>
      <color theme="1"/>
      <name val="Arial"/>
      <family val="2"/>
    </font>
    <font>
      <sz val="10"/>
      <color rgb="FFFF0000"/>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6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medium">
        <color indexed="12"/>
      </left>
      <right/>
      <top/>
      <bottom/>
      <diagonal/>
    </border>
    <border>
      <left/>
      <right style="medium">
        <color indexed="1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s>
  <cellStyleXfs count="7">
    <xf numFmtId="0" fontId="0" fillId="0" borderId="0"/>
    <xf numFmtId="0" fontId="2" fillId="0" borderId="0" applyNumberFormat="0" applyFill="0" applyBorder="0" applyAlignment="0" applyProtection="0">
      <alignment vertical="top"/>
      <protection locked="0"/>
    </xf>
    <xf numFmtId="9" fontId="40" fillId="0" borderId="0" applyFont="0" applyFill="0" applyBorder="0" applyAlignment="0" applyProtection="0"/>
    <xf numFmtId="0" fontId="2" fillId="0" borderId="0" applyNumberFormat="0" applyFill="0" applyBorder="0" applyAlignment="0" applyProtection="0">
      <alignment vertical="top"/>
      <protection locked="0"/>
    </xf>
    <xf numFmtId="0" fontId="40" fillId="0" borderId="0"/>
    <xf numFmtId="9" fontId="40" fillId="0" borderId="0" applyFont="0" applyFill="0" applyBorder="0" applyAlignment="0" applyProtection="0"/>
    <xf numFmtId="0" fontId="41" fillId="0" borderId="0">
      <alignment vertical="center"/>
    </xf>
  </cellStyleXfs>
  <cellXfs count="320">
    <xf numFmtId="0" fontId="0" fillId="0" borderId="0" xfId="0"/>
    <xf numFmtId="0" fontId="3"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10" xfId="0" applyFont="1" applyFill="1" applyBorder="1" applyAlignment="1">
      <alignment vertical="top"/>
    </xf>
    <xf numFmtId="0" fontId="6" fillId="3" borderId="11" xfId="0" applyFont="1" applyFill="1" applyBorder="1" applyAlignment="1">
      <alignment vertical="top"/>
    </xf>
    <xf numFmtId="0" fontId="6" fillId="3" borderId="12" xfId="0" applyFont="1" applyFill="1" applyBorder="1" applyAlignment="1">
      <alignment vertical="top"/>
    </xf>
    <xf numFmtId="0" fontId="7" fillId="2" borderId="10" xfId="0" applyFont="1" applyFill="1" applyBorder="1" applyAlignment="1">
      <alignment horizontal="center" vertical="center" wrapText="1"/>
    </xf>
    <xf numFmtId="0" fontId="7" fillId="2" borderId="10" xfId="0" applyNumberFormat="1" applyFont="1" applyFill="1" applyBorder="1" applyAlignment="1">
      <alignment horizontal="center" vertical="center" wrapText="1"/>
    </xf>
    <xf numFmtId="9" fontId="7" fillId="2" borderId="13" xfId="2" applyFont="1" applyFill="1" applyBorder="1" applyAlignment="1">
      <alignment horizontal="center" vertical="center" wrapText="1"/>
    </xf>
    <xf numFmtId="177" fontId="8" fillId="2" borderId="12" xfId="0" applyNumberFormat="1" applyFont="1" applyFill="1" applyBorder="1" applyAlignment="1">
      <alignment horizontal="center" vertical="center" wrapText="1"/>
    </xf>
    <xf numFmtId="177" fontId="8" fillId="2" borderId="14"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5" xfId="2" applyFont="1" applyFill="1" applyBorder="1" applyAlignment="1">
      <alignment horizontal="center" vertical="center" wrapText="1"/>
    </xf>
    <xf numFmtId="0" fontId="7" fillId="5" borderId="16" xfId="0" applyFont="1" applyFill="1" applyBorder="1" applyAlignment="1">
      <alignment horizontal="left" vertical="center" wrapText="1"/>
    </xf>
    <xf numFmtId="0" fontId="7" fillId="5" borderId="17" xfId="0" applyNumberFormat="1" applyFont="1" applyFill="1" applyBorder="1" applyAlignment="1">
      <alignment horizontal="center" vertical="center" wrapText="1"/>
    </xf>
    <xf numFmtId="9" fontId="7" fillId="5" borderId="16" xfId="2" applyNumberFormat="1" applyFont="1" applyFill="1" applyBorder="1" applyAlignment="1">
      <alignment horizontal="center" vertical="center" wrapText="1"/>
    </xf>
    <xf numFmtId="177" fontId="7" fillId="5" borderId="17" xfId="0" applyNumberFormat="1"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18" xfId="0" applyNumberFormat="1" applyFont="1" applyFill="1" applyBorder="1" applyAlignment="1">
      <alignment horizontal="center" vertical="center" wrapText="1"/>
    </xf>
    <xf numFmtId="9" fontId="7" fillId="2" borderId="10" xfId="2" applyNumberFormat="1" applyFont="1" applyFill="1" applyBorder="1" applyAlignment="1">
      <alignment horizontal="right" vertical="center" wrapText="1"/>
    </xf>
    <xf numFmtId="177" fontId="7" fillId="2" borderId="17" xfId="0" applyNumberFormat="1" applyFont="1" applyFill="1" applyBorder="1" applyAlignment="1">
      <alignment horizontal="center" vertical="center" wrapText="1"/>
    </xf>
    <xf numFmtId="0" fontId="0" fillId="4" borderId="0" xfId="0" applyFill="1" applyBorder="1"/>
    <xf numFmtId="0" fontId="6" fillId="6" borderId="4" xfId="0" applyFont="1" applyFill="1" applyBorder="1" applyAlignment="1">
      <alignment horizontal="center" wrapText="1"/>
    </xf>
    <xf numFmtId="0" fontId="6" fillId="6" borderId="10" xfId="0" applyFont="1" applyFill="1" applyBorder="1" applyAlignment="1">
      <alignment horizontal="center" wrapText="1"/>
    </xf>
    <xf numFmtId="0" fontId="9" fillId="4" borderId="12" xfId="0" applyNumberFormat="1" applyFont="1" applyFill="1" applyBorder="1" applyAlignment="1">
      <alignment horizontal="center"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8" fontId="0" fillId="4" borderId="8" xfId="0" applyNumberFormat="1" applyFont="1" applyFill="1" applyBorder="1" applyAlignment="1">
      <alignment horizontal="center" vertical="top" wrapText="1"/>
    </xf>
    <xf numFmtId="0" fontId="0" fillId="2" borderId="10" xfId="0" applyFont="1" applyFill="1" applyBorder="1" applyAlignment="1">
      <alignment horizontal="left" vertical="top" wrapText="1"/>
    </xf>
    <xf numFmtId="0" fontId="0" fillId="4" borderId="4" xfId="0" applyFont="1" applyFill="1" applyBorder="1" applyAlignment="1">
      <alignment vertical="top" wrapText="1"/>
    </xf>
    <xf numFmtId="0" fontId="0" fillId="4" borderId="4" xfId="0" applyFont="1" applyFill="1" applyBorder="1" applyAlignment="1">
      <alignment horizontal="left" vertical="top" wrapText="1"/>
    </xf>
    <xf numFmtId="14" fontId="0" fillId="4" borderId="4" xfId="0" applyNumberFormat="1" applyFont="1" applyFill="1" applyBorder="1" applyAlignment="1">
      <alignment horizontal="center" vertical="top" wrapText="1"/>
    </xf>
    <xf numFmtId="0" fontId="0" fillId="4" borderId="4" xfId="0" applyFont="1" applyFill="1" applyBorder="1" applyAlignment="1">
      <alignment horizontal="center" vertical="top" wrapText="1"/>
    </xf>
    <xf numFmtId="178" fontId="0" fillId="4" borderId="10"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4" xfId="0" applyFont="1" applyFill="1" applyBorder="1" applyAlignment="1">
      <alignment horizontal="center" wrapText="1"/>
    </xf>
    <xf numFmtId="0" fontId="11" fillId="0" borderId="8" xfId="0" applyFont="1" applyBorder="1" applyAlignment="1">
      <alignment vertical="top" wrapText="1"/>
    </xf>
    <xf numFmtId="0" fontId="13" fillId="0" borderId="8" xfId="0" applyFont="1" applyBorder="1" applyAlignment="1">
      <alignment vertical="top" wrapText="1"/>
    </xf>
    <xf numFmtId="0" fontId="13" fillId="4" borderId="4" xfId="0" applyFont="1" applyFill="1" applyBorder="1" applyAlignment="1">
      <alignment horizontal="left" vertical="top" wrapText="1"/>
    </xf>
    <xf numFmtId="0" fontId="13" fillId="4" borderId="4" xfId="0" applyFont="1" applyFill="1" applyBorder="1" applyAlignment="1">
      <alignment vertical="top" wrapText="1"/>
    </xf>
    <xf numFmtId="0" fontId="11" fillId="0" borderId="4" xfId="0" applyFont="1" applyBorder="1" applyAlignment="1">
      <alignment vertical="top" wrapText="1"/>
    </xf>
    <xf numFmtId="0" fontId="9" fillId="4" borderId="4" xfId="0" applyNumberFormat="1" applyFont="1" applyFill="1" applyBorder="1" applyAlignment="1">
      <alignment horizontal="center" vertical="top" wrapText="1"/>
    </xf>
    <xf numFmtId="14" fontId="0" fillId="4" borderId="6" xfId="0" applyNumberFormat="1" applyFont="1" applyFill="1" applyBorder="1" applyAlignment="1">
      <alignment horizontal="center" vertical="top" wrapText="1"/>
    </xf>
    <xf numFmtId="0" fontId="0" fillId="4" borderId="6" xfId="0" applyFont="1" applyFill="1" applyBorder="1" applyAlignment="1">
      <alignment horizontal="center" vertical="top" wrapText="1"/>
    </xf>
    <xf numFmtId="178" fontId="0" fillId="4" borderId="6" xfId="0" applyNumberFormat="1" applyFont="1" applyFill="1" applyBorder="1" applyAlignment="1">
      <alignment horizontal="center" vertical="top" wrapText="1"/>
    </xf>
    <xf numFmtId="0" fontId="13" fillId="0" borderId="0" xfId="0" applyFont="1" applyAlignment="1">
      <alignment wrapText="1"/>
    </xf>
    <xf numFmtId="0" fontId="16" fillId="3" borderId="10" xfId="0" applyFont="1" applyFill="1" applyBorder="1" applyAlignment="1" applyProtection="1">
      <alignment vertical="center"/>
    </xf>
    <xf numFmtId="0" fontId="17" fillId="3" borderId="12" xfId="0" applyFont="1" applyFill="1" applyBorder="1" applyAlignment="1" applyProtection="1">
      <alignment vertical="center"/>
    </xf>
    <xf numFmtId="0" fontId="6" fillId="8" borderId="4" xfId="0" applyFont="1" applyFill="1" applyBorder="1" applyAlignment="1" applyProtection="1">
      <alignment vertical="center"/>
    </xf>
    <xf numFmtId="0" fontId="14" fillId="2" borderId="4" xfId="1" applyFont="1" applyFill="1" applyBorder="1" applyAlignment="1" applyProtection="1">
      <alignment vertical="center"/>
    </xf>
    <xf numFmtId="0" fontId="9" fillId="4" borderId="4" xfId="0" applyFont="1" applyFill="1" applyBorder="1" applyAlignment="1" applyProtection="1">
      <alignment vertical="center"/>
      <protection locked="0"/>
    </xf>
    <xf numFmtId="0" fontId="18" fillId="2" borderId="0" xfId="0" applyFont="1" applyFill="1" applyAlignment="1">
      <alignment horizontal="center"/>
    </xf>
    <xf numFmtId="0" fontId="9" fillId="2" borderId="0" xfId="0" applyFont="1" applyFill="1" applyAlignment="1">
      <alignment horizontal="center"/>
    </xf>
    <xf numFmtId="0" fontId="19" fillId="3" borderId="36" xfId="0" applyFont="1" applyFill="1" applyBorder="1" applyAlignment="1" applyProtection="1">
      <alignment vertical="center"/>
    </xf>
    <xf numFmtId="0" fontId="17" fillId="3" borderId="36" xfId="0" applyFont="1" applyFill="1" applyBorder="1" applyAlignment="1" applyProtection="1">
      <alignment vertical="center"/>
    </xf>
    <xf numFmtId="0" fontId="0" fillId="4" borderId="0" xfId="0" applyFill="1"/>
    <xf numFmtId="0" fontId="0" fillId="4" borderId="10" xfId="0" applyFill="1" applyBorder="1"/>
    <xf numFmtId="0" fontId="0" fillId="4" borderId="11" xfId="0" applyFill="1" applyBorder="1"/>
    <xf numFmtId="0" fontId="0" fillId="4" borderId="12" xfId="0" applyFill="1" applyBorder="1"/>
    <xf numFmtId="0" fontId="20" fillId="4" borderId="10" xfId="0" applyFont="1" applyFill="1" applyBorder="1"/>
    <xf numFmtId="0" fontId="20" fillId="4" borderId="11" xfId="0" applyFont="1" applyFill="1" applyBorder="1"/>
    <xf numFmtId="0" fontId="20" fillId="4" borderId="12" xfId="0" applyFont="1" applyFill="1" applyBorder="1"/>
    <xf numFmtId="0" fontId="20" fillId="4" borderId="0" xfId="0" applyFont="1" applyFill="1"/>
    <xf numFmtId="0" fontId="16" fillId="3" borderId="10" xfId="0" applyFont="1" applyFill="1" applyBorder="1" applyAlignment="1" applyProtection="1">
      <alignment horizontal="left" vertical="center"/>
    </xf>
    <xf numFmtId="0" fontId="16" fillId="3" borderId="11" xfId="0" applyFont="1" applyFill="1" applyBorder="1" applyAlignment="1" applyProtection="1">
      <alignment horizontal="left" vertical="center"/>
    </xf>
    <xf numFmtId="0" fontId="16" fillId="3" borderId="12" xfId="0" applyFont="1" applyFill="1" applyBorder="1" applyAlignment="1" applyProtection="1">
      <alignment horizontal="left" vertical="center"/>
    </xf>
    <xf numFmtId="0" fontId="16"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1" fillId="8" borderId="4" xfId="0"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0" fontId="22" fillId="2" borderId="35" xfId="0" applyFont="1" applyFill="1" applyBorder="1" applyAlignment="1" applyProtection="1">
      <alignment horizontal="center" vertical="center"/>
    </xf>
    <xf numFmtId="0" fontId="23" fillId="4" borderId="35" xfId="0" applyFont="1" applyFill="1" applyBorder="1" applyAlignment="1" applyProtection="1">
      <alignment vertical="center"/>
    </xf>
    <xf numFmtId="176" fontId="9" fillId="4" borderId="3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2" fillId="2" borderId="33" xfId="0" applyFont="1" applyFill="1" applyBorder="1" applyAlignment="1" applyProtection="1">
      <alignment horizontal="center" vertical="center"/>
    </xf>
    <xf numFmtId="0" fontId="23" fillId="4" borderId="33" xfId="0" applyFont="1" applyFill="1" applyBorder="1" applyAlignment="1" applyProtection="1">
      <alignment vertical="center"/>
    </xf>
    <xf numFmtId="176" fontId="9" fillId="4" borderId="33"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16" xfId="0" applyNumberFormat="1" applyFont="1" applyFill="1" applyBorder="1" applyAlignment="1" applyProtection="1">
      <alignment horizontal="right" vertical="center"/>
      <protection locked="0"/>
    </xf>
    <xf numFmtId="176" fontId="9" fillId="4" borderId="8" xfId="0" applyNumberFormat="1" applyFont="1" applyFill="1" applyBorder="1" applyAlignment="1" applyProtection="1">
      <alignment horizontal="right" vertical="center"/>
      <protection locked="0"/>
    </xf>
    <xf numFmtId="177" fontId="9" fillId="4" borderId="8" xfId="0" applyNumberFormat="1" applyFont="1" applyFill="1" applyBorder="1" applyAlignment="1" applyProtection="1">
      <alignment horizontal="right" vertical="center"/>
      <protection locked="0"/>
    </xf>
    <xf numFmtId="0" fontId="24" fillId="2" borderId="35" xfId="0" applyFont="1" applyFill="1" applyBorder="1" applyAlignment="1" applyProtection="1">
      <alignment horizontal="left" vertical="center"/>
    </xf>
    <xf numFmtId="0" fontId="22" fillId="2" borderId="41" xfId="0" applyFont="1" applyFill="1" applyBorder="1" applyAlignment="1" applyProtection="1">
      <alignment horizontal="left" vertical="center"/>
    </xf>
    <xf numFmtId="0" fontId="22" fillId="2" borderId="32"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0" fontId="22" fillId="2" borderId="0" xfId="0" applyFont="1" applyFill="1" applyBorder="1" applyAlignment="1" applyProtection="1">
      <alignment horizontal="left" vertical="center"/>
    </xf>
    <xf numFmtId="0" fontId="22" fillId="2" borderId="34" xfId="0" applyFont="1" applyFill="1" applyBorder="1" applyAlignment="1" applyProtection="1">
      <alignment horizontal="left" vertical="center"/>
    </xf>
    <xf numFmtId="0" fontId="22" fillId="2" borderId="33" xfId="0" applyFont="1" applyFill="1" applyBorder="1" applyAlignment="1" applyProtection="1">
      <alignment horizontal="left" vertical="center"/>
    </xf>
    <xf numFmtId="0" fontId="22" fillId="2" borderId="16" xfId="0" applyFont="1" applyFill="1" applyBorder="1" applyAlignment="1" applyProtection="1">
      <alignment horizontal="left" vertical="center"/>
    </xf>
    <xf numFmtId="0" fontId="22" fillId="2" borderId="46" xfId="0" applyFont="1" applyFill="1" applyBorder="1" applyAlignment="1" applyProtection="1">
      <alignment horizontal="left" vertical="center"/>
    </xf>
    <xf numFmtId="0" fontId="22" fillId="2" borderId="14"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5" fillId="4" borderId="0" xfId="0" applyFont="1" applyFill="1" applyAlignment="1">
      <alignment horizontal="right"/>
    </xf>
    <xf numFmtId="0" fontId="0" fillId="4" borderId="0" xfId="0" applyFont="1" applyFill="1" applyAlignment="1" applyProtection="1">
      <alignment vertical="center"/>
    </xf>
    <xf numFmtId="0" fontId="16" fillId="3" borderId="11" xfId="0" applyFont="1" applyFill="1" applyBorder="1" applyAlignment="1" applyProtection="1">
      <alignment vertical="center"/>
    </xf>
    <xf numFmtId="0" fontId="22" fillId="2" borderId="35" xfId="0" applyFont="1" applyFill="1" applyBorder="1" applyAlignment="1" applyProtection="1">
      <alignment vertical="center"/>
    </xf>
    <xf numFmtId="0" fontId="22" fillId="2" borderId="33" xfId="0" applyFont="1" applyFill="1" applyBorder="1" applyAlignment="1" applyProtection="1">
      <alignment vertical="center"/>
    </xf>
    <xf numFmtId="0" fontId="22" fillId="2" borderId="16" xfId="0" applyFont="1" applyFill="1" applyBorder="1" applyAlignment="1" applyProtection="1">
      <alignment vertical="center"/>
    </xf>
    <xf numFmtId="0" fontId="26"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2" fillId="2" borderId="7" xfId="0" applyFont="1" applyFill="1" applyBorder="1" applyAlignment="1" applyProtection="1">
      <alignment vertical="center"/>
    </xf>
    <xf numFmtId="0" fontId="22" fillId="2" borderId="8" xfId="0" applyFont="1" applyFill="1" applyBorder="1" applyAlignment="1" applyProtection="1">
      <alignment vertical="center"/>
    </xf>
    <xf numFmtId="0" fontId="16" fillId="3" borderId="35" xfId="0" applyFont="1" applyFill="1" applyBorder="1" applyAlignment="1" applyProtection="1">
      <alignment vertical="center"/>
    </xf>
    <xf numFmtId="0" fontId="17" fillId="3" borderId="32" xfId="0" applyFont="1" applyFill="1" applyBorder="1" applyAlignment="1" applyProtection="1">
      <alignment vertical="center"/>
    </xf>
    <xf numFmtId="0" fontId="6" fillId="8" borderId="4" xfId="0" applyFont="1" applyFill="1" applyBorder="1" applyAlignment="1" applyProtection="1">
      <alignment horizontal="center"/>
    </xf>
    <xf numFmtId="0" fontId="6" fillId="8" borderId="4" xfId="0" applyFont="1" applyFill="1" applyBorder="1" applyAlignment="1" applyProtection="1">
      <alignment horizontal="center" wrapText="1"/>
    </xf>
    <xf numFmtId="0" fontId="0" fillId="4" borderId="0" xfId="0" applyFont="1" applyFill="1" applyProtection="1"/>
    <xf numFmtId="0" fontId="0" fillId="4" borderId="6" xfId="0" applyFont="1" applyFill="1" applyBorder="1" applyAlignment="1" applyProtection="1">
      <alignment horizontal="center" vertical="center"/>
    </xf>
    <xf numFmtId="0" fontId="0" fillId="2" borderId="6" xfId="0" applyFill="1" applyBorder="1" applyAlignment="1">
      <alignment horizontal="right" vertical="center"/>
    </xf>
    <xf numFmtId="177" fontId="8" fillId="2" borderId="6" xfId="0" applyNumberFormat="1" applyFont="1" applyFill="1" applyBorder="1" applyAlignment="1">
      <alignment horizontal="right" vertical="center"/>
    </xf>
    <xf numFmtId="0" fontId="0" fillId="4" borderId="6" xfId="0" applyFill="1" applyBorder="1" applyAlignment="1">
      <alignment horizontal="center" vertical="center"/>
    </xf>
    <xf numFmtId="0" fontId="0" fillId="4" borderId="6" xfId="0" applyFont="1" applyFill="1" applyBorder="1" applyAlignment="1">
      <alignment horizontal="center" vertical="center"/>
    </xf>
    <xf numFmtId="0" fontId="16" fillId="3" borderId="10" xfId="0" applyFont="1" applyFill="1" applyBorder="1" applyProtection="1"/>
    <xf numFmtId="0" fontId="16" fillId="3" borderId="11" xfId="0" applyFont="1" applyFill="1" applyBorder="1" applyProtection="1"/>
    <xf numFmtId="0" fontId="0" fillId="4" borderId="8" xfId="0" applyFont="1" applyFill="1" applyBorder="1" applyAlignment="1">
      <alignment horizontal="center" vertical="center"/>
    </xf>
    <xf numFmtId="0" fontId="0" fillId="2" borderId="8" xfId="0" applyFill="1" applyBorder="1" applyAlignment="1">
      <alignment horizontal="right" vertical="center"/>
    </xf>
    <xf numFmtId="177" fontId="8" fillId="2" borderId="8" xfId="0" applyNumberFormat="1" applyFont="1" applyFill="1" applyBorder="1" applyAlignment="1">
      <alignment horizontal="right" vertical="center"/>
    </xf>
    <xf numFmtId="0" fontId="8" fillId="4" borderId="0" xfId="0" applyFont="1" applyFill="1"/>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12" xfId="0" applyFont="1" applyFill="1" applyBorder="1" applyAlignment="1" applyProtection="1">
      <alignment horizontal="left" vertical="center"/>
    </xf>
    <xf numFmtId="0" fontId="9" fillId="2" borderId="4" xfId="0" applyFont="1" applyFill="1" applyBorder="1" applyAlignment="1">
      <alignment vertical="center"/>
    </xf>
    <xf numFmtId="181" fontId="7" fillId="2" borderId="4" xfId="0" applyNumberFormat="1" applyFont="1" applyFill="1" applyBorder="1" applyAlignment="1">
      <alignment vertical="center"/>
    </xf>
    <xf numFmtId="0" fontId="28" fillId="4" borderId="0" xfId="0" applyFont="1" applyFill="1" applyAlignment="1">
      <alignment horizontal="center"/>
    </xf>
    <xf numFmtId="0" fontId="29" fillId="2" borderId="0" xfId="0" applyFont="1" applyFill="1" applyAlignment="1" applyProtection="1">
      <alignment horizontal="right"/>
    </xf>
    <xf numFmtId="0" fontId="30" fillId="2" borderId="0" xfId="0" applyFont="1" applyFill="1" applyAlignment="1">
      <alignment horizontal="right" vertical="center"/>
    </xf>
    <xf numFmtId="0" fontId="31" fillId="2" borderId="0" xfId="1" applyFont="1" applyFill="1" applyAlignment="1" applyProtection="1">
      <alignment horizontal="right" vertical="top"/>
    </xf>
    <xf numFmtId="0" fontId="18" fillId="2" borderId="0" xfId="0" applyFont="1" applyFill="1" applyAlignment="1">
      <alignment horizontal="right"/>
    </xf>
    <xf numFmtId="0" fontId="28" fillId="2" borderId="0" xfId="0" applyFont="1" applyFill="1" applyAlignment="1">
      <alignment horizontal="center" vertical="top"/>
    </xf>
    <xf numFmtId="0" fontId="9" fillId="4" borderId="0" xfId="0" applyFont="1" applyFill="1"/>
    <xf numFmtId="0" fontId="17" fillId="3" borderId="12" xfId="0" applyFont="1" applyFill="1" applyBorder="1" applyProtection="1"/>
    <xf numFmtId="3" fontId="9" fillId="2" borderId="35" xfId="0" applyNumberFormat="1" applyFont="1" applyFill="1" applyBorder="1" applyAlignment="1">
      <alignment vertical="center"/>
    </xf>
    <xf numFmtId="9" fontId="9" fillId="2" borderId="13" xfId="2" applyFont="1" applyFill="1" applyBorder="1" applyAlignment="1">
      <alignment vertical="center"/>
    </xf>
    <xf numFmtId="181" fontId="7" fillId="2" borderId="7" xfId="0" applyNumberFormat="1" applyFont="1" applyFill="1" applyBorder="1" applyAlignment="1">
      <alignment vertical="center"/>
    </xf>
    <xf numFmtId="3" fontId="9" fillId="2" borderId="33" xfId="0" applyNumberFormat="1" applyFont="1" applyFill="1" applyBorder="1" applyAlignment="1">
      <alignment vertical="center"/>
    </xf>
    <xf numFmtId="9" fontId="9" fillId="2" borderId="51" xfId="2" applyFont="1" applyFill="1" applyBorder="1" applyAlignment="1">
      <alignment vertical="center"/>
    </xf>
    <xf numFmtId="181" fontId="7" fillId="2" borderId="6" xfId="0" applyNumberFormat="1" applyFont="1" applyFill="1" applyBorder="1" applyAlignment="1">
      <alignment vertical="center"/>
    </xf>
    <xf numFmtId="3" fontId="27" fillId="2" borderId="33" xfId="0" applyNumberFormat="1" applyFont="1" applyFill="1" applyBorder="1" applyAlignment="1">
      <alignment vertical="center"/>
    </xf>
    <xf numFmtId="9" fontId="27" fillId="2" borderId="51" xfId="2" applyFont="1" applyFill="1" applyBorder="1" applyAlignment="1">
      <alignment vertical="center"/>
    </xf>
    <xf numFmtId="181" fontId="32" fillId="2" borderId="6" xfId="0" applyNumberFormat="1" applyFont="1" applyFill="1" applyBorder="1" applyAlignment="1">
      <alignment vertical="center"/>
    </xf>
    <xf numFmtId="3" fontId="9" fillId="2" borderId="16" xfId="0" applyNumberFormat="1" applyFont="1" applyFill="1" applyBorder="1" applyAlignment="1">
      <alignment vertical="center"/>
    </xf>
    <xf numFmtId="9" fontId="9" fillId="2" borderId="52" xfId="2" applyFont="1" applyFill="1" applyBorder="1" applyAlignment="1">
      <alignment vertical="center"/>
    </xf>
    <xf numFmtId="181" fontId="7" fillId="2" borderId="8" xfId="0" applyNumberFormat="1" applyFont="1" applyFill="1" applyBorder="1" applyAlignment="1">
      <alignment vertical="center"/>
    </xf>
    <xf numFmtId="3" fontId="9" fillId="2" borderId="10" xfId="0" applyNumberFormat="1" applyFont="1" applyFill="1" applyBorder="1" applyAlignment="1">
      <alignment vertical="center"/>
    </xf>
    <xf numFmtId="9" fontId="9" fillId="2" borderId="15" xfId="2" applyFont="1" applyFill="1" applyBorder="1" applyAlignment="1">
      <alignment vertical="center"/>
    </xf>
    <xf numFmtId="3" fontId="22" fillId="2" borderId="10" xfId="0" applyNumberFormat="1" applyFont="1" applyFill="1" applyBorder="1" applyAlignment="1">
      <alignment vertical="center"/>
    </xf>
    <xf numFmtId="0" fontId="22" fillId="2" borderId="15" xfId="0" applyFont="1" applyFill="1" applyBorder="1" applyAlignment="1">
      <alignment vertical="center"/>
    </xf>
    <xf numFmtId="181" fontId="33" fillId="2" borderId="4" xfId="0" applyNumberFormat="1" applyFont="1" applyFill="1" applyBorder="1" applyAlignment="1">
      <alignment vertical="center"/>
    </xf>
    <xf numFmtId="178" fontId="0" fillId="4" borderId="4" xfId="0" applyNumberFormat="1" applyFont="1" applyFill="1" applyBorder="1" applyAlignment="1">
      <alignment horizontal="center" vertical="top" wrapText="1"/>
    </xf>
    <xf numFmtId="178" fontId="0" fillId="4" borderId="4" xfId="0" applyNumberFormat="1" applyFont="1" applyFill="1" applyBorder="1" applyAlignment="1">
      <alignment horizontal="left" vertical="top" wrapText="1"/>
    </xf>
    <xf numFmtId="0" fontId="11" fillId="2" borderId="53" xfId="0" applyFont="1" applyFill="1" applyBorder="1" applyAlignment="1">
      <alignment horizontal="center"/>
    </xf>
    <xf numFmtId="0" fontId="12" fillId="2" borderId="40" xfId="0" applyFont="1" applyFill="1" applyBorder="1" applyAlignment="1">
      <alignment horizontal="right" vertical="center" wrapText="1"/>
    </xf>
    <xf numFmtId="0" fontId="12" fillId="2" borderId="38" xfId="0" applyFont="1" applyFill="1" applyBorder="1" applyAlignment="1">
      <alignment horizontal="right" vertical="center" wrapText="1"/>
    </xf>
    <xf numFmtId="0" fontId="44" fillId="0" borderId="54" xfId="0" quotePrefix="1" applyFont="1" applyBorder="1"/>
    <xf numFmtId="0" fontId="11" fillId="2" borderId="23" xfId="0" applyFont="1" applyFill="1" applyBorder="1" applyAlignment="1">
      <alignment horizontal="center"/>
    </xf>
    <xf numFmtId="0" fontId="12" fillId="2" borderId="12" xfId="0" applyFont="1" applyFill="1" applyBorder="1" applyAlignment="1">
      <alignment horizontal="right" vertical="center" wrapText="1"/>
    </xf>
    <xf numFmtId="0" fontId="11" fillId="2" borderId="24" xfId="0" applyFont="1" applyFill="1" applyBorder="1" applyAlignment="1">
      <alignment horizontal="center"/>
    </xf>
    <xf numFmtId="0" fontId="11" fillId="2" borderId="25" xfId="0" applyFont="1" applyFill="1" applyBorder="1" applyAlignment="1">
      <alignment horizontal="center"/>
    </xf>
    <xf numFmtId="0" fontId="12" fillId="2" borderId="26" xfId="0" applyFont="1" applyFill="1" applyBorder="1" applyAlignment="1">
      <alignment horizontal="right" vertical="center" wrapText="1"/>
    </xf>
    <xf numFmtId="0" fontId="12" fillId="2" borderId="27" xfId="0" applyFont="1" applyFill="1" applyBorder="1" applyAlignment="1">
      <alignment horizontal="center"/>
    </xf>
    <xf numFmtId="0" fontId="12" fillId="2" borderId="28" xfId="0" applyFont="1" applyFill="1" applyBorder="1" applyAlignment="1">
      <alignment horizontal="right"/>
    </xf>
    <xf numFmtId="0" fontId="12" fillId="2" borderId="29" xfId="0" applyFont="1" applyFill="1" applyBorder="1" applyAlignment="1">
      <alignment horizontal="center"/>
    </xf>
    <xf numFmtId="179" fontId="11" fillId="0" borderId="3" xfId="0" applyNumberFormat="1" applyFont="1" applyBorder="1" applyAlignment="1">
      <alignment horizontal="center" wrapText="1"/>
    </xf>
    <xf numFmtId="0" fontId="12" fillId="2" borderId="25" xfId="0" applyFont="1" applyFill="1" applyBorder="1" applyAlignment="1">
      <alignment horizontal="center"/>
    </xf>
    <xf numFmtId="0" fontId="12" fillId="2" borderId="30" xfId="0" applyFont="1" applyFill="1" applyBorder="1" applyAlignment="1">
      <alignment horizontal="right"/>
    </xf>
    <xf numFmtId="0" fontId="12" fillId="2" borderId="31" xfId="0" applyFont="1" applyFill="1" applyBorder="1" applyAlignment="1">
      <alignment horizontal="center"/>
    </xf>
    <xf numFmtId="14" fontId="11" fillId="0" borderId="5" xfId="0" applyNumberFormat="1" applyFont="1" applyBorder="1" applyAlignment="1">
      <alignment horizontal="center" wrapText="1"/>
    </xf>
    <xf numFmtId="0" fontId="12" fillId="2" borderId="1" xfId="0" applyFont="1" applyFill="1" applyBorder="1" applyAlignment="1">
      <alignment horizontal="center" vertical="center" textRotation="180"/>
    </xf>
    <xf numFmtId="0" fontId="12" fillId="2" borderId="2" xfId="0" applyFont="1" applyFill="1" applyBorder="1" applyAlignment="1">
      <alignment vertical="center" wrapText="1"/>
    </xf>
    <xf numFmtId="0" fontId="12" fillId="2" borderId="2" xfId="0" applyFont="1" applyFill="1" applyBorder="1" applyAlignment="1">
      <alignment horizontal="center" vertical="center" wrapText="1"/>
    </xf>
    <xf numFmtId="0" fontId="12" fillId="2" borderId="2" xfId="0" applyFont="1" applyFill="1" applyBorder="1"/>
    <xf numFmtId="0" fontId="11" fillId="0" borderId="9" xfId="0" applyFont="1" applyBorder="1" applyAlignment="1">
      <alignment horizontal="center" vertical="top" wrapText="1"/>
    </xf>
    <xf numFmtId="0" fontId="9" fillId="4"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2" fillId="2" borderId="5" xfId="0" applyFont="1" applyFill="1" applyBorder="1" applyAlignment="1">
      <alignment wrapText="1"/>
    </xf>
    <xf numFmtId="0" fontId="11" fillId="2" borderId="5" xfId="0" applyFont="1" applyFill="1" applyBorder="1" applyAlignment="1">
      <alignment wrapText="1"/>
    </xf>
    <xf numFmtId="0" fontId="0" fillId="0" borderId="0" xfId="0" applyAlignment="1">
      <alignment vertical="center"/>
    </xf>
    <xf numFmtId="0" fontId="1" fillId="0" borderId="0" xfId="0" applyFont="1"/>
    <xf numFmtId="0" fontId="13" fillId="4" borderId="7" xfId="0" applyFont="1" applyFill="1" applyBorder="1" applyAlignment="1">
      <alignment horizontal="left" vertical="top" wrapText="1"/>
    </xf>
    <xf numFmtId="0" fontId="13" fillId="4" borderId="4" xfId="0" applyFont="1" applyFill="1" applyBorder="1" applyAlignment="1" applyProtection="1">
      <alignment vertical="center"/>
      <protection locked="0"/>
    </xf>
    <xf numFmtId="0" fontId="40" fillId="2" borderId="4" xfId="0" applyFont="1" applyFill="1" applyBorder="1" applyAlignment="1">
      <alignment horizontal="left" vertical="top" wrapText="1"/>
    </xf>
    <xf numFmtId="0" fontId="40" fillId="2" borderId="57" xfId="0" applyFont="1" applyFill="1" applyBorder="1" applyAlignment="1">
      <alignment horizontal="left" vertical="top" wrapText="1"/>
    </xf>
    <xf numFmtId="0" fontId="9" fillId="4" borderId="57" xfId="0" applyNumberFormat="1" applyFont="1" applyFill="1" applyBorder="1" applyAlignment="1">
      <alignment horizontal="center" vertical="top" wrapText="1"/>
    </xf>
    <xf numFmtId="178" fontId="0" fillId="4" borderId="57" xfId="0" applyNumberFormat="1" applyFont="1" applyFill="1" applyBorder="1" applyAlignment="1">
      <alignment horizontal="center" vertical="top" wrapText="1"/>
    </xf>
    <xf numFmtId="0" fontId="11" fillId="0" borderId="57" xfId="0" applyFont="1" applyBorder="1" applyAlignment="1">
      <alignment vertical="top" wrapText="1"/>
    </xf>
    <xf numFmtId="0" fontId="40" fillId="4" borderId="4" xfId="0" applyFont="1" applyFill="1" applyBorder="1" applyAlignment="1">
      <alignment horizontal="center" vertical="top" wrapText="1"/>
    </xf>
    <xf numFmtId="0" fontId="40" fillId="4" borderId="57" xfId="0" applyFont="1" applyFill="1" applyBorder="1" applyAlignment="1">
      <alignment vertical="top" wrapText="1"/>
    </xf>
    <xf numFmtId="0" fontId="40" fillId="0" borderId="57" xfId="0" applyFont="1" applyFill="1" applyBorder="1" applyAlignment="1">
      <alignment wrapText="1"/>
    </xf>
    <xf numFmtId="0" fontId="11" fillId="0" borderId="57" xfId="0" applyFont="1" applyBorder="1" applyAlignment="1">
      <alignment horizontal="center" vertical="top" wrapText="1"/>
    </xf>
    <xf numFmtId="0" fontId="13" fillId="0" borderId="57" xfId="0" applyFont="1" applyBorder="1" applyAlignment="1">
      <alignment vertical="top" wrapText="1"/>
    </xf>
    <xf numFmtId="0" fontId="13" fillId="0" borderId="58" xfId="0" applyFont="1" applyBorder="1" applyAlignment="1">
      <alignment vertical="top" wrapText="1"/>
    </xf>
    <xf numFmtId="0" fontId="13" fillId="4" borderId="32" xfId="0" applyFont="1" applyFill="1" applyBorder="1" applyAlignment="1">
      <alignment horizontal="left" vertical="top" wrapText="1"/>
    </xf>
    <xf numFmtId="0" fontId="13" fillId="4" borderId="57" xfId="0" applyFont="1" applyFill="1" applyBorder="1" applyAlignment="1">
      <alignment horizontal="left" vertical="top" wrapText="1"/>
    </xf>
    <xf numFmtId="0" fontId="12" fillId="2" borderId="59" xfId="0" applyFont="1" applyFill="1" applyBorder="1" applyAlignment="1">
      <alignment horizontal="center" vertical="center" textRotation="180"/>
    </xf>
    <xf numFmtId="0" fontId="12" fillId="2" borderId="60" xfId="0" applyFont="1" applyFill="1" applyBorder="1" applyAlignment="1">
      <alignment vertical="center" wrapText="1"/>
    </xf>
    <xf numFmtId="0" fontId="12" fillId="2" borderId="60" xfId="0" applyFont="1" applyFill="1" applyBorder="1" applyAlignment="1">
      <alignment horizontal="center" vertical="center" wrapText="1"/>
    </xf>
    <xf numFmtId="0" fontId="12" fillId="2" borderId="60" xfId="0" applyFont="1" applyFill="1" applyBorder="1"/>
    <xf numFmtId="0" fontId="9" fillId="4" borderId="57"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2" borderId="0" xfId="0" applyFont="1" applyFill="1" applyBorder="1" applyAlignment="1">
      <alignment wrapText="1"/>
    </xf>
    <xf numFmtId="0" fontId="11" fillId="2" borderId="0" xfId="0" applyFont="1" applyFill="1" applyBorder="1" applyAlignment="1">
      <alignment wrapText="1"/>
    </xf>
    <xf numFmtId="0" fontId="2" fillId="0" borderId="57" xfId="1" applyBorder="1" applyAlignment="1" applyProtection="1">
      <alignment vertical="top" wrapText="1"/>
    </xf>
    <xf numFmtId="0" fontId="9" fillId="4" borderId="57" xfId="0" applyFont="1" applyFill="1" applyBorder="1" applyAlignment="1">
      <alignment horizontal="left" vertical="top" wrapText="1"/>
    </xf>
    <xf numFmtId="0" fontId="6" fillId="8" borderId="7" xfId="0" applyFont="1" applyFill="1" applyBorder="1" applyAlignment="1">
      <alignment horizontal="center" wrapText="1"/>
    </xf>
    <xf numFmtId="0" fontId="6" fillId="8" borderId="8" xfId="0" applyFont="1" applyFill="1" applyBorder="1" applyAlignment="1">
      <alignment horizontal="center"/>
    </xf>
    <xf numFmtId="0" fontId="6" fillId="8" borderId="35" xfId="0" applyFont="1" applyFill="1" applyBorder="1" applyAlignment="1" applyProtection="1">
      <alignment horizontal="left"/>
    </xf>
    <xf numFmtId="0" fontId="6" fillId="8" borderId="41" xfId="0" applyFont="1" applyFill="1" applyBorder="1" applyAlignment="1" applyProtection="1">
      <alignment horizontal="left"/>
    </xf>
    <xf numFmtId="0" fontId="6" fillId="8" borderId="32" xfId="0" applyFont="1" applyFill="1" applyBorder="1" applyAlignment="1" applyProtection="1">
      <alignment horizontal="left"/>
    </xf>
    <xf numFmtId="0" fontId="6" fillId="8" borderId="16" xfId="0" applyFont="1" applyFill="1" applyBorder="1" applyAlignment="1" applyProtection="1">
      <alignment horizontal="left"/>
    </xf>
    <xf numFmtId="0" fontId="6" fillId="8" borderId="46" xfId="0" applyFont="1" applyFill="1" applyBorder="1" applyAlignment="1" applyProtection="1">
      <alignment horizontal="left"/>
    </xf>
    <xf numFmtId="0" fontId="6" fillId="8" borderId="14" xfId="0" applyFont="1" applyFill="1" applyBorder="1" applyAlignment="1" applyProtection="1">
      <alignment horizontal="left"/>
    </xf>
    <xf numFmtId="0" fontId="9" fillId="2" borderId="16" xfId="0" applyFont="1" applyFill="1" applyBorder="1" applyAlignment="1" applyProtection="1">
      <alignment horizontal="left" vertical="center"/>
    </xf>
    <xf numFmtId="0" fontId="9" fillId="2" borderId="46" xfId="0" applyFont="1" applyFill="1" applyBorder="1" applyAlignment="1" applyProtection="1">
      <alignment horizontal="left" vertical="center"/>
    </xf>
    <xf numFmtId="0" fontId="9" fillId="2" borderId="14"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12" xfId="0" applyFont="1" applyFill="1" applyBorder="1" applyAlignment="1" applyProtection="1">
      <alignment horizontal="left" vertical="center"/>
    </xf>
    <xf numFmtId="0" fontId="22" fillId="2" borderId="10" xfId="0" applyFont="1" applyFill="1" applyBorder="1" applyAlignment="1" applyProtection="1">
      <alignment horizontal="left" vertical="center"/>
    </xf>
    <xf numFmtId="0" fontId="22" fillId="2" borderId="11" xfId="0" applyFont="1" applyFill="1" applyBorder="1" applyAlignment="1" applyProtection="1">
      <alignment horizontal="left" vertical="center"/>
    </xf>
    <xf numFmtId="0" fontId="22" fillId="2" borderId="12" xfId="0" applyFont="1" applyFill="1" applyBorder="1" applyAlignment="1" applyProtection="1">
      <alignment horizontal="left" vertical="center"/>
    </xf>
    <xf numFmtId="0" fontId="6" fillId="8" borderId="35" xfId="0" applyFont="1" applyFill="1" applyBorder="1" applyAlignment="1" applyProtection="1">
      <alignment horizontal="center" wrapText="1"/>
    </xf>
    <xf numFmtId="0" fontId="6" fillId="8" borderId="16" xfId="0" applyFont="1" applyFill="1" applyBorder="1" applyAlignment="1" applyProtection="1">
      <alignment horizontal="center"/>
    </xf>
    <xf numFmtId="0" fontId="6" fillId="8" borderId="49" xfId="0" applyFont="1" applyFill="1" applyBorder="1" applyAlignment="1" applyProtection="1">
      <alignment horizontal="center" wrapText="1"/>
    </xf>
    <xf numFmtId="0" fontId="6" fillId="8" borderId="50" xfId="0" applyFont="1" applyFill="1" applyBorder="1" applyAlignment="1" applyProtection="1">
      <alignment horizontal="center"/>
    </xf>
    <xf numFmtId="0" fontId="0" fillId="2" borderId="33" xfId="0" applyFont="1" applyFill="1" applyBorder="1" applyAlignment="1" applyProtection="1">
      <alignment horizontal="left" vertical="center"/>
    </xf>
    <xf numFmtId="0" fontId="0" fillId="2" borderId="34"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0" fillId="2" borderId="16" xfId="0" applyFont="1" applyFill="1" applyBorder="1" applyAlignment="1" applyProtection="1">
      <alignment horizontal="left" vertical="center"/>
    </xf>
    <xf numFmtId="0" fontId="0" fillId="2" borderId="14" xfId="0" applyFont="1" applyFill="1" applyBorder="1" applyAlignment="1" applyProtection="1">
      <alignment horizontal="left" vertical="center"/>
    </xf>
    <xf numFmtId="0" fontId="27" fillId="2" borderId="33" xfId="0" applyFont="1" applyFill="1" applyBorder="1" applyAlignment="1" applyProtection="1">
      <alignment horizontal="left" vertical="center"/>
    </xf>
    <xf numFmtId="0" fontId="27" fillId="2" borderId="0" xfId="0" applyFont="1" applyFill="1" applyBorder="1" applyAlignment="1" applyProtection="1">
      <alignment horizontal="left" vertical="center"/>
    </xf>
    <xf numFmtId="0" fontId="27" fillId="2" borderId="34" xfId="0" applyFont="1" applyFill="1" applyBorder="1" applyAlignment="1" applyProtection="1">
      <alignment horizontal="left" vertical="center"/>
    </xf>
    <xf numFmtId="0" fontId="9" fillId="2" borderId="35" xfId="0" applyFont="1" applyFill="1" applyBorder="1" applyAlignment="1" applyProtection="1">
      <alignment horizontal="left" vertical="center"/>
    </xf>
    <xf numFmtId="0" fontId="9" fillId="2" borderId="41"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6" fillId="8" borderId="4" xfId="0" applyFont="1" applyFill="1" applyBorder="1" applyAlignment="1" applyProtection="1">
      <alignment horizontal="left"/>
    </xf>
    <xf numFmtId="0" fontId="6" fillId="8" borderId="10" xfId="0" applyFont="1" applyFill="1" applyBorder="1" applyAlignment="1" applyProtection="1">
      <alignment horizontal="center"/>
    </xf>
    <xf numFmtId="0" fontId="6" fillId="8" borderId="12" xfId="0" applyFont="1" applyFill="1" applyBorder="1" applyAlignment="1" applyProtection="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0" fontId="9" fillId="4" borderId="35" xfId="0" applyFont="1" applyFill="1" applyBorder="1" applyAlignment="1" applyProtection="1">
      <alignment horizontal="left" vertical="center"/>
      <protection locked="0"/>
    </xf>
    <xf numFmtId="0" fontId="9" fillId="4" borderId="41" xfId="0" applyFont="1" applyFill="1" applyBorder="1" applyAlignment="1" applyProtection="1">
      <alignment horizontal="left" vertical="center"/>
      <protection locked="0"/>
    </xf>
    <xf numFmtId="0" fontId="9" fillId="4" borderId="32" xfId="0" applyFont="1" applyFill="1" applyBorder="1" applyAlignment="1" applyProtection="1">
      <alignment horizontal="left" vertical="center"/>
      <protection locked="0"/>
    </xf>
    <xf numFmtId="0" fontId="22" fillId="4" borderId="33" xfId="0" applyFont="1" applyFill="1" applyBorder="1" applyAlignment="1" applyProtection="1">
      <alignment horizontal="left" vertical="center"/>
    </xf>
    <xf numFmtId="0" fontId="22" fillId="4" borderId="34"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16" xfId="0" applyFont="1" applyFill="1" applyBorder="1" applyAlignment="1" applyProtection="1">
      <alignment horizontal="left" vertical="center"/>
      <protection locked="0"/>
    </xf>
    <xf numFmtId="0" fontId="9" fillId="4" borderId="46" xfId="0" applyFont="1" applyFill="1" applyBorder="1" applyAlignment="1" applyProtection="1">
      <alignment horizontal="left" vertical="center"/>
      <protection locked="0"/>
    </xf>
    <xf numFmtId="0" fontId="9" fillId="4" borderId="14" xfId="0" applyFont="1" applyFill="1" applyBorder="1" applyAlignment="1" applyProtection="1">
      <alignment horizontal="left" vertical="center"/>
      <protection locked="0"/>
    </xf>
    <xf numFmtId="0" fontId="22" fillId="4" borderId="16" xfId="0" applyFont="1" applyFill="1" applyBorder="1" applyAlignment="1" applyProtection="1">
      <alignment horizontal="left" vertical="center"/>
    </xf>
    <xf numFmtId="0" fontId="22" fillId="4" borderId="14" xfId="0" applyFont="1" applyFill="1" applyBorder="1" applyAlignment="1" applyProtection="1">
      <alignment horizontal="left" vertical="center"/>
    </xf>
    <xf numFmtId="0" fontId="9" fillId="4" borderId="16" xfId="0" applyFont="1" applyFill="1" applyBorder="1" applyAlignment="1" applyProtection="1">
      <alignment horizontal="left" vertical="center"/>
    </xf>
    <xf numFmtId="0" fontId="9" fillId="4" borderId="46" xfId="0" applyFont="1" applyFill="1" applyBorder="1" applyAlignment="1" applyProtection="1">
      <alignment horizontal="left" vertical="center"/>
    </xf>
    <xf numFmtId="0" fontId="9" fillId="4" borderId="14" xfId="0" applyFont="1" applyFill="1" applyBorder="1" applyAlignment="1" applyProtection="1">
      <alignment horizontal="left" vertical="center"/>
    </xf>
    <xf numFmtId="0" fontId="6" fillId="8" borderId="4" xfId="0" applyFont="1" applyFill="1" applyBorder="1" applyAlignment="1" applyProtection="1">
      <alignment horizontal="left" vertical="center"/>
    </xf>
    <xf numFmtId="0" fontId="9" fillId="4" borderId="33"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4" xfId="0" applyFont="1" applyFill="1" applyBorder="1" applyAlignment="1" applyProtection="1">
      <alignment horizontal="left" vertical="center"/>
      <protection locked="0"/>
    </xf>
    <xf numFmtId="0" fontId="22" fillId="2" borderId="33" xfId="0" applyFont="1" applyFill="1" applyBorder="1" applyAlignment="1" applyProtection="1">
      <alignment horizontal="left" vertical="center"/>
    </xf>
    <xf numFmtId="0" fontId="22" fillId="2" borderId="34" xfId="0"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4" xfId="0" applyNumberFormat="1" applyFont="1" applyFill="1" applyBorder="1" applyAlignment="1" applyProtection="1">
      <alignment horizontal="left" vertical="center"/>
    </xf>
    <xf numFmtId="0" fontId="22" fillId="2" borderId="47" xfId="0" applyFont="1" applyFill="1" applyBorder="1" applyAlignment="1" applyProtection="1">
      <alignment horizontal="left" vertical="center"/>
    </xf>
    <xf numFmtId="0" fontId="22" fillId="2" borderId="48" xfId="0" applyFont="1" applyFill="1" applyBorder="1" applyAlignment="1" applyProtection="1">
      <alignment horizontal="left" vertical="center"/>
    </xf>
    <xf numFmtId="0" fontId="6" fillId="8" borderId="10" xfId="0" applyFont="1" applyFill="1" applyBorder="1" applyAlignment="1" applyProtection="1">
      <alignment horizontal="center" vertical="center"/>
    </xf>
    <xf numFmtId="0" fontId="6" fillId="8" borderId="12" xfId="0" applyFont="1" applyFill="1" applyBorder="1" applyAlignment="1" applyProtection="1">
      <alignment horizontal="center" vertical="center"/>
    </xf>
    <xf numFmtId="0" fontId="22" fillId="2" borderId="35" xfId="0" applyFont="1" applyFill="1" applyBorder="1" applyAlignment="1" applyProtection="1">
      <alignment horizontal="left" vertical="center"/>
    </xf>
    <xf numFmtId="0" fontId="22" fillId="2" borderId="32" xfId="0" applyFont="1" applyFill="1" applyBorder="1" applyAlignment="1" applyProtection="1">
      <alignment horizontal="left" vertical="center"/>
    </xf>
    <xf numFmtId="0" fontId="9" fillId="4" borderId="35" xfId="0" applyFont="1" applyFill="1" applyBorder="1" applyAlignment="1" applyProtection="1">
      <alignment horizontal="left" vertical="center"/>
    </xf>
    <xf numFmtId="0" fontId="9" fillId="4" borderId="41"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6" fillId="8" borderId="10" xfId="0" applyFont="1" applyFill="1" applyBorder="1" applyAlignment="1" applyProtection="1">
      <alignment horizontal="center" vertical="center" wrapText="1"/>
    </xf>
    <xf numFmtId="0" fontId="6" fillId="8" borderId="12"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4" xfId="0" applyFont="1" applyFill="1" applyBorder="1" applyAlignment="1" applyProtection="1">
      <alignment horizontal="center" wrapText="1"/>
    </xf>
    <xf numFmtId="0" fontId="0" fillId="0" borderId="45" xfId="0" applyBorder="1" applyAlignment="1">
      <alignment horizontal="center"/>
    </xf>
    <xf numFmtId="0" fontId="0" fillId="0" borderId="16" xfId="0" applyBorder="1" applyAlignment="1">
      <alignment horizontal="center"/>
    </xf>
    <xf numFmtId="0" fontId="6" fillId="8" borderId="7" xfId="0" applyFont="1" applyFill="1" applyBorder="1" applyAlignment="1" applyProtection="1">
      <alignment horizontal="center" vertical="center" wrapText="1"/>
    </xf>
    <xf numFmtId="0" fontId="6" fillId="8" borderId="8" xfId="0" applyFont="1" applyFill="1" applyBorder="1" applyAlignment="1" applyProtection="1">
      <alignment horizontal="center" vertical="center" wrapText="1"/>
    </xf>
    <xf numFmtId="0" fontId="4" fillId="3" borderId="0" xfId="0" applyFont="1" applyFill="1" applyAlignment="1">
      <alignment horizontal="left"/>
    </xf>
    <xf numFmtId="0" fontId="15" fillId="7" borderId="55" xfId="0" applyFont="1" applyFill="1" applyBorder="1" applyAlignment="1">
      <alignment horizontal="left"/>
    </xf>
    <xf numFmtId="0" fontId="6" fillId="7" borderId="0" xfId="0" applyFont="1" applyFill="1" applyBorder="1" applyAlignment="1">
      <alignment horizontal="left"/>
    </xf>
    <xf numFmtId="0" fontId="6" fillId="7" borderId="56"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6" fillId="7" borderId="21" xfId="0" applyFont="1" applyFill="1" applyBorder="1" applyAlignment="1">
      <alignment horizontal="left"/>
    </xf>
    <xf numFmtId="0" fontId="12" fillId="0" borderId="29" xfId="0" applyFont="1" applyBorder="1" applyAlignment="1">
      <alignment horizontal="center"/>
    </xf>
    <xf numFmtId="0" fontId="12" fillId="0" borderId="43" xfId="0" applyFont="1" applyBorder="1" applyAlignment="1">
      <alignment horizontal="center"/>
    </xf>
    <xf numFmtId="0" fontId="12" fillId="0" borderId="28" xfId="0" applyFont="1" applyBorder="1" applyAlignment="1">
      <alignment horizontal="center"/>
    </xf>
    <xf numFmtId="49" fontId="11" fillId="0" borderId="31" xfId="0" applyNumberFormat="1" applyFont="1" applyBorder="1" applyAlignment="1">
      <alignment horizontal="left" wrapText="1"/>
    </xf>
    <xf numFmtId="49" fontId="11" fillId="0" borderId="37" xfId="0" applyNumberFormat="1" applyFont="1" applyBorder="1" applyAlignment="1">
      <alignment horizontal="left" wrapText="1"/>
    </xf>
    <xf numFmtId="49" fontId="11" fillId="0" borderId="30" xfId="0" applyNumberFormat="1" applyFont="1" applyBorder="1" applyAlignment="1">
      <alignment horizontal="left" wrapText="1"/>
    </xf>
    <xf numFmtId="0" fontId="42" fillId="0" borderId="38" xfId="0" applyFont="1" applyBorder="1" applyAlignment="1">
      <alignment horizontal="left" vertical="center" wrapText="1"/>
    </xf>
    <xf numFmtId="0" fontId="13" fillId="0" borderId="39" xfId="0" applyFont="1" applyBorder="1" applyAlignment="1">
      <alignment horizontal="left" vertical="center" wrapText="1"/>
    </xf>
    <xf numFmtId="0" fontId="13" fillId="0" borderId="40" xfId="0" applyFont="1" applyBorder="1" applyAlignment="1">
      <alignment horizontal="left" vertical="center" wrapText="1"/>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0" fontId="13" fillId="0" borderId="12" xfId="0" applyFont="1" applyBorder="1" applyAlignment="1">
      <alignment horizontal="left" vertical="center" wrapText="1"/>
    </xf>
    <xf numFmtId="0" fontId="44" fillId="0" borderId="4" xfId="0" applyFont="1" applyBorder="1"/>
    <xf numFmtId="0" fontId="45" fillId="0" borderId="4" xfId="0" applyFont="1" applyBorder="1"/>
    <xf numFmtId="0" fontId="13" fillId="0" borderId="42" xfId="0" applyFont="1" applyBorder="1" applyAlignment="1">
      <alignment horizontal="left" vertical="center" wrapText="1"/>
    </xf>
    <xf numFmtId="0" fontId="13" fillId="0" borderId="36" xfId="0" applyFont="1" applyBorder="1" applyAlignment="1">
      <alignment horizontal="left" vertical="center" wrapText="1"/>
    </xf>
    <xf numFmtId="0" fontId="13" fillId="0" borderId="26" xfId="0" applyFont="1" applyBorder="1" applyAlignment="1">
      <alignment horizontal="left" vertical="center" wrapText="1"/>
    </xf>
    <xf numFmtId="0" fontId="10" fillId="0" borderId="22" xfId="0" applyFont="1" applyBorder="1" applyAlignment="1">
      <alignment horizontal="left" vertical="center"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'Online API'!$D$5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'Online API'!$E$5</c:f>
              <c:numCache>
                <c:formatCode>General</c:formatCode>
                <c:ptCount val="1"/>
                <c:pt idx="0">
                  <c:v>0</c:v>
                </c:pt>
              </c:numCache>
            </c:numRef>
          </c:val>
          <c:extLst>
            <c:ext xmlns:c16="http://schemas.microsoft.com/office/drawing/2014/chart" uri="{C3380CC4-5D6E-409C-BE32-E72D297353CC}">
              <c16:uniqueId val="{00000000-62E4-421A-932F-D220B2D09C11}"/>
            </c:ext>
          </c:extLst>
        </c:ser>
        <c:ser>
          <c:idx val="2"/>
          <c:order val="1"/>
          <c:tx>
            <c:strRef>
              <c:f>'Online API'!$D$6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'Online API'!$E$6</c:f>
              <c:numCache>
                <c:formatCode>General</c:formatCode>
                <c:ptCount val="1"/>
                <c:pt idx="0">
                  <c:v>0</c:v>
                </c:pt>
              </c:numCache>
            </c:numRef>
          </c:val>
          <c:extLst>
            <c:ext xmlns:c16="http://schemas.microsoft.com/office/drawing/2014/chart" uri="{C3380CC4-5D6E-409C-BE32-E72D297353CC}">
              <c16:uniqueId val="{00000001-62E4-421A-932F-D220B2D09C11}"/>
            </c:ext>
          </c:extLst>
        </c:ser>
        <c:ser>
          <c:idx val="4"/>
          <c:order val="2"/>
          <c:tx>
            <c:strRef>
              <c:f>'Online API'!$D$8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'Online API'!$E$8</c:f>
              <c:numCache>
                <c:formatCode>General</c:formatCode>
                <c:ptCount val="1"/>
                <c:pt idx="0">
                  <c:v>0</c:v>
                </c:pt>
              </c:numCache>
            </c:numRef>
          </c:val>
          <c:extLst>
            <c:ext xmlns:c16="http://schemas.microsoft.com/office/drawing/2014/chart" uri="{C3380CC4-5D6E-409C-BE32-E72D297353CC}">
              <c16:uniqueId val="{00000002-62E4-421A-932F-D220B2D09C11}"/>
            </c:ext>
          </c:extLst>
        </c:ser>
        <c:ser>
          <c:idx val="0"/>
          <c:order val="3"/>
          <c:tx>
            <c:strRef>
              <c:f>'Online API'!$D$4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'Online API'!$E$4</c:f>
              <c:numCache>
                <c:formatCode>General</c:formatCode>
                <c:ptCount val="1"/>
                <c:pt idx="0">
                  <c:v>0</c:v>
                </c:pt>
              </c:numCache>
            </c:numRef>
          </c:val>
          <c:extLst>
            <c:ext xmlns:c16="http://schemas.microsoft.com/office/drawing/2014/chart" uri="{C3380CC4-5D6E-409C-BE32-E72D297353CC}">
              <c16:uniqueId val="{00000003-62E4-421A-932F-D220B2D09C11}"/>
            </c:ext>
          </c:extLst>
        </c:ser>
        <c:ser>
          <c:idx val="3"/>
          <c:order val="4"/>
          <c:tx>
            <c:strRef>
              <c:f>'Online API'!$D$7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'Online API'!$E$7</c:f>
              <c:numCache>
                <c:formatCode>General</c:formatCode>
                <c:ptCount val="1"/>
                <c:pt idx="0">
                  <c:v>0</c:v>
                </c:pt>
              </c:numCache>
            </c:numRef>
          </c:val>
          <c:extLst>
            <c:ext xmlns:c16="http://schemas.microsoft.com/office/drawing/2014/chart" uri="{C3380CC4-5D6E-409C-BE32-E72D297353CC}">
              <c16:uniqueId val="{00000004-62E4-421A-932F-D220B2D09C11}"/>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3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180975</xdr:colOff>
          <xdr:row>11</xdr:row>
          <xdr:rowOff>342900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3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omments" Target="../comments3.xml"/><Relationship Id="rId4" Type="http://schemas.openxmlformats.org/officeDocument/2006/relationships/image" Target="../media/image4.emf"/></Relationships>
</file>

<file path=xl/worksheets/_rels/sheet5.xml.rels><?xml version="1.0" encoding="UTF-8" standalone="yes"?>
<Relationships xmlns="http://schemas.openxmlformats.org/package/2006/relationships"><Relationship Id="rId3" Type="http://schemas.openxmlformats.org/officeDocument/2006/relationships/hyperlink" Target="http://10.0.1.32:8130/CrewBoard/UpdateBulkerCrewStatusAsync?crewId=&amp;status=8&amp;isThirdParty=false&amp;userName=awang" TargetMode="External"/><Relationship Id="rId2" Type="http://schemas.openxmlformats.org/officeDocument/2006/relationships/hyperlink" Target="http://10.0.1.32:8130/CrewBoard/UpdateBulkerCrewStatusAsync?crewId=&amp;status=8&amp;isThirdParty=false&amp;userName=awang" TargetMode="External"/><Relationship Id="rId1" Type="http://schemas.openxmlformats.org/officeDocument/2006/relationships/hyperlink" Target="http://10.0.1.32:8130/CrewBoard/UpdateBulkerCrewStatusAsync?crewId=&amp;status=8&amp;isThirdParty=false&amp;userName=awang" TargetMode="External"/><Relationship Id="rId5" Type="http://schemas.openxmlformats.org/officeDocument/2006/relationships/printerSettings" Target="../printerSettings/printerSettings2.bin"/><Relationship Id="rId4" Type="http://schemas.openxmlformats.org/officeDocument/2006/relationships/hyperlink" Target="http://10.0.1.32:8130/CrewBoard/UpdateBulkerCrewStatusAsync?crewId=&amp;status=8&amp;isThirdParty=false&amp;userName=awa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3" customWidth="1"/>
    <col min="2" max="2" width="10.7109375" style="3" customWidth="1"/>
    <col min="3" max="3" width="8.7109375" style="3" customWidth="1"/>
    <col min="4" max="5" width="6.7109375" style="3" customWidth="1"/>
    <col min="6" max="6" width="1.7109375" style="3" customWidth="1"/>
    <col min="7" max="7" width="15.7109375" style="3" customWidth="1"/>
    <col min="8" max="8" width="7" style="3" customWidth="1"/>
    <col min="9" max="9" width="4" style="3" customWidth="1"/>
    <col min="10" max="12" width="6.7109375" style="3" customWidth="1"/>
    <col min="13" max="16384" width="9.140625" style="3"/>
  </cols>
  <sheetData>
    <row r="1" spans="1:12" ht="15.75" x14ac:dyDescent="0.25">
      <c r="I1" s="134"/>
      <c r="J1" s="135"/>
      <c r="K1" s="135"/>
      <c r="L1" s="135"/>
    </row>
    <row r="2" spans="1:12" ht="20.25" x14ac:dyDescent="0.3">
      <c r="F2" s="57" t="str">
        <f>$I$9</f>
        <v>Release 1.1</v>
      </c>
      <c r="I2" s="136"/>
      <c r="L2" s="137"/>
    </row>
    <row r="3" spans="1:12" x14ac:dyDescent="0.2">
      <c r="F3" s="58" t="str">
        <f>"Project: "&amp;$B$16&amp;"  "&amp;$B$17</f>
        <v>Project: P18  教育平台</v>
      </c>
      <c r="I3" s="136"/>
      <c r="J3" s="138"/>
      <c r="K3" s="138"/>
      <c r="L3" s="135"/>
    </row>
    <row r="4" spans="1:12" ht="4.5" customHeight="1" x14ac:dyDescent="0.2"/>
    <row r="5" spans="1:12" ht="23.25" x14ac:dyDescent="0.2">
      <c r="A5" s="59" t="s">
        <v>0</v>
      </c>
      <c r="B5" s="60"/>
      <c r="C5" s="60"/>
      <c r="D5" s="60"/>
      <c r="E5" s="60"/>
      <c r="F5" s="60"/>
      <c r="G5" s="60"/>
      <c r="H5" s="60"/>
      <c r="I5" s="60"/>
      <c r="J5" s="60"/>
      <c r="K5" s="60"/>
      <c r="L5" s="60"/>
    </row>
    <row r="6" spans="1:12" ht="9" customHeight="1" x14ac:dyDescent="0.2">
      <c r="A6" s="61"/>
      <c r="B6" s="61"/>
      <c r="C6" s="61"/>
      <c r="D6" s="61"/>
      <c r="E6" s="61"/>
      <c r="F6" s="61"/>
      <c r="G6" s="61"/>
      <c r="H6" s="61"/>
      <c r="I6" s="61"/>
      <c r="J6" s="61"/>
      <c r="K6" s="61"/>
      <c r="L6" s="61"/>
    </row>
    <row r="7" spans="1:12" ht="16.5" customHeight="1" x14ac:dyDescent="0.2">
      <c r="A7" s="52" t="s">
        <v>1</v>
      </c>
      <c r="B7" s="53"/>
      <c r="C7" s="53"/>
      <c r="D7" s="53"/>
      <c r="E7" s="53"/>
      <c r="F7" s="102"/>
      <c r="G7" s="52" t="s">
        <v>2</v>
      </c>
      <c r="H7" s="103"/>
      <c r="I7" s="53"/>
      <c r="J7" s="53"/>
      <c r="K7" s="53"/>
      <c r="L7" s="53"/>
    </row>
    <row r="8" spans="1:12" ht="16.5" customHeight="1" x14ac:dyDescent="0.2">
      <c r="A8" s="54" t="s">
        <v>3</v>
      </c>
      <c r="B8" s="269" t="s">
        <v>4</v>
      </c>
      <c r="C8" s="269"/>
      <c r="D8" s="269"/>
      <c r="E8" s="269"/>
      <c r="F8" s="102"/>
      <c r="G8" s="280" t="s">
        <v>3</v>
      </c>
      <c r="H8" s="281"/>
      <c r="I8" s="269" t="s">
        <v>4</v>
      </c>
      <c r="J8" s="269"/>
      <c r="K8" s="269"/>
      <c r="L8" s="269"/>
    </row>
    <row r="9" spans="1:12" ht="16.5" customHeight="1" x14ac:dyDescent="0.2">
      <c r="A9" s="104" t="s">
        <v>5</v>
      </c>
      <c r="B9" s="253" t="s">
        <v>6</v>
      </c>
      <c r="C9" s="254"/>
      <c r="D9" s="254"/>
      <c r="E9" s="255"/>
      <c r="F9" s="102"/>
      <c r="G9" s="282" t="s">
        <v>7</v>
      </c>
      <c r="H9" s="283"/>
      <c r="I9" s="284" t="s">
        <v>8</v>
      </c>
      <c r="J9" s="285"/>
      <c r="K9" s="285"/>
      <c r="L9" s="286"/>
    </row>
    <row r="10" spans="1:12" ht="16.5" customHeight="1" x14ac:dyDescent="0.2">
      <c r="A10" s="105" t="s">
        <v>9</v>
      </c>
      <c r="B10" s="270" t="s">
        <v>10</v>
      </c>
      <c r="C10" s="271"/>
      <c r="D10" s="271"/>
      <c r="E10" s="272"/>
      <c r="F10" s="102"/>
      <c r="G10" s="273" t="s">
        <v>11</v>
      </c>
      <c r="H10" s="274"/>
      <c r="I10" s="275"/>
      <c r="J10" s="276"/>
      <c r="K10" s="276"/>
      <c r="L10" s="277"/>
    </row>
    <row r="11" spans="1:12" ht="16.5" customHeight="1" x14ac:dyDescent="0.2">
      <c r="A11" s="105" t="s">
        <v>12</v>
      </c>
      <c r="B11" s="270" t="s">
        <v>13</v>
      </c>
      <c r="C11" s="271"/>
      <c r="D11" s="271"/>
      <c r="E11" s="272"/>
      <c r="F11" s="102"/>
      <c r="G11" s="278" t="s">
        <v>14</v>
      </c>
      <c r="H11" s="279"/>
      <c r="I11" s="275"/>
      <c r="J11" s="276"/>
      <c r="K11" s="276"/>
      <c r="L11" s="277"/>
    </row>
    <row r="12" spans="1:12" ht="16.5" customHeight="1" x14ac:dyDescent="0.2">
      <c r="A12" s="106" t="s">
        <v>15</v>
      </c>
      <c r="B12" s="261" t="s">
        <v>16</v>
      </c>
      <c r="C12" s="262"/>
      <c r="D12" s="262"/>
      <c r="E12" s="263"/>
      <c r="F12" s="102"/>
      <c r="G12" s="256" t="s">
        <v>17</v>
      </c>
      <c r="H12" s="257"/>
      <c r="I12" s="258"/>
      <c r="J12" s="259"/>
      <c r="K12" s="259"/>
      <c r="L12" s="260"/>
    </row>
    <row r="13" spans="1:12" ht="16.5" customHeight="1" x14ac:dyDescent="0.2">
      <c r="A13" s="107"/>
      <c r="B13" s="102"/>
      <c r="C13" s="102"/>
      <c r="D13" s="102"/>
      <c r="E13" s="102"/>
      <c r="F13" s="108"/>
      <c r="G13" s="256" t="s">
        <v>18</v>
      </c>
      <c r="H13" s="257"/>
      <c r="I13" s="258"/>
      <c r="J13" s="259"/>
      <c r="K13" s="259"/>
      <c r="L13" s="260"/>
    </row>
    <row r="14" spans="1:12" ht="16.5" customHeight="1" x14ac:dyDescent="0.2">
      <c r="A14" s="52" t="s">
        <v>19</v>
      </c>
      <c r="B14" s="53"/>
      <c r="C14" s="53"/>
      <c r="D14" s="53"/>
      <c r="E14" s="53"/>
      <c r="F14" s="102"/>
      <c r="G14" s="256" t="s">
        <v>20</v>
      </c>
      <c r="H14" s="257"/>
      <c r="I14" s="258"/>
      <c r="J14" s="259"/>
      <c r="K14" s="259"/>
      <c r="L14" s="260"/>
    </row>
    <row r="15" spans="1:12" ht="16.5" customHeight="1" x14ac:dyDescent="0.2">
      <c r="A15" s="54" t="s">
        <v>3</v>
      </c>
      <c r="B15" s="269" t="s">
        <v>4</v>
      </c>
      <c r="C15" s="269"/>
      <c r="D15" s="269"/>
      <c r="E15" s="269"/>
      <c r="F15" s="109"/>
      <c r="G15" s="256" t="s">
        <v>21</v>
      </c>
      <c r="H15" s="257"/>
      <c r="I15" s="258"/>
      <c r="J15" s="259"/>
      <c r="K15" s="259"/>
      <c r="L15" s="260"/>
    </row>
    <row r="16" spans="1:12" ht="16.5" customHeight="1" x14ac:dyDescent="0.2">
      <c r="A16" s="110" t="s">
        <v>22</v>
      </c>
      <c r="B16" s="253" t="s">
        <v>23</v>
      </c>
      <c r="C16" s="254"/>
      <c r="D16" s="254"/>
      <c r="E16" s="255"/>
      <c r="F16" s="102"/>
      <c r="G16" s="256" t="s">
        <v>24</v>
      </c>
      <c r="H16" s="257"/>
      <c r="I16" s="258"/>
      <c r="J16" s="259"/>
      <c r="K16" s="259"/>
      <c r="L16" s="260"/>
    </row>
    <row r="17" spans="1:12" ht="16.5" customHeight="1" x14ac:dyDescent="0.2">
      <c r="A17" s="111" t="s">
        <v>25</v>
      </c>
      <c r="B17" s="261" t="s">
        <v>26</v>
      </c>
      <c r="C17" s="262"/>
      <c r="D17" s="262"/>
      <c r="E17" s="263"/>
      <c r="F17" s="102"/>
      <c r="G17" s="264" t="s">
        <v>27</v>
      </c>
      <c r="H17" s="265"/>
      <c r="I17" s="266"/>
      <c r="J17" s="267"/>
      <c r="K17" s="267"/>
      <c r="L17" s="268"/>
    </row>
    <row r="18" spans="1:12" ht="9" customHeight="1" x14ac:dyDescent="0.2">
      <c r="A18" s="61"/>
      <c r="B18" s="61"/>
      <c r="C18" s="61"/>
      <c r="D18" s="61"/>
      <c r="E18" s="61"/>
      <c r="F18" s="61"/>
      <c r="G18" s="61"/>
      <c r="H18" s="61"/>
      <c r="I18" s="61"/>
      <c r="J18" s="61"/>
      <c r="K18" s="61"/>
      <c r="L18" s="61"/>
    </row>
    <row r="19" spans="1:12" ht="16.5" customHeight="1" x14ac:dyDescent="0.2">
      <c r="A19" s="112" t="s">
        <v>28</v>
      </c>
      <c r="B19" s="113"/>
      <c r="C19" s="113"/>
      <c r="D19" s="113"/>
      <c r="E19" s="113"/>
      <c r="F19" s="102"/>
      <c r="G19" s="52" t="s">
        <v>29</v>
      </c>
      <c r="H19" s="103"/>
      <c r="I19" s="53"/>
      <c r="J19" s="53"/>
      <c r="K19" s="53"/>
      <c r="L19" s="53"/>
    </row>
    <row r="20" spans="1:12" ht="30" customHeight="1" x14ac:dyDescent="0.2">
      <c r="A20" s="247" t="s">
        <v>30</v>
      </c>
      <c r="B20" s="247"/>
      <c r="C20" s="114" t="s">
        <v>31</v>
      </c>
      <c r="D20" s="115" t="s">
        <v>32</v>
      </c>
      <c r="E20" s="115" t="s">
        <v>33</v>
      </c>
      <c r="F20" s="116"/>
      <c r="G20" s="248" t="s">
        <v>34</v>
      </c>
      <c r="H20" s="249"/>
      <c r="I20" s="250" t="s">
        <v>33</v>
      </c>
      <c r="J20" s="251"/>
      <c r="K20" s="251"/>
      <c r="L20" s="252"/>
    </row>
    <row r="21" spans="1:12" ht="16.5" customHeight="1" x14ac:dyDescent="0.2">
      <c r="A21" s="234" t="str">
        <f ca="1">MID(CELL("filename",'Online API'!$A$1),FIND("]",CELL("filename"),1)+1,255)</f>
        <v>Online API</v>
      </c>
      <c r="B21" s="235"/>
      <c r="C21" s="117"/>
      <c r="D21" s="118" t="str">
        <f>IF('Online API'!$E$9=0,"",'Online API'!$E$9)</f>
        <v/>
      </c>
      <c r="E21" s="119" t="str">
        <f>IF('Online API'!$G$9=0,"",'Online API'!$G$9)</f>
        <v/>
      </c>
      <c r="F21" s="116"/>
      <c r="G21" s="61"/>
      <c r="H21" s="61"/>
      <c r="I21" s="139"/>
      <c r="J21" s="61"/>
      <c r="K21" s="61"/>
      <c r="L21" s="61"/>
    </row>
    <row r="22" spans="1:12" ht="16.5" customHeight="1" x14ac:dyDescent="0.2">
      <c r="A22" s="234" t="e">
        <f ca="1">MID(CELL("filename",#REF!),FIND("]",CELL("filename"),1)+1,255)</f>
        <v>#REF!</v>
      </c>
      <c r="B22" s="235"/>
      <c r="C22" s="120"/>
      <c r="D22" s="118" t="e">
        <f>IF(#REF!=0,"",#REF!)</f>
        <v>#REF!</v>
      </c>
      <c r="E22" s="119" t="e">
        <f>IF(#REF!=0,"",#REF!)</f>
        <v>#REF!</v>
      </c>
      <c r="F22" s="116"/>
      <c r="G22" s="61"/>
      <c r="H22" s="61"/>
      <c r="I22" s="139"/>
      <c r="J22" s="61"/>
      <c r="K22" s="61"/>
      <c r="L22" s="61"/>
    </row>
    <row r="23" spans="1:12" ht="16.5" customHeight="1" x14ac:dyDescent="0.2">
      <c r="A23" s="234" t="e">
        <f ca="1">MID(CELL("filename",#REF!),FIND("]",CELL("filename"),1)+1,255)</f>
        <v>#REF!</v>
      </c>
      <c r="B23" s="235"/>
      <c r="C23" s="121"/>
      <c r="D23" s="118" t="e">
        <f>IF(#REF!=0,"",#REF!)</f>
        <v>#REF!</v>
      </c>
      <c r="E23" s="119" t="e">
        <f>IF(#REF!=0,"",#REF!)</f>
        <v>#REF!</v>
      </c>
      <c r="F23" s="61"/>
      <c r="G23" s="61"/>
      <c r="H23" s="61"/>
      <c r="I23" s="139"/>
      <c r="J23" s="61"/>
      <c r="K23" s="61"/>
      <c r="L23" s="61"/>
    </row>
    <row r="24" spans="1:12" ht="16.5" customHeight="1" x14ac:dyDescent="0.2">
      <c r="A24" s="234" t="e">
        <f ca="1">MID(CELL("filename",#REF!),FIND("]",CELL("filename"),1)+1,255)</f>
        <v>#REF!</v>
      </c>
      <c r="B24" s="235"/>
      <c r="C24" s="121"/>
      <c r="D24" s="118" t="e">
        <f>IF(#REF!=0,"",#REF!)</f>
        <v>#REF!</v>
      </c>
      <c r="E24" s="119" t="e">
        <f>IF(#REF!=0,"",#REF!)</f>
        <v>#REF!</v>
      </c>
      <c r="F24" s="61"/>
      <c r="G24" s="61"/>
      <c r="H24" s="61"/>
      <c r="I24" s="139"/>
      <c r="J24" s="61"/>
      <c r="K24" s="61"/>
      <c r="L24" s="61"/>
    </row>
    <row r="25" spans="1:12" ht="16.5" customHeight="1" x14ac:dyDescent="0.2">
      <c r="A25" s="234" t="e">
        <f ca="1">MID(CELL("filename",#REF!),FIND("]",CELL("filename"),1)+1,255)</f>
        <v>#REF!</v>
      </c>
      <c r="B25" s="235"/>
      <c r="C25" s="121"/>
      <c r="D25" s="118" t="e">
        <f>IF(#REF!=0,"",#REF!)</f>
        <v>#REF!</v>
      </c>
      <c r="E25" s="119" t="e">
        <f>IF(#REF!=0,"",#REF!)</f>
        <v>#REF!</v>
      </c>
      <c r="F25" s="61"/>
      <c r="G25" s="61"/>
      <c r="H25" s="61"/>
      <c r="I25" s="139"/>
      <c r="J25" s="61"/>
      <c r="K25" s="61"/>
      <c r="L25" s="61"/>
    </row>
    <row r="26" spans="1:12" ht="16.5" customHeight="1" x14ac:dyDescent="0.2">
      <c r="A26" s="234" t="e">
        <f ca="1">MID(CELL("filename",#REF!),FIND("]",CELL("filename"),1)+1,255)</f>
        <v>#REF!</v>
      </c>
      <c r="B26" s="235"/>
      <c r="C26" s="121"/>
      <c r="D26" s="118" t="e">
        <f>IF(#REF!=0,"",#REF!)</f>
        <v>#REF!</v>
      </c>
      <c r="E26" s="119" t="e">
        <f>IF(#REF!=0,"",#REF!)</f>
        <v>#REF!</v>
      </c>
      <c r="F26" s="61"/>
      <c r="G26" s="61"/>
      <c r="H26" s="61"/>
      <c r="I26" s="139"/>
      <c r="J26" s="61"/>
      <c r="K26" s="61"/>
      <c r="L26" s="61"/>
    </row>
    <row r="27" spans="1:12" ht="16.5" customHeight="1" x14ac:dyDescent="0.2">
      <c r="A27" s="234" t="e">
        <f ca="1">MID(CELL("filename",#REF!),FIND("]",CELL("filename"),1)+1,255)</f>
        <v>#REF!</v>
      </c>
      <c r="B27" s="235"/>
      <c r="C27" s="121"/>
      <c r="D27" s="118" t="e">
        <f>IF(#REF!=0,"",#REF!)</f>
        <v>#REF!</v>
      </c>
      <c r="E27" s="119" t="e">
        <f>IF(#REF!=0,"",#REF!)</f>
        <v>#REF!</v>
      </c>
      <c r="F27" s="61"/>
      <c r="G27" s="61"/>
      <c r="H27" s="61"/>
      <c r="I27" s="139"/>
      <c r="J27" s="61"/>
      <c r="K27" s="61"/>
      <c r="L27" s="61"/>
    </row>
    <row r="28" spans="1:12" ht="16.5" customHeight="1" x14ac:dyDescent="0.2">
      <c r="A28" s="234" t="e">
        <f ca="1">MID(CELL("filename",#REF!),FIND("]",CELL("filename"),1)+1,255)</f>
        <v>#REF!</v>
      </c>
      <c r="B28" s="235"/>
      <c r="C28" s="121"/>
      <c r="D28" s="118" t="e">
        <f>IF(#REF!=0,"",#REF!)</f>
        <v>#REF!</v>
      </c>
      <c r="E28" s="119" t="e">
        <f>IF(#REF!=0,"",#REF!)</f>
        <v>#REF!</v>
      </c>
      <c r="F28" s="61"/>
      <c r="G28" s="61"/>
      <c r="H28" s="61"/>
      <c r="I28" s="139"/>
      <c r="J28" s="61"/>
      <c r="K28" s="61"/>
      <c r="L28" s="61"/>
    </row>
    <row r="29" spans="1:12" ht="16.5" customHeight="1" x14ac:dyDescent="0.2">
      <c r="A29" s="234" t="e">
        <f ca="1">MID(CELL("filename",#REF!),FIND("]",CELL("filename"),1)+1,255)</f>
        <v>#REF!</v>
      </c>
      <c r="B29" s="235"/>
      <c r="C29" s="121"/>
      <c r="D29" s="118" t="e">
        <f>IF(#REF!=0,"",#REF!)</f>
        <v>#REF!</v>
      </c>
      <c r="E29" s="119" t="e">
        <f>IF(#REF!=0,"",#REF!)</f>
        <v>#REF!</v>
      </c>
      <c r="F29" s="61"/>
      <c r="G29" s="61"/>
      <c r="H29" s="61"/>
      <c r="I29" s="139"/>
      <c r="J29" s="61"/>
      <c r="K29" s="61"/>
      <c r="L29" s="61"/>
    </row>
    <row r="30" spans="1:12" ht="16.5" customHeight="1" x14ac:dyDescent="0.2">
      <c r="A30" s="234" t="e">
        <f ca="1">MID(CELL("filename",#REF!),FIND("]",CELL("filename"),1)+1,255)</f>
        <v>#REF!</v>
      </c>
      <c r="B30" s="235"/>
      <c r="C30" s="121"/>
      <c r="D30" s="118" t="e">
        <f>IF(#REF!=0,"",#REF!)</f>
        <v>#REF!</v>
      </c>
      <c r="E30" s="119" t="e">
        <f>IF(#REF!=0,"",#REF!)</f>
        <v>#REF!</v>
      </c>
      <c r="F30" s="61"/>
      <c r="G30" s="61"/>
      <c r="H30" s="61"/>
      <c r="I30" s="139"/>
      <c r="J30" s="61"/>
      <c r="K30" s="61"/>
      <c r="L30" s="61"/>
    </row>
    <row r="31" spans="1:12" ht="16.5" customHeight="1" x14ac:dyDescent="0.2">
      <c r="A31" s="234" t="e">
        <f ca="1">MID(CELL("filename",#REF!),FIND("]",CELL("filename"),1)+1,255)</f>
        <v>#REF!</v>
      </c>
      <c r="B31" s="235"/>
      <c r="C31" s="121"/>
      <c r="D31" s="118" t="e">
        <f>IF(#REF!=0,"",#REF!)</f>
        <v>#REF!</v>
      </c>
      <c r="E31" s="119" t="e">
        <f>IF(#REF!=0,"",#REF!)</f>
        <v>#REF!</v>
      </c>
      <c r="F31" s="61"/>
      <c r="G31" s="61"/>
      <c r="H31" s="61"/>
      <c r="I31" s="139"/>
      <c r="J31" s="61"/>
      <c r="K31" s="61"/>
      <c r="L31" s="61"/>
    </row>
    <row r="32" spans="1:12" ht="16.5" customHeight="1" x14ac:dyDescent="0.2">
      <c r="A32" s="234" t="e">
        <f ca="1">MID(CELL("filename",#REF!),FIND("]",CELL("filename"),1)+1,255)</f>
        <v>#REF!</v>
      </c>
      <c r="B32" s="235"/>
      <c r="C32" s="121"/>
      <c r="D32" s="118" t="e">
        <f>IF(#REF!=0,"",#REF!)</f>
        <v>#REF!</v>
      </c>
      <c r="E32" s="119" t="e">
        <f>IF(#REF!=0,"",#REF!)</f>
        <v>#REF!</v>
      </c>
      <c r="F32" s="61"/>
      <c r="G32" s="61"/>
      <c r="H32" s="61"/>
      <c r="I32" s="139"/>
      <c r="J32" s="61"/>
      <c r="K32" s="61"/>
      <c r="L32" s="61"/>
    </row>
    <row r="33" spans="1:12" ht="16.5" customHeight="1" x14ac:dyDescent="0.25">
      <c r="A33" s="234" t="e">
        <f ca="1">MID(CELL("filename",#REF!),FIND("]",CELL("filename"),1)+1,255)</f>
        <v>#REF!</v>
      </c>
      <c r="B33" s="235"/>
      <c r="C33" s="121"/>
      <c r="D33" s="118" t="e">
        <f>IF(#REF!=0,"",#REF!)</f>
        <v>#REF!</v>
      </c>
      <c r="E33" s="119" t="e">
        <f>IF(#REF!=0,"",#REF!)</f>
        <v>#REF!</v>
      </c>
      <c r="F33" s="61"/>
      <c r="G33" s="122" t="s">
        <v>35</v>
      </c>
      <c r="H33" s="123"/>
      <c r="I33" s="140"/>
      <c r="J33" s="140"/>
      <c r="K33" s="140"/>
      <c r="L33" s="140"/>
    </row>
    <row r="34" spans="1:12" ht="16.5" customHeight="1" x14ac:dyDescent="0.2">
      <c r="A34" s="234" t="e">
        <f ca="1">MID(CELL("filename",#REF!),FIND("]",CELL("filename"),1)+1,255)</f>
        <v>#REF!</v>
      </c>
      <c r="B34" s="235"/>
      <c r="C34" s="121"/>
      <c r="D34" s="118" t="e">
        <f>IF(#REF!=0,"",#REF!)</f>
        <v>#REF!</v>
      </c>
      <c r="E34" s="119" t="e">
        <f>IF(#REF!=0,"",#REF!)</f>
        <v>#REF!</v>
      </c>
      <c r="F34" s="61"/>
      <c r="G34" s="215" t="s">
        <v>36</v>
      </c>
      <c r="H34" s="216"/>
      <c r="I34" s="217"/>
      <c r="J34" s="230" t="s">
        <v>34</v>
      </c>
      <c r="K34" s="232" t="s">
        <v>37</v>
      </c>
      <c r="L34" s="213" t="s">
        <v>33</v>
      </c>
    </row>
    <row r="35" spans="1:12" ht="16.5" customHeight="1" x14ac:dyDescent="0.2">
      <c r="A35" s="234" t="e">
        <f ca="1">MID(CELL("filename",#REF!),FIND("]",CELL("filename"),1)+1,255)</f>
        <v>#REF!</v>
      </c>
      <c r="B35" s="235"/>
      <c r="C35" s="121"/>
      <c r="D35" s="118" t="e">
        <f>IF(#REF!=0,"",#REF!)</f>
        <v>#REF!</v>
      </c>
      <c r="E35" s="119" t="e">
        <f>IF(#REF!=0,"",#REF!)</f>
        <v>#REF!</v>
      </c>
      <c r="F35" s="61"/>
      <c r="G35" s="218"/>
      <c r="H35" s="219"/>
      <c r="I35" s="220"/>
      <c r="J35" s="231"/>
      <c r="K35" s="233"/>
      <c r="L35" s="214"/>
    </row>
    <row r="36" spans="1:12" ht="16.5" customHeight="1" x14ac:dyDescent="0.2">
      <c r="A36" s="234" t="e">
        <f ca="1">MID(CELL("filename",#REF!),FIND("]",CELL("filename"),1)+1,255)</f>
        <v>#REF!</v>
      </c>
      <c r="B36" s="235"/>
      <c r="C36" s="121"/>
      <c r="D36" s="118" t="e">
        <f>IF(#REF!=0,"",#REF!)</f>
        <v>#REF!</v>
      </c>
      <c r="E36" s="119" t="e">
        <f>IF(#REF!=0,"",#REF!)</f>
        <v>#REF!</v>
      </c>
      <c r="F36" s="61"/>
      <c r="G36" s="244" t="s">
        <v>38</v>
      </c>
      <c r="H36" s="245"/>
      <c r="I36" s="246"/>
      <c r="J36" s="141" t="e">
        <f>#REF!+'Online API'!E4+#REF!+#REF!+#REF!+#REF!+#REF!+#REF!+#REF!+#REF!+#REF!+#REF!+#REF!+#REF!+#REF!+#REF!+#REF!+#REF!+#REF!+#REF!</f>
        <v>#REF!</v>
      </c>
      <c r="K36" s="142" t="e">
        <f>J36/$J$42</f>
        <v>#REF!</v>
      </c>
      <c r="L36" s="143" t="e">
        <f>#REF!+'Online API'!G4+#REF!+#REF!+#REF!+#REF!+#REF!+#REF!+#REF!+#REF!+#REF!+#REF!+#REF!+#REF!+#REF!+#REF!+#REF!+#REF!+#REF!+#REF!</f>
        <v>#REF!</v>
      </c>
    </row>
    <row r="37" spans="1:12" ht="16.5" customHeight="1" x14ac:dyDescent="0.2">
      <c r="A37" s="234" t="e">
        <f ca="1">MID(CELL("filename",#REF!),FIND("]",CELL("filename"),1)+1,255)</f>
        <v>#REF!</v>
      </c>
      <c r="B37" s="235"/>
      <c r="C37" s="121"/>
      <c r="D37" s="118" t="e">
        <f>IF(#REF!=0,"",#REF!)</f>
        <v>#REF!</v>
      </c>
      <c r="E37" s="119" t="e">
        <f>IF(#REF!=0,"",#REF!)</f>
        <v>#REF!</v>
      </c>
      <c r="F37" s="61"/>
      <c r="G37" s="236" t="s">
        <v>39</v>
      </c>
      <c r="H37" s="237"/>
      <c r="I37" s="238"/>
      <c r="J37" s="144" t="e">
        <f>#REF!+'Online API'!E5+#REF!+#REF!+#REF!+#REF!+#REF!+#REF!+#REF!+#REF!+#REF!+#REF!+#REF!+#REF!+#REF!+#REF!+#REF!+#REF!+#REF!+#REF!</f>
        <v>#REF!</v>
      </c>
      <c r="K37" s="145" t="e">
        <f>J37/$J$42</f>
        <v>#REF!</v>
      </c>
      <c r="L37" s="146" t="e">
        <f>#REF!+'Online API'!G5+#REF!+#REF!+#REF!+#REF!+#REF!+#REF!+#REF!+#REF!+#REF!+#REF!+#REF!+#REF!+#REF!+#REF!+#REF!+#REF!+#REF!+#REF!</f>
        <v>#REF!</v>
      </c>
    </row>
    <row r="38" spans="1:12" ht="16.5" customHeight="1" x14ac:dyDescent="0.2">
      <c r="A38" s="239" t="e">
        <f ca="1">MID(CELL("filename",#REF!),FIND("]",CELL("filename"),1)+1,255)</f>
        <v>#REF!</v>
      </c>
      <c r="B38" s="240"/>
      <c r="C38" s="124"/>
      <c r="D38" s="125" t="e">
        <f>IF(#REF!=0,"",#REF!)</f>
        <v>#REF!</v>
      </c>
      <c r="E38" s="126" t="e">
        <f>IF(#REF!=0,"",#REF!)</f>
        <v>#REF!</v>
      </c>
      <c r="F38" s="61"/>
      <c r="G38" s="241" t="s">
        <v>40</v>
      </c>
      <c r="H38" s="242"/>
      <c r="I38" s="243"/>
      <c r="J38" s="147" t="e">
        <f>#REF!+'Online API'!E6+#REF!+#REF!+#REF!+#REF!+#REF!+#REF!+#REF!+#REF!+#REF!+#REF!+#REF!+#REF!+#REF!+#REF!+#REF!+#REF!+#REF!+#REF!</f>
        <v>#REF!</v>
      </c>
      <c r="K38" s="148" t="e">
        <f>J38/$J$42</f>
        <v>#REF!</v>
      </c>
      <c r="L38" s="149" t="e">
        <f>#REF!+'Online API'!G6+#REF!+#REF!+#REF!+#REF!+#REF!+#REF!+#REF!+#REF!+#REF!+#REF!+#REF!+#REF!+#REF!+#REF!+#REF!+#REF!+#REF!+#REF!</f>
        <v>#REF!</v>
      </c>
    </row>
    <row r="39" spans="1:12" ht="16.5" customHeight="1" x14ac:dyDescent="0.2">
      <c r="A39" s="61"/>
      <c r="B39" s="61"/>
      <c r="C39" s="61"/>
      <c r="D39" s="61"/>
      <c r="E39" s="127"/>
      <c r="F39" s="61"/>
      <c r="G39" s="236" t="s">
        <v>41</v>
      </c>
      <c r="H39" s="237"/>
      <c r="I39" s="238"/>
      <c r="J39" s="144" t="e">
        <f>#REF!+'Online API'!E7+#REF!+#REF!+#REF!+#REF!+#REF!+#REF!+#REF!+#REF!+#REF!+#REF!+#REF!+#REF!+#REF!+#REF!+#REF!+#REF!+#REF!+#REF!</f>
        <v>#REF!</v>
      </c>
      <c r="K39" s="145" t="e">
        <f>J39/$J$42</f>
        <v>#REF!</v>
      </c>
      <c r="L39" s="146" t="e">
        <f>#REF!+'Online API'!G7+#REF!+#REF!+#REF!+#REF!+#REF!+#REF!+#REF!+#REF!+#REF!+#REF!+#REF!+#REF!+#REF!+#REF!+#REF!+#REF!+#REF!+#REF!</f>
        <v>#REF!</v>
      </c>
    </row>
    <row r="40" spans="1:12" ht="16.5" customHeight="1" x14ac:dyDescent="0.2">
      <c r="A40" s="128" t="s">
        <v>42</v>
      </c>
      <c r="B40" s="129"/>
      <c r="C40" s="130"/>
      <c r="D40" s="131" t="e">
        <f>SUM(D21:D38)</f>
        <v>#REF!</v>
      </c>
      <c r="E40" s="132" t="e">
        <f>SUM(E21:E38)</f>
        <v>#REF!</v>
      </c>
      <c r="F40" s="61"/>
      <c r="G40" s="221" t="s">
        <v>43</v>
      </c>
      <c r="H40" s="222"/>
      <c r="I40" s="223"/>
      <c r="J40" s="150" t="e">
        <f>#REF!+'Online API'!E8+#REF!+#REF!+#REF!+#REF!+#REF!+#REF!+#REF!+#REF!+#REF!+#REF!+#REF!+#REF!+#REF!+#REF!+#REF!+#REF!+#REF!+#REF!</f>
        <v>#REF!</v>
      </c>
      <c r="K40" s="151" t="e">
        <f>J40/$J$42</f>
        <v>#REF!</v>
      </c>
      <c r="L40" s="152" t="e">
        <f>#REF!+'Online API'!G8+#REF!+#REF!+#REF!+#REF!+#REF!+#REF!+#REF!+#REF!+#REF!+#REF!+#REF!+#REF!+#REF!+#REF!+#REF!+#REF!+#REF!+#REF!</f>
        <v>#REF!</v>
      </c>
    </row>
    <row r="41" spans="1:12" ht="4.5" customHeight="1" x14ac:dyDescent="0.2">
      <c r="A41" s="61"/>
      <c r="B41" s="61"/>
      <c r="C41" s="61"/>
      <c r="D41" s="61"/>
      <c r="E41" s="127"/>
      <c r="F41" s="61"/>
      <c r="G41" s="61"/>
      <c r="H41" s="61"/>
      <c r="I41" s="61"/>
      <c r="J41" s="61"/>
      <c r="K41" s="61"/>
      <c r="L41" s="61"/>
    </row>
    <row r="42" spans="1:12" x14ac:dyDescent="0.2">
      <c r="A42" s="61"/>
      <c r="B42" s="61"/>
      <c r="C42" s="61"/>
      <c r="D42" s="61"/>
      <c r="E42" s="61"/>
      <c r="F42" s="61"/>
      <c r="G42" s="224" t="s">
        <v>42</v>
      </c>
      <c r="H42" s="225"/>
      <c r="I42" s="226"/>
      <c r="J42" s="153" t="e">
        <f>SUM(J36:J40)</f>
        <v>#REF!</v>
      </c>
      <c r="K42" s="154" t="e">
        <f>J42/$J$42</f>
        <v>#REF!</v>
      </c>
      <c r="L42" s="132" t="e">
        <f>SUM(L36:L40)</f>
        <v>#REF!</v>
      </c>
    </row>
    <row r="43" spans="1:12" ht="4.5" customHeight="1" x14ac:dyDescent="0.2">
      <c r="A43" s="61"/>
      <c r="B43" s="61"/>
      <c r="C43" s="61"/>
      <c r="D43" s="61"/>
      <c r="E43" s="127"/>
      <c r="F43" s="61"/>
      <c r="G43" s="61"/>
      <c r="H43" s="61"/>
      <c r="I43" s="61"/>
      <c r="J43" s="61"/>
      <c r="K43" s="61"/>
      <c r="L43" s="61"/>
    </row>
    <row r="44" spans="1:12" x14ac:dyDescent="0.2">
      <c r="A44" s="133"/>
      <c r="B44" s="61"/>
      <c r="C44" s="61"/>
      <c r="D44" s="61"/>
      <c r="E44" s="61"/>
      <c r="F44" s="61"/>
      <c r="G44" s="227" t="s">
        <v>44</v>
      </c>
      <c r="H44" s="228"/>
      <c r="I44" s="229"/>
      <c r="J44" s="155" t="e">
        <f>#REF!+'Online API'!E10+#REF!+#REF!+#REF!+#REF!+#REF!+#REF!+#REF!+#REF!+#REF!+#REF!+#REF!+#REF!+#REF!+#REF!+#REF!+#REF!+#REF!+#REF!</f>
        <v>#REF!</v>
      </c>
      <c r="K44" s="156"/>
      <c r="L44" s="157" t="e">
        <f>#REF!+'Online API'!G10+#REF!+#REF!+#REF!+#REF!+#REF!+#REF!+#REF!+#REF!+#REF!+#REF!+#REF!+#REF!+#REF!+#REF!+#REF!+#REF!+#REF!+#REF!</f>
        <v>#REF!</v>
      </c>
    </row>
    <row r="45" spans="1:12" ht="9" customHeight="1" x14ac:dyDescent="0.2">
      <c r="A45" s="61"/>
      <c r="B45" s="61"/>
      <c r="C45" s="61"/>
      <c r="D45" s="61"/>
      <c r="E45" s="61"/>
      <c r="F45" s="61"/>
      <c r="G45" s="61"/>
      <c r="H45" s="61"/>
      <c r="I45" s="61"/>
      <c r="J45" s="61"/>
      <c r="K45" s="61"/>
      <c r="L45" s="61"/>
    </row>
    <row r="46" spans="1:12" x14ac:dyDescent="0.2">
      <c r="A46" s="61"/>
      <c r="B46" s="61"/>
      <c r="C46" s="61"/>
      <c r="D46" s="61"/>
      <c r="E46" s="61"/>
      <c r="F46" s="61"/>
      <c r="G46" s="61"/>
      <c r="H46" s="61"/>
      <c r="I46" s="61"/>
      <c r="J46" s="61"/>
      <c r="K46" s="61"/>
      <c r="L46" s="101" t="s">
        <v>45</v>
      </c>
    </row>
    <row r="47" spans="1:12" x14ac:dyDescent="0.2">
      <c r="F47" s="61"/>
      <c r="G47" s="61"/>
      <c r="H47" s="61"/>
      <c r="I47" s="61"/>
      <c r="J47" s="61"/>
      <c r="K47" s="61"/>
      <c r="L47" s="61"/>
    </row>
    <row r="48" spans="1:12" x14ac:dyDescent="0.2">
      <c r="F48" s="61"/>
      <c r="G48" s="61"/>
      <c r="H48" s="61"/>
      <c r="I48" s="61"/>
      <c r="J48" s="61"/>
      <c r="K48" s="61"/>
      <c r="L48" s="61"/>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3" customWidth="1"/>
    <col min="2" max="2" width="22.42578125" style="3" customWidth="1"/>
    <col min="3" max="4" width="7.28515625" style="3" customWidth="1"/>
    <col min="5" max="5" width="8.28515625" style="3" customWidth="1"/>
    <col min="6" max="6" width="1.42578125" style="3" customWidth="1"/>
    <col min="7" max="11" width="7.7109375" style="3" customWidth="1"/>
    <col min="12" max="12" width="7.28515625" style="3" customWidth="1"/>
    <col min="13" max="13" width="6.85546875" style="3" customWidth="1"/>
    <col min="14" max="17" width="7.140625" style="3" customWidth="1"/>
    <col min="18" max="16384" width="9.140625" style="3"/>
  </cols>
  <sheetData>
    <row r="1" spans="1:12" ht="15.75" customHeight="1" x14ac:dyDescent="0.2"/>
    <row r="2" spans="1:12" ht="20.25" x14ac:dyDescent="0.3">
      <c r="F2" s="57" t="str">
        <f>Snapshot!$I$9</f>
        <v>Release 1.1</v>
      </c>
      <c r="G2" s="57"/>
      <c r="H2" s="57"/>
      <c r="I2" s="57"/>
    </row>
    <row r="3" spans="1:12" x14ac:dyDescent="0.2">
      <c r="F3" s="58" t="str">
        <f>"Project: "&amp;Snapshot!$B$16&amp;"  "&amp;Snapshot!$B$17</f>
        <v>Project: P18  教育平台</v>
      </c>
      <c r="G3" s="58"/>
      <c r="H3" s="58"/>
    </row>
    <row r="4" spans="1:12" ht="4.5" customHeight="1" x14ac:dyDescent="0.2"/>
    <row r="5" spans="1:12" ht="23.25" x14ac:dyDescent="0.2">
      <c r="A5" s="59" t="s">
        <v>46</v>
      </c>
      <c r="B5" s="59"/>
      <c r="C5" s="60"/>
      <c r="D5" s="60"/>
      <c r="E5" s="60"/>
      <c r="F5" s="60"/>
      <c r="G5" s="60"/>
      <c r="H5" s="60"/>
      <c r="I5" s="60"/>
      <c r="J5" s="60"/>
      <c r="K5" s="60"/>
      <c r="L5" s="60"/>
    </row>
    <row r="6" spans="1:12" x14ac:dyDescent="0.2">
      <c r="A6" s="61"/>
      <c r="B6" s="61"/>
      <c r="C6" s="61"/>
      <c r="D6" s="61"/>
      <c r="E6" s="61"/>
      <c r="F6" s="61"/>
      <c r="G6" s="61"/>
      <c r="H6" s="61"/>
      <c r="I6" s="61"/>
      <c r="J6" s="61"/>
      <c r="K6" s="61"/>
      <c r="L6" s="61"/>
    </row>
    <row r="7" spans="1:12" ht="16.5" customHeight="1" x14ac:dyDescent="0.2">
      <c r="A7" s="61"/>
      <c r="B7" s="62"/>
      <c r="C7" s="63"/>
      <c r="D7" s="63"/>
      <c r="E7" s="64"/>
      <c r="F7" s="61"/>
      <c r="G7" s="61"/>
      <c r="H7" s="61"/>
      <c r="I7" s="61"/>
      <c r="J7" s="61"/>
      <c r="K7" s="61"/>
      <c r="L7" s="61"/>
    </row>
    <row r="8" spans="1:12" x14ac:dyDescent="0.2">
      <c r="A8" s="61"/>
      <c r="B8" s="61"/>
      <c r="C8" s="61"/>
      <c r="D8" s="61"/>
      <c r="E8" s="61"/>
      <c r="F8" s="61"/>
      <c r="G8" s="61"/>
      <c r="H8" s="61"/>
      <c r="I8" s="61"/>
      <c r="J8" s="61"/>
      <c r="K8" s="61"/>
      <c r="L8" s="61"/>
    </row>
    <row r="9" spans="1:12" x14ac:dyDescent="0.2">
      <c r="A9" s="61"/>
      <c r="B9" s="61"/>
      <c r="C9" s="61"/>
      <c r="D9" s="61"/>
      <c r="E9" s="61"/>
      <c r="F9" s="61"/>
      <c r="G9" s="61"/>
      <c r="H9" s="61"/>
      <c r="I9" s="61"/>
      <c r="J9" s="61"/>
      <c r="K9" s="61"/>
      <c r="L9" s="61"/>
    </row>
    <row r="10" spans="1:12" x14ac:dyDescent="0.2">
      <c r="A10" s="61"/>
      <c r="B10" s="61"/>
      <c r="C10" s="61"/>
      <c r="D10" s="61"/>
      <c r="E10" s="61"/>
      <c r="F10" s="61"/>
      <c r="G10" s="61"/>
      <c r="H10" s="61"/>
      <c r="I10" s="61"/>
      <c r="J10" s="61"/>
      <c r="K10" s="61"/>
      <c r="L10" s="61"/>
    </row>
    <row r="11" spans="1:12" x14ac:dyDescent="0.2">
      <c r="A11" s="61"/>
      <c r="B11" s="61"/>
      <c r="C11" s="61"/>
      <c r="D11" s="61"/>
      <c r="E11" s="61"/>
      <c r="F11" s="61"/>
      <c r="G11" s="61"/>
      <c r="H11" s="61"/>
      <c r="I11" s="61"/>
      <c r="J11" s="61"/>
      <c r="K11" s="61"/>
      <c r="L11" s="61"/>
    </row>
    <row r="12" spans="1:12" x14ac:dyDescent="0.2">
      <c r="A12" s="61"/>
      <c r="B12" s="61"/>
      <c r="C12" s="61"/>
      <c r="D12" s="61"/>
      <c r="E12" s="61"/>
      <c r="F12" s="61"/>
      <c r="G12" s="61"/>
      <c r="H12" s="61"/>
      <c r="I12" s="61"/>
      <c r="J12" s="61"/>
      <c r="K12" s="61"/>
      <c r="L12" s="61"/>
    </row>
    <row r="13" spans="1:12" x14ac:dyDescent="0.2">
      <c r="A13" s="61"/>
      <c r="B13" s="61"/>
      <c r="C13" s="61"/>
      <c r="D13" s="61"/>
      <c r="E13" s="61"/>
      <c r="F13" s="61"/>
      <c r="G13" s="61"/>
      <c r="H13" s="61"/>
      <c r="I13" s="61"/>
      <c r="J13" s="61"/>
      <c r="K13" s="61"/>
      <c r="L13" s="61"/>
    </row>
    <row r="14" spans="1:12" x14ac:dyDescent="0.2">
      <c r="A14" s="61"/>
      <c r="B14" s="61"/>
      <c r="C14" s="61"/>
      <c r="D14" s="61"/>
      <c r="E14" s="61"/>
      <c r="F14" s="61"/>
      <c r="G14" s="61"/>
      <c r="H14" s="61"/>
      <c r="I14" s="61"/>
      <c r="J14" s="61"/>
      <c r="K14" s="61"/>
      <c r="L14" s="61"/>
    </row>
    <row r="15" spans="1:12" x14ac:dyDescent="0.2">
      <c r="A15" s="61"/>
      <c r="B15" s="61"/>
      <c r="C15" s="61"/>
      <c r="D15" s="61"/>
      <c r="E15" s="61"/>
      <c r="F15" s="61"/>
      <c r="G15" s="61"/>
      <c r="H15" s="61"/>
      <c r="I15" s="61"/>
      <c r="J15" s="61"/>
      <c r="K15" s="61"/>
      <c r="L15" s="61"/>
    </row>
    <row r="16" spans="1:12" x14ac:dyDescent="0.2">
      <c r="A16" s="61"/>
      <c r="B16" s="61"/>
      <c r="C16" s="61"/>
      <c r="D16" s="61"/>
      <c r="E16" s="61"/>
      <c r="F16" s="61"/>
      <c r="G16" s="61"/>
      <c r="H16" s="61"/>
      <c r="I16" s="61"/>
      <c r="J16" s="61"/>
      <c r="K16" s="61"/>
      <c r="L16" s="61"/>
    </row>
    <row r="17" spans="1:12" ht="5.25" customHeight="1" x14ac:dyDescent="0.2">
      <c r="A17" s="61"/>
      <c r="B17" s="61"/>
      <c r="C17" s="61"/>
      <c r="D17" s="61"/>
      <c r="E17" s="61"/>
      <c r="F17" s="61"/>
      <c r="G17" s="61"/>
      <c r="H17" s="61"/>
      <c r="I17" s="61"/>
      <c r="J17" s="61"/>
      <c r="K17" s="61"/>
      <c r="L17" s="61"/>
    </row>
    <row r="18" spans="1:12" ht="15" x14ac:dyDescent="0.2">
      <c r="A18" s="65"/>
      <c r="B18" s="66"/>
      <c r="C18" s="66"/>
      <c r="D18" s="66"/>
      <c r="E18" s="67"/>
      <c r="F18" s="68"/>
      <c r="G18" s="61"/>
      <c r="H18" s="61"/>
      <c r="I18" s="61"/>
      <c r="J18" s="61"/>
      <c r="K18" s="61"/>
      <c r="L18" s="61"/>
    </row>
    <row r="19" spans="1:12" x14ac:dyDescent="0.2">
      <c r="A19" s="61"/>
      <c r="B19" s="61"/>
      <c r="C19" s="61"/>
      <c r="D19" s="61"/>
      <c r="E19" s="61"/>
      <c r="F19" s="61"/>
      <c r="G19" s="61"/>
      <c r="H19" s="61"/>
      <c r="I19" s="61"/>
      <c r="J19" s="61"/>
      <c r="K19" s="61"/>
      <c r="L19" s="61"/>
    </row>
    <row r="20" spans="1:12" x14ac:dyDescent="0.2">
      <c r="A20" s="61"/>
      <c r="B20" s="61"/>
      <c r="C20" s="61"/>
      <c r="D20" s="61"/>
      <c r="E20" s="61"/>
      <c r="F20" s="61"/>
      <c r="G20" s="61"/>
      <c r="H20" s="61"/>
      <c r="I20" s="61"/>
      <c r="J20" s="61"/>
      <c r="K20" s="61"/>
      <c r="L20" s="61"/>
    </row>
    <row r="21" spans="1:12" x14ac:dyDescent="0.2">
      <c r="A21" s="61"/>
      <c r="B21" s="61"/>
      <c r="C21" s="61"/>
      <c r="D21" s="61"/>
      <c r="E21" s="61"/>
      <c r="F21" s="61"/>
      <c r="G21" s="61"/>
      <c r="H21" s="61"/>
      <c r="I21" s="61"/>
      <c r="J21" s="61"/>
      <c r="K21" s="61"/>
      <c r="L21" s="61"/>
    </row>
    <row r="22" spans="1:12" x14ac:dyDescent="0.2">
      <c r="A22" s="61"/>
      <c r="B22" s="61"/>
      <c r="C22" s="61"/>
      <c r="D22" s="61"/>
      <c r="E22" s="61"/>
      <c r="F22" s="61"/>
      <c r="G22" s="61"/>
      <c r="H22" s="61"/>
      <c r="I22" s="61"/>
      <c r="J22" s="61"/>
      <c r="K22" s="61"/>
      <c r="L22" s="61"/>
    </row>
    <row r="23" spans="1:12" x14ac:dyDescent="0.2">
      <c r="A23" s="61"/>
      <c r="B23" s="61"/>
      <c r="C23" s="61"/>
      <c r="D23" s="61"/>
      <c r="E23" s="61"/>
      <c r="F23" s="61"/>
      <c r="G23" s="61"/>
      <c r="H23" s="61"/>
      <c r="I23" s="61"/>
      <c r="J23" s="61"/>
      <c r="K23" s="61"/>
      <c r="L23" s="61"/>
    </row>
    <row r="24" spans="1:12" x14ac:dyDescent="0.2">
      <c r="A24" s="61"/>
      <c r="B24" s="61"/>
      <c r="C24" s="61"/>
      <c r="D24" s="61"/>
      <c r="E24" s="61"/>
      <c r="F24" s="61"/>
      <c r="G24" s="61"/>
      <c r="H24" s="61"/>
      <c r="I24" s="61"/>
      <c r="J24" s="61"/>
      <c r="K24" s="61"/>
      <c r="L24" s="61"/>
    </row>
    <row r="25" spans="1:12" x14ac:dyDescent="0.2">
      <c r="A25" s="61"/>
      <c r="B25" s="61"/>
      <c r="C25" s="61"/>
      <c r="D25" s="61"/>
      <c r="E25" s="61"/>
      <c r="F25" s="61"/>
      <c r="G25" s="61"/>
      <c r="H25" s="61"/>
      <c r="I25" s="61"/>
      <c r="J25" s="61"/>
      <c r="K25" s="61"/>
      <c r="L25" s="61"/>
    </row>
    <row r="26" spans="1:12" x14ac:dyDescent="0.2">
      <c r="A26" s="61"/>
      <c r="B26" s="61"/>
      <c r="C26" s="61"/>
      <c r="D26" s="61"/>
      <c r="E26" s="61"/>
      <c r="F26" s="61"/>
      <c r="G26" s="61"/>
      <c r="H26" s="61"/>
      <c r="I26" s="61"/>
      <c r="J26" s="61"/>
      <c r="K26" s="61"/>
      <c r="L26" s="61"/>
    </row>
    <row r="27" spans="1:12" x14ac:dyDescent="0.2">
      <c r="A27" s="61"/>
      <c r="B27" s="61"/>
      <c r="C27" s="61"/>
      <c r="D27" s="61"/>
      <c r="E27" s="61"/>
      <c r="F27" s="61"/>
      <c r="G27" s="61"/>
      <c r="H27" s="61"/>
      <c r="I27" s="61"/>
      <c r="J27" s="61"/>
      <c r="K27" s="61"/>
      <c r="L27" s="61"/>
    </row>
    <row r="28" spans="1:12" ht="3" customHeight="1" x14ac:dyDescent="0.2">
      <c r="A28" s="61"/>
      <c r="B28" s="61"/>
      <c r="C28" s="61"/>
      <c r="D28" s="61"/>
      <c r="E28" s="61"/>
      <c r="F28" s="61"/>
      <c r="G28" s="61"/>
      <c r="H28" s="61"/>
      <c r="I28" s="61"/>
      <c r="J28" s="61"/>
      <c r="K28" s="61"/>
      <c r="L28" s="61"/>
    </row>
    <row r="29" spans="1:12" ht="6" customHeight="1" x14ac:dyDescent="0.2">
      <c r="A29" s="61"/>
      <c r="B29" s="61"/>
      <c r="C29" s="61"/>
      <c r="D29" s="61"/>
      <c r="E29" s="61"/>
      <c r="F29" s="61"/>
      <c r="G29" s="61"/>
      <c r="H29" s="61"/>
      <c r="I29" s="61"/>
      <c r="J29" s="61"/>
      <c r="K29" s="61"/>
      <c r="L29" s="61"/>
    </row>
    <row r="30" spans="1:12" ht="16.5" customHeight="1" x14ac:dyDescent="0.2">
      <c r="A30" s="69" t="s">
        <v>47</v>
      </c>
      <c r="B30" s="70"/>
      <c r="C30" s="70"/>
      <c r="D30" s="70"/>
      <c r="E30" s="71"/>
      <c r="F30" s="72"/>
      <c r="G30" s="72"/>
      <c r="H30" s="72"/>
      <c r="I30" s="72"/>
      <c r="J30" s="72"/>
      <c r="K30" s="72"/>
      <c r="L30" s="72"/>
    </row>
    <row r="31" spans="1:12" ht="28.5" customHeight="1" x14ac:dyDescent="0.2">
      <c r="A31" s="290" t="s">
        <v>48</v>
      </c>
      <c r="B31" s="230" t="s">
        <v>49</v>
      </c>
      <c r="C31" s="287" t="s">
        <v>50</v>
      </c>
      <c r="D31" s="288"/>
      <c r="E31" s="293" t="s">
        <v>51</v>
      </c>
      <c r="F31" s="73"/>
      <c r="G31" s="73"/>
      <c r="H31" s="73"/>
      <c r="I31" s="289"/>
      <c r="J31" s="289"/>
      <c r="K31" s="289"/>
      <c r="L31" s="289"/>
    </row>
    <row r="32" spans="1:12" x14ac:dyDescent="0.2">
      <c r="A32" s="291"/>
      <c r="B32" s="292"/>
      <c r="C32" s="74" t="s">
        <v>42</v>
      </c>
      <c r="D32" s="74" t="s">
        <v>40</v>
      </c>
      <c r="E32" s="294"/>
      <c r="F32" s="75"/>
      <c r="G32" s="75"/>
      <c r="H32" s="75"/>
      <c r="I32" s="75"/>
      <c r="J32" s="75"/>
      <c r="K32" s="75"/>
      <c r="L32" s="75"/>
    </row>
    <row r="33" spans="1:12" ht="16.5" customHeight="1" x14ac:dyDescent="0.2">
      <c r="A33" s="76">
        <v>1</v>
      </c>
      <c r="B33" s="77" t="s">
        <v>52</v>
      </c>
      <c r="C33" s="78">
        <v>109</v>
      </c>
      <c r="D33" s="79">
        <v>15</v>
      </c>
      <c r="E33" s="80">
        <v>40.4</v>
      </c>
      <c r="F33" s="81"/>
      <c r="G33" s="81"/>
      <c r="H33" s="81"/>
      <c r="I33" s="100"/>
      <c r="J33" s="100"/>
      <c r="K33" s="100"/>
      <c r="L33" s="100"/>
    </row>
    <row r="34" spans="1:12" ht="16.5" customHeight="1" x14ac:dyDescent="0.2">
      <c r="A34" s="82">
        <f t="shared" ref="A34:A42" si="0">A33+1</f>
        <v>2</v>
      </c>
      <c r="B34" s="83" t="s">
        <v>53</v>
      </c>
      <c r="C34" s="84">
        <v>356</v>
      </c>
      <c r="D34" s="85">
        <v>24</v>
      </c>
      <c r="E34" s="86">
        <v>111.3</v>
      </c>
      <c r="F34" s="81"/>
      <c r="G34" s="81"/>
      <c r="H34" s="81"/>
      <c r="I34" s="100"/>
      <c r="J34" s="100"/>
      <c r="K34" s="100"/>
      <c r="L34" s="100"/>
    </row>
    <row r="35" spans="1:12" ht="16.5" customHeight="1" x14ac:dyDescent="0.2">
      <c r="A35" s="82">
        <f t="shared" si="0"/>
        <v>3</v>
      </c>
      <c r="B35" s="83" t="s">
        <v>54</v>
      </c>
      <c r="C35" s="84">
        <v>379</v>
      </c>
      <c r="D35" s="85">
        <v>16</v>
      </c>
      <c r="E35" s="86">
        <v>90.8</v>
      </c>
      <c r="F35" s="81"/>
      <c r="G35" s="81"/>
      <c r="H35" s="81"/>
      <c r="I35" s="100"/>
      <c r="J35" s="100"/>
      <c r="K35" s="100"/>
      <c r="L35" s="100"/>
    </row>
    <row r="36" spans="1:12" ht="16.5" customHeight="1" x14ac:dyDescent="0.2">
      <c r="A36" s="82">
        <f t="shared" si="0"/>
        <v>4</v>
      </c>
      <c r="B36" s="83" t="s">
        <v>55</v>
      </c>
      <c r="C36" s="84">
        <v>412</v>
      </c>
      <c r="D36" s="85">
        <v>14</v>
      </c>
      <c r="E36" s="86">
        <v>92.3</v>
      </c>
      <c r="F36" s="81"/>
      <c r="G36" s="81"/>
      <c r="H36" s="81"/>
      <c r="I36" s="100"/>
      <c r="J36" s="100"/>
      <c r="K36" s="100"/>
      <c r="L36" s="100"/>
    </row>
    <row r="37" spans="1:12" ht="16.5" customHeight="1" x14ac:dyDescent="0.2">
      <c r="A37" s="82">
        <f t="shared" si="0"/>
        <v>5</v>
      </c>
      <c r="B37" s="83" t="s">
        <v>56</v>
      </c>
      <c r="C37" s="84">
        <v>439</v>
      </c>
      <c r="D37" s="85">
        <v>13</v>
      </c>
      <c r="E37" s="86">
        <v>75.8</v>
      </c>
      <c r="F37" s="81"/>
      <c r="G37" s="81"/>
      <c r="H37" s="81"/>
      <c r="I37" s="100"/>
      <c r="J37" s="100"/>
      <c r="K37" s="100"/>
      <c r="L37" s="100"/>
    </row>
    <row r="38" spans="1:12" ht="16.5" customHeight="1" x14ac:dyDescent="0.2">
      <c r="A38" s="82">
        <f t="shared" si="0"/>
        <v>6</v>
      </c>
      <c r="B38" s="83" t="s">
        <v>57</v>
      </c>
      <c r="C38" s="84">
        <v>504</v>
      </c>
      <c r="D38" s="85">
        <v>12</v>
      </c>
      <c r="E38" s="86">
        <v>85.4</v>
      </c>
      <c r="F38" s="81"/>
      <c r="G38" s="81"/>
      <c r="H38" s="81"/>
      <c r="I38" s="100"/>
      <c r="J38" s="100"/>
      <c r="K38" s="100"/>
      <c r="L38" s="100"/>
    </row>
    <row r="39" spans="1:12" ht="16.5" customHeight="1" x14ac:dyDescent="0.2">
      <c r="A39" s="82">
        <f t="shared" si="0"/>
        <v>7</v>
      </c>
      <c r="B39" s="83" t="s">
        <v>58</v>
      </c>
      <c r="C39" s="84">
        <v>514</v>
      </c>
      <c r="D39" s="85">
        <v>4</v>
      </c>
      <c r="E39" s="86">
        <v>76.400000000000006</v>
      </c>
      <c r="F39" s="81"/>
      <c r="G39" s="81"/>
      <c r="H39" s="81"/>
      <c r="I39" s="100"/>
      <c r="J39" s="100"/>
      <c r="K39" s="100"/>
      <c r="L39" s="100"/>
    </row>
    <row r="40" spans="1:12" ht="16.5" customHeight="1" x14ac:dyDescent="0.2">
      <c r="A40" s="82">
        <f t="shared" si="0"/>
        <v>8</v>
      </c>
      <c r="B40" s="83" t="s">
        <v>59</v>
      </c>
      <c r="C40" s="84">
        <v>519</v>
      </c>
      <c r="D40" s="85">
        <v>4</v>
      </c>
      <c r="E40" s="86">
        <v>65.2</v>
      </c>
      <c r="F40" s="81"/>
      <c r="G40" s="81"/>
      <c r="H40" s="81"/>
      <c r="I40" s="100"/>
      <c r="J40" s="100"/>
      <c r="K40" s="100"/>
      <c r="L40" s="100"/>
    </row>
    <row r="41" spans="1:12" ht="16.5" customHeight="1" x14ac:dyDescent="0.2">
      <c r="A41" s="82">
        <f t="shared" si="0"/>
        <v>9</v>
      </c>
      <c r="B41" s="83" t="s">
        <v>60</v>
      </c>
      <c r="C41" s="84">
        <v>543</v>
      </c>
      <c r="D41" s="85">
        <v>3</v>
      </c>
      <c r="E41" s="86">
        <v>66.400000000000006</v>
      </c>
      <c r="F41" s="81"/>
      <c r="G41" s="81"/>
      <c r="H41" s="81"/>
      <c r="I41" s="100"/>
      <c r="J41" s="100"/>
      <c r="K41" s="100"/>
      <c r="L41" s="100"/>
    </row>
    <row r="42" spans="1:12" ht="16.5" customHeight="1" x14ac:dyDescent="0.2">
      <c r="A42" s="82">
        <f t="shared" si="0"/>
        <v>10</v>
      </c>
      <c r="B42" s="83" t="s">
        <v>61</v>
      </c>
      <c r="C42" s="87">
        <v>552</v>
      </c>
      <c r="D42" s="88">
        <v>2</v>
      </c>
      <c r="E42" s="89">
        <v>61.8</v>
      </c>
      <c r="F42" s="81"/>
      <c r="G42" s="81"/>
      <c r="H42" s="81"/>
      <c r="I42" s="100"/>
      <c r="J42" s="100"/>
      <c r="K42" s="100"/>
      <c r="L42" s="100"/>
    </row>
    <row r="43" spans="1:12" x14ac:dyDescent="0.2">
      <c r="A43" s="90"/>
      <c r="B43" s="91"/>
      <c r="C43" s="91"/>
      <c r="D43" s="91"/>
      <c r="E43" s="92"/>
      <c r="F43" s="81"/>
      <c r="G43" s="81"/>
      <c r="H43" s="81"/>
      <c r="I43" s="100"/>
      <c r="J43" s="100"/>
      <c r="K43" s="100"/>
      <c r="L43" s="100"/>
    </row>
    <row r="44" spans="1:12" x14ac:dyDescent="0.2">
      <c r="A44" s="93"/>
      <c r="B44" s="94"/>
      <c r="C44" s="94"/>
      <c r="D44" s="94"/>
      <c r="E44" s="95"/>
      <c r="F44" s="81"/>
      <c r="G44" s="81"/>
      <c r="H44" s="81"/>
      <c r="I44" s="100"/>
      <c r="J44" s="100"/>
      <c r="K44" s="61"/>
      <c r="L44" s="101" t="s">
        <v>45</v>
      </c>
    </row>
    <row r="45" spans="1:12" x14ac:dyDescent="0.2">
      <c r="A45" s="96"/>
      <c r="B45" s="94"/>
      <c r="C45" s="94"/>
      <c r="D45" s="94"/>
      <c r="E45" s="95"/>
      <c r="F45" s="81"/>
      <c r="G45" s="81"/>
      <c r="H45" s="81"/>
      <c r="I45" s="100"/>
      <c r="J45" s="100"/>
      <c r="K45" s="61"/>
      <c r="L45" s="61"/>
    </row>
    <row r="46" spans="1:12" ht="15" customHeight="1" x14ac:dyDescent="0.2">
      <c r="A46" s="97"/>
      <c r="B46" s="98"/>
      <c r="C46" s="98"/>
      <c r="D46" s="98"/>
      <c r="E46" s="99"/>
      <c r="F46" s="81"/>
      <c r="G46" s="81"/>
      <c r="H46" s="81"/>
      <c r="I46" s="100"/>
      <c r="J46" s="100"/>
      <c r="K46" s="61"/>
      <c r="L46" s="61"/>
    </row>
    <row r="47" spans="1:12" ht="6" customHeight="1" x14ac:dyDescent="0.2">
      <c r="A47" s="61"/>
      <c r="B47" s="61"/>
      <c r="C47" s="61"/>
      <c r="D47" s="61"/>
      <c r="E47" s="61"/>
      <c r="F47" s="61"/>
      <c r="G47" s="61"/>
      <c r="H47" s="61"/>
      <c r="I47" s="61"/>
      <c r="J47" s="61"/>
      <c r="K47" s="61"/>
      <c r="L47" s="61"/>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21" sqref="B21"/>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27" customHeight="1" x14ac:dyDescent="0.2">
      <c r="A2" s="52" t="s">
        <v>62</v>
      </c>
      <c r="B2" s="53"/>
      <c r="C2" s="53"/>
      <c r="D2" s="53"/>
    </row>
    <row r="3" spans="1:4" x14ac:dyDescent="0.2">
      <c r="A3" s="54" t="s">
        <v>63</v>
      </c>
      <c r="B3" s="54" t="s">
        <v>64</v>
      </c>
      <c r="C3" s="54" t="s">
        <v>65</v>
      </c>
      <c r="D3" s="54"/>
    </row>
    <row r="4" spans="1:4" x14ac:dyDescent="0.2">
      <c r="A4" s="55" t="s">
        <v>66</v>
      </c>
      <c r="B4" s="56"/>
      <c r="C4" s="189" t="s">
        <v>103</v>
      </c>
      <c r="D4" s="54"/>
    </row>
  </sheetData>
  <phoneticPr fontId="8" type="noConversion"/>
  <hyperlinks>
    <hyperlink ref="A4" location="' Schedule Product Haul'!A1" display="UC001" xr:uid="{00000000-0004-0000-0200-00000100000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74"/>
  <sheetViews>
    <sheetView workbookViewId="0">
      <pane ySplit="12" topLeftCell="A13" activePane="bottomLeft" state="frozen"/>
      <selection pane="bottomLeft" activeCell="B32" activeCellId="1" sqref="E28 B32"/>
    </sheetView>
  </sheetViews>
  <sheetFormatPr defaultColWidth="9.140625" defaultRowHeight="12.75" x14ac:dyDescent="0.2"/>
  <cols>
    <col min="1" max="1" width="11.42578125" style="3" customWidth="1"/>
    <col min="2" max="2" width="53" style="3" customWidth="1"/>
    <col min="3" max="3" width="43.85546875" style="3" customWidth="1"/>
    <col min="4" max="4" width="8.7109375" style="3" customWidth="1"/>
    <col min="5" max="5" width="15.7109375" style="3" customWidth="1"/>
    <col min="6" max="7" width="7.5703125" style="3" customWidth="1"/>
    <col min="8" max="8" width="13.85546875" style="3" customWidth="1"/>
    <col min="9" max="9" width="9" style="4" customWidth="1"/>
    <col min="10" max="16384" width="9.140625" style="3"/>
  </cols>
  <sheetData>
    <row r="1" spans="1:9" ht="20.25" x14ac:dyDescent="0.3">
      <c r="A1" s="295" t="str">
        <f ca="1">MID(CELL("filename",A7),FIND("]",CELL("filename"),1)+1,255)</f>
        <v>Online API</v>
      </c>
      <c r="B1" s="295"/>
      <c r="C1" s="295"/>
      <c r="D1" s="295"/>
      <c r="E1" s="295"/>
      <c r="F1" s="295"/>
      <c r="G1" s="295"/>
      <c r="H1" s="295"/>
      <c r="I1" s="295"/>
    </row>
    <row r="2" spans="1:9" ht="3.75" customHeight="1" x14ac:dyDescent="0.3">
      <c r="A2" s="5"/>
      <c r="B2" s="5"/>
      <c r="C2" s="5"/>
      <c r="D2" s="5"/>
      <c r="E2" s="5"/>
      <c r="F2" s="5"/>
      <c r="G2" s="5"/>
      <c r="H2" s="5"/>
      <c r="I2" s="5"/>
    </row>
    <row r="3" spans="1:9" s="1" customFormat="1" x14ac:dyDescent="0.2">
      <c r="A3" s="6"/>
      <c r="B3" s="6"/>
      <c r="C3" s="6"/>
      <c r="D3" s="7"/>
      <c r="E3" s="7" t="s">
        <v>67</v>
      </c>
      <c r="F3" s="8"/>
      <c r="G3" s="9"/>
      <c r="H3" s="6"/>
      <c r="I3" s="6"/>
    </row>
    <row r="4" spans="1:9" s="1" customFormat="1" ht="12" x14ac:dyDescent="0.2">
      <c r="A4" s="6"/>
      <c r="B4" s="6"/>
      <c r="C4" s="6"/>
      <c r="D4" s="10" t="s">
        <v>68</v>
      </c>
      <c r="E4" s="11">
        <f>COUNTIF($D$12:$D$55,"U")</f>
        <v>0</v>
      </c>
      <c r="F4" s="12" t="str">
        <f>IF($E$9=0,"-",$E4/$E$9)</f>
        <v>-</v>
      </c>
      <c r="G4" s="13">
        <f>SUMIF($D$12:$D$54,"U",$G$12:$G$54)/60</f>
        <v>0</v>
      </c>
      <c r="H4" s="6"/>
      <c r="I4" s="6"/>
    </row>
    <row r="5" spans="1:9" s="1" customFormat="1" ht="12" x14ac:dyDescent="0.2">
      <c r="A5" s="6"/>
      <c r="B5" s="6"/>
      <c r="C5" s="6"/>
      <c r="D5" s="10" t="s">
        <v>69</v>
      </c>
      <c r="E5" s="11">
        <f>COUNTIF($D$12:$D$55,"P")</f>
        <v>0</v>
      </c>
      <c r="F5" s="12" t="str">
        <f>IF($E$9=0,"-",$E5/$E$9)</f>
        <v>-</v>
      </c>
      <c r="G5" s="14">
        <f>SUMIF($D$12:$D$55,"P",$G$12:$G$55)/60</f>
        <v>0</v>
      </c>
      <c r="H5" s="6"/>
      <c r="I5" s="6"/>
    </row>
    <row r="6" spans="1:9" s="1" customFormat="1" ht="12" x14ac:dyDescent="0.2">
      <c r="A6" s="6"/>
      <c r="B6" s="6"/>
      <c r="C6" s="6"/>
      <c r="D6" s="10" t="s">
        <v>70</v>
      </c>
      <c r="E6" s="11">
        <f>COUNTIF($D$12:$D$55,"F")</f>
        <v>0</v>
      </c>
      <c r="F6" s="12" t="str">
        <f>IF($E$9=0,"-",$E6/$E$9)</f>
        <v>-</v>
      </c>
      <c r="G6" s="14">
        <f>SUMIF($D$12:$D$55,"F",$G$12:$G$55)/60</f>
        <v>0</v>
      </c>
      <c r="H6" s="6"/>
      <c r="I6" s="6"/>
    </row>
    <row r="7" spans="1:9" s="1" customFormat="1" ht="12" x14ac:dyDescent="0.2">
      <c r="A7" s="15"/>
      <c r="B7" s="15"/>
      <c r="C7" s="16"/>
      <c r="D7" s="10" t="s">
        <v>71</v>
      </c>
      <c r="E7" s="11">
        <f>COUNTIF($D$12:$D$55,"S")</f>
        <v>0</v>
      </c>
      <c r="F7" s="12" t="str">
        <f>IF($E$9=0,"-",$E7/$E$9)</f>
        <v>-</v>
      </c>
      <c r="G7" s="14">
        <f>SUMIF($D$12:$D$55,"S",$G$12:$G$55)/60</f>
        <v>0</v>
      </c>
      <c r="H7" s="6"/>
      <c r="I7" s="6"/>
    </row>
    <row r="8" spans="1:9" s="1" customFormat="1" ht="12" x14ac:dyDescent="0.2">
      <c r="A8" s="15"/>
      <c r="B8" s="15"/>
      <c r="C8" s="16"/>
      <c r="D8" s="10" t="s">
        <v>72</v>
      </c>
      <c r="E8" s="11">
        <f>COUNTIF($D$12:$D$55,"B")</f>
        <v>0</v>
      </c>
      <c r="F8" s="17" t="str">
        <f>IF($E$9=0,"-",$E8/$E$9)</f>
        <v>-</v>
      </c>
      <c r="G8" s="14">
        <f>SUMIF($D$12:$D$55,"B",$G$12:$G$55)/60</f>
        <v>0</v>
      </c>
      <c r="H8" s="6"/>
      <c r="I8" s="6"/>
    </row>
    <row r="9" spans="1:9" s="1" customFormat="1" ht="12" hidden="1" x14ac:dyDescent="0.2">
      <c r="A9" s="15"/>
      <c r="B9" s="15"/>
      <c r="C9" s="15"/>
      <c r="D9" s="18" t="s">
        <v>42</v>
      </c>
      <c r="E9" s="19">
        <f>SUM(E4:E8)</f>
        <v>0</v>
      </c>
      <c r="F9" s="20" t="str">
        <f>IF($E$9=0,"-",$E$9/$E$9)</f>
        <v>-</v>
      </c>
      <c r="G9" s="21">
        <f>SUM(G4:G8)</f>
        <v>0</v>
      </c>
      <c r="I9" s="39"/>
    </row>
    <row r="10" spans="1:9" s="1" customFormat="1" ht="12" hidden="1" x14ac:dyDescent="0.2">
      <c r="A10" s="15"/>
      <c r="B10" s="15"/>
      <c r="C10" s="15"/>
      <c r="D10" s="22" t="s">
        <v>44</v>
      </c>
      <c r="E10" s="23">
        <f>COUNTIF($D$12:$D$55,"N/A")</f>
        <v>0</v>
      </c>
      <c r="F10" s="24"/>
      <c r="G10" s="25">
        <f>SUMIF($D$12:$D$55,"n/a",$G$12:$G$55)/60</f>
        <v>0</v>
      </c>
      <c r="I10" s="39"/>
    </row>
    <row r="11" spans="1:9" ht="4.5" customHeight="1" x14ac:dyDescent="0.2">
      <c r="A11" s="26"/>
      <c r="B11" s="26"/>
      <c r="C11" s="26"/>
      <c r="D11" s="26"/>
      <c r="E11" s="26"/>
      <c r="F11" s="26"/>
      <c r="G11" s="26"/>
      <c r="H11" s="26"/>
      <c r="I11" s="40"/>
    </row>
    <row r="12" spans="1:9" ht="29.25" customHeight="1" x14ac:dyDescent="0.2">
      <c r="A12" s="27" t="s">
        <v>73</v>
      </c>
      <c r="B12" s="27" t="s">
        <v>98</v>
      </c>
      <c r="C12" s="27" t="s">
        <v>74</v>
      </c>
      <c r="D12" s="27" t="s">
        <v>75</v>
      </c>
      <c r="E12" s="27" t="s">
        <v>76</v>
      </c>
      <c r="F12" s="27" t="s">
        <v>31</v>
      </c>
      <c r="G12" s="27" t="s">
        <v>77</v>
      </c>
      <c r="H12" s="28" t="s">
        <v>65</v>
      </c>
      <c r="I12" s="41"/>
    </row>
    <row r="13" spans="1:9" x14ac:dyDescent="0.2">
      <c r="A13" s="296" t="s">
        <v>132</v>
      </c>
      <c r="B13" s="297"/>
      <c r="C13" s="297"/>
      <c r="D13" s="297"/>
      <c r="E13" s="297"/>
      <c r="F13" s="297"/>
      <c r="G13" s="297"/>
      <c r="H13" s="297"/>
      <c r="I13" s="298"/>
    </row>
    <row r="14" spans="1:9" ht="29.25" customHeight="1" x14ac:dyDescent="0.2">
      <c r="A14" s="190" t="s">
        <v>104</v>
      </c>
      <c r="B14" s="197" t="s">
        <v>129</v>
      </c>
      <c r="C14" s="44" t="s">
        <v>113</v>
      </c>
      <c r="D14" s="47"/>
      <c r="E14" s="36">
        <v>45257</v>
      </c>
      <c r="F14" s="195" t="s">
        <v>102</v>
      </c>
      <c r="G14" s="158"/>
      <c r="H14" s="159"/>
      <c r="I14" s="37"/>
    </row>
    <row r="15" spans="1:9" ht="39" customHeight="1" x14ac:dyDescent="0.2">
      <c r="A15" s="191" t="s">
        <v>114</v>
      </c>
      <c r="B15" s="197" t="s">
        <v>117</v>
      </c>
      <c r="C15" s="196" t="s">
        <v>110</v>
      </c>
      <c r="D15" s="192"/>
      <c r="E15" s="36">
        <v>45257</v>
      </c>
      <c r="F15" s="195" t="s">
        <v>102</v>
      </c>
      <c r="G15" s="193"/>
      <c r="H15" s="159"/>
      <c r="I15" s="37"/>
    </row>
    <row r="16" spans="1:9" ht="38.25" customHeight="1" x14ac:dyDescent="0.2">
      <c r="A16" s="191" t="s">
        <v>115</v>
      </c>
      <c r="B16" s="197" t="s">
        <v>118</v>
      </c>
      <c r="C16" s="194" t="s">
        <v>112</v>
      </c>
      <c r="D16" s="192"/>
      <c r="E16" s="36">
        <v>45257</v>
      </c>
      <c r="F16" s="195" t="s">
        <v>102</v>
      </c>
      <c r="G16" s="193"/>
      <c r="H16" s="159"/>
      <c r="I16" s="37"/>
    </row>
    <row r="17" spans="1:9" ht="39.75" customHeight="1" x14ac:dyDescent="0.2">
      <c r="A17" s="190" t="s">
        <v>116</v>
      </c>
      <c r="B17" s="46" t="s">
        <v>126</v>
      </c>
      <c r="C17" s="46" t="s">
        <v>131</v>
      </c>
      <c r="D17" s="47"/>
      <c r="E17" s="36">
        <v>45257</v>
      </c>
      <c r="F17" s="195" t="s">
        <v>102</v>
      </c>
      <c r="G17" s="158"/>
      <c r="H17" s="159"/>
      <c r="I17" s="37"/>
    </row>
    <row r="18" spans="1:9" x14ac:dyDescent="0.2">
      <c r="A18" s="33"/>
      <c r="B18" s="42"/>
      <c r="C18" s="42"/>
      <c r="D18" s="29"/>
      <c r="E18" s="36"/>
      <c r="F18" s="37"/>
      <c r="G18" s="32"/>
      <c r="H18" s="38"/>
      <c r="I18" s="37"/>
    </row>
    <row r="19" spans="1:9" x14ac:dyDescent="0.2">
      <c r="A19" s="33"/>
      <c r="B19" s="42"/>
      <c r="C19" s="42"/>
      <c r="D19" s="29"/>
      <c r="E19" s="36"/>
      <c r="F19" s="37"/>
      <c r="G19" s="32"/>
      <c r="H19" s="38"/>
      <c r="I19" s="37"/>
    </row>
    <row r="20" spans="1:9" x14ac:dyDescent="0.2">
      <c r="A20" s="33"/>
      <c r="B20" s="34"/>
      <c r="C20" s="34"/>
      <c r="D20" s="29"/>
      <c r="E20" s="36"/>
      <c r="F20" s="37"/>
      <c r="G20" s="32"/>
      <c r="H20" s="38"/>
      <c r="I20" s="37"/>
    </row>
    <row r="21" spans="1:9" x14ac:dyDescent="0.2">
      <c r="A21" s="33"/>
      <c r="B21" s="35"/>
      <c r="C21" s="34"/>
      <c r="D21" s="29"/>
      <c r="E21" s="36"/>
      <c r="F21" s="37"/>
      <c r="G21" s="32"/>
      <c r="H21" s="38"/>
      <c r="I21" s="37"/>
    </row>
    <row r="22" spans="1:9" x14ac:dyDescent="0.2">
      <c r="A22" s="33"/>
      <c r="B22" s="35"/>
      <c r="C22" s="34"/>
      <c r="D22" s="29"/>
      <c r="E22" s="36"/>
      <c r="F22" s="37"/>
      <c r="G22" s="32"/>
      <c r="H22" s="38"/>
      <c r="I22" s="37"/>
    </row>
    <row r="23" spans="1:9" x14ac:dyDescent="0.2">
      <c r="A23" s="33"/>
      <c r="B23" s="34"/>
      <c r="C23" s="34"/>
      <c r="D23" s="29"/>
      <c r="E23" s="36"/>
      <c r="F23" s="37"/>
      <c r="G23" s="32"/>
      <c r="H23" s="38"/>
      <c r="I23" s="37"/>
    </row>
    <row r="24" spans="1:9" x14ac:dyDescent="0.2">
      <c r="A24" s="33"/>
      <c r="B24" s="35"/>
      <c r="C24" s="34"/>
      <c r="D24" s="29"/>
      <c r="E24" s="36"/>
      <c r="F24" s="37"/>
      <c r="G24" s="32"/>
      <c r="H24" s="38"/>
      <c r="I24" s="37"/>
    </row>
    <row r="25" spans="1:9" x14ac:dyDescent="0.2">
      <c r="A25" s="33"/>
      <c r="B25" s="35"/>
      <c r="C25" s="34"/>
      <c r="D25" s="29"/>
      <c r="E25" s="36"/>
      <c r="F25" s="37"/>
      <c r="G25" s="32"/>
      <c r="H25" s="38"/>
      <c r="I25" s="37"/>
    </row>
    <row r="26" spans="1:9" x14ac:dyDescent="0.2">
      <c r="A26" s="33"/>
      <c r="B26" s="34"/>
      <c r="C26" s="34"/>
      <c r="D26" s="29"/>
      <c r="E26" s="36"/>
      <c r="F26" s="37"/>
      <c r="G26" s="32"/>
      <c r="H26" s="38"/>
      <c r="I26" s="37"/>
    </row>
    <row r="27" spans="1:9" x14ac:dyDescent="0.2">
      <c r="A27" s="33"/>
      <c r="B27" s="35"/>
      <c r="C27" s="34"/>
      <c r="D27" s="29"/>
      <c r="E27" s="36"/>
      <c r="F27" s="37"/>
      <c r="G27" s="32"/>
      <c r="H27" s="38"/>
      <c r="I27" s="37"/>
    </row>
    <row r="28" spans="1:9" x14ac:dyDescent="0.2">
      <c r="A28" s="33"/>
      <c r="B28" s="35"/>
      <c r="C28" s="34"/>
      <c r="D28" s="29"/>
      <c r="E28" s="36"/>
      <c r="F28" s="37"/>
      <c r="G28" s="32"/>
      <c r="H28" s="38"/>
      <c r="I28" s="37"/>
    </row>
    <row r="29" spans="1:9" x14ac:dyDescent="0.2">
      <c r="A29" s="33"/>
      <c r="B29" s="34"/>
      <c r="C29" s="34"/>
      <c r="D29" s="29"/>
      <c r="E29" s="36"/>
      <c r="F29" s="37"/>
      <c r="G29" s="32"/>
      <c r="H29" s="38"/>
      <c r="I29" s="37"/>
    </row>
    <row r="30" spans="1:9" x14ac:dyDescent="0.2">
      <c r="A30" s="33"/>
      <c r="B30" s="35"/>
      <c r="C30" s="34"/>
      <c r="D30" s="29"/>
      <c r="E30" s="36"/>
      <c r="F30" s="37"/>
      <c r="G30" s="32"/>
      <c r="H30" s="38"/>
      <c r="I30" s="37"/>
    </row>
    <row r="31" spans="1:9" x14ac:dyDescent="0.2">
      <c r="A31" s="33"/>
      <c r="B31" s="35"/>
      <c r="C31" s="34"/>
      <c r="D31" s="29"/>
      <c r="E31" s="36"/>
      <c r="F31" s="37"/>
      <c r="G31" s="32"/>
      <c r="H31" s="38"/>
      <c r="I31" s="37"/>
    </row>
    <row r="32" spans="1:9" x14ac:dyDescent="0.2">
      <c r="A32" s="33"/>
      <c r="B32" s="34"/>
      <c r="C32" s="34"/>
      <c r="D32" s="29"/>
      <c r="E32" s="36"/>
      <c r="F32" s="37"/>
      <c r="G32" s="32"/>
      <c r="H32" s="38"/>
      <c r="I32" s="37"/>
    </row>
    <row r="33" spans="1:9" x14ac:dyDescent="0.2">
      <c r="A33" s="33"/>
      <c r="B33" s="35"/>
      <c r="C33" s="34"/>
      <c r="D33" s="29"/>
      <c r="E33" s="36"/>
      <c r="F33" s="37"/>
      <c r="G33" s="32"/>
      <c r="H33" s="38"/>
      <c r="I33" s="37"/>
    </row>
    <row r="34" spans="1:9" x14ac:dyDescent="0.2">
      <c r="A34" s="33"/>
      <c r="B34" s="35"/>
      <c r="C34" s="34"/>
      <c r="D34" s="29"/>
      <c r="E34" s="36"/>
      <c r="F34" s="37"/>
      <c r="G34" s="32"/>
      <c r="H34" s="38"/>
      <c r="I34" s="37"/>
    </row>
    <row r="35" spans="1:9" x14ac:dyDescent="0.2">
      <c r="A35" s="33"/>
      <c r="B35" s="34"/>
      <c r="C35" s="34"/>
      <c r="D35" s="29"/>
      <c r="E35" s="36"/>
      <c r="F35" s="37"/>
      <c r="G35" s="32"/>
      <c r="H35" s="38"/>
      <c r="I35" s="37"/>
    </row>
    <row r="36" spans="1:9" x14ac:dyDescent="0.2">
      <c r="A36" s="33"/>
      <c r="B36" s="35"/>
      <c r="C36" s="34"/>
      <c r="D36" s="29"/>
      <c r="E36" s="36"/>
      <c r="F36" s="37"/>
      <c r="G36" s="32"/>
      <c r="H36" s="38"/>
      <c r="I36" s="37"/>
    </row>
    <row r="37" spans="1:9" x14ac:dyDescent="0.2">
      <c r="A37" s="33"/>
      <c r="B37" s="35"/>
      <c r="C37" s="34"/>
      <c r="D37" s="29"/>
      <c r="E37" s="36"/>
      <c r="F37" s="37"/>
      <c r="G37" s="32"/>
      <c r="H37" s="38"/>
      <c r="I37" s="37"/>
    </row>
    <row r="38" spans="1:9" x14ac:dyDescent="0.2">
      <c r="A38" s="33"/>
      <c r="B38" s="34"/>
      <c r="C38" s="34"/>
      <c r="D38" s="29"/>
      <c r="E38" s="36"/>
      <c r="F38" s="37"/>
      <c r="G38" s="32"/>
      <c r="H38" s="38"/>
      <c r="I38" s="37"/>
    </row>
    <row r="39" spans="1:9" x14ac:dyDescent="0.2">
      <c r="A39" s="33"/>
      <c r="B39" s="35"/>
      <c r="C39" s="34"/>
      <c r="D39" s="29"/>
      <c r="E39" s="36"/>
      <c r="F39" s="37"/>
      <c r="G39" s="32"/>
      <c r="H39" s="38"/>
      <c r="I39" s="37"/>
    </row>
    <row r="40" spans="1:9" x14ac:dyDescent="0.2">
      <c r="A40" s="33"/>
      <c r="B40" s="35"/>
      <c r="C40" s="34"/>
      <c r="D40" s="29"/>
      <c r="E40" s="36"/>
      <c r="F40" s="37"/>
      <c r="G40" s="32"/>
      <c r="H40" s="38"/>
      <c r="I40" s="37"/>
    </row>
    <row r="41" spans="1:9" x14ac:dyDescent="0.2">
      <c r="A41" s="33"/>
      <c r="B41" s="34"/>
      <c r="C41" s="34"/>
      <c r="D41" s="29"/>
      <c r="E41" s="36"/>
      <c r="F41" s="37"/>
      <c r="G41" s="32"/>
      <c r="H41" s="38"/>
      <c r="I41" s="37"/>
    </row>
    <row r="42" spans="1:9" x14ac:dyDescent="0.2">
      <c r="A42" s="33"/>
      <c r="B42" s="35"/>
      <c r="C42" s="34"/>
      <c r="D42" s="29"/>
      <c r="E42" s="36"/>
      <c r="F42" s="37"/>
      <c r="G42" s="32"/>
      <c r="H42" s="38"/>
      <c r="I42" s="37"/>
    </row>
    <row r="43" spans="1:9" x14ac:dyDescent="0.2">
      <c r="A43" s="33"/>
      <c r="B43" s="35"/>
      <c r="C43" s="34"/>
      <c r="D43" s="29"/>
      <c r="E43" s="36"/>
      <c r="F43" s="37"/>
      <c r="G43" s="32"/>
      <c r="H43" s="38"/>
      <c r="I43" s="37"/>
    </row>
    <row r="44" spans="1:9" x14ac:dyDescent="0.2">
      <c r="A44" s="33"/>
      <c r="B44" s="34"/>
      <c r="C44" s="34"/>
      <c r="D44" s="29"/>
      <c r="E44" s="36"/>
      <c r="F44" s="37"/>
      <c r="G44" s="32"/>
      <c r="H44" s="38"/>
      <c r="I44" s="37"/>
    </row>
    <row r="45" spans="1:9" x14ac:dyDescent="0.2">
      <c r="A45" s="33"/>
      <c r="B45" s="35"/>
      <c r="C45" s="34"/>
      <c r="D45" s="29"/>
      <c r="E45" s="36"/>
      <c r="F45" s="37"/>
      <c r="G45" s="32"/>
      <c r="H45" s="38"/>
      <c r="I45" s="37"/>
    </row>
    <row r="46" spans="1:9" x14ac:dyDescent="0.2">
      <c r="A46" s="33"/>
      <c r="B46" s="35"/>
      <c r="C46" s="34"/>
      <c r="D46" s="29"/>
      <c r="E46" s="36"/>
      <c r="F46" s="37"/>
      <c r="G46" s="32"/>
      <c r="H46" s="38"/>
      <c r="I46" s="37"/>
    </row>
    <row r="47" spans="1:9" x14ac:dyDescent="0.2">
      <c r="A47" s="33"/>
      <c r="B47" s="34"/>
      <c r="C47" s="34"/>
      <c r="D47" s="29"/>
      <c r="E47" s="36"/>
      <c r="F47" s="37"/>
      <c r="G47" s="32"/>
      <c r="H47" s="38"/>
      <c r="I47" s="37"/>
    </row>
    <row r="48" spans="1:9" x14ac:dyDescent="0.2">
      <c r="A48" s="33"/>
      <c r="B48" s="35"/>
      <c r="C48" s="34"/>
      <c r="D48" s="29"/>
      <c r="E48" s="36"/>
      <c r="F48" s="37"/>
      <c r="G48" s="32"/>
      <c r="H48" s="38"/>
      <c r="I48" s="37"/>
    </row>
    <row r="49" spans="1:9" x14ac:dyDescent="0.2">
      <c r="A49" s="33"/>
      <c r="B49" s="35"/>
      <c r="C49" s="34"/>
      <c r="D49" s="29"/>
      <c r="E49" s="36"/>
      <c r="F49" s="37"/>
      <c r="G49" s="32"/>
      <c r="H49" s="38"/>
      <c r="I49" s="37"/>
    </row>
    <row r="50" spans="1:9" x14ac:dyDescent="0.2">
      <c r="A50" s="33"/>
      <c r="B50" s="34"/>
      <c r="C50" s="34"/>
      <c r="D50" s="29"/>
      <c r="E50" s="36"/>
      <c r="F50" s="37"/>
      <c r="G50" s="32"/>
      <c r="H50" s="38"/>
      <c r="I50" s="37"/>
    </row>
    <row r="51" spans="1:9" x14ac:dyDescent="0.2">
      <c r="A51" s="33"/>
      <c r="B51" s="35"/>
      <c r="C51" s="34"/>
      <c r="D51" s="29"/>
      <c r="E51" s="36"/>
      <c r="F51" s="37"/>
      <c r="G51" s="32"/>
      <c r="H51" s="38"/>
      <c r="I51" s="37"/>
    </row>
    <row r="52" spans="1:9" x14ac:dyDescent="0.2">
      <c r="A52" s="33"/>
      <c r="B52" s="35"/>
      <c r="C52" s="34"/>
      <c r="D52" s="29"/>
      <c r="E52" s="36"/>
      <c r="F52" s="37"/>
      <c r="G52" s="32"/>
      <c r="H52" s="38"/>
      <c r="I52" s="37"/>
    </row>
    <row r="53" spans="1:9" x14ac:dyDescent="0.2">
      <c r="A53" s="33"/>
      <c r="B53" s="34"/>
      <c r="C53" s="34"/>
      <c r="D53" s="29"/>
      <c r="E53" s="36"/>
      <c r="F53" s="37"/>
      <c r="G53" s="32"/>
      <c r="H53" s="38"/>
      <c r="I53" s="37"/>
    </row>
    <row r="54" spans="1:9" x14ac:dyDescent="0.2">
      <c r="A54" s="33"/>
      <c r="B54" s="34"/>
      <c r="C54" s="34"/>
      <c r="D54" s="29"/>
      <c r="E54" s="36"/>
      <c r="F54" s="37"/>
      <c r="G54" s="32"/>
      <c r="H54" s="38"/>
      <c r="I54" s="37"/>
    </row>
    <row r="55" spans="1:9" x14ac:dyDescent="0.2">
      <c r="A55" s="299"/>
      <c r="B55" s="300"/>
      <c r="C55" s="300"/>
      <c r="D55" s="300"/>
      <c r="E55" s="300"/>
      <c r="F55" s="300"/>
      <c r="G55" s="300"/>
      <c r="H55" s="300"/>
      <c r="I55" s="301"/>
    </row>
    <row r="56" spans="1:9" s="2" customFormat="1" ht="36" customHeight="1" x14ac:dyDescent="0.2">
      <c r="A56" s="33"/>
      <c r="B56" s="43"/>
      <c r="C56" s="44"/>
      <c r="D56" s="29"/>
      <c r="E56" s="30"/>
      <c r="F56" s="31"/>
      <c r="G56" s="32"/>
      <c r="H56" s="38"/>
      <c r="I56" s="37"/>
    </row>
    <row r="57" spans="1:9" s="2" customFormat="1" ht="36" customHeight="1" x14ac:dyDescent="0.2">
      <c r="A57" s="33"/>
      <c r="B57" s="51"/>
      <c r="C57" s="45"/>
      <c r="D57" s="29"/>
      <c r="E57" s="30"/>
      <c r="F57" s="31"/>
      <c r="G57" s="32"/>
      <c r="H57" s="38"/>
      <c r="I57" s="37"/>
    </row>
    <row r="58" spans="1:9" s="2" customFormat="1" ht="36" customHeight="1" x14ac:dyDescent="0.2">
      <c r="A58" s="33"/>
      <c r="B58" s="51"/>
      <c r="C58" s="34"/>
      <c r="D58" s="29"/>
      <c r="E58" s="30"/>
      <c r="F58" s="31"/>
      <c r="G58" s="32"/>
      <c r="H58" s="38"/>
      <c r="I58" s="37"/>
    </row>
    <row r="59" spans="1:9" s="2" customFormat="1" ht="36" customHeight="1" x14ac:dyDescent="0.2">
      <c r="A59" s="33"/>
      <c r="B59" s="42"/>
      <c r="C59" s="42"/>
      <c r="D59" s="29"/>
      <c r="E59" s="30"/>
      <c r="F59" s="31"/>
      <c r="G59" s="32"/>
      <c r="H59" s="38"/>
      <c r="I59" s="37"/>
    </row>
    <row r="60" spans="1:9" s="2" customFormat="1" ht="36" customHeight="1" x14ac:dyDescent="0.2">
      <c r="A60" s="33"/>
      <c r="B60" s="42"/>
      <c r="C60" s="42"/>
      <c r="D60" s="29"/>
      <c r="E60" s="30"/>
      <c r="F60" s="31"/>
      <c r="G60" s="32"/>
      <c r="H60" s="38"/>
      <c r="I60" s="37"/>
    </row>
    <row r="61" spans="1:9" s="2" customFormat="1" ht="36" customHeight="1" x14ac:dyDescent="0.2">
      <c r="A61" s="33"/>
      <c r="B61" s="42"/>
      <c r="C61" s="42"/>
      <c r="D61" s="29"/>
      <c r="E61" s="30"/>
      <c r="F61" s="31"/>
      <c r="G61" s="32"/>
      <c r="H61" s="38"/>
      <c r="I61" s="37"/>
    </row>
    <row r="62" spans="1:9" s="2" customFormat="1" ht="36" customHeight="1" x14ac:dyDescent="0.2">
      <c r="A62" s="33"/>
      <c r="B62" s="42"/>
      <c r="C62" s="42"/>
      <c r="D62" s="29"/>
      <c r="E62" s="30"/>
      <c r="F62" s="31"/>
      <c r="G62" s="32"/>
      <c r="H62" s="38"/>
      <c r="I62" s="37"/>
    </row>
    <row r="63" spans="1:9" s="2" customFormat="1" ht="198.95" customHeight="1" x14ac:dyDescent="0.2">
      <c r="A63" s="33"/>
      <c r="B63" s="42"/>
      <c r="C63" s="42"/>
      <c r="D63" s="29"/>
      <c r="E63" s="48"/>
      <c r="F63" s="49"/>
      <c r="G63" s="50"/>
      <c r="H63" s="38"/>
      <c r="I63" s="37"/>
    </row>
    <row r="64" spans="1:9" s="2" customFormat="1" x14ac:dyDescent="0.2">
      <c r="A64" s="33">
        <f>MAX(A$12:A63)+1</f>
        <v>1</v>
      </c>
      <c r="B64" s="34"/>
      <c r="C64" s="34"/>
      <c r="D64" s="29" t="s">
        <v>78</v>
      </c>
      <c r="E64" s="36"/>
      <c r="F64" s="37"/>
      <c r="G64" s="32"/>
      <c r="H64" s="38"/>
      <c r="I64" s="37"/>
    </row>
    <row r="65" spans="1:9" x14ac:dyDescent="0.2">
      <c r="A65" s="33">
        <f>MAX(A$12:A64)+1</f>
        <v>2</v>
      </c>
      <c r="B65" s="35"/>
      <c r="C65" s="34"/>
      <c r="D65" s="29" t="s">
        <v>78</v>
      </c>
      <c r="E65" s="36"/>
      <c r="F65" s="37"/>
      <c r="G65" s="32"/>
      <c r="H65" s="38"/>
      <c r="I65" s="37"/>
    </row>
    <row r="66" spans="1:9" x14ac:dyDescent="0.2">
      <c r="A66" s="33">
        <f>MAX(A$12:A65)+1</f>
        <v>3</v>
      </c>
      <c r="B66" s="35"/>
      <c r="C66" s="34"/>
      <c r="D66" s="29" t="s">
        <v>78</v>
      </c>
      <c r="E66" s="36"/>
      <c r="F66" s="37"/>
      <c r="G66" s="32"/>
      <c r="H66" s="38"/>
      <c r="I66" s="37"/>
    </row>
    <row r="67" spans="1:9" x14ac:dyDescent="0.2">
      <c r="A67" s="33">
        <f>MAX(A$12:A66)+1</f>
        <v>4</v>
      </c>
      <c r="B67" s="34"/>
      <c r="C67" s="34"/>
      <c r="D67" s="29" t="s">
        <v>78</v>
      </c>
      <c r="E67" s="36"/>
      <c r="F67" s="37"/>
      <c r="G67" s="32"/>
      <c r="H67" s="38"/>
      <c r="I67" s="37"/>
    </row>
    <row r="68" spans="1:9" x14ac:dyDescent="0.2">
      <c r="A68" s="33">
        <f>MAX(A$12:A67)+1</f>
        <v>5</v>
      </c>
      <c r="B68" s="34"/>
      <c r="C68" s="34"/>
      <c r="D68" s="29" t="s">
        <v>78</v>
      </c>
      <c r="E68" s="36"/>
      <c r="F68" s="37"/>
      <c r="G68" s="32"/>
      <c r="H68" s="38"/>
      <c r="I68" s="37"/>
    </row>
    <row r="69" spans="1:9" x14ac:dyDescent="0.2">
      <c r="A69" s="33">
        <f>MAX(A$12:A68)+1</f>
        <v>6</v>
      </c>
      <c r="B69" s="35"/>
      <c r="C69" s="34"/>
      <c r="D69" s="29" t="s">
        <v>78</v>
      </c>
      <c r="E69" s="36"/>
      <c r="F69" s="37"/>
      <c r="G69" s="32"/>
      <c r="H69" s="38"/>
      <c r="I69" s="37"/>
    </row>
    <row r="70" spans="1:9" x14ac:dyDescent="0.2">
      <c r="A70" s="33">
        <f>MAX(A$12:A69)+1</f>
        <v>7</v>
      </c>
      <c r="B70" s="35"/>
      <c r="C70" s="34"/>
      <c r="D70" s="29" t="s">
        <v>78</v>
      </c>
      <c r="E70" s="36"/>
      <c r="F70" s="37"/>
      <c r="G70" s="32"/>
      <c r="H70" s="38"/>
      <c r="I70" s="37"/>
    </row>
    <row r="71" spans="1:9" x14ac:dyDescent="0.2">
      <c r="A71" s="33">
        <f>MAX(A$12:A70)+1</f>
        <v>8</v>
      </c>
      <c r="B71" s="34"/>
      <c r="C71" s="34"/>
      <c r="D71" s="29" t="s">
        <v>78</v>
      </c>
      <c r="E71" s="36"/>
      <c r="F71" s="37"/>
      <c r="G71" s="32"/>
      <c r="H71" s="38"/>
      <c r="I71" s="37"/>
    </row>
    <row r="72" spans="1:9" x14ac:dyDescent="0.2">
      <c r="A72" s="33">
        <f>MAX(A$12:A71)+1</f>
        <v>9</v>
      </c>
      <c r="B72" s="35"/>
      <c r="C72" s="34"/>
      <c r="D72" s="29" t="s">
        <v>78</v>
      </c>
      <c r="E72" s="36"/>
      <c r="F72" s="37"/>
      <c r="G72" s="32"/>
      <c r="H72" s="38"/>
      <c r="I72" s="37"/>
    </row>
    <row r="73" spans="1:9" x14ac:dyDescent="0.2">
      <c r="A73" s="33">
        <f>MAX(A$12:A72)+1</f>
        <v>10</v>
      </c>
      <c r="B73" s="34"/>
      <c r="C73" s="34"/>
      <c r="D73" s="29" t="s">
        <v>78</v>
      </c>
      <c r="E73" s="36"/>
      <c r="F73" s="37"/>
      <c r="G73" s="32"/>
      <c r="H73" s="38"/>
      <c r="I73" s="37"/>
    </row>
    <row r="74" spans="1:9" x14ac:dyDescent="0.2">
      <c r="A74" s="33">
        <f>MAX(A$12:A73)+1</f>
        <v>11</v>
      </c>
      <c r="B74" s="35"/>
      <c r="C74" s="34"/>
      <c r="D74" s="29" t="s">
        <v>78</v>
      </c>
      <c r="E74" s="36"/>
      <c r="F74" s="37"/>
      <c r="G74" s="32"/>
      <c r="H74" s="38"/>
      <c r="I74" s="37"/>
    </row>
  </sheetData>
  <mergeCells count="3">
    <mergeCell ref="A1:I1"/>
    <mergeCell ref="A13:I13"/>
    <mergeCell ref="A55:I55"/>
  </mergeCells>
  <phoneticPr fontId="8" type="noConversion"/>
  <conditionalFormatting sqref="D56:D74 D14:D54">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500-000000000000}"/>
    <dataValidation allowBlank="1" showErrorMessage="1" promptTitle="Valid values include:" sqref="D12" xr:uid="{00000000-0002-0000-0500-000001000000}"/>
    <dataValidation type="list" showInputMessage="1" showErrorMessage="1" promptTitle="Valid values include:" prompt="U - Untested_x000a_P - Pass_x000a_F - Fail_x000a_B - Blocked_x000a_S - Skipped_x000a_n/a - Not applicable_x000a_" sqref="D56:D74 D14:D54" xr:uid="{00000000-0002-0000-05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09578" r:id="rId3">
          <objectPr defaultSize="0" altText="" r:id="rId4">
            <anchor moveWithCells="1">
              <from>
                <xdr:col>8</xdr:col>
                <xdr:colOff>19050</xdr:colOff>
                <xdr:row>11</xdr:row>
                <xdr:rowOff>190500</xdr:rowOff>
              </from>
              <to>
                <xdr:col>8</xdr:col>
                <xdr:colOff>180975</xdr:colOff>
                <xdr:row>11</xdr:row>
                <xdr:rowOff>342900</xdr:rowOff>
              </to>
            </anchor>
          </objectPr>
        </oleObject>
      </mc:Choice>
      <mc:Fallback>
        <oleObject progId="Paint.Picture" shapeId="109578"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E684F-FDAC-4FB7-A4C9-59B789442510}">
  <dimension ref="A1:G64"/>
  <sheetViews>
    <sheetView tabSelected="1" topLeftCell="A43" workbookViewId="0">
      <selection activeCell="C38" sqref="C38:G38"/>
    </sheetView>
  </sheetViews>
  <sheetFormatPr defaultRowHeight="12.75" x14ac:dyDescent="0.2"/>
  <cols>
    <col min="2" max="2" width="54.85546875" customWidth="1"/>
    <col min="3" max="3" width="74.5703125" customWidth="1"/>
    <col min="4" max="4" width="53" customWidth="1"/>
    <col min="5" max="5" width="28.140625" customWidth="1"/>
    <col min="6" max="6" width="17.28515625" customWidth="1"/>
    <col min="7" max="7" width="13.85546875" customWidth="1"/>
  </cols>
  <sheetData>
    <row r="1" spans="1:7" ht="16.5" thickBot="1" x14ac:dyDescent="0.25">
      <c r="A1" s="319" t="s">
        <v>104</v>
      </c>
      <c r="B1" s="319"/>
      <c r="C1" s="319"/>
      <c r="D1" s="319"/>
      <c r="E1" s="319"/>
      <c r="F1" s="319"/>
      <c r="G1" s="319"/>
    </row>
    <row r="2" spans="1:7" ht="25.5" customHeight="1" thickTop="1" x14ac:dyDescent="0.2">
      <c r="A2" s="160"/>
      <c r="B2" s="161" t="s">
        <v>79</v>
      </c>
      <c r="C2" s="308" t="s">
        <v>109</v>
      </c>
      <c r="D2" s="309"/>
      <c r="E2" s="310"/>
      <c r="F2" s="162" t="s">
        <v>80</v>
      </c>
      <c r="G2" s="163" t="s">
        <v>100</v>
      </c>
    </row>
    <row r="3" spans="1:7" ht="15.75" customHeight="1" x14ac:dyDescent="0.2">
      <c r="A3" s="164"/>
      <c r="B3" s="165" t="s">
        <v>81</v>
      </c>
      <c r="C3" s="311" t="s">
        <v>113</v>
      </c>
      <c r="D3" s="312"/>
      <c r="E3" s="312"/>
      <c r="F3" s="312"/>
      <c r="G3" s="313"/>
    </row>
    <row r="4" spans="1:7" ht="15" customHeight="1" x14ac:dyDescent="0.2">
      <c r="A4" s="166"/>
      <c r="B4" s="165" t="s">
        <v>82</v>
      </c>
      <c r="C4" s="311"/>
      <c r="D4" s="312"/>
      <c r="E4" s="312"/>
      <c r="F4" s="312"/>
      <c r="G4" s="313"/>
    </row>
    <row r="5" spans="1:7" ht="15.75" customHeight="1" x14ac:dyDescent="0.2">
      <c r="A5" s="166"/>
      <c r="B5" s="165" t="s">
        <v>83</v>
      </c>
      <c r="C5" s="314"/>
      <c r="D5" s="315"/>
      <c r="E5" s="315"/>
      <c r="F5" s="315"/>
      <c r="G5" s="315"/>
    </row>
    <row r="6" spans="1:7" ht="69.75" customHeight="1" thickBot="1" x14ac:dyDescent="0.25">
      <c r="A6" s="167"/>
      <c r="B6" s="168" t="s">
        <v>84</v>
      </c>
      <c r="C6" s="316" t="s">
        <v>139</v>
      </c>
      <c r="D6" s="317"/>
      <c r="E6" s="317"/>
      <c r="F6" s="317"/>
      <c r="G6" s="318"/>
    </row>
    <row r="7" spans="1:7" ht="15.75" customHeight="1" x14ac:dyDescent="0.2">
      <c r="A7" s="169"/>
      <c r="B7" s="170" t="s">
        <v>85</v>
      </c>
      <c r="C7" s="302" t="s">
        <v>102</v>
      </c>
      <c r="D7" s="303"/>
      <c r="E7" s="304"/>
      <c r="F7" s="171" t="s">
        <v>86</v>
      </c>
      <c r="G7" s="172">
        <v>45257</v>
      </c>
    </row>
    <row r="8" spans="1:7" ht="16.5" customHeight="1" thickBot="1" x14ac:dyDescent="0.25">
      <c r="A8" s="173"/>
      <c r="B8" s="174" t="s">
        <v>87</v>
      </c>
      <c r="C8" s="305" t="s">
        <v>88</v>
      </c>
      <c r="D8" s="306"/>
      <c r="E8" s="307"/>
      <c r="F8" s="175" t="s">
        <v>89</v>
      </c>
      <c r="G8" s="176" t="s">
        <v>99</v>
      </c>
    </row>
    <row r="9" spans="1:7" ht="22.5" x14ac:dyDescent="0.2">
      <c r="A9" s="203" t="s">
        <v>90</v>
      </c>
      <c r="B9" s="204" t="s">
        <v>91</v>
      </c>
      <c r="C9" s="204" t="s">
        <v>95</v>
      </c>
      <c r="D9" s="204" t="s">
        <v>92</v>
      </c>
      <c r="E9" s="204" t="s">
        <v>96</v>
      </c>
      <c r="F9" s="205" t="s">
        <v>75</v>
      </c>
      <c r="G9" s="206" t="s">
        <v>93</v>
      </c>
    </row>
    <row r="10" spans="1:7" ht="28.5" customHeight="1" x14ac:dyDescent="0.2">
      <c r="A10" s="198">
        <v>1</v>
      </c>
      <c r="B10" s="199" t="s">
        <v>133</v>
      </c>
      <c r="C10" s="199"/>
      <c r="D10" s="202" t="s">
        <v>134</v>
      </c>
      <c r="E10" s="202"/>
      <c r="F10" s="182" t="s">
        <v>69</v>
      </c>
      <c r="G10" s="202"/>
    </row>
    <row r="11" spans="1:7" ht="30" customHeight="1" x14ac:dyDescent="0.2">
      <c r="A11" s="198">
        <v>2</v>
      </c>
      <c r="B11" s="199" t="s">
        <v>136</v>
      </c>
      <c r="C11" s="211" t="s">
        <v>135</v>
      </c>
      <c r="D11" s="202" t="s">
        <v>134</v>
      </c>
      <c r="E11" s="202"/>
      <c r="F11" s="182" t="s">
        <v>69</v>
      </c>
      <c r="G11" s="202"/>
    </row>
    <row r="12" spans="1:7" ht="48" customHeight="1" x14ac:dyDescent="0.2">
      <c r="A12" s="198">
        <v>3</v>
      </c>
      <c r="B12" s="199" t="s">
        <v>108</v>
      </c>
      <c r="C12" s="199" t="s">
        <v>137</v>
      </c>
      <c r="D12" s="212" t="s">
        <v>138</v>
      </c>
      <c r="E12" s="202" t="s">
        <v>99</v>
      </c>
      <c r="F12" s="207" t="s">
        <v>69</v>
      </c>
      <c r="G12" s="202" t="s">
        <v>99</v>
      </c>
    </row>
    <row r="13" spans="1:7" ht="99" customHeight="1" x14ac:dyDescent="0.2">
      <c r="A13" s="198">
        <v>4</v>
      </c>
      <c r="B13" s="199" t="s">
        <v>119</v>
      </c>
      <c r="C13" s="200" t="s">
        <v>145</v>
      </c>
      <c r="D13" s="202" t="s">
        <v>121</v>
      </c>
      <c r="E13" s="201" t="s">
        <v>142</v>
      </c>
      <c r="F13" s="207" t="s">
        <v>69</v>
      </c>
      <c r="G13" s="188"/>
    </row>
    <row r="14" spans="1:7" ht="54.75" customHeight="1" thickBot="1" x14ac:dyDescent="0.25">
      <c r="A14" s="198">
        <v>5</v>
      </c>
      <c r="B14" s="199" t="s">
        <v>120</v>
      </c>
      <c r="C14" s="199" t="s">
        <v>141</v>
      </c>
      <c r="D14" s="202" t="s">
        <v>122</v>
      </c>
      <c r="E14" s="202" t="s">
        <v>140</v>
      </c>
      <c r="F14" s="207" t="s">
        <v>69</v>
      </c>
      <c r="G14" s="185"/>
    </row>
    <row r="15" spans="1:7" ht="13.5" thickBot="1" x14ac:dyDescent="0.25">
      <c r="A15" s="183"/>
      <c r="B15" s="184" t="s">
        <v>94</v>
      </c>
      <c r="C15" s="184"/>
      <c r="D15" s="185"/>
      <c r="E15" s="185"/>
      <c r="F15" s="182" t="s">
        <v>78</v>
      </c>
      <c r="G15" s="185"/>
    </row>
    <row r="16" spans="1:7" x14ac:dyDescent="0.2">
      <c r="A16" s="208"/>
      <c r="B16" s="209"/>
      <c r="C16" s="209"/>
      <c r="D16" s="210"/>
      <c r="E16" s="210"/>
      <c r="F16" s="210"/>
      <c r="G16" s="210"/>
    </row>
    <row r="17" spans="1:7" ht="16.5" thickBot="1" x14ac:dyDescent="0.25">
      <c r="A17" s="319" t="s">
        <v>105</v>
      </c>
      <c r="B17" s="319"/>
      <c r="C17" s="319"/>
      <c r="D17" s="319"/>
      <c r="E17" s="319"/>
      <c r="F17" s="319"/>
      <c r="G17" s="319"/>
    </row>
    <row r="18" spans="1:7" ht="13.5" customHeight="1" thickTop="1" x14ac:dyDescent="0.2">
      <c r="A18" s="160"/>
      <c r="B18" s="161" t="s">
        <v>79</v>
      </c>
      <c r="C18" s="308" t="s">
        <v>107</v>
      </c>
      <c r="D18" s="309"/>
      <c r="E18" s="310"/>
      <c r="F18" s="162" t="s">
        <v>80</v>
      </c>
      <c r="G18" s="163" t="s">
        <v>105</v>
      </c>
    </row>
    <row r="19" spans="1:7" ht="31.5" customHeight="1" x14ac:dyDescent="0.2">
      <c r="A19" s="164"/>
      <c r="B19" s="165" t="s">
        <v>81</v>
      </c>
      <c r="C19" s="311" t="s">
        <v>110</v>
      </c>
      <c r="D19" s="312"/>
      <c r="E19" s="312"/>
      <c r="F19" s="312"/>
      <c r="G19" s="313"/>
    </row>
    <row r="20" spans="1:7" x14ac:dyDescent="0.2">
      <c r="A20" s="166"/>
      <c r="B20" s="165" t="s">
        <v>82</v>
      </c>
      <c r="C20" s="311" t="s">
        <v>101</v>
      </c>
      <c r="D20" s="312"/>
      <c r="E20" s="312"/>
      <c r="F20" s="312"/>
      <c r="G20" s="313"/>
    </row>
    <row r="21" spans="1:7" x14ac:dyDescent="0.2">
      <c r="A21" s="166"/>
      <c r="B21" s="165" t="s">
        <v>83</v>
      </c>
      <c r="C21" s="314"/>
      <c r="D21" s="315"/>
      <c r="E21" s="315"/>
      <c r="F21" s="315"/>
      <c r="G21" s="315"/>
    </row>
    <row r="22" spans="1:7" ht="55.5" customHeight="1" thickBot="1" x14ac:dyDescent="0.25">
      <c r="A22" s="167"/>
      <c r="B22" s="168" t="s">
        <v>84</v>
      </c>
      <c r="C22" s="316" t="s">
        <v>146</v>
      </c>
      <c r="D22" s="317"/>
      <c r="E22" s="317"/>
      <c r="F22" s="317"/>
      <c r="G22" s="318"/>
    </row>
    <row r="23" spans="1:7" x14ac:dyDescent="0.2">
      <c r="A23" s="169"/>
      <c r="B23" s="170" t="s">
        <v>85</v>
      </c>
      <c r="C23" s="302" t="s">
        <v>102</v>
      </c>
      <c r="D23" s="303"/>
      <c r="E23" s="304"/>
      <c r="F23" s="171" t="s">
        <v>86</v>
      </c>
      <c r="G23" s="172">
        <v>45257</v>
      </c>
    </row>
    <row r="24" spans="1:7" ht="13.5" thickBot="1" x14ac:dyDescent="0.25">
      <c r="A24" s="173"/>
      <c r="B24" s="174" t="s">
        <v>87</v>
      </c>
      <c r="C24" s="305" t="s">
        <v>88</v>
      </c>
      <c r="D24" s="306"/>
      <c r="E24" s="307"/>
      <c r="F24" s="175" t="s">
        <v>89</v>
      </c>
      <c r="G24" s="176" t="s">
        <v>99</v>
      </c>
    </row>
    <row r="25" spans="1:7" ht="23.25" thickBot="1" x14ac:dyDescent="0.25">
      <c r="A25" s="177" t="s">
        <v>90</v>
      </c>
      <c r="B25" s="178" t="s">
        <v>91</v>
      </c>
      <c r="C25" s="178" t="s">
        <v>95</v>
      </c>
      <c r="D25" s="178" t="s">
        <v>92</v>
      </c>
      <c r="E25" s="178" t="s">
        <v>96</v>
      </c>
      <c r="F25" s="179" t="s">
        <v>75</v>
      </c>
      <c r="G25" s="180" t="s">
        <v>93</v>
      </c>
    </row>
    <row r="26" spans="1:7" ht="27.75" customHeight="1" x14ac:dyDescent="0.2">
      <c r="A26" s="198">
        <v>1</v>
      </c>
      <c r="B26" s="199" t="s">
        <v>133</v>
      </c>
      <c r="C26" s="199"/>
      <c r="D26" s="202" t="s">
        <v>134</v>
      </c>
      <c r="E26" s="202"/>
      <c r="F26" s="182" t="s">
        <v>69</v>
      </c>
      <c r="G26" s="202"/>
    </row>
    <row r="27" spans="1:7" ht="33" customHeight="1" x14ac:dyDescent="0.2">
      <c r="A27" s="198">
        <v>2</v>
      </c>
      <c r="B27" s="199" t="s">
        <v>136</v>
      </c>
      <c r="C27" s="211" t="s">
        <v>135</v>
      </c>
      <c r="D27" s="202" t="s">
        <v>134</v>
      </c>
      <c r="E27" s="202"/>
      <c r="F27" s="182" t="s">
        <v>69</v>
      </c>
      <c r="G27" s="202"/>
    </row>
    <row r="28" spans="1:7" ht="111.75" customHeight="1" x14ac:dyDescent="0.2">
      <c r="A28" s="181">
        <v>3</v>
      </c>
      <c r="B28" s="43" t="s">
        <v>108</v>
      </c>
      <c r="C28" s="199" t="s">
        <v>137</v>
      </c>
      <c r="D28" s="44" t="s">
        <v>149</v>
      </c>
      <c r="E28" s="44" t="s">
        <v>99</v>
      </c>
      <c r="F28" s="182" t="s">
        <v>70</v>
      </c>
      <c r="G28" s="44" t="s">
        <v>99</v>
      </c>
    </row>
    <row r="29" spans="1:7" ht="101.25" customHeight="1" x14ac:dyDescent="0.2">
      <c r="A29" s="198">
        <v>4</v>
      </c>
      <c r="B29" s="199" t="s">
        <v>119</v>
      </c>
      <c r="C29" s="200" t="s">
        <v>145</v>
      </c>
      <c r="D29" s="202" t="s">
        <v>143</v>
      </c>
      <c r="E29" s="201" t="s">
        <v>147</v>
      </c>
      <c r="F29" s="207" t="s">
        <v>70</v>
      </c>
      <c r="G29" s="188"/>
    </row>
    <row r="30" spans="1:7" ht="54.75" customHeight="1" thickBot="1" x14ac:dyDescent="0.25">
      <c r="A30" s="198">
        <v>5</v>
      </c>
      <c r="B30" s="199" t="s">
        <v>120</v>
      </c>
      <c r="C30" s="199" t="s">
        <v>141</v>
      </c>
      <c r="D30" s="202" t="s">
        <v>144</v>
      </c>
      <c r="E30" s="202" t="s">
        <v>148</v>
      </c>
      <c r="F30" s="207" t="s">
        <v>69</v>
      </c>
      <c r="G30" s="185"/>
    </row>
    <row r="31" spans="1:7" ht="13.5" thickBot="1" x14ac:dyDescent="0.25">
      <c r="A31" s="183"/>
      <c r="B31" s="184" t="s">
        <v>94</v>
      </c>
      <c r="C31" s="184"/>
      <c r="D31" s="185"/>
      <c r="E31" s="185"/>
      <c r="F31" s="185"/>
      <c r="G31" s="185"/>
    </row>
    <row r="32" spans="1:7" ht="14.25" x14ac:dyDescent="0.2">
      <c r="A32" s="186"/>
      <c r="B32" s="186"/>
      <c r="C32" s="186"/>
      <c r="D32" s="186"/>
      <c r="E32" s="186"/>
      <c r="F32" s="186"/>
      <c r="G32" s="187" t="s">
        <v>97</v>
      </c>
    </row>
    <row r="33" spans="1:7" ht="16.5" thickBot="1" x14ac:dyDescent="0.25">
      <c r="A33" s="319" t="s">
        <v>106</v>
      </c>
      <c r="B33" s="319"/>
      <c r="C33" s="319"/>
      <c r="D33" s="319"/>
      <c r="E33" s="319"/>
      <c r="F33" s="319"/>
      <c r="G33" s="319"/>
    </row>
    <row r="34" spans="1:7" ht="31.5" customHeight="1" thickTop="1" x14ac:dyDescent="0.2">
      <c r="A34" s="160"/>
      <c r="B34" s="161" t="s">
        <v>79</v>
      </c>
      <c r="C34" s="308" t="s">
        <v>111</v>
      </c>
      <c r="D34" s="309"/>
      <c r="E34" s="310"/>
      <c r="F34" s="162" t="s">
        <v>80</v>
      </c>
      <c r="G34" s="163" t="s">
        <v>106</v>
      </c>
    </row>
    <row r="35" spans="1:7" ht="16.5" customHeight="1" x14ac:dyDescent="0.2">
      <c r="A35" s="164"/>
      <c r="B35" s="165" t="s">
        <v>81</v>
      </c>
      <c r="C35" s="311" t="s">
        <v>112</v>
      </c>
      <c r="D35" s="312"/>
      <c r="E35" s="312"/>
      <c r="F35" s="312"/>
      <c r="G35" s="313"/>
    </row>
    <row r="36" spans="1:7" ht="18.75" customHeight="1" x14ac:dyDescent="0.2">
      <c r="A36" s="166"/>
      <c r="B36" s="165" t="s">
        <v>82</v>
      </c>
      <c r="C36" s="311" t="s">
        <v>101</v>
      </c>
      <c r="D36" s="312"/>
      <c r="E36" s="312"/>
      <c r="F36" s="312"/>
      <c r="G36" s="313"/>
    </row>
    <row r="37" spans="1:7" x14ac:dyDescent="0.2">
      <c r="A37" s="166"/>
      <c r="B37" s="165" t="s">
        <v>83</v>
      </c>
      <c r="C37" s="314"/>
      <c r="D37" s="315"/>
      <c r="E37" s="315"/>
      <c r="F37" s="315"/>
      <c r="G37" s="315"/>
    </row>
    <row r="38" spans="1:7" ht="136.5" customHeight="1" thickBot="1" x14ac:dyDescent="0.25">
      <c r="A38" s="167"/>
      <c r="B38" s="168" t="s">
        <v>84</v>
      </c>
      <c r="C38" s="316" t="s">
        <v>130</v>
      </c>
      <c r="D38" s="317"/>
      <c r="E38" s="317"/>
      <c r="F38" s="317"/>
      <c r="G38" s="318"/>
    </row>
    <row r="39" spans="1:7" x14ac:dyDescent="0.2">
      <c r="A39" s="169"/>
      <c r="B39" s="170" t="s">
        <v>85</v>
      </c>
      <c r="C39" s="302" t="s">
        <v>102</v>
      </c>
      <c r="D39" s="303"/>
      <c r="E39" s="304"/>
      <c r="F39" s="171" t="s">
        <v>86</v>
      </c>
      <c r="G39" s="172">
        <v>45257</v>
      </c>
    </row>
    <row r="40" spans="1:7" ht="13.5" thickBot="1" x14ac:dyDescent="0.25">
      <c r="A40" s="173"/>
      <c r="B40" s="174" t="s">
        <v>87</v>
      </c>
      <c r="C40" s="305" t="s">
        <v>88</v>
      </c>
      <c r="D40" s="306"/>
      <c r="E40" s="307"/>
      <c r="F40" s="175" t="s">
        <v>89</v>
      </c>
      <c r="G40" s="176" t="s">
        <v>99</v>
      </c>
    </row>
    <row r="41" spans="1:7" ht="23.25" thickBot="1" x14ac:dyDescent="0.25">
      <c r="A41" s="177" t="s">
        <v>90</v>
      </c>
      <c r="B41" s="178" t="s">
        <v>91</v>
      </c>
      <c r="C41" s="178" t="s">
        <v>95</v>
      </c>
      <c r="D41" s="178" t="s">
        <v>92</v>
      </c>
      <c r="E41" s="178" t="s">
        <v>96</v>
      </c>
      <c r="F41" s="179" t="s">
        <v>75</v>
      </c>
      <c r="G41" s="180" t="s">
        <v>93</v>
      </c>
    </row>
    <row r="42" spans="1:7" ht="18.75" customHeight="1" x14ac:dyDescent="0.2">
      <c r="A42" s="198">
        <v>1</v>
      </c>
      <c r="B42" s="199" t="s">
        <v>133</v>
      </c>
      <c r="C42" s="199"/>
      <c r="D42" s="202" t="s">
        <v>134</v>
      </c>
      <c r="E42" s="202"/>
      <c r="F42" s="182" t="s">
        <v>69</v>
      </c>
      <c r="G42" s="202"/>
    </row>
    <row r="43" spans="1:7" ht="36.75" customHeight="1" x14ac:dyDescent="0.2">
      <c r="A43" s="198">
        <v>2</v>
      </c>
      <c r="B43" s="199" t="s">
        <v>136</v>
      </c>
      <c r="C43" s="211" t="s">
        <v>135</v>
      </c>
      <c r="D43" s="202" t="s">
        <v>134</v>
      </c>
      <c r="E43" s="202"/>
      <c r="F43" s="182" t="s">
        <v>69</v>
      </c>
      <c r="G43" s="202"/>
    </row>
    <row r="44" spans="1:7" ht="51.75" customHeight="1" x14ac:dyDescent="0.2">
      <c r="A44" s="181">
        <v>3</v>
      </c>
      <c r="B44" s="43" t="s">
        <v>108</v>
      </c>
      <c r="C44" s="199" t="s">
        <v>137</v>
      </c>
      <c r="D44" s="44" t="s">
        <v>138</v>
      </c>
      <c r="E44" s="44"/>
      <c r="F44" s="182" t="s">
        <v>69</v>
      </c>
      <c r="G44" s="44" t="s">
        <v>99</v>
      </c>
    </row>
    <row r="45" spans="1:7" ht="24" x14ac:dyDescent="0.2">
      <c r="A45" s="198">
        <v>4</v>
      </c>
      <c r="B45" s="199" t="s">
        <v>119</v>
      </c>
      <c r="C45" s="199"/>
      <c r="D45" s="188" t="s">
        <v>121</v>
      </c>
      <c r="E45" s="188"/>
      <c r="F45" s="182" t="s">
        <v>78</v>
      </c>
      <c r="G45" s="188"/>
    </row>
    <row r="46" spans="1:7" ht="24" x14ac:dyDescent="0.2">
      <c r="A46" s="198">
        <v>5</v>
      </c>
      <c r="B46" s="199" t="s">
        <v>120</v>
      </c>
      <c r="C46" s="199"/>
      <c r="D46" s="188" t="s">
        <v>122</v>
      </c>
      <c r="E46" s="188"/>
      <c r="F46" s="182" t="s">
        <v>78</v>
      </c>
      <c r="G46" s="188"/>
    </row>
    <row r="47" spans="1:7" ht="13.5" thickBot="1" x14ac:dyDescent="0.25">
      <c r="A47" s="183"/>
      <c r="B47" s="184" t="s">
        <v>94</v>
      </c>
      <c r="C47" s="184"/>
      <c r="D47" s="185"/>
      <c r="E47" s="185"/>
      <c r="F47" s="185"/>
      <c r="G47" s="185"/>
    </row>
    <row r="50" spans="1:7" ht="16.5" thickBot="1" x14ac:dyDescent="0.25">
      <c r="A50" s="319" t="s">
        <v>127</v>
      </c>
      <c r="B50" s="319"/>
      <c r="C50" s="319"/>
      <c r="D50" s="319"/>
      <c r="E50" s="319"/>
      <c r="F50" s="319"/>
      <c r="G50" s="319"/>
    </row>
    <row r="51" spans="1:7" ht="31.5" customHeight="1" thickTop="1" x14ac:dyDescent="0.2">
      <c r="A51" s="160"/>
      <c r="B51" s="161" t="s">
        <v>79</v>
      </c>
      <c r="C51" s="308" t="s">
        <v>111</v>
      </c>
      <c r="D51" s="309"/>
      <c r="E51" s="310"/>
      <c r="F51" s="162" t="s">
        <v>80</v>
      </c>
      <c r="G51" s="163" t="s">
        <v>123</v>
      </c>
    </row>
    <row r="52" spans="1:7" ht="33.75" customHeight="1" x14ac:dyDescent="0.2">
      <c r="A52" s="164"/>
      <c r="B52" s="165" t="s">
        <v>81</v>
      </c>
      <c r="C52" s="311" t="s">
        <v>131</v>
      </c>
      <c r="D52" s="312"/>
      <c r="E52" s="312"/>
      <c r="F52" s="312"/>
      <c r="G52" s="313"/>
    </row>
    <row r="53" spans="1:7" ht="21" customHeight="1" x14ac:dyDescent="0.2">
      <c r="A53" s="166"/>
      <c r="B53" s="165" t="s">
        <v>82</v>
      </c>
      <c r="C53" s="311" t="s">
        <v>101</v>
      </c>
      <c r="D53" s="312"/>
      <c r="E53" s="312"/>
      <c r="F53" s="312"/>
      <c r="G53" s="313"/>
    </row>
    <row r="54" spans="1:7" x14ac:dyDescent="0.2">
      <c r="A54" s="166"/>
      <c r="B54" s="165" t="s">
        <v>83</v>
      </c>
      <c r="C54" s="314"/>
      <c r="D54" s="315"/>
      <c r="E54" s="315"/>
      <c r="F54" s="315"/>
      <c r="G54" s="315"/>
    </row>
    <row r="55" spans="1:7" ht="59.25" customHeight="1" thickBot="1" x14ac:dyDescent="0.25">
      <c r="A55" s="167"/>
      <c r="B55" s="168" t="s">
        <v>84</v>
      </c>
      <c r="C55" s="316" t="s">
        <v>128</v>
      </c>
      <c r="D55" s="317"/>
      <c r="E55" s="317"/>
      <c r="F55" s="317"/>
      <c r="G55" s="318"/>
    </row>
    <row r="56" spans="1:7" x14ac:dyDescent="0.2">
      <c r="A56" s="169"/>
      <c r="B56" s="170" t="s">
        <v>85</v>
      </c>
      <c r="C56" s="302" t="s">
        <v>102</v>
      </c>
      <c r="D56" s="303"/>
      <c r="E56" s="304"/>
      <c r="F56" s="171" t="s">
        <v>86</v>
      </c>
      <c r="G56" s="172">
        <v>45257</v>
      </c>
    </row>
    <row r="57" spans="1:7" ht="13.5" thickBot="1" x14ac:dyDescent="0.25">
      <c r="A57" s="173"/>
      <c r="B57" s="174" t="s">
        <v>87</v>
      </c>
      <c r="C57" s="305" t="s">
        <v>88</v>
      </c>
      <c r="D57" s="306"/>
      <c r="E57" s="307"/>
      <c r="F57" s="175" t="s">
        <v>89</v>
      </c>
      <c r="G57" s="176" t="s">
        <v>99</v>
      </c>
    </row>
    <row r="58" spans="1:7" ht="23.25" thickBot="1" x14ac:dyDescent="0.25">
      <c r="A58" s="177" t="s">
        <v>90</v>
      </c>
      <c r="B58" s="178" t="s">
        <v>91</v>
      </c>
      <c r="C58" s="178" t="s">
        <v>95</v>
      </c>
      <c r="D58" s="178" t="s">
        <v>92</v>
      </c>
      <c r="E58" s="178" t="s">
        <v>96</v>
      </c>
      <c r="F58" s="179" t="s">
        <v>75</v>
      </c>
      <c r="G58" s="180" t="s">
        <v>93</v>
      </c>
    </row>
    <row r="59" spans="1:7" ht="30" customHeight="1" x14ac:dyDescent="0.2">
      <c r="A59" s="198">
        <v>1</v>
      </c>
      <c r="B59" s="199" t="s">
        <v>133</v>
      </c>
      <c r="C59" s="199"/>
      <c r="D59" s="202" t="s">
        <v>134</v>
      </c>
      <c r="E59" s="202"/>
      <c r="F59" s="182" t="s">
        <v>78</v>
      </c>
      <c r="G59" s="202"/>
    </row>
    <row r="60" spans="1:7" ht="36.75" customHeight="1" x14ac:dyDescent="0.2">
      <c r="A60" s="198">
        <v>2</v>
      </c>
      <c r="B60" s="199" t="s">
        <v>136</v>
      </c>
      <c r="C60" s="211" t="s">
        <v>135</v>
      </c>
      <c r="D60" s="202" t="s">
        <v>134</v>
      </c>
      <c r="E60" s="202"/>
      <c r="F60" s="182" t="s">
        <v>78</v>
      </c>
      <c r="G60" s="202"/>
    </row>
    <row r="61" spans="1:7" ht="54" customHeight="1" x14ac:dyDescent="0.2">
      <c r="A61" s="181">
        <v>3</v>
      </c>
      <c r="B61" s="43" t="s">
        <v>108</v>
      </c>
      <c r="C61" s="199" t="s">
        <v>137</v>
      </c>
      <c r="D61" s="44" t="s">
        <v>124</v>
      </c>
      <c r="E61" s="44" t="s">
        <v>99</v>
      </c>
      <c r="F61" s="182" t="s">
        <v>78</v>
      </c>
      <c r="G61" s="44" t="s">
        <v>99</v>
      </c>
    </row>
    <row r="62" spans="1:7" ht="21.75" customHeight="1" x14ac:dyDescent="0.2">
      <c r="A62" s="198">
        <v>4</v>
      </c>
      <c r="B62" s="199" t="s">
        <v>119</v>
      </c>
      <c r="C62" s="199"/>
      <c r="D62" s="188" t="s">
        <v>125</v>
      </c>
      <c r="E62" s="188"/>
      <c r="F62" s="182" t="s">
        <v>78</v>
      </c>
      <c r="G62" s="188"/>
    </row>
    <row r="63" spans="1:7" ht="24" x14ac:dyDescent="0.2">
      <c r="A63" s="198">
        <v>5</v>
      </c>
      <c r="B63" s="199" t="s">
        <v>120</v>
      </c>
      <c r="C63" s="199"/>
      <c r="D63" s="188" t="s">
        <v>125</v>
      </c>
      <c r="E63" s="188"/>
      <c r="F63" s="182" t="s">
        <v>78</v>
      </c>
      <c r="G63" s="188"/>
    </row>
    <row r="64" spans="1:7" ht="13.5" thickBot="1" x14ac:dyDescent="0.25">
      <c r="A64" s="183"/>
      <c r="B64" s="184" t="s">
        <v>94</v>
      </c>
      <c r="C64" s="184"/>
      <c r="D64" s="185"/>
      <c r="E64" s="185"/>
      <c r="F64" s="185"/>
      <c r="G64" s="185"/>
    </row>
  </sheetData>
  <mergeCells count="32">
    <mergeCell ref="C24:E24"/>
    <mergeCell ref="A33:G33"/>
    <mergeCell ref="C34:E34"/>
    <mergeCell ref="C35:G35"/>
    <mergeCell ref="C36:G36"/>
    <mergeCell ref="C20:G20"/>
    <mergeCell ref="A1:G1"/>
    <mergeCell ref="C2:E2"/>
    <mergeCell ref="C3:G3"/>
    <mergeCell ref="C4:G4"/>
    <mergeCell ref="C5:G5"/>
    <mergeCell ref="C6:G6"/>
    <mergeCell ref="C7:E7"/>
    <mergeCell ref="C8:E8"/>
    <mergeCell ref="A17:G17"/>
    <mergeCell ref="C18:E18"/>
    <mergeCell ref="C19:G19"/>
    <mergeCell ref="C21:G21"/>
    <mergeCell ref="C22:G22"/>
    <mergeCell ref="C23:E23"/>
    <mergeCell ref="C37:G37"/>
    <mergeCell ref="C38:G38"/>
    <mergeCell ref="C39:E39"/>
    <mergeCell ref="C40:E40"/>
    <mergeCell ref="A50:G50"/>
    <mergeCell ref="C56:E56"/>
    <mergeCell ref="C57:E57"/>
    <mergeCell ref="C51:E51"/>
    <mergeCell ref="C52:G52"/>
    <mergeCell ref="C53:G53"/>
    <mergeCell ref="C54:G54"/>
    <mergeCell ref="C55:G55"/>
  </mergeCells>
  <phoneticPr fontId="8" type="noConversion"/>
  <dataValidations count="1">
    <dataValidation type="list" allowBlank="1" showInputMessage="1" promptTitle="Valid values include:" prompt="U - Untested_x000a_P - Pass_x000a_F - Fail_x000a_B - Blocked_x000a_S - Skipped_x000a_n/a - Not applicable_x000a_" sqref="F10:F15 F42:F46 F59:F63 F26:F30" xr:uid="{FC83FA6C-0FD5-44EB-8B08-7D60EE199C9C}">
      <formula1>"U,P,F,B,S,n/a"</formula1>
    </dataValidation>
  </dataValidations>
  <hyperlinks>
    <hyperlink ref="C11" r:id="rId1" xr:uid="{7BF73979-3ED9-4B64-B8A5-1A7EDE0E2E47}"/>
    <hyperlink ref="C27" r:id="rId2" xr:uid="{657DB5D4-4646-41E1-87A9-8C7A839C6062}"/>
    <hyperlink ref="C43" r:id="rId3" xr:uid="{C22CC154-30E1-40DF-AC6A-C278F8C175BA}"/>
    <hyperlink ref="C60" r:id="rId4" xr:uid="{ACFA1A47-5BEE-478D-860B-AFD1BAFF7374}"/>
  </hyperlinks>
  <pageMargins left="0.7" right="0.7" top="0.75" bottom="0.75" header="0.3" footer="0.3"/>
  <pageSetup paperSize="9" orientation="portrait" horizontalDpi="0" verticalDpi="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Online API</vt:lpstr>
      <vt:lpstr>UC001</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2023-11-28T13:07:19Z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