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F:\SanjelDocuments\trunk\Requirements\Phase 63 - Product Haul clean up\Test Case\Cancel Blend\"/>
    </mc:Choice>
  </mc:AlternateContent>
  <xr:revisionPtr revIDLastSave="0" documentId="13_ncr:1_{282859A2-3BEA-4788-AC3E-355ADBB5678F}"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UseCases" sheetId="32578" r:id="rId3"/>
    <sheet name="Cancel Blend" sheetId="32596" r:id="rId4"/>
    <sheet name="UC001 Test Caces" sheetId="32597" r:id="rId5"/>
    <sheet name="20 - X" sheetId="32557" r:id="rId6"/>
    <sheet name="Test Data" sheetId="3255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5" l="1"/>
  <c r="A15" i="32557"/>
  <c r="A14" i="32557"/>
  <c r="G10" i="32557"/>
  <c r="E10" i="32557"/>
  <c r="G8" i="32557"/>
  <c r="E8" i="32557"/>
  <c r="G7" i="32557"/>
  <c r="F7" i="32557"/>
  <c r="E7" i="32557"/>
  <c r="G6" i="32557"/>
  <c r="E6" i="32557"/>
  <c r="G5" i="32557"/>
  <c r="E5" i="32557"/>
  <c r="G4" i="32557"/>
  <c r="G9" i="32557" s="1"/>
  <c r="E4" i="32557"/>
  <c r="E9" i="32557" s="1"/>
  <c r="A1" i="32557"/>
  <c r="A14" i="32596"/>
  <c r="G10" i="32596"/>
  <c r="E10" i="32596"/>
  <c r="G8" i="32596"/>
  <c r="E8" i="32596"/>
  <c r="G7" i="32596"/>
  <c r="E7" i="32596"/>
  <c r="G6" i="32596"/>
  <c r="E6" i="32596"/>
  <c r="G5" i="32596"/>
  <c r="E5" i="32596"/>
  <c r="G4" i="32596"/>
  <c r="E4" i="32596"/>
  <c r="A1" i="32596"/>
  <c r="L39" i="5"/>
  <c r="J38" i="5"/>
  <c r="E21" i="5"/>
  <c r="E40" i="5" s="1"/>
  <c r="A34" i="32538"/>
  <c r="A35" i="32538" s="1"/>
  <c r="A36" i="32538" s="1"/>
  <c r="A37" i="32538" s="1"/>
  <c r="A38" i="32538" s="1"/>
  <c r="A39" i="32538" s="1"/>
  <c r="A40" i="32538" s="1"/>
  <c r="A41" i="32538" s="1"/>
  <c r="A42" i="32538" s="1"/>
  <c r="F3" i="32538"/>
  <c r="F2" i="32538"/>
  <c r="L44" i="5"/>
  <c r="J44" i="5"/>
  <c r="L40" i="5"/>
  <c r="J40" i="5"/>
  <c r="J39" i="5"/>
  <c r="L38" i="5"/>
  <c r="E38" i="5"/>
  <c r="D38" i="5"/>
  <c r="A38" i="5"/>
  <c r="L37" i="5"/>
  <c r="J37" i="5"/>
  <c r="E37" i="5"/>
  <c r="D37" i="5"/>
  <c r="A37" i="5"/>
  <c r="L36" i="5"/>
  <c r="L42" i="5" s="1"/>
  <c r="J36" i="5"/>
  <c r="J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F3" i="5"/>
  <c r="F2" i="5"/>
  <c r="E9" i="32596" l="1"/>
  <c r="F9" i="32596" s="1"/>
  <c r="K37" i="5"/>
  <c r="K39" i="5"/>
  <c r="K42" i="5"/>
  <c r="K40" i="5"/>
  <c r="D21" i="5"/>
  <c r="D40" i="5" s="1"/>
  <c r="K38" i="5"/>
  <c r="F4" i="32596"/>
  <c r="K36" i="5"/>
  <c r="F8" i="32557"/>
  <c r="F4" i="32557"/>
  <c r="F9" i="32557"/>
  <c r="F5" i="32557"/>
  <c r="F6" i="32557"/>
  <c r="G9" i="32596"/>
  <c r="A16" i="32557"/>
  <c r="A17" i="32557"/>
  <c r="A18" i="32557"/>
  <c r="A15" i="32596"/>
  <c r="F6" i="32596" l="1"/>
  <c r="F8" i="32596"/>
  <c r="F5" i="32596"/>
  <c r="F7" i="32596"/>
  <c r="A19" i="32557"/>
  <c r="A16" i="32596"/>
  <c r="A17" i="32596" l="1"/>
  <c r="A20" i="32557"/>
  <c r="A22" i="32557" l="1"/>
  <c r="A21" i="32557"/>
  <c r="A23" i="32557"/>
  <c r="A18" i="32596"/>
  <c r="A24" i="32557" l="1"/>
  <c r="A19" i="32596"/>
  <c r="A25" i="32557"/>
  <c r="A26" i="32557"/>
  <c r="A27" i="32557" s="1"/>
  <c r="A29" i="32557" l="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 r="A20" i="32596"/>
  <c r="A21" i="32596" s="1"/>
  <c r="A28" i="3255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F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F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F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F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F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F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F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F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F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F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F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F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F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F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1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1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1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1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1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1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1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1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1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1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1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1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1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1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<sst xmlns="http://schemas.openxmlformats.org/spreadsheetml/2006/main" count="618" uniqueCount="370">
  <si>
    <t>当前测试周期</t>
  </si>
  <si>
    <t>公司信息</t>
  </si>
  <si>
    <t>测试周期信息</t>
  </si>
  <si>
    <t>属性</t>
  </si>
  <si>
    <t>值</t>
  </si>
  <si>
    <t>公司</t>
  </si>
  <si>
    <t>MetaShare Inc.</t>
  </si>
  <si>
    <t>周期名称</t>
  </si>
  <si>
    <t>Release 1.1</t>
  </si>
  <si>
    <t>部门</t>
  </si>
  <si>
    <t>开发部</t>
  </si>
  <si>
    <t>测试周期类型</t>
  </si>
  <si>
    <t>街道地址</t>
  </si>
  <si>
    <t>丈八一路汇鑫IBC</t>
  </si>
  <si>
    <t>发布日期</t>
  </si>
  <si>
    <t>省市</t>
  </si>
  <si>
    <t>陕西省西安市</t>
  </si>
  <si>
    <t>PM</t>
  </si>
  <si>
    <t>BA</t>
  </si>
  <si>
    <t>项目信息</t>
  </si>
  <si>
    <t>QA Tester 1</t>
  </si>
  <si>
    <t>QA Tester 2</t>
  </si>
  <si>
    <t>项目编号</t>
  </si>
  <si>
    <t>P18</t>
  </si>
  <si>
    <t>QA Tester 3</t>
  </si>
  <si>
    <t>项目名称</t>
  </si>
  <si>
    <t>教育平台</t>
  </si>
  <si>
    <t>QA Tester 4</t>
  </si>
  <si>
    <r>
      <rPr>
        <b/>
        <sz val="12"/>
        <color indexed="9"/>
        <rFont val="Arial"/>
        <family val="2"/>
      </rPr>
      <t xml:space="preserve">测试区域 </t>
    </r>
    <r>
      <rPr>
        <b/>
        <sz val="12"/>
        <color indexed="22"/>
        <rFont val="Arial"/>
        <family val="2"/>
      </rPr>
      <t>(工作表 /标签名称)</t>
    </r>
  </si>
  <si>
    <t>测试结果图</t>
  </si>
  <si>
    <t>测试区域</t>
  </si>
  <si>
    <t>测试人员</t>
  </si>
  <si>
    <t>TC
总数</t>
  </si>
  <si>
    <t>测试时间</t>
  </si>
  <si>
    <t>TC总数</t>
  </si>
  <si>
    <t>测试结果表</t>
  </si>
  <si>
    <t>测试结果状态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</si>
  <si>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</si>
  <si>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</si>
  <si>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</si>
  <si>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</si>
  <si>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</si>
  <si>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</si>
  <si>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</si>
  <si>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</si>
  <si>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</si>
  <si>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</si>
  <si>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</si>
  <si>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</si>
  <si>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</si>
  <si>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</si>
  <si>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</si>
  <si>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</si>
  <si>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</si>
  <si>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</si>
  <si>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</si>
  <si>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</si>
  <si>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</si>
  <si>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</si>
  <si>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</si>
  <si>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</si>
  <si>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</si>
  <si>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用例说明</t>
  </si>
  <si>
    <t>用例编号</t>
  </si>
  <si>
    <t>名字</t>
  </si>
  <si>
    <t>备注</t>
  </si>
  <si>
    <t>UC001</t>
  </si>
  <si>
    <t>Test Case Results</t>
  </si>
  <si>
    <t>U</t>
  </si>
  <si>
    <t>P</t>
  </si>
  <si>
    <t>F</t>
  </si>
  <si>
    <t>S</t>
  </si>
  <si>
    <t>B</t>
  </si>
  <si>
    <t>TC#</t>
  </si>
  <si>
    <t xml:space="preserve">
测试脚本</t>
  </si>
  <si>
    <t xml:space="preserve">
预期结果</t>
  </si>
  <si>
    <t>测试结果</t>
  </si>
  <si>
    <t>测试日期</t>
  </si>
  <si>
    <t>测试
时间</t>
  </si>
  <si>
    <t>n/a</t>
  </si>
  <si>
    <t>测试脚本名称:</t>
  </si>
  <si>
    <t>TC #:</t>
  </si>
  <si>
    <t>场景/目的</t>
  </si>
  <si>
    <t>验证的测试用例:</t>
  </si>
  <si>
    <t>验证的需求:</t>
  </si>
  <si>
    <t>前提条件:</t>
  </si>
  <si>
    <t>测试者名称:</t>
  </si>
  <si>
    <t>日期:</t>
  </si>
  <si>
    <t xml:space="preserve">修订号: </t>
  </si>
  <si>
    <t>时间:</t>
  </si>
  <si>
    <t>Step</t>
  </si>
  <si>
    <t>Description</t>
  </si>
  <si>
    <t>Expected Results</t>
  </si>
  <si>
    <t>result</t>
  </si>
  <si>
    <t>Test Result</t>
  </si>
  <si>
    <t>Defect/Comments</t>
  </si>
  <si>
    <t>Context menu pops up</t>
  </si>
  <si>
    <t>End of Test Case</t>
  </si>
  <si>
    <t>Copy test case rows and insert-paste here to shift down the gray lines and preserve the automatic calculations.</t>
  </si>
  <si>
    <t>1.0</t>
  </si>
  <si>
    <t xml:space="preserve">Right-click on a bin column </t>
  </si>
  <si>
    <t>values</t>
  </si>
  <si>
    <t>click "yes"</t>
  </si>
  <si>
    <t>submit save without errors,page refresh</t>
  </si>
  <si>
    <t xml:space="preserve">User Story - </t>
  </si>
  <si>
    <t>TD #</t>
  </si>
  <si>
    <t>Entity</t>
  </si>
  <si>
    <t>Module</t>
  </si>
  <si>
    <t>Field</t>
  </si>
  <si>
    <t>Value</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</si>
  <si>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</si>
  <si>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</si>
  <si>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</si>
  <si>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</si>
  <si>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</si>
  <si>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</si>
  <si>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</si>
  <si>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</si>
  <si>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</si>
  <si>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</si>
  <si>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</si>
  <si>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</si>
  <si>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</si>
  <si>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</si>
  <si>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</si>
  <si>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</si>
  <si>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</si>
  <si>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</si>
  <si>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</si>
  <si>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</si>
  <si>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</si>
  <si>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</si>
  <si>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</si>
  <si>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</si>
  <si>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</si>
  <si>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</si>
  <si>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</si>
  <si>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</si>
  <si>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</si>
  <si>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</si>
  <si>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</si>
  <si>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</si>
  <si>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</si>
  <si>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</si>
  <si>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</si>
  <si>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</si>
  <si>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</si>
  <si>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</si>
  <si>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</si>
  <si>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</si>
  <si>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</si>
  <si>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</si>
  <si>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</si>
  <si>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</si>
  <si>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</si>
  <si>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</si>
  <si>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</si>
  <si>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</si>
  <si>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</si>
  <si>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</si>
  <si>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</si>
  <si>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</si>
  <si>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</si>
  <si>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</si>
  <si>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</si>
  <si>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</si>
  <si>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</si>
  <si>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</si>
  <si>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</si>
  <si>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</si>
  <si>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</si>
  <si>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</si>
  <si>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</si>
  <si>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</si>
  <si>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</si>
  <si>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</si>
  <si>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</si>
  <si>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</si>
  <si>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</si>
  <si>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</si>
  <si>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</si>
  <si>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</si>
  <si>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</si>
  <si>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</si>
  <si>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</si>
  <si>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</si>
  <si>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</si>
  <si>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</si>
  <si>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</si>
  <si>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出生日期</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</si>
  <si>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</si>
  <si>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</si>
  <si>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</si>
  <si>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</si>
  <si>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</si>
  <si>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</si>
  <si>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</si>
  <si>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</si>
  <si>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</si>
  <si>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</si>
  <si>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</si>
  <si>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</si>
  <si>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</si>
  <si>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</si>
  <si>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</si>
  <si>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</si>
  <si>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</si>
  <si>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</si>
  <si>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</si>
  <si>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</si>
  <si>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</si>
  <si>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</si>
  <si>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</si>
  <si>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</si>
  <si>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</si>
  <si>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</si>
  <si>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参加此活动时间</t>
  </si>
  <si>
    <t>每年参加此活动共多少周</t>
  </si>
  <si>
    <t>活动的主要作用</t>
  </si>
  <si>
    <t>献爱心</t>
  </si>
  <si>
    <t>活动中担任的职位，得到的荣誉与奖项</t>
  </si>
  <si>
    <t>志愿者</t>
  </si>
  <si>
    <t>UC007-TD-08</t>
  </si>
  <si>
    <t>旅行信息</t>
  </si>
  <si>
    <t>美国</t>
  </si>
  <si>
    <t>入境时间</t>
  </si>
  <si>
    <t>出境时间</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</si>
  <si>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</si>
  <si>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</si>
  <si>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</si>
  <si>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</si>
  <si>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</si>
  <si>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</si>
  <si>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</si>
  <si>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</si>
  <si>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</si>
  <si>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</si>
  <si>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</si>
  <si>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</si>
  <si>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</si>
  <si>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</si>
  <si>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</si>
  <si>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考试时间</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</si>
  <si>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</si>
  <si>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</si>
  <si>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</si>
  <si>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</si>
  <si>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</si>
  <si>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</si>
  <si>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</si>
  <si>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</si>
  <si>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</si>
  <si>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</si>
  <si>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</si>
  <si>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</si>
  <si>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</si>
  <si>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</si>
  <si>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</si>
  <si>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</si>
  <si>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</si>
  <si>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性格测试结果</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</si>
  <si>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</si>
  <si>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</si>
  <si>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</si>
  <si>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</si>
  <si>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</si>
  <si>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</si>
  <si>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</si>
  <si>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</si>
  <si>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</si>
  <si>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</si>
  <si>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</si>
  <si>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</si>
  <si>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</si>
  <si>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</si>
  <si>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</si>
  <si>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添加时间</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</si>
  <si>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</si>
  <si>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</si>
  <si>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</si>
  <si>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</si>
  <si>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</si>
  <si>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</si>
  <si>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</si>
  <si>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</si>
  <si>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</si>
  <si>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</si>
  <si>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</si>
  <si>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</si>
  <si>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</si>
  <si>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</si>
  <si>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</si>
  <si>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</si>
  <si>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</si>
  <si>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</si>
  <si>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</si>
  <si>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</si>
  <si>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</si>
  <si>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</si>
  <si>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</si>
  <si>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</si>
  <si>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</si>
  <si>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</si>
  <si>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</si>
  <si>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</si>
  <si>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</si>
  <si>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申请截止日期</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</si>
  <si>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</si>
  <si>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</si>
  <si>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</si>
  <si>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</si>
  <si>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</si>
  <si>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</si>
  <si>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</si>
  <si>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</si>
  <si>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</si>
  <si>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</si>
  <si>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</si>
  <si>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</si>
  <si>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</si>
  <si>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</si>
  <si>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</si>
  <si>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</si>
  <si>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</si>
  <si>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</si>
  <si>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</si>
  <si>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</si>
  <si>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</si>
  <si>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</si>
  <si>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</si>
  <si>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</si>
  <si>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</si>
  <si>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</si>
  <si>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</si>
  <si>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Scavenger 16t</t>
    <phoneticPr fontId="7" type="noConversion"/>
  </si>
  <si>
    <t>UC001-Cancel Blend</t>
    <phoneticPr fontId="7" type="noConversion"/>
  </si>
  <si>
    <t xml:space="preserve">Cancel Blend </t>
    <phoneticPr fontId="7" type="noConversion"/>
  </si>
  <si>
    <t>2023.11.27</t>
    <phoneticPr fontId="7" type="noConversion"/>
  </si>
  <si>
    <t>UC001.2</t>
    <phoneticPr fontId="7" type="noConversion"/>
  </si>
  <si>
    <t>UC001.1</t>
  </si>
  <si>
    <t xml:space="preserve"> </t>
  </si>
  <si>
    <t xml:space="preserve">Context menu pops up
CancelBlend Request  Menu is display
</t>
  </si>
  <si>
    <t>Click CancelBlend Request  Menu</t>
  </si>
  <si>
    <t xml:space="preserve"> Hover the mouse over the menu</t>
  </si>
  <si>
    <t xml:space="preserve">显示Blend、Haul状态：
Scheduled|HaulScheduled
Scheduled|PartialHaulScheduled </t>
  </si>
  <si>
    <t>click on "Protesu Core + Additives + 3t"</t>
  </si>
  <si>
    <t>System will display a pop up showing "Are you sure you want to cancel the blend request ?" pop up</t>
  </si>
  <si>
    <t>click "No"</t>
  </si>
  <si>
    <t>close pop page</t>
  </si>
  <si>
    <t>click  Cancel Blend Request menu</t>
  </si>
  <si>
    <t>BulkPlant Panel
EST BulkPlant
Bin = Slio3</t>
  </si>
  <si>
    <t>EST- Slio3 Scheduled Blend :
EverCRETE*(DN#1)+Additives -3t  is disappears</t>
  </si>
  <si>
    <t>click on "Protesu Core + Additives + 6t"</t>
  </si>
  <si>
    <t>Blend Request  is display ,as:
EverCRETE*(DN#1)+Additives -3t is disable and The menu color is gray.</t>
  </si>
  <si>
    <t>Blend Request  is display ,:
EverCRETE*(DN#1)+Additives -3t is disappears</t>
    <phoneticPr fontId="7" type="noConversion"/>
  </si>
  <si>
    <t>User has already 
scheduled Blend request 1from Rig Board Blend:
Amount = 3
BulkPlant = EST BulkPlant
Bin = Slio3
scheduled  Blend request 2 from BulkPlant bin:
Amount = 6
BulkPlant = EST BulkPlant
Bin = Slio3
and Blend request2 paritalscheduled</t>
    <phoneticPr fontId="7" type="noConversion"/>
  </si>
  <si>
    <t xml:space="preserve">显示Blend、Haul状态：
Scheduled|HaulScheduled
Scheduled|PartialHaulScheduled </t>
    <phoneticPr fontId="7" type="noConversion"/>
  </si>
  <si>
    <t>EST- Slio3 Scheduled Blend :
EverCRETE*(DN#1)+Additives -6t  is disappears</t>
    <phoneticPr fontId="7" type="noConversion"/>
  </si>
  <si>
    <t xml:space="preserve">Context menu pops up
Blend Request  is display ,as:
EverCRETE*(DN#1)+Additives -3t  the menu color is yellow
EverCRETE*(DN#1)+Additives -6t   will not show
</t>
    <phoneticPr fontId="7" type="noConversion"/>
  </si>
  <si>
    <t>Cancel blend request  in the bin column of BulkPlant</t>
    <phoneticPr fontId="7" type="noConversion"/>
  </si>
  <si>
    <t>Cancel Blend Request  in the bin column of BulkPlant</t>
    <phoneticPr fontId="7" type="noConversion"/>
  </si>
  <si>
    <t>Cancel Blend  Request  in the bin column of Rig Board</t>
    <phoneticPr fontId="7" type="noConversion"/>
  </si>
  <si>
    <t>Cancel blend request in the bin column of Rig Board</t>
    <phoneticPr fontId="7" type="noConversion"/>
  </si>
  <si>
    <t>UC001.2-Cancel blend request in the bin column of Rig Board</t>
    <phoneticPr fontId="7" type="noConversion"/>
  </si>
  <si>
    <t>UC001.1-Cancel blend request in the bin column of Rig Board</t>
    <phoneticPr fontId="7" type="noConversion"/>
  </si>
  <si>
    <t xml:space="preserve">Context menu pops up
CancelBlend Request  Menu is display
</t>
    <phoneticPr fontId="7" type="noConversion"/>
  </si>
  <si>
    <t xml:space="preserve">Context menu pops up
Blend Request  is display ,as:
EverCRETE*(DN#1)+Additives -3t is disable and The menu color is gray.
EverCRETE*(DN#1)+Additives -6t The menu color is yellow
</t>
    <phoneticPr fontId="7" type="noConversion"/>
  </si>
  <si>
    <t xml:space="preserve"> Hover the mouse over the menu</t>
    <phoneticPr fontId="7" type="noConversion"/>
  </si>
  <si>
    <t>blend reqeust from rig board ,You can only view the information but cannot cancel it</t>
    <phoneticPr fontId="7" type="noConversion"/>
  </si>
  <si>
    <t>blend reqeust from bulkplant ,You can not view</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</si>
</sst>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 \m"/>
    <numFmt numFmtId="178" formatCode="d\-mmm\-yyyy"/>
    <numFmt numFmtId="179" formatCode="#,##0.0\ \h"/>
    <numFmt numFmtId="180" formatCode="0\ "/>
    <numFmt numFmtId="181" formatCode="mmmm\ d\,\ yyyy"/>
  </numFmts>
  <fonts count="44"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sz val="12"/>
      <color indexed="22"/>
      <name val="Arial"/>
      <family val="2"/>
    </font>
    <font>
      <sz val="9"/>
      <name val="Tahoma"/>
      <family val="2"/>
    </font>
    <font>
      <b/>
      <sz val="9"/>
      <name val="Tahoma"/>
      <family val="2"/>
    </font>
    <font>
      <b/>
      <u/>
      <sz val="9"/>
      <name val="Tahoma"/>
      <family val="2"/>
    </font>
    <font>
      <sz val="10"/>
      <name val="Tahoma"/>
      <family val="2"/>
    </font>
    <font>
      <b/>
      <u/>
      <sz val="10"/>
      <name val="Tahoma"/>
      <family val="2"/>
    </font>
    <font>
      <u/>
      <sz val="9"/>
      <name val="Tahoma"/>
      <family val="2"/>
    </font>
    <font>
      <sz val="10"/>
      <name val="Arial"/>
      <family val="2"/>
    </font>
    <font>
      <sz val="11"/>
      <color indexed="8"/>
      <name val="宋体"/>
      <family val="2"/>
      <scheme val="minor"/>
    </font>
  </fonts>
  <fills count="10">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theme="0"/>
        <bgColor indexed="64"/>
      </patternFill>
    </fill>
    <fill>
      <patternFill patternType="solid">
        <fgColor indexed="23"/>
        <bgColor indexed="64"/>
      </patternFill>
    </fill>
  </fills>
  <borders count="7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medium">
        <color auto="1"/>
      </bottom>
      <diagonal/>
    </border>
    <border>
      <left style="thin">
        <color auto="1"/>
      </left>
      <right/>
      <top/>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medium">
        <color indexed="12"/>
      </top>
      <bottom style="thin">
        <color auto="1"/>
      </bottom>
      <diagonal/>
    </border>
  </borders>
  <cellStyleXfs count="7">
    <xf numFmtId="0" fontId="0" fillId="0" borderId="0"/>
    <xf numFmtId="0" fontId="1" fillId="0" borderId="0" applyNumberFormat="0" applyFill="0" applyBorder="0" applyAlignment="0" applyProtection="0">
      <alignment vertical="top"/>
      <protection locked="0"/>
    </xf>
    <xf numFmtId="9" fontId="42" fillId="0" borderId="0" applyFont="0" applyFill="0" applyBorder="0" applyAlignment="0" applyProtection="0"/>
    <xf numFmtId="0" fontId="1"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0" fontId="43" fillId="0" borderId="0">
      <alignment vertical="center"/>
    </xf>
  </cellStyleXfs>
  <cellXfs count="383">
    <xf numFmtId="0" fontId="0" fillId="0" borderId="0" xfId="0"/>
    <xf numFmtId="0" fontId="42" fillId="0" borderId="1" xfId="4" applyBorder="1" applyAlignment="1">
      <alignment horizontal="left" vertical="top"/>
    </xf>
    <xf numFmtId="0" fontId="42" fillId="0" borderId="2" xfId="4" applyBorder="1" applyAlignment="1">
      <alignment horizontal="left" vertical="top" wrapText="1"/>
    </xf>
    <xf numFmtId="0" fontId="42" fillId="0" borderId="3" xfId="4" applyBorder="1" applyAlignment="1">
      <alignment horizontal="left" vertical="top"/>
    </xf>
    <xf numFmtId="0" fontId="42" fillId="0" borderId="5" xfId="4" applyBorder="1" applyAlignment="1">
      <alignment horizontal="left" vertical="top" wrapText="1"/>
    </xf>
    <xf numFmtId="0" fontId="42" fillId="0" borderId="6" xfId="4" applyBorder="1" applyAlignment="1">
      <alignment horizontal="left" vertical="top"/>
    </xf>
    <xf numFmtId="0" fontId="42" fillId="0" borderId="8" xfId="4" applyBorder="1" applyAlignment="1">
      <alignment horizontal="left" vertical="top" wrapText="1"/>
    </xf>
    <xf numFmtId="0" fontId="42" fillId="0" borderId="9" xfId="4" applyBorder="1" applyAlignment="1">
      <alignment horizontal="left" vertical="top"/>
    </xf>
    <xf numFmtId="0" fontId="42"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42" fillId="0" borderId="11" xfId="4" applyBorder="1" applyAlignment="1">
      <alignment horizontal="left" vertical="top" wrapText="1"/>
    </xf>
    <xf numFmtId="0" fontId="42" fillId="0" borderId="12" xfId="4" applyBorder="1" applyAlignment="1">
      <alignment horizontal="left" vertical="top" wrapText="1"/>
    </xf>
    <xf numFmtId="0" fontId="0" fillId="0" borderId="6" xfId="4" applyFont="1" applyBorder="1" applyAlignment="1">
      <alignment horizontal="left" vertical="top"/>
    </xf>
    <xf numFmtId="0" fontId="0" fillId="0" borderId="8" xfId="4" applyFont="1" applyBorder="1"/>
    <xf numFmtId="0" fontId="42" fillId="0" borderId="8" xfId="4" applyBorder="1" applyAlignment="1">
      <alignment horizontal="left"/>
    </xf>
    <xf numFmtId="0" fontId="42" fillId="0" borderId="15" xfId="4" applyBorder="1" applyAlignment="1">
      <alignment horizontal="left" vertical="top" wrapText="1"/>
    </xf>
    <xf numFmtId="0" fontId="0" fillId="0" borderId="9" xfId="4" applyFont="1" applyBorder="1" applyAlignment="1">
      <alignment horizontal="left" vertical="top"/>
    </xf>
    <xf numFmtId="0" fontId="42" fillId="0" borderId="17" xfId="4" applyBorder="1" applyAlignment="1">
      <alignment horizontal="left" vertical="top"/>
    </xf>
    <xf numFmtId="0" fontId="0" fillId="0" borderId="17" xfId="4" applyFont="1" applyBorder="1" applyAlignment="1">
      <alignment horizontal="left" vertical="top"/>
    </xf>
    <xf numFmtId="0" fontId="42" fillId="0" borderId="17" xfId="4" applyBorder="1" applyAlignment="1">
      <alignment horizontal="left" vertical="top" wrapText="1"/>
    </xf>
    <xf numFmtId="0" fontId="42" fillId="0" borderId="16" xfId="4" applyFill="1" applyBorder="1" applyAlignment="1">
      <alignment horizontal="left" vertical="top" wrapText="1"/>
    </xf>
    <xf numFmtId="0" fontId="42" fillId="0" borderId="8" xfId="4" applyFill="1" applyBorder="1" applyAlignment="1">
      <alignment horizontal="left" vertical="top" wrapText="1"/>
    </xf>
    <xf numFmtId="0" fontId="42" fillId="0" borderId="8" xfId="4" applyFill="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8" xfId="0" applyBorder="1" applyAlignment="1">
      <alignment horizontal="left" vertical="top"/>
    </xf>
    <xf numFmtId="0" fontId="0" fillId="0" borderId="8" xfId="4" applyFont="1" applyFill="1" applyBorder="1" applyAlignment="1">
      <alignment horizontal="left" vertical="top" wrapText="1"/>
    </xf>
    <xf numFmtId="0" fontId="0" fillId="0" borderId="8" xfId="0" applyFon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2" applyNumberFormat="1"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2" applyNumberFormat="1"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77" fontId="0" fillId="4" borderId="16" xfId="0" applyNumberFormat="1" applyFont="1" applyFill="1" applyBorder="1" applyAlignment="1">
      <alignment horizontal="center" vertical="top" wrapText="1"/>
    </xf>
    <xf numFmtId="177"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7"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0" fillId="2" borderId="0" xfId="0" applyFill="1" applyBorder="1"/>
    <xf numFmtId="0" fontId="0" fillId="2" borderId="0" xfId="0" applyFont="1" applyFill="1" applyBorder="1" applyAlignment="1">
      <alignment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4" fillId="0" borderId="25" xfId="0" applyFont="1" applyBorder="1" applyAlignment="1">
      <alignment vertical="center" wrapText="1"/>
    </xf>
    <xf numFmtId="0" fontId="13" fillId="2" borderId="25" xfId="0" applyFont="1" applyFill="1" applyBorder="1" applyAlignment="1">
      <alignment horizontal="right" vertical="center" wrapText="1"/>
    </xf>
    <xf numFmtId="0" fontId="12" fillId="2" borderId="34" xfId="0" applyFont="1" applyFill="1" applyBorder="1" applyAlignment="1">
      <alignmen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2" fillId="2" borderId="39" xfId="0" applyFont="1" applyFill="1" applyBorder="1" applyAlignment="1">
      <alignment vertical="center" wrapText="1"/>
    </xf>
    <xf numFmtId="0" fontId="13" fillId="2" borderId="40" xfId="0" applyFont="1" applyFill="1" applyBorder="1" applyAlignment="1">
      <alignment horizontal="center"/>
    </xf>
    <xf numFmtId="0" fontId="13" fillId="2" borderId="41" xfId="0" applyFont="1" applyFill="1" applyBorder="1" applyAlignment="1">
      <alignment horizontal="right"/>
    </xf>
    <xf numFmtId="0" fontId="12" fillId="0" borderId="5" xfId="0" applyFont="1" applyBorder="1" applyAlignment="1">
      <alignment horizontal="left" wrapText="1"/>
    </xf>
    <xf numFmtId="0" fontId="12" fillId="0" borderId="42" xfId="0" applyFont="1" applyBorder="1" applyAlignment="1">
      <alignment horizontal="left" wrapText="1"/>
    </xf>
    <xf numFmtId="0" fontId="13" fillId="2" borderId="42" xfId="0" applyFont="1" applyFill="1" applyBorder="1" applyAlignment="1">
      <alignment horizontal="center"/>
    </xf>
    <xf numFmtId="178" fontId="12" fillId="0" borderId="42" xfId="0" applyNumberFormat="1" applyFont="1" applyBorder="1" applyAlignment="1">
      <alignment horizontal="center" wrapText="1"/>
    </xf>
    <xf numFmtId="0" fontId="12" fillId="2" borderId="43" xfId="0" applyFont="1" applyFill="1" applyBorder="1"/>
    <xf numFmtId="0" fontId="13" fillId="2" borderId="37" xfId="0" applyFont="1" applyFill="1" applyBorder="1" applyAlignment="1">
      <alignment horizontal="center"/>
    </xf>
    <xf numFmtId="0" fontId="13" fillId="2" borderId="44" xfId="0" applyFont="1" applyFill="1" applyBorder="1" applyAlignment="1">
      <alignment horizontal="right"/>
    </xf>
    <xf numFmtId="49" fontId="12" fillId="0" borderId="11" xfId="0" applyNumberFormat="1" applyFont="1" applyBorder="1" applyAlignment="1">
      <alignment wrapText="1"/>
    </xf>
    <xf numFmtId="49" fontId="12" fillId="0" borderId="45" xfId="0" applyNumberFormat="1" applyFont="1" applyBorder="1" applyAlignment="1">
      <alignment wrapText="1"/>
    </xf>
    <xf numFmtId="0" fontId="13" fillId="2" borderId="45" xfId="0" applyFont="1" applyFill="1" applyBorder="1" applyAlignment="1">
      <alignment horizontal="center"/>
    </xf>
    <xf numFmtId="0" fontId="12" fillId="0" borderId="45" xfId="0" applyFont="1" applyBorder="1" applyAlignment="1">
      <alignment horizontal="center" wrapText="1"/>
    </xf>
    <xf numFmtId="0" fontId="12" fillId="2" borderId="39"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18" xfId="0" applyFont="1" applyBorder="1" applyAlignment="1">
      <alignment horizontal="center" vertical="top" wrapText="1"/>
    </xf>
    <xf numFmtId="0" fontId="14" fillId="4" borderId="21" xfId="0" applyFont="1" applyFill="1" applyBorder="1" applyAlignment="1">
      <alignment horizontal="left" vertical="top"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16" xfId="0" applyFont="1" applyBorder="1" applyAlignment="1">
      <alignment vertical="top" wrapText="1"/>
    </xf>
    <xf numFmtId="0" fontId="12" fillId="0" borderId="23" xfId="0" applyFont="1" applyBorder="1" applyAlignment="1">
      <alignment vertical="top" wrapText="1"/>
    </xf>
    <xf numFmtId="0" fontId="12" fillId="2" borderId="51"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0" fillId="0" borderId="14" xfId="0" applyFill="1" applyBorder="1"/>
    <xf numFmtId="0" fontId="17" fillId="3" borderId="19" xfId="0" applyFont="1" applyFill="1" applyBorder="1" applyAlignment="1" applyProtection="1">
      <alignment vertical="center"/>
    </xf>
    <xf numFmtId="0" fontId="18" fillId="3" borderId="21" xfId="0" applyFont="1" applyFill="1" applyBorder="1" applyAlignment="1" applyProtection="1">
      <alignment vertical="center"/>
    </xf>
    <xf numFmtId="0" fontId="5" fillId="9" borderId="8" xfId="0" applyFont="1" applyFill="1" applyBorder="1" applyAlignment="1" applyProtection="1">
      <alignment vertical="center"/>
    </xf>
    <xf numFmtId="0" fontId="15" fillId="2" borderId="8" xfId="1" applyFont="1" applyFill="1" applyBorder="1" applyAlignment="1" applyProtection="1">
      <alignment vertical="center"/>
    </xf>
    <xf numFmtId="0" fontId="8" fillId="4" borderId="8" xfId="0" applyFont="1" applyFill="1" applyBorder="1" applyAlignment="1" applyProtection="1">
      <alignment vertical="center"/>
      <protection locked="0"/>
    </xf>
    <xf numFmtId="0" fontId="19" fillId="2" borderId="0" xfId="0" applyFont="1" applyFill="1" applyAlignment="1">
      <alignment horizontal="center"/>
    </xf>
    <xf numFmtId="0" fontId="8" fillId="2" borderId="0" xfId="0" applyFont="1" applyFill="1" applyAlignment="1">
      <alignment horizontal="center"/>
    </xf>
    <xf numFmtId="0" fontId="20" fillId="3" borderId="55" xfId="0" applyFont="1" applyFill="1" applyBorder="1" applyAlignment="1" applyProtection="1">
      <alignment vertical="center"/>
    </xf>
    <xf numFmtId="0" fontId="18" fillId="3" borderId="55"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1" fillId="4" borderId="19" xfId="0" applyFont="1" applyFill="1" applyBorder="1"/>
    <xf numFmtId="0" fontId="21" fillId="4" borderId="20" xfId="0" applyFont="1" applyFill="1" applyBorder="1"/>
    <xf numFmtId="0" fontId="21" fillId="4" borderId="21" xfId="0" applyFont="1" applyFill="1" applyBorder="1"/>
    <xf numFmtId="0" fontId="21" fillId="4" borderId="0" xfId="0" applyFont="1" applyFill="1"/>
    <xf numFmtId="0" fontId="17" fillId="3" borderId="19" xfId="0" applyFont="1" applyFill="1" applyBorder="1" applyAlignment="1" applyProtection="1">
      <alignment horizontal="left" vertical="center"/>
    </xf>
    <xf numFmtId="0" fontId="17" fillId="3" borderId="20" xfId="0" applyFont="1" applyFill="1" applyBorder="1" applyAlignment="1" applyProtection="1">
      <alignment horizontal="left" vertical="center"/>
    </xf>
    <xf numFmtId="0" fontId="17" fillId="3" borderId="2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2" fillId="9" borderId="8"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56" xfId="0" applyFont="1" applyFill="1" applyBorder="1" applyAlignment="1" applyProtection="1">
      <alignment horizontal="center" vertical="center"/>
    </xf>
    <xf numFmtId="0" fontId="24" fillId="4" borderId="56" xfId="0" applyFont="1" applyFill="1" applyBorder="1" applyAlignment="1" applyProtection="1">
      <alignment vertical="center"/>
    </xf>
    <xf numFmtId="180" fontId="8" fillId="4" borderId="56"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Border="1" applyAlignment="1" applyProtection="1">
      <alignment horizontal="right" vertical="center"/>
      <protection locked="0"/>
    </xf>
    <xf numFmtId="0" fontId="23" fillId="2" borderId="54" xfId="0" applyFont="1" applyFill="1" applyBorder="1" applyAlignment="1" applyProtection="1">
      <alignment horizontal="center" vertical="center"/>
    </xf>
    <xf numFmtId="0" fontId="24" fillId="4" borderId="54" xfId="0" applyFont="1" applyFill="1" applyBorder="1" applyAlignment="1" applyProtection="1">
      <alignment vertical="center"/>
    </xf>
    <xf numFmtId="180" fontId="8" fillId="4" borderId="54"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5" fillId="2" borderId="56" xfId="0" applyFont="1" applyFill="1" applyBorder="1" applyAlignment="1" applyProtection="1">
      <alignment horizontal="left" vertical="center"/>
    </xf>
    <xf numFmtId="0" fontId="23" fillId="2" borderId="57" xfId="0" applyFont="1" applyFill="1" applyBorder="1" applyAlignment="1" applyProtection="1">
      <alignment horizontal="left" vertical="center"/>
    </xf>
    <xf numFmtId="0" fontId="23" fillId="2" borderId="52" xfId="0" applyFont="1" applyFill="1" applyBorder="1" applyAlignment="1" applyProtection="1">
      <alignment horizontal="left" vertical="center"/>
    </xf>
    <xf numFmtId="0" fontId="25" fillId="2" borderId="54"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61" xfId="0" applyFont="1" applyFill="1" applyBorder="1" applyAlignment="1" applyProtection="1">
      <alignment horizontal="left" vertical="center"/>
    </xf>
    <xf numFmtId="0" fontId="23" fillId="2" borderId="54" xfId="0" applyFont="1" applyFill="1" applyBorder="1" applyAlignment="1" applyProtection="1">
      <alignment horizontal="left" vertical="center"/>
    </xf>
    <xf numFmtId="0" fontId="23" fillId="2" borderId="25" xfId="0" applyFont="1" applyFill="1" applyBorder="1" applyAlignment="1" applyProtection="1">
      <alignment horizontal="left" vertical="center"/>
    </xf>
    <xf numFmtId="0" fontId="23" fillId="2" borderId="58" xfId="0" applyFont="1" applyFill="1" applyBorder="1" applyAlignment="1" applyProtection="1">
      <alignment horizontal="left" vertical="center"/>
    </xf>
    <xf numFmtId="0" fontId="23" fillId="2" borderId="23" xfId="0" applyFont="1" applyFill="1" applyBorder="1" applyAlignment="1" applyProtection="1">
      <alignment horizontal="left" vertical="center"/>
    </xf>
    <xf numFmtId="176" fontId="8"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20" xfId="0" applyFont="1" applyFill="1" applyBorder="1" applyAlignment="1" applyProtection="1">
      <alignment vertical="center"/>
    </xf>
    <xf numFmtId="0" fontId="23" fillId="2" borderId="56" xfId="0" applyFont="1" applyFill="1" applyBorder="1" applyAlignment="1" applyProtection="1">
      <alignment vertical="center"/>
    </xf>
    <xf numFmtId="0" fontId="23" fillId="2" borderId="54" xfId="0" applyFont="1" applyFill="1" applyBorder="1" applyAlignment="1" applyProtection="1">
      <alignment vertical="center"/>
    </xf>
    <xf numFmtId="0" fontId="23" fillId="2" borderId="2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1" fontId="0" fillId="4" borderId="0" xfId="0" applyNumberFormat="1" applyFont="1" applyFill="1" applyBorder="1" applyAlignment="1" applyProtection="1">
      <alignment horizontal="left" vertical="center"/>
    </xf>
    <xf numFmtId="0" fontId="23" fillId="2" borderId="15" xfId="0" applyFont="1" applyFill="1" applyBorder="1" applyAlignment="1" applyProtection="1">
      <alignment vertical="center"/>
    </xf>
    <xf numFmtId="0" fontId="23" fillId="2" borderId="16" xfId="0" applyFont="1" applyFill="1" applyBorder="1" applyAlignment="1" applyProtection="1">
      <alignment vertical="center"/>
    </xf>
    <xf numFmtId="0" fontId="17" fillId="3" borderId="56" xfId="0" applyFont="1" applyFill="1" applyBorder="1" applyAlignment="1" applyProtection="1">
      <alignment vertical="center"/>
    </xf>
    <xf numFmtId="0" fontId="18" fillId="3" borderId="52" xfId="0" applyFont="1" applyFill="1" applyBorder="1" applyAlignment="1" applyProtection="1">
      <alignment vertical="center"/>
    </xf>
    <xf numFmtId="0" fontId="5" fillId="9" borderId="8" xfId="0" applyFont="1" applyFill="1" applyBorder="1" applyAlignment="1" applyProtection="1">
      <alignment horizontal="center"/>
    </xf>
    <xf numFmtId="0" fontId="5" fillId="9" borderId="8" xfId="0" applyFont="1" applyFill="1" applyBorder="1" applyAlignment="1" applyProtection="1">
      <alignment horizontal="center" wrapText="1"/>
    </xf>
    <xf numFmtId="0" fontId="0" fillId="4" borderId="0" xfId="0" applyFont="1" applyFill="1" applyProtection="1"/>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17" fillId="3" borderId="19" xfId="0" applyFont="1" applyFill="1" applyBorder="1" applyProtection="1"/>
    <xf numFmtId="0" fontId="17" fillId="3" borderId="20" xfId="0" applyFont="1" applyFill="1" applyBorder="1" applyProtection="1"/>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79" fontId="6" fillId="2" borderId="8"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8" fillId="4" borderId="0" xfId="0" applyFont="1" applyFill="1"/>
    <xf numFmtId="0" fontId="18" fillId="3" borderId="21" xfId="0" applyFont="1" applyFill="1" applyBorder="1" applyProtection="1"/>
    <xf numFmtId="3" fontId="8" fillId="2" borderId="56" xfId="0" applyNumberFormat="1" applyFont="1" applyFill="1" applyBorder="1" applyAlignment="1">
      <alignment vertical="center"/>
    </xf>
    <xf numFmtId="9" fontId="8" fillId="2" borderId="22" xfId="2" applyFont="1" applyFill="1" applyBorder="1" applyAlignment="1">
      <alignment vertical="center"/>
    </xf>
    <xf numFmtId="179" fontId="6" fillId="2" borderId="15" xfId="0" applyNumberFormat="1" applyFont="1" applyFill="1" applyBorder="1" applyAlignment="1">
      <alignment vertical="center"/>
    </xf>
    <xf numFmtId="3" fontId="8" fillId="2" borderId="54" xfId="0" applyNumberFormat="1" applyFont="1" applyFill="1" applyBorder="1" applyAlignment="1">
      <alignment vertical="center"/>
    </xf>
    <xf numFmtId="9" fontId="8" fillId="2" borderId="66" xfId="2" applyFont="1" applyFill="1" applyBorder="1" applyAlignment="1">
      <alignment vertical="center"/>
    </xf>
    <xf numFmtId="179" fontId="6" fillId="2" borderId="14" xfId="0" applyNumberFormat="1" applyFont="1" applyFill="1" applyBorder="1" applyAlignment="1">
      <alignment vertical="center"/>
    </xf>
    <xf numFmtId="3" fontId="28" fillId="2" borderId="54" xfId="0" applyNumberFormat="1" applyFont="1" applyFill="1" applyBorder="1" applyAlignment="1">
      <alignment vertical="center"/>
    </xf>
    <xf numFmtId="9" fontId="28" fillId="2" borderId="66" xfId="2" applyFont="1" applyFill="1" applyBorder="1" applyAlignment="1">
      <alignment vertical="center"/>
    </xf>
    <xf numFmtId="179" fontId="33"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7" xfId="2" applyFont="1" applyFill="1" applyBorder="1" applyAlignment="1">
      <alignment vertical="center"/>
    </xf>
    <xf numFmtId="179"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3" fillId="2" borderId="19" xfId="0" applyNumberFormat="1" applyFont="1" applyFill="1" applyBorder="1" applyAlignment="1">
      <alignment vertical="center"/>
    </xf>
    <xf numFmtId="0" fontId="23" fillId="2" borderId="24" xfId="0" applyFont="1" applyFill="1" applyBorder="1" applyAlignment="1">
      <alignment vertical="center"/>
    </xf>
    <xf numFmtId="179" fontId="34" fillId="2" borderId="8" xfId="0" applyNumberFormat="1" applyFont="1" applyFill="1" applyBorder="1" applyAlignment="1">
      <alignment vertical="center"/>
    </xf>
    <xf numFmtId="0" fontId="0" fillId="0" borderId="8" xfId="4" quotePrefix="1" applyFont="1" applyBorder="1"/>
    <xf numFmtId="0" fontId="14" fillId="0" borderId="19" xfId="0" applyFont="1" applyBorder="1" applyAlignment="1">
      <alignment vertical="center" wrapText="1"/>
    </xf>
    <xf numFmtId="0" fontId="14" fillId="4" borderId="21" xfId="0" quotePrefix="1" applyFont="1" applyFill="1" applyBorder="1" applyAlignment="1">
      <alignment horizontal="left" vertical="top" wrapText="1"/>
    </xf>
    <xf numFmtId="0" fontId="14" fillId="0" borderId="19" xfId="0" applyFont="1" applyBorder="1" applyAlignment="1">
      <alignment vertical="center" wrapText="1"/>
    </xf>
    <xf numFmtId="0" fontId="12" fillId="0" borderId="19" xfId="0" applyFont="1" applyBorder="1" applyAlignment="1">
      <alignment vertical="top" wrapText="1"/>
    </xf>
    <xf numFmtId="0" fontId="12" fillId="0" borderId="50" xfId="0" applyFont="1" applyBorder="1" applyAlignment="1">
      <alignment vertical="top" wrapText="1"/>
    </xf>
    <xf numFmtId="0" fontId="1" fillId="2" borderId="8" xfId="1" applyFill="1" applyBorder="1" applyAlignment="1" applyProtection="1">
      <alignment vertical="center"/>
    </xf>
    <xf numFmtId="0" fontId="1" fillId="0" borderId="72" xfId="1" applyFill="1" applyBorder="1" applyAlignment="1" applyProtection="1">
      <alignment wrapText="1"/>
    </xf>
    <xf numFmtId="0" fontId="15" fillId="4" borderId="68" xfId="1" applyFont="1" applyFill="1" applyBorder="1" applyAlignment="1" applyProtection="1">
      <alignment horizontal="left" vertical="top" wrapText="1"/>
    </xf>
    <xf numFmtId="0" fontId="0" fillId="4" borderId="68" xfId="0" applyFont="1" applyFill="1" applyBorder="1" applyAlignment="1">
      <alignment vertical="top" wrapText="1"/>
    </xf>
    <xf numFmtId="0" fontId="1" fillId="0" borderId="0" xfId="1" applyAlignment="1" applyProtection="1">
      <alignment horizontal="center" vertical="center"/>
    </xf>
    <xf numFmtId="0" fontId="14" fillId="0" borderId="69" xfId="6" applyNumberFormat="1" applyFont="1" applyFill="1" applyBorder="1" applyAlignment="1">
      <alignment vertical="top" wrapText="1"/>
    </xf>
    <xf numFmtId="0" fontId="14" fillId="4" borderId="68" xfId="6" applyNumberFormat="1" applyFont="1" applyFill="1" applyBorder="1" applyAlignment="1">
      <alignment horizontal="left" vertical="top" wrapText="1"/>
    </xf>
    <xf numFmtId="0" fontId="14" fillId="0" borderId="69" xfId="6" applyNumberFormat="1" applyFont="1" applyFill="1" applyBorder="1" applyAlignment="1">
      <alignment vertical="top" wrapText="1"/>
    </xf>
    <xf numFmtId="0" fontId="14" fillId="4" borderId="68" xfId="6" applyNumberFormat="1" applyFont="1" applyFill="1" applyBorder="1" applyAlignment="1">
      <alignment horizontal="left" vertical="top" wrapText="1"/>
    </xf>
    <xf numFmtId="0" fontId="5" fillId="9" borderId="8" xfId="0" applyFont="1" applyFill="1" applyBorder="1" applyAlignment="1" applyProtection="1">
      <alignment horizontal="left" vertical="center"/>
    </xf>
    <xf numFmtId="0" fontId="5" fillId="9" borderId="19" xfId="0" applyFont="1" applyFill="1" applyBorder="1" applyAlignment="1" applyProtection="1">
      <alignment horizontal="center" vertical="center"/>
    </xf>
    <xf numFmtId="0" fontId="5" fillId="9" borderId="21" xfId="0" applyFont="1" applyFill="1" applyBorder="1" applyAlignment="1" applyProtection="1">
      <alignment horizontal="center" vertical="center"/>
    </xf>
    <xf numFmtId="0" fontId="8" fillId="4" borderId="56" xfId="0" applyFont="1" applyFill="1" applyBorder="1" applyAlignment="1" applyProtection="1">
      <alignment horizontal="left" vertical="center"/>
      <protection locked="0"/>
    </xf>
    <xf numFmtId="0" fontId="8" fillId="4" borderId="57" xfId="0" applyFont="1" applyFill="1" applyBorder="1" applyAlignment="1" applyProtection="1">
      <alignment horizontal="left" vertical="center"/>
      <protection locked="0"/>
    </xf>
    <xf numFmtId="0" fontId="8" fillId="4" borderId="52" xfId="0" applyFont="1" applyFill="1" applyBorder="1" applyAlignment="1" applyProtection="1">
      <alignment horizontal="left" vertical="center"/>
      <protection locked="0"/>
    </xf>
    <xf numFmtId="0" fontId="23" fillId="2" borderId="56" xfId="0" applyFont="1" applyFill="1" applyBorder="1" applyAlignment="1" applyProtection="1">
      <alignment horizontal="left" vertical="center"/>
    </xf>
    <xf numFmtId="0" fontId="23" fillId="2" borderId="52" xfId="0" applyFont="1" applyFill="1" applyBorder="1" applyAlignment="1" applyProtection="1">
      <alignment horizontal="left" vertical="center"/>
    </xf>
    <xf numFmtId="0" fontId="8" fillId="4" borderId="56" xfId="0" applyFont="1" applyFill="1" applyBorder="1" applyAlignment="1" applyProtection="1">
      <alignment horizontal="left" vertical="center"/>
    </xf>
    <xf numFmtId="0" fontId="8" fillId="4" borderId="57" xfId="0" applyFont="1" applyFill="1" applyBorder="1" applyAlignment="1" applyProtection="1">
      <alignment horizontal="left" vertical="center"/>
    </xf>
    <xf numFmtId="0" fontId="8" fillId="4" borderId="52" xfId="0" applyFont="1" applyFill="1" applyBorder="1" applyAlignment="1" applyProtection="1">
      <alignment horizontal="left" vertical="center"/>
    </xf>
    <xf numFmtId="0" fontId="8" fillId="4" borderId="54"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61" xfId="0" applyFont="1" applyFill="1" applyBorder="1" applyAlignment="1" applyProtection="1">
      <alignment horizontal="left" vertical="center"/>
      <protection locked="0"/>
    </xf>
    <xf numFmtId="0" fontId="23" fillId="2" borderId="54" xfId="0" applyFont="1" applyFill="1" applyBorder="1" applyAlignment="1" applyProtection="1">
      <alignment horizontal="left" vertical="center"/>
    </xf>
    <xf numFmtId="0" fontId="23" fillId="2" borderId="61" xfId="0" applyFont="1" applyFill="1" applyBorder="1" applyAlignment="1" applyProtection="1">
      <alignment horizontal="left" vertical="center"/>
    </xf>
    <xf numFmtId="181" fontId="8" fillId="4" borderId="54" xfId="0" applyNumberFormat="1" applyFont="1" applyFill="1" applyBorder="1" applyAlignment="1" applyProtection="1">
      <alignment horizontal="left" vertical="center"/>
    </xf>
    <xf numFmtId="181" fontId="8" fillId="4" borderId="0" xfId="0" applyNumberFormat="1" applyFont="1" applyFill="1" applyBorder="1" applyAlignment="1" applyProtection="1">
      <alignment horizontal="left" vertical="center"/>
    </xf>
    <xf numFmtId="181" fontId="8" fillId="4" borderId="61" xfId="0" applyNumberFormat="1" applyFont="1" applyFill="1" applyBorder="1" applyAlignment="1" applyProtection="1">
      <alignment horizontal="left" vertical="center"/>
    </xf>
    <xf numFmtId="0" fontId="23" fillId="2" borderId="62" xfId="0" applyFont="1" applyFill="1" applyBorder="1" applyAlignment="1" applyProtection="1">
      <alignment horizontal="left" vertical="center"/>
    </xf>
    <xf numFmtId="0" fontId="23" fillId="2" borderId="63" xfId="0" applyFont="1" applyFill="1" applyBorder="1" applyAlignment="1" applyProtection="1">
      <alignment horizontal="left" vertical="center"/>
    </xf>
    <xf numFmtId="0" fontId="8" fillId="4" borderId="25" xfId="0" applyFont="1" applyFill="1" applyBorder="1" applyAlignment="1" applyProtection="1">
      <alignment horizontal="left" vertical="center"/>
      <protection locked="0"/>
    </xf>
    <xf numFmtId="0" fontId="8" fillId="4" borderId="58"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3" fillId="4" borderId="54" xfId="0" applyFont="1" applyFill="1" applyBorder="1" applyAlignment="1" applyProtection="1">
      <alignment horizontal="left" vertical="center"/>
    </xf>
    <xf numFmtId="0" fontId="23" fillId="4" borderId="61" xfId="0" applyFont="1" applyFill="1" applyBorder="1" applyAlignment="1" applyProtection="1">
      <alignment horizontal="left" vertical="center"/>
    </xf>
    <xf numFmtId="0" fontId="8" fillId="4" borderId="54"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61" xfId="0" applyFont="1" applyFill="1" applyBorder="1" applyAlignment="1" applyProtection="1">
      <alignment horizontal="left" vertical="center"/>
    </xf>
    <xf numFmtId="0" fontId="23" fillId="4" borderId="25" xfId="0" applyFont="1" applyFill="1" applyBorder="1" applyAlignment="1" applyProtection="1">
      <alignment horizontal="left" vertical="center"/>
    </xf>
    <xf numFmtId="0" fontId="23" fillId="4" borderId="23"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58"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9" borderId="8" xfId="0" applyFont="1" applyFill="1" applyBorder="1" applyAlignment="1" applyProtection="1">
      <alignment horizontal="left"/>
    </xf>
    <xf numFmtId="0" fontId="5" fillId="9" borderId="19" xfId="0" applyFont="1" applyFill="1" applyBorder="1" applyAlignment="1" applyProtection="1">
      <alignment horizontal="center"/>
    </xf>
    <xf numFmtId="0" fontId="5" fillId="9" borderId="21" xfId="0" applyFont="1" applyFill="1" applyBorder="1" applyAlignment="1" applyProtection="1">
      <alignment horizontal="center"/>
    </xf>
    <xf numFmtId="0" fontId="5" fillId="9" borderId="19"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0" fillId="2" borderId="54" xfId="0" applyFont="1" applyFill="1" applyBorder="1" applyAlignment="1" applyProtection="1">
      <alignment horizontal="left" vertical="center"/>
    </xf>
    <xf numFmtId="0" fontId="0" fillId="2" borderId="61" xfId="0" applyFont="1" applyFill="1" applyBorder="1" applyAlignment="1" applyProtection="1">
      <alignment horizontal="left" vertical="center"/>
    </xf>
    <xf numFmtId="0" fontId="8" fillId="2" borderId="56" xfId="0" applyFont="1" applyFill="1" applyBorder="1" applyAlignment="1" applyProtection="1">
      <alignment horizontal="left" vertical="center"/>
    </xf>
    <xf numFmtId="0" fontId="8" fillId="2" borderId="57" xfId="0" applyFont="1" applyFill="1" applyBorder="1" applyAlignment="1" applyProtection="1">
      <alignment horizontal="left" vertical="center"/>
    </xf>
    <xf numFmtId="0" fontId="8" fillId="2" borderId="52" xfId="0" applyFont="1" applyFill="1" applyBorder="1" applyAlignment="1" applyProtection="1">
      <alignment horizontal="left" vertical="center"/>
    </xf>
    <xf numFmtId="0" fontId="8" fillId="2" borderId="54"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61"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28" fillId="2" borderId="54"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61" xfId="0" applyFont="1" applyFill="1" applyBorder="1" applyAlignment="1" applyProtection="1">
      <alignment horizontal="left" vertical="center"/>
    </xf>
    <xf numFmtId="0" fontId="5" fillId="9" borderId="15" xfId="0" applyFont="1" applyFill="1" applyBorder="1" applyAlignment="1">
      <alignment horizontal="center" wrapText="1"/>
    </xf>
    <xf numFmtId="0" fontId="5" fillId="9" borderId="16" xfId="0" applyFont="1" applyFill="1" applyBorder="1" applyAlignment="1">
      <alignment horizontal="center"/>
    </xf>
    <xf numFmtId="0" fontId="5" fillId="9" borderId="56" xfId="0" applyFont="1" applyFill="1" applyBorder="1" applyAlignment="1" applyProtection="1">
      <alignment horizontal="left"/>
    </xf>
    <xf numFmtId="0" fontId="5" fillId="9" borderId="57" xfId="0" applyFont="1" applyFill="1" applyBorder="1" applyAlignment="1" applyProtection="1">
      <alignment horizontal="left"/>
    </xf>
    <xf numFmtId="0" fontId="5" fillId="9" borderId="52" xfId="0" applyFont="1" applyFill="1" applyBorder="1" applyAlignment="1" applyProtection="1">
      <alignment horizontal="left"/>
    </xf>
    <xf numFmtId="0" fontId="5" fillId="9" borderId="25" xfId="0" applyFont="1" applyFill="1" applyBorder="1" applyAlignment="1" applyProtection="1">
      <alignment horizontal="left"/>
    </xf>
    <xf numFmtId="0" fontId="5" fillId="9" borderId="58" xfId="0" applyFont="1" applyFill="1" applyBorder="1" applyAlignment="1" applyProtection="1">
      <alignment horizontal="left"/>
    </xf>
    <xf numFmtId="0" fontId="5" fillId="9" borderId="23" xfId="0" applyFont="1" applyFill="1" applyBorder="1" applyAlignment="1" applyProtection="1">
      <alignment horizontal="left"/>
    </xf>
    <xf numFmtId="0" fontId="8" fillId="2" borderId="25" xfId="0" applyFont="1" applyFill="1" applyBorder="1" applyAlignment="1" applyProtection="1">
      <alignment horizontal="left" vertical="center"/>
    </xf>
    <xf numFmtId="0" fontId="8" fillId="2" borderId="58" xfId="0" applyFont="1" applyFill="1" applyBorder="1" applyAlignment="1" applyProtection="1">
      <alignment horizontal="left" vertical="center"/>
    </xf>
    <xf numFmtId="0" fontId="8" fillId="2" borderId="23" xfId="0" applyFont="1" applyFill="1" applyBorder="1" applyAlignment="1" applyProtection="1">
      <alignment horizontal="left" vertical="center"/>
    </xf>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23" fillId="2" borderId="19" xfId="0" applyFont="1" applyFill="1" applyBorder="1" applyAlignment="1" applyProtection="1">
      <alignment horizontal="left" vertical="center"/>
    </xf>
    <xf numFmtId="0" fontId="23" fillId="2" borderId="20" xfId="0" applyFont="1" applyFill="1" applyBorder="1" applyAlignment="1" applyProtection="1">
      <alignment horizontal="left" vertical="center"/>
    </xf>
    <xf numFmtId="0" fontId="23" fillId="2" borderId="21" xfId="0" applyFont="1" applyFill="1" applyBorder="1" applyAlignment="1" applyProtection="1">
      <alignment horizontal="left" vertical="center"/>
    </xf>
    <xf numFmtId="0" fontId="5" fillId="9" borderId="56" xfId="0" applyFont="1" applyFill="1" applyBorder="1" applyAlignment="1" applyProtection="1">
      <alignment horizontal="center" wrapText="1"/>
    </xf>
    <xf numFmtId="0" fontId="5" fillId="9" borderId="25" xfId="0" applyFont="1" applyFill="1" applyBorder="1" applyAlignment="1" applyProtection="1">
      <alignment horizontal="center"/>
    </xf>
    <xf numFmtId="0" fontId="5" fillId="9" borderId="64" xfId="0" applyFont="1" applyFill="1" applyBorder="1" applyAlignment="1" applyProtection="1">
      <alignment horizontal="center" wrapText="1"/>
    </xf>
    <xf numFmtId="0" fontId="5" fillId="9" borderId="65" xfId="0" applyFont="1" applyFill="1" applyBorder="1" applyAlignment="1" applyProtection="1">
      <alignment horizontal="center"/>
    </xf>
    <xf numFmtId="0" fontId="5" fillId="9" borderId="19" xfId="0" applyFont="1" applyFill="1" applyBorder="1" applyAlignment="1" applyProtection="1">
      <alignment horizontal="center" vertical="center" wrapText="1"/>
    </xf>
    <xf numFmtId="0" fontId="5" fillId="9" borderId="2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9" borderId="59" xfId="0" applyFont="1" applyFill="1" applyBorder="1" applyAlignment="1" applyProtection="1">
      <alignment horizontal="center" wrapText="1"/>
    </xf>
    <xf numFmtId="0" fontId="0" fillId="0" borderId="60" xfId="0" applyBorder="1" applyAlignment="1">
      <alignment horizontal="center"/>
    </xf>
    <xf numFmtId="0" fontId="0" fillId="0" borderId="25" xfId="0" applyBorder="1" applyAlignment="1">
      <alignment horizontal="center"/>
    </xf>
    <xf numFmtId="0" fontId="5" fillId="9" borderId="15" xfId="0" applyFont="1" applyFill="1" applyBorder="1" applyAlignment="1" applyProtection="1">
      <alignment horizontal="center" vertical="center" wrapText="1"/>
    </xf>
    <xf numFmtId="0" fontId="5" fillId="9" borderId="16" xfId="0" applyFont="1" applyFill="1" applyBorder="1" applyAlignment="1" applyProtection="1">
      <alignment horizontal="center" vertical="center" wrapText="1"/>
    </xf>
    <xf numFmtId="0" fontId="3" fillId="3" borderId="0" xfId="0" applyFont="1" applyFill="1" applyAlignment="1">
      <alignment horizontal="left"/>
    </xf>
    <xf numFmtId="0" fontId="16"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2" fillId="2" borderId="45" xfId="0" applyFont="1" applyFill="1" applyBorder="1" applyAlignment="1">
      <alignment wrapText="1"/>
    </xf>
    <xf numFmtId="0" fontId="12" fillId="0" borderId="53" xfId="0" applyFont="1" applyBorder="1" applyAlignment="1">
      <alignment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19"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13" fillId="2" borderId="46" xfId="0" applyFont="1" applyFill="1" applyBorder="1" applyAlignment="1"/>
    <xf numFmtId="0" fontId="12" fillId="0" borderId="47" xfId="0" applyFont="1" applyBorder="1" applyAlignment="1"/>
    <xf numFmtId="0" fontId="12" fillId="0" borderId="42" xfId="0" applyFont="1" applyBorder="1" applyAlignment="1">
      <alignment vertical="top" wrapText="1"/>
    </xf>
    <xf numFmtId="0" fontId="12" fillId="0" borderId="48" xfId="0" applyFont="1" applyBorder="1" applyAlignment="1">
      <alignment vertical="top" wrapText="1"/>
    </xf>
    <xf numFmtId="0" fontId="12" fillId="8" borderId="25" xfId="0" applyFont="1" applyFill="1" applyBorder="1" applyAlignment="1">
      <alignment horizontal="center" vertical="top" wrapText="1"/>
    </xf>
    <xf numFmtId="0" fontId="12" fillId="8" borderId="49" xfId="0" applyFont="1" applyFill="1" applyBorder="1" applyAlignment="1">
      <alignment horizontal="center" vertical="top" wrapText="1"/>
    </xf>
    <xf numFmtId="0" fontId="11" fillId="0" borderId="32" xfId="0" applyFont="1" applyBorder="1" applyAlignment="1">
      <alignment horizontal="left" vertical="center" wrapText="1"/>
    </xf>
    <xf numFmtId="0" fontId="14" fillId="0" borderId="70" xfId="0" applyFont="1" applyBorder="1" applyAlignment="1">
      <alignment horizontal="left" vertical="center" wrapText="1"/>
    </xf>
    <xf numFmtId="0" fontId="14" fillId="0" borderId="71" xfId="0" applyFont="1" applyBorder="1" applyAlignment="1">
      <alignment horizontal="left" vertical="center" wrapText="1"/>
    </xf>
    <xf numFmtId="0" fontId="14" fillId="0" borderId="19" xfId="0" applyFont="1" applyBorder="1" applyAlignment="1">
      <alignment vertical="center" wrapText="1"/>
    </xf>
    <xf numFmtId="0" fontId="14" fillId="0" borderId="20" xfId="0" applyFont="1" applyBorder="1" applyAlignment="1">
      <alignment vertical="center" wrapText="1"/>
    </xf>
    <xf numFmtId="0" fontId="0" fillId="0" borderId="0" xfId="0" applyAlignment="1">
      <alignment horizontal="left"/>
    </xf>
    <xf numFmtId="0" fontId="5" fillId="7" borderId="28" xfId="0" applyFont="1" applyFill="1" applyBorder="1" applyAlignment="1">
      <alignment horizontal="left"/>
    </xf>
    <xf numFmtId="0" fontId="42" fillId="0" borderId="4" xfId="4" applyBorder="1" applyAlignment="1">
      <alignment horizontal="left" vertical="top"/>
    </xf>
    <xf numFmtId="0" fontId="42" fillId="0" borderId="7" xfId="4" applyBorder="1" applyAlignment="1">
      <alignment horizontal="left" vertical="top"/>
    </xf>
    <xf numFmtId="0" fontId="42" fillId="0" borderId="10" xfId="4" applyBorder="1" applyAlignment="1">
      <alignment horizontal="left" vertical="top"/>
    </xf>
    <xf numFmtId="0" fontId="42" fillId="0" borderId="18" xfId="4" applyBorder="1" applyAlignment="1">
      <alignment horizontal="left" vertical="top"/>
    </xf>
    <xf numFmtId="0" fontId="0" fillId="0" borderId="8" xfId="0" applyFont="1" applyBorder="1" applyAlignment="1">
      <alignment horizontal="left" vertical="top"/>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Font="1"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42" fillId="0" borderId="5" xfId="4" applyBorder="1" applyAlignment="1">
      <alignment horizontal="left" vertical="top" wrapText="1"/>
    </xf>
    <xf numFmtId="0" fontId="42" fillId="0" borderId="8" xfId="4" applyBorder="1" applyAlignment="1">
      <alignment horizontal="left" vertical="top" wrapText="1"/>
    </xf>
    <xf numFmtId="0" fontId="42" fillId="0" borderId="11" xfId="4" applyBorder="1" applyAlignment="1">
      <alignment horizontal="left" vertical="top" wrapText="1"/>
    </xf>
    <xf numFmtId="0" fontId="42" fillId="0" borderId="13" xfId="4" applyBorder="1" applyAlignment="1">
      <alignment horizontal="center" vertical="top" wrapText="1"/>
    </xf>
    <xf numFmtId="0" fontId="42"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42" fillId="0" borderId="15" xfId="4" applyBorder="1" applyAlignment="1">
      <alignment horizontal="left" vertical="top" wrapText="1"/>
    </xf>
    <xf numFmtId="0" fontId="42" fillId="0" borderId="14" xfId="4" applyBorder="1" applyAlignment="1">
      <alignment horizontal="left" vertical="top" wrapText="1"/>
    </xf>
    <xf numFmtId="0" fontId="42" fillId="0" borderId="16" xfId="4" applyBorder="1" applyAlignment="1">
      <alignment horizontal="left" vertical="top" wrapText="1"/>
    </xf>
    <xf numFmtId="0" fontId="42" fillId="0" borderId="15" xfId="4" applyFill="1" applyBorder="1" applyAlignment="1">
      <alignment horizontal="left" vertical="top" wrapText="1"/>
    </xf>
    <xf numFmtId="0" fontId="42" fillId="0" borderId="16" xfId="4" applyFill="1" applyBorder="1" applyAlignment="1">
      <alignment horizontal="left" vertical="top" wrapText="1"/>
    </xf>
    <xf numFmtId="0" fontId="42" fillId="0" borderId="15" xfId="4" applyFill="1" applyBorder="1" applyAlignment="1">
      <alignment horizontal="left" vertical="top"/>
    </xf>
    <xf numFmtId="0" fontId="42" fillId="0" borderId="16" xfId="4" applyFill="1" applyBorder="1" applyAlignment="1">
      <alignment horizontal="left" vertical="top"/>
    </xf>
    <xf numFmtId="0" fontId="1" fillId="0" borderId="68" xfId="1" applyFill="1" applyBorder="1" applyAlignment="1" applyProtection="1">
      <alignment wrapText="1"/>
    </xf>
  </cellXfs>
  <cellStyles count="7">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常规 2" xfId="6" xr:uid="{E0231EDA-17D7-4D62-BD82-36E7A3172DD2}"/>
    <cellStyle name="超链接" xfId="1" builtinId="8"/>
  </cellStyles>
  <dxfs count="30">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82B0-4CE4-B6E3-7F57D56BF65F}"/>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82B0-4CE4-B6E3-7F57D56BF65F}"/>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82B0-4CE4-B6E3-7F57D56BF65F}"/>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82B0-4CE4-B6E3-7F57D56BF65F}"/>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82B0-4CE4-B6E3-7F57D56BF65F}"/>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8DEA-432F-A7AA-705D3052ECAA}"/>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8DEA-432F-A7AA-705D3052ECAA}"/>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8DEA-432F-A7AA-705D3052ECAA}"/>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8DEA-432F-A7AA-705D3052ECAA}"/>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8DEA-432F-A7AA-705D3052ECAA}"/>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E7EA-4852-877E-6B4C86F446DA}"/>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BE4A-4972-8AA8-4500086563DE}"/>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64C9-407B-8BED-3A48396339AB}"/>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7829-4122-BC52-FF65270B44AB}"/>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7829-4122-BC52-FF65270B44AB}"/>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7829-4122-BC52-FF65270B44AB}"/>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7829-4122-BC52-FF65270B44AB}"/>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7829-4122-BC52-FF65270B44AB}"/>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2E8B-4CAD-A0A1-AF45A7419E71}"/>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2E8B-4CAD-A0A1-AF45A7419E71}"/>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2E8B-4CAD-A0A1-AF45A7419E71}"/>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2E8B-4CAD-A0A1-AF45A7419E71}"/>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2E8B-4CAD-A0A1-AF45A7419E71}"/>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3057" name="Object 1" hidden="1">
              <a:extLst>
                <a:ext uri="{63B3BB69-23CF-44E3-9099-C40C66FF867C}">
                  <a14:compatExt spid="_x0000_s173057"/>
                </a:ext>
                <a:ext uri="{FF2B5EF4-FFF2-40B4-BE49-F238E27FC236}">
                  <a16:creationId xmlns:a16="http://schemas.microsoft.com/office/drawing/2014/main" id="{00000000-0008-0000-0300-000001A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21</xdr:row>
      <xdr:rowOff>69850</xdr:rowOff>
    </xdr:from>
    <xdr:to>
      <xdr:col>1</xdr:col>
      <xdr:colOff>704850</xdr:colOff>
      <xdr:row>22</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5091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5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5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5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5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5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6.bin"/><Relationship Id="rId7"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oleObject" Target="../embeddings/oleObject8.bin"/><Relationship Id="rId5" Type="http://schemas.openxmlformats.org/officeDocument/2006/relationships/oleObject" Target="../embeddings/oleObject7.bin"/><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7" workbookViewId="0">
      <selection activeCell="D29" sqref="D29"/>
    </sheetView>
  </sheetViews>
  <sheetFormatPr defaultColWidth="9.140625" defaultRowHeight="12.75" x14ac:dyDescent="0.2"/>
  <cols>
    <col min="1" max="1" width="15.7109375" style="39" customWidth="1"/>
    <col min="2" max="2" width="10.7109375" style="39" customWidth="1"/>
    <col min="3" max="3" width="8.7109375" style="39" customWidth="1"/>
    <col min="4" max="5" width="6.7109375" style="39" customWidth="1"/>
    <col min="6" max="6" width="1.7109375" style="39" customWidth="1"/>
    <col min="7" max="7" width="15.7109375" style="39" customWidth="1"/>
    <col min="8" max="8" width="7" style="39" customWidth="1"/>
    <col min="9" max="9" width="4" style="39" customWidth="1"/>
    <col min="10" max="12" width="6.7109375" style="39" customWidth="1"/>
    <col min="13" max="16384" width="9.140625" style="39"/>
  </cols>
  <sheetData>
    <row r="1" spans="1:12" ht="15.75" x14ac:dyDescent="0.25">
      <c r="I1" s="205"/>
      <c r="J1" s="206"/>
      <c r="K1" s="206"/>
      <c r="L1" s="206"/>
    </row>
    <row r="2" spans="1:12" ht="20.25" x14ac:dyDescent="0.3">
      <c r="F2" s="128" t="str">
        <f>$I$9</f>
        <v>Release 1.1</v>
      </c>
      <c r="I2" s="207"/>
      <c r="L2" s="208"/>
    </row>
    <row r="3" spans="1:12" x14ac:dyDescent="0.2">
      <c r="F3" s="129" t="str">
        <f>"Project: "&amp;$B$16&amp;"  "&amp;$B$17</f>
        <v>Project: P18  教育平台</v>
      </c>
      <c r="I3" s="207"/>
      <c r="J3" s="209"/>
      <c r="K3" s="209"/>
      <c r="L3" s="206"/>
    </row>
    <row r="4" spans="1:12" ht="4.5" customHeight="1" x14ac:dyDescent="0.2"/>
    <row r="5" spans="1:12" ht="23.25" x14ac:dyDescent="0.2">
      <c r="A5" s="130" t="s">
        <v>0</v>
      </c>
      <c r="B5" s="131"/>
      <c r="C5" s="131"/>
      <c r="D5" s="131"/>
      <c r="E5" s="131"/>
      <c r="F5" s="131"/>
      <c r="G5" s="131"/>
      <c r="H5" s="131"/>
      <c r="I5" s="131"/>
      <c r="J5" s="131"/>
      <c r="K5" s="131"/>
      <c r="L5" s="131"/>
    </row>
    <row r="6" spans="1:12" ht="9" customHeight="1" x14ac:dyDescent="0.2">
      <c r="A6" s="132"/>
      <c r="B6" s="132"/>
      <c r="C6" s="132"/>
      <c r="D6" s="132"/>
      <c r="E6" s="132"/>
      <c r="F6" s="132"/>
      <c r="G6" s="132"/>
      <c r="H6" s="132"/>
      <c r="I6" s="132"/>
      <c r="J6" s="132"/>
      <c r="K6" s="132"/>
      <c r="L6" s="132"/>
    </row>
    <row r="7" spans="1:12" ht="16.5" customHeight="1" x14ac:dyDescent="0.2">
      <c r="A7" s="123" t="s">
        <v>1</v>
      </c>
      <c r="B7" s="124"/>
      <c r="C7" s="124"/>
      <c r="D7" s="124"/>
      <c r="E7" s="124"/>
      <c r="F7" s="173"/>
      <c r="G7" s="123" t="s">
        <v>2</v>
      </c>
      <c r="H7" s="174"/>
      <c r="I7" s="124"/>
      <c r="J7" s="124"/>
      <c r="K7" s="124"/>
      <c r="L7" s="124"/>
    </row>
    <row r="8" spans="1:12" ht="16.5" customHeight="1" x14ac:dyDescent="0.2">
      <c r="A8" s="125" t="s">
        <v>3</v>
      </c>
      <c r="B8" s="244" t="s">
        <v>4</v>
      </c>
      <c r="C8" s="244"/>
      <c r="D8" s="244"/>
      <c r="E8" s="244"/>
      <c r="F8" s="173"/>
      <c r="G8" s="245" t="s">
        <v>3</v>
      </c>
      <c r="H8" s="246"/>
      <c r="I8" s="244" t="s">
        <v>4</v>
      </c>
      <c r="J8" s="244"/>
      <c r="K8" s="244"/>
      <c r="L8" s="244"/>
    </row>
    <row r="9" spans="1:12" ht="16.5" customHeight="1" x14ac:dyDescent="0.2">
      <c r="A9" s="175" t="s">
        <v>5</v>
      </c>
      <c r="B9" s="247" t="s">
        <v>6</v>
      </c>
      <c r="C9" s="248"/>
      <c r="D9" s="248"/>
      <c r="E9" s="249"/>
      <c r="F9" s="173"/>
      <c r="G9" s="250" t="s">
        <v>7</v>
      </c>
      <c r="H9" s="251"/>
      <c r="I9" s="252" t="s">
        <v>8</v>
      </c>
      <c r="J9" s="253"/>
      <c r="K9" s="253"/>
      <c r="L9" s="254"/>
    </row>
    <row r="10" spans="1:12" ht="16.5" customHeight="1" x14ac:dyDescent="0.2">
      <c r="A10" s="176" t="s">
        <v>9</v>
      </c>
      <c r="B10" s="255" t="s">
        <v>10</v>
      </c>
      <c r="C10" s="256"/>
      <c r="D10" s="256"/>
      <c r="E10" s="257"/>
      <c r="F10" s="173"/>
      <c r="G10" s="258" t="s">
        <v>11</v>
      </c>
      <c r="H10" s="259"/>
      <c r="I10" s="260"/>
      <c r="J10" s="261"/>
      <c r="K10" s="261"/>
      <c r="L10" s="262"/>
    </row>
    <row r="11" spans="1:12" ht="16.5" customHeight="1" x14ac:dyDescent="0.2">
      <c r="A11" s="176" t="s">
        <v>12</v>
      </c>
      <c r="B11" s="255" t="s">
        <v>13</v>
      </c>
      <c r="C11" s="256"/>
      <c r="D11" s="256"/>
      <c r="E11" s="257"/>
      <c r="F11" s="173"/>
      <c r="G11" s="263" t="s">
        <v>14</v>
      </c>
      <c r="H11" s="264"/>
      <c r="I11" s="260"/>
      <c r="J11" s="261"/>
      <c r="K11" s="261"/>
      <c r="L11" s="262"/>
    </row>
    <row r="12" spans="1:12" ht="16.5" customHeight="1" x14ac:dyDescent="0.2">
      <c r="A12" s="177" t="s">
        <v>15</v>
      </c>
      <c r="B12" s="265" t="s">
        <v>16</v>
      </c>
      <c r="C12" s="266"/>
      <c r="D12" s="266"/>
      <c r="E12" s="267"/>
      <c r="F12" s="173"/>
      <c r="G12" s="268" t="s">
        <v>17</v>
      </c>
      <c r="H12" s="269"/>
      <c r="I12" s="270"/>
      <c r="J12" s="271"/>
      <c r="K12" s="271"/>
      <c r="L12" s="272"/>
    </row>
    <row r="13" spans="1:12" ht="16.5" customHeight="1" x14ac:dyDescent="0.2">
      <c r="A13" s="178"/>
      <c r="B13" s="173"/>
      <c r="C13" s="173"/>
      <c r="D13" s="173"/>
      <c r="E13" s="173"/>
      <c r="F13" s="179"/>
      <c r="G13" s="268" t="s">
        <v>18</v>
      </c>
      <c r="H13" s="269"/>
      <c r="I13" s="270"/>
      <c r="J13" s="271"/>
      <c r="K13" s="271"/>
      <c r="L13" s="272"/>
    </row>
    <row r="14" spans="1:12" ht="16.5" customHeight="1" x14ac:dyDescent="0.2">
      <c r="A14" s="123" t="s">
        <v>19</v>
      </c>
      <c r="B14" s="124"/>
      <c r="C14" s="124"/>
      <c r="D14" s="124"/>
      <c r="E14" s="124"/>
      <c r="F14" s="173"/>
      <c r="G14" s="268" t="s">
        <v>20</v>
      </c>
      <c r="H14" s="269"/>
      <c r="I14" s="270"/>
      <c r="J14" s="271"/>
      <c r="K14" s="271"/>
      <c r="L14" s="272"/>
    </row>
    <row r="15" spans="1:12" ht="16.5" customHeight="1" x14ac:dyDescent="0.2">
      <c r="A15" s="125" t="s">
        <v>3</v>
      </c>
      <c r="B15" s="244" t="s">
        <v>4</v>
      </c>
      <c r="C15" s="244"/>
      <c r="D15" s="244"/>
      <c r="E15" s="244"/>
      <c r="F15" s="180"/>
      <c r="G15" s="268" t="s">
        <v>21</v>
      </c>
      <c r="H15" s="269"/>
      <c r="I15" s="270"/>
      <c r="J15" s="271"/>
      <c r="K15" s="271"/>
      <c r="L15" s="272"/>
    </row>
    <row r="16" spans="1:12" ht="16.5" customHeight="1" x14ac:dyDescent="0.2">
      <c r="A16" s="181" t="s">
        <v>22</v>
      </c>
      <c r="B16" s="247" t="s">
        <v>23</v>
      </c>
      <c r="C16" s="248"/>
      <c r="D16" s="248"/>
      <c r="E16" s="249"/>
      <c r="F16" s="173"/>
      <c r="G16" s="268" t="s">
        <v>24</v>
      </c>
      <c r="H16" s="269"/>
      <c r="I16" s="270"/>
      <c r="J16" s="271"/>
      <c r="K16" s="271"/>
      <c r="L16" s="272"/>
    </row>
    <row r="17" spans="1:12" ht="16.5" customHeight="1" x14ac:dyDescent="0.2">
      <c r="A17" s="182" t="s">
        <v>25</v>
      </c>
      <c r="B17" s="265" t="s">
        <v>26</v>
      </c>
      <c r="C17" s="266"/>
      <c r="D17" s="266"/>
      <c r="E17" s="267"/>
      <c r="F17" s="173"/>
      <c r="G17" s="273" t="s">
        <v>27</v>
      </c>
      <c r="H17" s="274"/>
      <c r="I17" s="275"/>
      <c r="J17" s="276"/>
      <c r="K17" s="276"/>
      <c r="L17" s="277"/>
    </row>
    <row r="18" spans="1:12" ht="9" customHeight="1" x14ac:dyDescent="0.2">
      <c r="A18" s="132"/>
      <c r="B18" s="132"/>
      <c r="C18" s="132"/>
      <c r="D18" s="132"/>
      <c r="E18" s="132"/>
      <c r="F18" s="132"/>
      <c r="G18" s="132"/>
      <c r="H18" s="132"/>
      <c r="I18" s="132"/>
      <c r="J18" s="132"/>
      <c r="K18" s="132"/>
      <c r="L18" s="132"/>
    </row>
    <row r="19" spans="1:12" ht="16.5" customHeight="1" x14ac:dyDescent="0.2">
      <c r="A19" s="183" t="s">
        <v>28</v>
      </c>
      <c r="B19" s="184"/>
      <c r="C19" s="184"/>
      <c r="D19" s="184"/>
      <c r="E19" s="184"/>
      <c r="F19" s="173"/>
      <c r="G19" s="123" t="s">
        <v>29</v>
      </c>
      <c r="H19" s="174"/>
      <c r="I19" s="124"/>
      <c r="J19" s="124"/>
      <c r="K19" s="124"/>
      <c r="L19" s="124"/>
    </row>
    <row r="20" spans="1:12" ht="30" customHeight="1" x14ac:dyDescent="0.2">
      <c r="A20" s="278" t="s">
        <v>30</v>
      </c>
      <c r="B20" s="278"/>
      <c r="C20" s="185" t="s">
        <v>31</v>
      </c>
      <c r="D20" s="186" t="s">
        <v>32</v>
      </c>
      <c r="E20" s="186" t="s">
        <v>33</v>
      </c>
      <c r="F20" s="187"/>
      <c r="G20" s="279" t="s">
        <v>34</v>
      </c>
      <c r="H20" s="280"/>
      <c r="I20" s="281" t="s">
        <v>33</v>
      </c>
      <c r="J20" s="282"/>
      <c r="K20" s="282"/>
      <c r="L20" s="283"/>
    </row>
    <row r="21" spans="1:12" ht="16.5" customHeight="1" x14ac:dyDescent="0.2">
      <c r="A21" s="284" t="e">
        <f ca="1">MID(CELL("filename",#REF!),FIND("]",CELL("filename"),1)+1,255)</f>
        <v>#REF!</v>
      </c>
      <c r="B21" s="285"/>
      <c r="C21" s="188"/>
      <c r="D21" s="189" t="e">
        <f>IF(#REF!=0,"",#REF!)</f>
        <v>#REF!</v>
      </c>
      <c r="E21" s="190" t="e">
        <f>IF(#REF!=0,"",#REF!)</f>
        <v>#REF!</v>
      </c>
      <c r="F21" s="187"/>
      <c r="G21" s="132"/>
      <c r="H21" s="132"/>
      <c r="I21" s="210"/>
      <c r="J21" s="132"/>
      <c r="K21" s="132"/>
      <c r="L21" s="132"/>
    </row>
    <row r="22" spans="1:12" ht="16.5" customHeight="1" x14ac:dyDescent="0.2">
      <c r="A22" s="284" t="e">
        <f ca="1">MID(CELL("filename",#REF!),FIND("]",CELL("filename"),1)+1,255)</f>
        <v>#REF!</v>
      </c>
      <c r="B22" s="285"/>
      <c r="C22" s="191"/>
      <c r="D22" s="189" t="e">
        <f>IF(#REF!=0,"",#REF!)</f>
        <v>#REF!</v>
      </c>
      <c r="E22" s="190" t="e">
        <f>IF(#REF!=0,"",#REF!)</f>
        <v>#REF!</v>
      </c>
      <c r="F22" s="187"/>
      <c r="G22" s="132"/>
      <c r="H22" s="132"/>
      <c r="I22" s="210"/>
      <c r="J22" s="132"/>
      <c r="K22" s="132"/>
      <c r="L22" s="132"/>
    </row>
    <row r="23" spans="1:12" ht="16.5" customHeight="1" x14ac:dyDescent="0.2">
      <c r="A23" s="284" t="e">
        <f ca="1">MID(CELL("filename",#REF!),FIND("]",CELL("filename"),1)+1,255)</f>
        <v>#REF!</v>
      </c>
      <c r="B23" s="285"/>
      <c r="C23" s="192"/>
      <c r="D23" s="189" t="e">
        <f>IF(#REF!=0,"",#REF!)</f>
        <v>#REF!</v>
      </c>
      <c r="E23" s="190" t="e">
        <f>IF(#REF!=0,"",#REF!)</f>
        <v>#REF!</v>
      </c>
      <c r="F23" s="132"/>
      <c r="G23" s="132"/>
      <c r="H23" s="132"/>
      <c r="I23" s="210"/>
      <c r="J23" s="132"/>
      <c r="K23" s="132"/>
      <c r="L23" s="132"/>
    </row>
    <row r="24" spans="1:12" ht="16.5" customHeight="1" x14ac:dyDescent="0.2">
      <c r="A24" s="284" t="e">
        <f ca="1">MID(CELL("filename",#REF!),FIND("]",CELL("filename"),1)+1,255)</f>
        <v>#REF!</v>
      </c>
      <c r="B24" s="285"/>
      <c r="C24" s="192"/>
      <c r="D24" s="189" t="e">
        <f>IF(#REF!=0,"",#REF!)</f>
        <v>#REF!</v>
      </c>
      <c r="E24" s="190" t="e">
        <f>IF(#REF!=0,"",#REF!)</f>
        <v>#REF!</v>
      </c>
      <c r="F24" s="132"/>
      <c r="G24" s="132"/>
      <c r="H24" s="132"/>
      <c r="I24" s="210"/>
      <c r="J24" s="132"/>
      <c r="K24" s="132"/>
      <c r="L24" s="132"/>
    </row>
    <row r="25" spans="1:12" ht="16.5" customHeight="1" x14ac:dyDescent="0.2">
      <c r="A25" s="284" t="e">
        <f ca="1">MID(CELL("filename",#REF!),FIND("]",CELL("filename"),1)+1,255)</f>
        <v>#REF!</v>
      </c>
      <c r="B25" s="285"/>
      <c r="C25" s="192"/>
      <c r="D25" s="189" t="e">
        <f>IF(#REF!=0,"",#REF!)</f>
        <v>#REF!</v>
      </c>
      <c r="E25" s="190" t="e">
        <f>IF(#REF!=0,"",#REF!)</f>
        <v>#REF!</v>
      </c>
      <c r="F25" s="132"/>
      <c r="G25" s="132"/>
      <c r="H25" s="132"/>
      <c r="I25" s="210"/>
      <c r="J25" s="132"/>
      <c r="K25" s="132"/>
      <c r="L25" s="132"/>
    </row>
    <row r="26" spans="1:12" ht="16.5" customHeight="1" x14ac:dyDescent="0.2">
      <c r="A26" s="284" t="e">
        <f ca="1">MID(CELL("filename",#REF!),FIND("]",CELL("filename"),1)+1,255)</f>
        <v>#REF!</v>
      </c>
      <c r="B26" s="285"/>
      <c r="C26" s="192"/>
      <c r="D26" s="189" t="e">
        <f>IF(#REF!=0,"",#REF!)</f>
        <v>#REF!</v>
      </c>
      <c r="E26" s="190" t="e">
        <f>IF(#REF!=0,"",#REF!)</f>
        <v>#REF!</v>
      </c>
      <c r="F26" s="132"/>
      <c r="G26" s="132"/>
      <c r="H26" s="132"/>
      <c r="I26" s="210"/>
      <c r="J26" s="132"/>
      <c r="K26" s="132"/>
      <c r="L26" s="132"/>
    </row>
    <row r="27" spans="1:12" ht="16.5" customHeight="1" x14ac:dyDescent="0.2">
      <c r="A27" s="284" t="e">
        <f ca="1">MID(CELL("filename",#REF!),FIND("]",CELL("filename"),1)+1,255)</f>
        <v>#REF!</v>
      </c>
      <c r="B27" s="285"/>
      <c r="C27" s="192"/>
      <c r="D27" s="189" t="e">
        <f>IF(#REF!=0,"",#REF!)</f>
        <v>#REF!</v>
      </c>
      <c r="E27" s="190" t="e">
        <f>IF(#REF!=0,"",#REF!)</f>
        <v>#REF!</v>
      </c>
      <c r="F27" s="132"/>
      <c r="G27" s="132"/>
      <c r="H27" s="132"/>
      <c r="I27" s="210"/>
      <c r="J27" s="132"/>
      <c r="K27" s="132"/>
      <c r="L27" s="132"/>
    </row>
    <row r="28" spans="1:12" ht="16.5" customHeight="1" x14ac:dyDescent="0.2">
      <c r="A28" s="284" t="e">
        <f ca="1">MID(CELL("filename",#REF!),FIND("]",CELL("filename"),1)+1,255)</f>
        <v>#REF!</v>
      </c>
      <c r="B28" s="285"/>
      <c r="C28" s="192"/>
      <c r="D28" s="189" t="e">
        <f>IF(#REF!=0,"",#REF!)</f>
        <v>#REF!</v>
      </c>
      <c r="E28" s="190" t="e">
        <f>IF(#REF!=0,"",#REF!)</f>
        <v>#REF!</v>
      </c>
      <c r="F28" s="132"/>
      <c r="G28" s="132"/>
      <c r="H28" s="132"/>
      <c r="I28" s="210"/>
      <c r="J28" s="132"/>
      <c r="K28" s="132"/>
      <c r="L28" s="132"/>
    </row>
    <row r="29" spans="1:12" ht="16.5" customHeight="1" x14ac:dyDescent="0.2">
      <c r="A29" s="284" t="e">
        <f ca="1">MID(CELL("filename",#REF!),FIND("]",CELL("filename"),1)+1,255)</f>
        <v>#REF!</v>
      </c>
      <c r="B29" s="285"/>
      <c r="C29" s="192"/>
      <c r="D29" s="189" t="e">
        <f>IF(#REF!=0,"",#REF!)</f>
        <v>#REF!</v>
      </c>
      <c r="E29" s="190" t="e">
        <f>IF(#REF!=0,"",#REF!)</f>
        <v>#REF!</v>
      </c>
      <c r="F29" s="132"/>
      <c r="G29" s="132"/>
      <c r="H29" s="132"/>
      <c r="I29" s="210"/>
      <c r="J29" s="132"/>
      <c r="K29" s="132"/>
      <c r="L29" s="132"/>
    </row>
    <row r="30" spans="1:12" ht="16.5" customHeight="1" x14ac:dyDescent="0.2">
      <c r="A30" s="284" t="e">
        <f ca="1">MID(CELL("filename",#REF!),FIND("]",CELL("filename"),1)+1,255)</f>
        <v>#REF!</v>
      </c>
      <c r="B30" s="285"/>
      <c r="C30" s="192"/>
      <c r="D30" s="189" t="e">
        <f>IF(#REF!=0,"",#REF!)</f>
        <v>#REF!</v>
      </c>
      <c r="E30" s="190" t="e">
        <f>IF(#REF!=0,"",#REF!)</f>
        <v>#REF!</v>
      </c>
      <c r="F30" s="132"/>
      <c r="G30" s="132"/>
      <c r="H30" s="132"/>
      <c r="I30" s="210"/>
      <c r="J30" s="132"/>
      <c r="K30" s="132"/>
      <c r="L30" s="132"/>
    </row>
    <row r="31" spans="1:12" ht="16.5" customHeight="1" x14ac:dyDescent="0.2">
      <c r="A31" s="284" t="e">
        <f ca="1">MID(CELL("filename",#REF!),FIND("]",CELL("filename"),1)+1,255)</f>
        <v>#REF!</v>
      </c>
      <c r="B31" s="285"/>
      <c r="C31" s="192"/>
      <c r="D31" s="189" t="e">
        <f>IF(#REF!=0,"",#REF!)</f>
        <v>#REF!</v>
      </c>
      <c r="E31" s="190" t="e">
        <f>IF(#REF!=0,"",#REF!)</f>
        <v>#REF!</v>
      </c>
      <c r="F31" s="132"/>
      <c r="G31" s="132"/>
      <c r="H31" s="132"/>
      <c r="I31" s="210"/>
      <c r="J31" s="132"/>
      <c r="K31" s="132"/>
      <c r="L31" s="132"/>
    </row>
    <row r="32" spans="1:12" ht="16.5" customHeight="1" x14ac:dyDescent="0.2">
      <c r="A32" s="284" t="e">
        <f ca="1">MID(CELL("filename",#REF!),FIND("]",CELL("filename"),1)+1,255)</f>
        <v>#REF!</v>
      </c>
      <c r="B32" s="285"/>
      <c r="C32" s="192"/>
      <c r="D32" s="189" t="e">
        <f>IF(#REF!=0,"",#REF!)</f>
        <v>#REF!</v>
      </c>
      <c r="E32" s="190" t="e">
        <f>IF(#REF!=0,"",#REF!)</f>
        <v>#REF!</v>
      </c>
      <c r="F32" s="132"/>
      <c r="G32" s="132"/>
      <c r="H32" s="132"/>
      <c r="I32" s="210"/>
      <c r="J32" s="132"/>
      <c r="K32" s="132"/>
      <c r="L32" s="132"/>
    </row>
    <row r="33" spans="1:12" ht="16.5" customHeight="1" x14ac:dyDescent="0.25">
      <c r="A33" s="284" t="e">
        <f ca="1">MID(CELL("filename",#REF!),FIND("]",CELL("filename"),1)+1,255)</f>
        <v>#REF!</v>
      </c>
      <c r="B33" s="285"/>
      <c r="C33" s="192"/>
      <c r="D33" s="189" t="e">
        <f>IF(#REF!=0,"",#REF!)</f>
        <v>#REF!</v>
      </c>
      <c r="E33" s="190" t="e">
        <f>IF(#REF!=0,"",#REF!)</f>
        <v>#REF!</v>
      </c>
      <c r="F33" s="132"/>
      <c r="G33" s="193" t="s">
        <v>35</v>
      </c>
      <c r="H33" s="194"/>
      <c r="I33" s="211"/>
      <c r="J33" s="211"/>
      <c r="K33" s="211"/>
      <c r="L33" s="211"/>
    </row>
    <row r="34" spans="1:12" ht="16.5" customHeight="1" x14ac:dyDescent="0.2">
      <c r="A34" s="284" t="e">
        <f ca="1">MID(CELL("filename",#REF!),FIND("]",CELL("filename"),1)+1,255)</f>
        <v>#REF!</v>
      </c>
      <c r="B34" s="285"/>
      <c r="C34" s="192"/>
      <c r="D34" s="189" t="e">
        <f>IF(#REF!=0,"",#REF!)</f>
        <v>#REF!</v>
      </c>
      <c r="E34" s="190" t="e">
        <f>IF(#REF!=0,"",#REF!)</f>
        <v>#REF!</v>
      </c>
      <c r="F34" s="132"/>
      <c r="G34" s="299" t="s">
        <v>36</v>
      </c>
      <c r="H34" s="300"/>
      <c r="I34" s="301"/>
      <c r="J34" s="314" t="s">
        <v>34</v>
      </c>
      <c r="K34" s="316" t="s">
        <v>37</v>
      </c>
      <c r="L34" s="297" t="s">
        <v>33</v>
      </c>
    </row>
    <row r="35" spans="1:12" ht="16.5" customHeight="1" x14ac:dyDescent="0.2">
      <c r="A35" s="284" t="e">
        <f ca="1">MID(CELL("filename",#REF!),FIND("]",CELL("filename"),1)+1,255)</f>
        <v>#REF!</v>
      </c>
      <c r="B35" s="285"/>
      <c r="C35" s="192"/>
      <c r="D35" s="189" t="e">
        <f>IF(#REF!=0,"",#REF!)</f>
        <v>#REF!</v>
      </c>
      <c r="E35" s="190" t="e">
        <f>IF(#REF!=0,"",#REF!)</f>
        <v>#REF!</v>
      </c>
      <c r="F35" s="132"/>
      <c r="G35" s="302"/>
      <c r="H35" s="303"/>
      <c r="I35" s="304"/>
      <c r="J35" s="315"/>
      <c r="K35" s="317"/>
      <c r="L35" s="298"/>
    </row>
    <row r="36" spans="1:12" ht="16.5" customHeight="1" x14ac:dyDescent="0.2">
      <c r="A36" s="284" t="e">
        <f ca="1">MID(CELL("filename",#REF!),FIND("]",CELL("filename"),1)+1,255)</f>
        <v>#REF!</v>
      </c>
      <c r="B36" s="285"/>
      <c r="C36" s="192"/>
      <c r="D36" s="189" t="e">
        <f>IF(#REF!=0,"",#REF!)</f>
        <v>#REF!</v>
      </c>
      <c r="E36" s="190" t="e">
        <f>IF(#REF!=0,"",#REF!)</f>
        <v>#REF!</v>
      </c>
      <c r="F36" s="132"/>
      <c r="G36" s="286" t="s">
        <v>38</v>
      </c>
      <c r="H36" s="287"/>
      <c r="I36" s="288"/>
      <c r="J36" s="212" t="e">
        <f>#REF!+#REF!+#REF!+#REF!+#REF!+#REF!+#REF!+#REF!+#REF!+#REF!+#REF!+#REF!+#REF!+#REF!+#REF!+#REF!+#REF!+#REF!+#REF!+'20 - X'!E4</f>
        <v>#REF!</v>
      </c>
      <c r="K36" s="213" t="e">
        <f>J36/$J$42</f>
        <v>#REF!</v>
      </c>
      <c r="L36" s="214" t="e">
        <f>#REF!+#REF!+#REF!+#REF!+#REF!+#REF!+#REF!+#REF!+#REF!+#REF!+#REF!+#REF!+#REF!+#REF!+#REF!+#REF!+#REF!+#REF!+#REF!+'20 - X'!G4</f>
        <v>#REF!</v>
      </c>
    </row>
    <row r="37" spans="1:12" ht="16.5" customHeight="1" x14ac:dyDescent="0.2">
      <c r="A37" s="284" t="e">
        <f ca="1">MID(CELL("filename",#REF!),FIND("]",CELL("filename"),1)+1,255)</f>
        <v>#REF!</v>
      </c>
      <c r="B37" s="285"/>
      <c r="C37" s="192"/>
      <c r="D37" s="189" t="e">
        <f>IF(#REF!=0,"",#REF!)</f>
        <v>#REF!</v>
      </c>
      <c r="E37" s="190" t="e">
        <f>IF(#REF!=0,"",#REF!)</f>
        <v>#REF!</v>
      </c>
      <c r="F37" s="132"/>
      <c r="G37" s="289" t="s">
        <v>39</v>
      </c>
      <c r="H37" s="290"/>
      <c r="I37" s="291"/>
      <c r="J37" s="215" t="e">
        <f>#REF!+#REF!+#REF!+#REF!+#REF!+#REF!+#REF!+#REF!+#REF!+#REF!+#REF!+#REF!+#REF!+#REF!+#REF!+#REF!+#REF!+#REF!+#REF!+'20 - X'!E5</f>
        <v>#REF!</v>
      </c>
      <c r="K37" s="216" t="e">
        <f>J37/$J$42</f>
        <v>#REF!</v>
      </c>
      <c r="L37" s="217" t="e">
        <f>#REF!+#REF!+#REF!+#REF!+#REF!+#REF!+#REF!+#REF!+#REF!+#REF!+#REF!+#REF!+#REF!+#REF!+#REF!+#REF!+#REF!+#REF!+#REF!+'20 - X'!G5</f>
        <v>#REF!</v>
      </c>
    </row>
    <row r="38" spans="1:12" ht="16.5" customHeight="1" x14ac:dyDescent="0.2">
      <c r="A38" s="292" t="str">
        <f ca="1">MID(CELL("filename",'20 - X'!$A$1),FIND("]",CELL("filename"),1)+1,255)</f>
        <v>20 - X</v>
      </c>
      <c r="B38" s="293"/>
      <c r="C38" s="195"/>
      <c r="D38" s="196" t="str">
        <f>IF('20 - X'!$E$9=0,"",'20 - X'!$E$9)</f>
        <v/>
      </c>
      <c r="E38" s="197" t="str">
        <f>IF('20 - X'!$G$9=0,"",'20 - X'!$G$9)</f>
        <v/>
      </c>
      <c r="F38" s="132"/>
      <c r="G38" s="294" t="s">
        <v>40</v>
      </c>
      <c r="H38" s="295"/>
      <c r="I38" s="296"/>
      <c r="J38" s="218" t="e">
        <f>#REF!+#REF!+#REF!+#REF!+#REF!+#REF!+#REF!+#REF!+#REF!+#REF!+#REF!+#REF!+#REF!+#REF!+#REF!+#REF!+#REF!+#REF!+#REF!+'20 - X'!E6</f>
        <v>#REF!</v>
      </c>
      <c r="K38" s="219" t="e">
        <f>J38/$J$42</f>
        <v>#REF!</v>
      </c>
      <c r="L38" s="220" t="e">
        <f>#REF!+#REF!+#REF!+#REF!+#REF!+#REF!+#REF!+#REF!+#REF!+#REF!+#REF!+#REF!+#REF!+#REF!+#REF!+#REF!+#REF!+#REF!+#REF!+'20 - X'!G6</f>
        <v>#REF!</v>
      </c>
    </row>
    <row r="39" spans="1:12" ht="16.5" customHeight="1" x14ac:dyDescent="0.2">
      <c r="A39" s="132"/>
      <c r="B39" s="132"/>
      <c r="C39" s="132"/>
      <c r="D39" s="132"/>
      <c r="E39" s="198"/>
      <c r="F39" s="132"/>
      <c r="G39" s="289" t="s">
        <v>41</v>
      </c>
      <c r="H39" s="290"/>
      <c r="I39" s="291"/>
      <c r="J39" s="215" t="e">
        <f>#REF!+#REF!+#REF!+#REF!+#REF!+#REF!+#REF!+#REF!+#REF!+#REF!+#REF!+#REF!+#REF!+#REF!+#REF!+#REF!+#REF!+#REF!+#REF!+'20 - X'!E7</f>
        <v>#REF!</v>
      </c>
      <c r="K39" s="216" t="e">
        <f>J39/$J$42</f>
        <v>#REF!</v>
      </c>
      <c r="L39" s="217" t="e">
        <f>#REF!+#REF!+#REF!+#REF!+#REF!+#REF!+#REF!+#REF!+#REF!+#REF!+#REF!+#REF!+#REF!+#REF!+#REF!+#REF!+#REF!+#REF!+#REF!+'20 - X'!G7</f>
        <v>#REF!</v>
      </c>
    </row>
    <row r="40" spans="1:12" ht="16.5" customHeight="1" x14ac:dyDescent="0.2">
      <c r="A40" s="199" t="s">
        <v>42</v>
      </c>
      <c r="B40" s="200"/>
      <c r="C40" s="201"/>
      <c r="D40" s="202" t="e">
        <f>SUM(D21:D38)</f>
        <v>#REF!</v>
      </c>
      <c r="E40" s="203" t="e">
        <f>SUM(E21:E38)</f>
        <v>#REF!</v>
      </c>
      <c r="F40" s="132"/>
      <c r="G40" s="305" t="s">
        <v>43</v>
      </c>
      <c r="H40" s="306"/>
      <c r="I40" s="307"/>
      <c r="J40" s="221" t="e">
        <f>#REF!+#REF!+#REF!+#REF!+#REF!+#REF!+#REF!+#REF!+#REF!+#REF!+#REF!+#REF!+#REF!+#REF!+#REF!+#REF!+#REF!+#REF!+#REF!+'20 - X'!E8</f>
        <v>#REF!</v>
      </c>
      <c r="K40" s="222" t="e">
        <f>J40/$J$42</f>
        <v>#REF!</v>
      </c>
      <c r="L40" s="223" t="e">
        <f>#REF!+#REF!+#REF!+#REF!+#REF!+#REF!+#REF!+#REF!+#REF!+#REF!+#REF!+#REF!+#REF!+#REF!+#REF!+#REF!+#REF!+#REF!+#REF!+'20 - X'!G8</f>
        <v>#REF!</v>
      </c>
    </row>
    <row r="41" spans="1:12" ht="4.5" customHeight="1" x14ac:dyDescent="0.2">
      <c r="A41" s="132"/>
      <c r="B41" s="132"/>
      <c r="C41" s="132"/>
      <c r="D41" s="132"/>
      <c r="E41" s="198"/>
      <c r="F41" s="132"/>
      <c r="G41" s="132"/>
      <c r="H41" s="132"/>
      <c r="I41" s="132"/>
      <c r="J41" s="132"/>
      <c r="K41" s="132"/>
      <c r="L41" s="132"/>
    </row>
    <row r="42" spans="1:12" x14ac:dyDescent="0.2">
      <c r="A42" s="132"/>
      <c r="B42" s="132"/>
      <c r="C42" s="132"/>
      <c r="D42" s="132"/>
      <c r="E42" s="132"/>
      <c r="F42" s="132"/>
      <c r="G42" s="308" t="s">
        <v>42</v>
      </c>
      <c r="H42" s="309"/>
      <c r="I42" s="310"/>
      <c r="J42" s="224" t="e">
        <f>SUM(J36:J40)</f>
        <v>#REF!</v>
      </c>
      <c r="K42" s="225" t="e">
        <f>J42/$J$42</f>
        <v>#REF!</v>
      </c>
      <c r="L42" s="203" t="e">
        <f>SUM(L36:L40)</f>
        <v>#REF!</v>
      </c>
    </row>
    <row r="43" spans="1:12" ht="4.5" customHeight="1" x14ac:dyDescent="0.2">
      <c r="A43" s="132"/>
      <c r="B43" s="132"/>
      <c r="C43" s="132"/>
      <c r="D43" s="132"/>
      <c r="E43" s="198"/>
      <c r="F43" s="132"/>
      <c r="G43" s="132"/>
      <c r="H43" s="132"/>
      <c r="I43" s="132"/>
      <c r="J43" s="132"/>
      <c r="K43" s="132"/>
      <c r="L43" s="132"/>
    </row>
    <row r="44" spans="1:12" x14ac:dyDescent="0.2">
      <c r="A44" s="204"/>
      <c r="B44" s="132"/>
      <c r="C44" s="132"/>
      <c r="D44" s="132"/>
      <c r="E44" s="132"/>
      <c r="F44" s="132"/>
      <c r="G44" s="311" t="s">
        <v>44</v>
      </c>
      <c r="H44" s="312"/>
      <c r="I44" s="313"/>
      <c r="J44" s="226" t="e">
        <f>#REF!+#REF!+#REF!+#REF!+#REF!+#REF!+#REF!+#REF!+#REF!+#REF!+#REF!+#REF!+#REF!+#REF!+#REF!+#REF!+#REF!+#REF!+#REF!+'20 - X'!E10</f>
        <v>#REF!</v>
      </c>
      <c r="K44" s="227"/>
      <c r="L44" s="228" t="e">
        <f>#REF!+#REF!+#REF!+#REF!+#REF!+#REF!+#REF!+#REF!+#REF!+#REF!+#REF!+#REF!+#REF!+#REF!+#REF!+#REF!+#REF!+#REF!+#REF!+'20 - X'!G10</f>
        <v>#REF!</v>
      </c>
    </row>
    <row r="45" spans="1:12" ht="9" customHeight="1" x14ac:dyDescent="0.2">
      <c r="A45" s="132"/>
      <c r="B45" s="132"/>
      <c r="C45" s="132"/>
      <c r="D45" s="132"/>
      <c r="E45" s="132"/>
      <c r="F45" s="132"/>
      <c r="G45" s="132"/>
      <c r="H45" s="132"/>
      <c r="I45" s="132"/>
      <c r="J45" s="132"/>
      <c r="K45" s="132"/>
      <c r="L45" s="132"/>
    </row>
    <row r="46" spans="1:12" x14ac:dyDescent="0.2">
      <c r="A46" s="132"/>
      <c r="B46" s="132"/>
      <c r="C46" s="132"/>
      <c r="D46" s="132"/>
      <c r="E46" s="132"/>
      <c r="F46" s="132"/>
      <c r="G46" s="132"/>
      <c r="H46" s="132"/>
      <c r="I46" s="132"/>
      <c r="J46" s="132"/>
      <c r="K46" s="132"/>
      <c r="L46" s="172" t="s">
        <v>45</v>
      </c>
    </row>
    <row r="47" spans="1:12" x14ac:dyDescent="0.2">
      <c r="F47" s="132"/>
      <c r="G47" s="132"/>
      <c r="H47" s="132"/>
      <c r="I47" s="132"/>
      <c r="J47" s="132"/>
      <c r="K47" s="132"/>
      <c r="L47" s="132"/>
    </row>
    <row r="48" spans="1:12" x14ac:dyDescent="0.2">
      <c r="F48" s="132"/>
      <c r="G48" s="132"/>
      <c r="H48" s="132"/>
      <c r="I48" s="132"/>
      <c r="J48" s="132"/>
      <c r="K48" s="132"/>
      <c r="L48" s="132"/>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1">
    <cfRule type="cellIs" dxfId="29" priority="19" stopIfTrue="1" operator="equal">
      <formula>"2 - X"</formula>
    </cfRule>
  </conditionalFormatting>
  <conditionalFormatting sqref="A22:B22">
    <cfRule type="cellIs" dxfId="28" priority="18" stopIfTrue="1" operator="equal">
      <formula>"3 - X"</formula>
    </cfRule>
  </conditionalFormatting>
  <conditionalFormatting sqref="A23:B23">
    <cfRule type="cellIs" dxfId="27" priority="1" stopIfTrue="1" operator="equal">
      <formula>"4 - X"</formula>
    </cfRule>
  </conditionalFormatting>
  <conditionalFormatting sqref="A24:B24">
    <cfRule type="cellIs" dxfId="26" priority="2" stopIfTrue="1" operator="equal">
      <formula>"5 - X"</formula>
    </cfRule>
  </conditionalFormatting>
  <conditionalFormatting sqref="A25:B25">
    <cfRule type="cellIs" dxfId="25" priority="3" stopIfTrue="1" operator="equal">
      <formula>"6 - X"</formula>
    </cfRule>
  </conditionalFormatting>
  <conditionalFormatting sqref="A26:B26">
    <cfRule type="cellIs" dxfId="24" priority="5" stopIfTrue="1" operator="equal">
      <formula>"8 - X"</formula>
    </cfRule>
  </conditionalFormatting>
  <conditionalFormatting sqref="A27:B27">
    <cfRule type="cellIs" dxfId="23" priority="6" stopIfTrue="1" operator="equal">
      <formula>"9 - X"</formula>
    </cfRule>
  </conditionalFormatting>
  <conditionalFormatting sqref="A28:B28">
    <cfRule type="cellIs" dxfId="22" priority="7" stopIfTrue="1" operator="equal">
      <formula>"10 - X"</formula>
    </cfRule>
  </conditionalFormatting>
  <conditionalFormatting sqref="A29:B29">
    <cfRule type="cellIs" dxfId="21" priority="8" stopIfTrue="1" operator="equal">
      <formula>"11 - X"</formula>
    </cfRule>
  </conditionalFormatting>
  <conditionalFormatting sqref="A30:B30">
    <cfRule type="cellIs" dxfId="20" priority="9" stopIfTrue="1" operator="equal">
      <formula>"12 - X"</formula>
    </cfRule>
  </conditionalFormatting>
  <conditionalFormatting sqref="A31:B31">
    <cfRule type="cellIs" dxfId="19" priority="10" stopIfTrue="1" operator="equal">
      <formula>"13 - X"</formula>
    </cfRule>
  </conditionalFormatting>
  <conditionalFormatting sqref="A32:B32">
    <cfRule type="cellIs" dxfId="18" priority="11" stopIfTrue="1" operator="equal">
      <formula>"14 - X"</formula>
    </cfRule>
  </conditionalFormatting>
  <conditionalFormatting sqref="A33:B33">
    <cfRule type="cellIs" dxfId="17" priority="12" stopIfTrue="1" operator="equal">
      <formula>"15 - X"</formula>
    </cfRule>
  </conditionalFormatting>
  <conditionalFormatting sqref="A34:B34">
    <cfRule type="cellIs" dxfId="16" priority="13" stopIfTrue="1" operator="equal">
      <formula>"16 - X"</formula>
    </cfRule>
  </conditionalFormatting>
  <conditionalFormatting sqref="A35:B35">
    <cfRule type="cellIs" dxfId="15" priority="14" stopIfTrue="1" operator="equal">
      <formula>"17 - X"</formula>
    </cfRule>
  </conditionalFormatting>
  <conditionalFormatting sqref="A36:B36">
    <cfRule type="cellIs" dxfId="14" priority="15" stopIfTrue="1" operator="equal">
      <formula>"18 - X"</formula>
    </cfRule>
  </conditionalFormatting>
  <conditionalFormatting sqref="A37:B37">
    <cfRule type="cellIs" dxfId="13" priority="16" stopIfTrue="1" operator="equal">
      <formula>"19 - X"</formula>
    </cfRule>
  </conditionalFormatting>
  <conditionalFormatting sqref="A38:B38">
    <cfRule type="cellIs" dxfId="12"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39" customWidth="1"/>
    <col min="2" max="2" width="22.42578125" style="39" customWidth="1"/>
    <col min="3" max="4" width="7.28515625" style="39" customWidth="1"/>
    <col min="5" max="5" width="8.28515625" style="39" customWidth="1"/>
    <col min="6" max="6" width="1.42578125" style="39" customWidth="1"/>
    <col min="7" max="11" width="7.7109375" style="39" customWidth="1"/>
    <col min="12" max="12" width="7.28515625" style="39" customWidth="1"/>
    <col min="13" max="13" width="6.85546875" style="39" customWidth="1"/>
    <col min="14" max="17" width="7.140625" style="39" customWidth="1"/>
    <col min="18" max="16384" width="9.140625" style="39"/>
  </cols>
  <sheetData>
    <row r="1" spans="1:12" ht="15.75" customHeight="1" x14ac:dyDescent="0.2"/>
    <row r="2" spans="1:12" ht="20.25" x14ac:dyDescent="0.3">
      <c r="F2" s="128" t="str">
        <f>Snapshot!$I$9</f>
        <v>Release 1.1</v>
      </c>
      <c r="G2" s="128"/>
      <c r="H2" s="128"/>
      <c r="I2" s="128"/>
    </row>
    <row r="3" spans="1:12" x14ac:dyDescent="0.2">
      <c r="F3" s="129" t="str">
        <f>"Project: "&amp;Snapshot!$B$16&amp;"  "&amp;Snapshot!$B$17</f>
        <v>Project: P18  教育平台</v>
      </c>
      <c r="G3" s="129"/>
      <c r="H3" s="129"/>
    </row>
    <row r="4" spans="1:12" ht="4.5" customHeight="1" x14ac:dyDescent="0.2"/>
    <row r="5" spans="1:12" ht="23.25" x14ac:dyDescent="0.2">
      <c r="A5" s="130" t="s">
        <v>46</v>
      </c>
      <c r="B5" s="130"/>
      <c r="C5" s="131"/>
      <c r="D5" s="131"/>
      <c r="E5" s="131"/>
      <c r="F5" s="131"/>
      <c r="G5" s="131"/>
      <c r="H5" s="131"/>
      <c r="I5" s="131"/>
      <c r="J5" s="131"/>
      <c r="K5" s="131"/>
      <c r="L5" s="131"/>
    </row>
    <row r="6" spans="1:12" x14ac:dyDescent="0.2">
      <c r="A6" s="132"/>
      <c r="B6" s="132"/>
      <c r="C6" s="132"/>
      <c r="D6" s="132"/>
      <c r="E6" s="132"/>
      <c r="F6" s="132"/>
      <c r="G6" s="132"/>
      <c r="H6" s="132"/>
      <c r="I6" s="132"/>
      <c r="J6" s="132"/>
      <c r="K6" s="132"/>
      <c r="L6" s="132"/>
    </row>
    <row r="7" spans="1:12" ht="16.5" customHeight="1" x14ac:dyDescent="0.2">
      <c r="A7" s="132"/>
      <c r="B7" s="133"/>
      <c r="C7" s="134"/>
      <c r="D7" s="134"/>
      <c r="E7" s="135"/>
      <c r="F7" s="132"/>
      <c r="G7" s="132"/>
      <c r="H7" s="132"/>
      <c r="I7" s="132"/>
      <c r="J7" s="132"/>
      <c r="K7" s="132"/>
      <c r="L7" s="132"/>
    </row>
    <row r="8" spans="1:12" x14ac:dyDescent="0.2">
      <c r="A8" s="132"/>
      <c r="B8" s="132"/>
      <c r="C8" s="132"/>
      <c r="D8" s="132"/>
      <c r="E8" s="132"/>
      <c r="F8" s="132"/>
      <c r="G8" s="132"/>
      <c r="H8" s="132"/>
      <c r="I8" s="132"/>
      <c r="J8" s="132"/>
      <c r="K8" s="132"/>
      <c r="L8" s="132"/>
    </row>
    <row r="9" spans="1:12" x14ac:dyDescent="0.2">
      <c r="A9" s="132"/>
      <c r="B9" s="132"/>
      <c r="C9" s="132"/>
      <c r="D9" s="132"/>
      <c r="E9" s="132"/>
      <c r="F9" s="132"/>
      <c r="G9" s="132"/>
      <c r="H9" s="132"/>
      <c r="I9" s="132"/>
      <c r="J9" s="132"/>
      <c r="K9" s="132"/>
      <c r="L9" s="132"/>
    </row>
    <row r="10" spans="1:12" x14ac:dyDescent="0.2">
      <c r="A10" s="132"/>
      <c r="B10" s="132"/>
      <c r="C10" s="132"/>
      <c r="D10" s="132"/>
      <c r="E10" s="132"/>
      <c r="F10" s="132"/>
      <c r="G10" s="132"/>
      <c r="H10" s="132"/>
      <c r="I10" s="132"/>
      <c r="J10" s="132"/>
      <c r="K10" s="132"/>
      <c r="L10" s="132"/>
    </row>
    <row r="11" spans="1:12" x14ac:dyDescent="0.2">
      <c r="A11" s="132"/>
      <c r="B11" s="132"/>
      <c r="C11" s="132"/>
      <c r="D11" s="132"/>
      <c r="E11" s="132"/>
      <c r="F11" s="132"/>
      <c r="G11" s="132"/>
      <c r="H11" s="132"/>
      <c r="I11" s="132"/>
      <c r="J11" s="132"/>
      <c r="K11" s="132"/>
      <c r="L11" s="132"/>
    </row>
    <row r="12" spans="1:12" x14ac:dyDescent="0.2">
      <c r="A12" s="132"/>
      <c r="B12" s="132"/>
      <c r="C12" s="132"/>
      <c r="D12" s="132"/>
      <c r="E12" s="132"/>
      <c r="F12" s="132"/>
      <c r="G12" s="132"/>
      <c r="H12" s="132"/>
      <c r="I12" s="132"/>
      <c r="J12" s="132"/>
      <c r="K12" s="132"/>
      <c r="L12" s="132"/>
    </row>
    <row r="13" spans="1:12" x14ac:dyDescent="0.2">
      <c r="A13" s="132"/>
      <c r="B13" s="132"/>
      <c r="C13" s="132"/>
      <c r="D13" s="132"/>
      <c r="E13" s="132"/>
      <c r="F13" s="132"/>
      <c r="G13" s="132"/>
      <c r="H13" s="132"/>
      <c r="I13" s="132"/>
      <c r="J13" s="132"/>
      <c r="K13" s="132"/>
      <c r="L13" s="132"/>
    </row>
    <row r="14" spans="1:12" x14ac:dyDescent="0.2">
      <c r="A14" s="132"/>
      <c r="B14" s="132"/>
      <c r="C14" s="132"/>
      <c r="D14" s="132"/>
      <c r="E14" s="132"/>
      <c r="F14" s="132"/>
      <c r="G14" s="132"/>
      <c r="H14" s="132"/>
      <c r="I14" s="132"/>
      <c r="J14" s="132"/>
      <c r="K14" s="132"/>
      <c r="L14" s="132"/>
    </row>
    <row r="15" spans="1:12" x14ac:dyDescent="0.2">
      <c r="A15" s="132"/>
      <c r="B15" s="132"/>
      <c r="C15" s="132"/>
      <c r="D15" s="132"/>
      <c r="E15" s="132"/>
      <c r="F15" s="132"/>
      <c r="G15" s="132"/>
      <c r="H15" s="132"/>
      <c r="I15" s="132"/>
      <c r="J15" s="132"/>
      <c r="K15" s="132"/>
      <c r="L15" s="132"/>
    </row>
    <row r="16" spans="1:12" x14ac:dyDescent="0.2">
      <c r="A16" s="132"/>
      <c r="B16" s="132"/>
      <c r="C16" s="132"/>
      <c r="D16" s="132"/>
      <c r="E16" s="132"/>
      <c r="F16" s="132"/>
      <c r="G16" s="132"/>
      <c r="H16" s="132"/>
      <c r="I16" s="132"/>
      <c r="J16" s="132"/>
      <c r="K16" s="132"/>
      <c r="L16" s="132"/>
    </row>
    <row r="17" spans="1:12" ht="5.25" customHeight="1" x14ac:dyDescent="0.2">
      <c r="A17" s="132"/>
      <c r="B17" s="132"/>
      <c r="C17" s="132"/>
      <c r="D17" s="132"/>
      <c r="E17" s="132"/>
      <c r="F17" s="132"/>
      <c r="G17" s="132"/>
      <c r="H17" s="132"/>
      <c r="I17" s="132"/>
      <c r="J17" s="132"/>
      <c r="K17" s="132"/>
      <c r="L17" s="132"/>
    </row>
    <row r="18" spans="1:12" ht="15" x14ac:dyDescent="0.2">
      <c r="A18" s="136"/>
      <c r="B18" s="137"/>
      <c r="C18" s="137"/>
      <c r="D18" s="137"/>
      <c r="E18" s="138"/>
      <c r="F18" s="139"/>
      <c r="G18" s="132"/>
      <c r="H18" s="132"/>
      <c r="I18" s="132"/>
      <c r="J18" s="132"/>
      <c r="K18" s="132"/>
      <c r="L18" s="132"/>
    </row>
    <row r="19" spans="1:12" x14ac:dyDescent="0.2">
      <c r="A19" s="132"/>
      <c r="B19" s="132"/>
      <c r="C19" s="132"/>
      <c r="D19" s="132"/>
      <c r="E19" s="132"/>
      <c r="F19" s="132"/>
      <c r="G19" s="132"/>
      <c r="H19" s="132"/>
      <c r="I19" s="132"/>
      <c r="J19" s="132"/>
      <c r="K19" s="132"/>
      <c r="L19" s="132"/>
    </row>
    <row r="20" spans="1:12" x14ac:dyDescent="0.2">
      <c r="A20" s="132"/>
      <c r="B20" s="132"/>
      <c r="C20" s="132"/>
      <c r="D20" s="132"/>
      <c r="E20" s="132"/>
      <c r="F20" s="132"/>
      <c r="G20" s="132"/>
      <c r="H20" s="132"/>
      <c r="I20" s="132"/>
      <c r="J20" s="132"/>
      <c r="K20" s="132"/>
      <c r="L20" s="132"/>
    </row>
    <row r="21" spans="1:12" x14ac:dyDescent="0.2">
      <c r="A21" s="132"/>
      <c r="B21" s="132"/>
      <c r="C21" s="132"/>
      <c r="D21" s="132"/>
      <c r="E21" s="132"/>
      <c r="F21" s="132"/>
      <c r="G21" s="132"/>
      <c r="H21" s="132"/>
      <c r="I21" s="132"/>
      <c r="J21" s="132"/>
      <c r="K21" s="132"/>
      <c r="L21" s="132"/>
    </row>
    <row r="22" spans="1:12" x14ac:dyDescent="0.2">
      <c r="A22" s="132"/>
      <c r="B22" s="132"/>
      <c r="C22" s="132"/>
      <c r="D22" s="132"/>
      <c r="E22" s="132"/>
      <c r="F22" s="132"/>
      <c r="G22" s="132"/>
      <c r="H22" s="132"/>
      <c r="I22" s="132"/>
      <c r="J22" s="132"/>
      <c r="K22" s="132"/>
      <c r="L22" s="132"/>
    </row>
    <row r="23" spans="1:12" x14ac:dyDescent="0.2">
      <c r="A23" s="132"/>
      <c r="B23" s="132"/>
      <c r="C23" s="132"/>
      <c r="D23" s="132"/>
      <c r="E23" s="132"/>
      <c r="F23" s="132"/>
      <c r="G23" s="132"/>
      <c r="H23" s="132"/>
      <c r="I23" s="132"/>
      <c r="J23" s="132"/>
      <c r="K23" s="132"/>
      <c r="L23" s="132"/>
    </row>
    <row r="24" spans="1:12" x14ac:dyDescent="0.2">
      <c r="A24" s="132"/>
      <c r="B24" s="132"/>
      <c r="C24" s="132"/>
      <c r="D24" s="132"/>
      <c r="E24" s="132"/>
      <c r="F24" s="132"/>
      <c r="G24" s="132"/>
      <c r="H24" s="132"/>
      <c r="I24" s="132"/>
      <c r="J24" s="132"/>
      <c r="K24" s="132"/>
      <c r="L24" s="132"/>
    </row>
    <row r="25" spans="1:12" x14ac:dyDescent="0.2">
      <c r="A25" s="132"/>
      <c r="B25" s="132"/>
      <c r="C25" s="132"/>
      <c r="D25" s="132"/>
      <c r="E25" s="132"/>
      <c r="F25" s="132"/>
      <c r="G25" s="132"/>
      <c r="H25" s="132"/>
      <c r="I25" s="132"/>
      <c r="J25" s="132"/>
      <c r="K25" s="132"/>
      <c r="L25" s="132"/>
    </row>
    <row r="26" spans="1:12" x14ac:dyDescent="0.2">
      <c r="A26" s="132"/>
      <c r="B26" s="132"/>
      <c r="C26" s="132"/>
      <c r="D26" s="132"/>
      <c r="E26" s="132"/>
      <c r="F26" s="132"/>
      <c r="G26" s="132"/>
      <c r="H26" s="132"/>
      <c r="I26" s="132"/>
      <c r="J26" s="132"/>
      <c r="K26" s="132"/>
      <c r="L26" s="132"/>
    </row>
    <row r="27" spans="1:12" x14ac:dyDescent="0.2">
      <c r="A27" s="132"/>
      <c r="B27" s="132"/>
      <c r="C27" s="132"/>
      <c r="D27" s="132"/>
      <c r="E27" s="132"/>
      <c r="F27" s="132"/>
      <c r="G27" s="132"/>
      <c r="H27" s="132"/>
      <c r="I27" s="132"/>
      <c r="J27" s="132"/>
      <c r="K27" s="132"/>
      <c r="L27" s="132"/>
    </row>
    <row r="28" spans="1:12" ht="3" customHeight="1" x14ac:dyDescent="0.2">
      <c r="A28" s="132"/>
      <c r="B28" s="132"/>
      <c r="C28" s="132"/>
      <c r="D28" s="132"/>
      <c r="E28" s="132"/>
      <c r="F28" s="132"/>
      <c r="G28" s="132"/>
      <c r="H28" s="132"/>
      <c r="I28" s="132"/>
      <c r="J28" s="132"/>
      <c r="K28" s="132"/>
      <c r="L28" s="132"/>
    </row>
    <row r="29" spans="1:12" ht="6" customHeight="1" x14ac:dyDescent="0.2">
      <c r="A29" s="132"/>
      <c r="B29" s="132"/>
      <c r="C29" s="132"/>
      <c r="D29" s="132"/>
      <c r="E29" s="132"/>
      <c r="F29" s="132"/>
      <c r="G29" s="132"/>
      <c r="H29" s="132"/>
      <c r="I29" s="132"/>
      <c r="J29" s="132"/>
      <c r="K29" s="132"/>
      <c r="L29" s="132"/>
    </row>
    <row r="30" spans="1:12" ht="16.5" customHeight="1" x14ac:dyDescent="0.2">
      <c r="A30" s="140" t="s">
        <v>47</v>
      </c>
      <c r="B30" s="141"/>
      <c r="C30" s="141"/>
      <c r="D30" s="141"/>
      <c r="E30" s="142"/>
      <c r="F30" s="143"/>
      <c r="G30" s="143"/>
      <c r="H30" s="143"/>
      <c r="I30" s="143"/>
      <c r="J30" s="143"/>
      <c r="K30" s="143"/>
      <c r="L30" s="143"/>
    </row>
    <row r="31" spans="1:12" ht="28.5" customHeight="1" x14ac:dyDescent="0.2">
      <c r="A31" s="321" t="s">
        <v>48</v>
      </c>
      <c r="B31" s="314" t="s">
        <v>49</v>
      </c>
      <c r="C31" s="318" t="s">
        <v>50</v>
      </c>
      <c r="D31" s="319"/>
      <c r="E31" s="324" t="s">
        <v>51</v>
      </c>
      <c r="F31" s="144"/>
      <c r="G31" s="144"/>
      <c r="H31" s="144"/>
      <c r="I31" s="320"/>
      <c r="J31" s="320"/>
      <c r="K31" s="320"/>
      <c r="L31" s="320"/>
    </row>
    <row r="32" spans="1:12" x14ac:dyDescent="0.2">
      <c r="A32" s="322"/>
      <c r="B32" s="323"/>
      <c r="C32" s="145" t="s">
        <v>42</v>
      </c>
      <c r="D32" s="145" t="s">
        <v>40</v>
      </c>
      <c r="E32" s="325"/>
      <c r="F32" s="146"/>
      <c r="G32" s="146"/>
      <c r="H32" s="146"/>
      <c r="I32" s="146"/>
      <c r="J32" s="146"/>
      <c r="K32" s="146"/>
      <c r="L32" s="146"/>
    </row>
    <row r="33" spans="1:12" ht="16.5" customHeight="1" x14ac:dyDescent="0.2">
      <c r="A33" s="147">
        <v>1</v>
      </c>
      <c r="B33" s="148" t="s">
        <v>52</v>
      </c>
      <c r="C33" s="149">
        <v>109</v>
      </c>
      <c r="D33" s="150">
        <v>15</v>
      </c>
      <c r="E33" s="151">
        <v>40.4</v>
      </c>
      <c r="F33" s="152"/>
      <c r="G33" s="152"/>
      <c r="H33" s="152"/>
      <c r="I33" s="171"/>
      <c r="J33" s="171"/>
      <c r="K33" s="171"/>
      <c r="L33" s="171"/>
    </row>
    <row r="34" spans="1:12" ht="16.5" customHeight="1" x14ac:dyDescent="0.2">
      <c r="A34" s="153">
        <f t="shared" ref="A34:A42" si="0">A33+1</f>
        <v>2</v>
      </c>
      <c r="B34" s="154" t="s">
        <v>53</v>
      </c>
      <c r="C34" s="155">
        <v>356</v>
      </c>
      <c r="D34" s="156">
        <v>24</v>
      </c>
      <c r="E34" s="157">
        <v>111.3</v>
      </c>
      <c r="F34" s="152"/>
      <c r="G34" s="152"/>
      <c r="H34" s="152"/>
      <c r="I34" s="171"/>
      <c r="J34" s="171"/>
      <c r="K34" s="171"/>
      <c r="L34" s="171"/>
    </row>
    <row r="35" spans="1:12" ht="16.5" customHeight="1" x14ac:dyDescent="0.2">
      <c r="A35" s="153">
        <f t="shared" si="0"/>
        <v>3</v>
      </c>
      <c r="B35" s="154" t="s">
        <v>54</v>
      </c>
      <c r="C35" s="155">
        <v>379</v>
      </c>
      <c r="D35" s="156">
        <v>16</v>
      </c>
      <c r="E35" s="157">
        <v>90.8</v>
      </c>
      <c r="F35" s="152"/>
      <c r="G35" s="152"/>
      <c r="H35" s="152"/>
      <c r="I35" s="171"/>
      <c r="J35" s="171"/>
      <c r="K35" s="171"/>
      <c r="L35" s="171"/>
    </row>
    <row r="36" spans="1:12" ht="16.5" customHeight="1" x14ac:dyDescent="0.2">
      <c r="A36" s="153">
        <f t="shared" si="0"/>
        <v>4</v>
      </c>
      <c r="B36" s="154" t="s">
        <v>55</v>
      </c>
      <c r="C36" s="155">
        <v>412</v>
      </c>
      <c r="D36" s="156">
        <v>14</v>
      </c>
      <c r="E36" s="157">
        <v>92.3</v>
      </c>
      <c r="F36" s="152"/>
      <c r="G36" s="152"/>
      <c r="H36" s="152"/>
      <c r="I36" s="171"/>
      <c r="J36" s="171"/>
      <c r="K36" s="171"/>
      <c r="L36" s="171"/>
    </row>
    <row r="37" spans="1:12" ht="16.5" customHeight="1" x14ac:dyDescent="0.2">
      <c r="A37" s="153">
        <f t="shared" si="0"/>
        <v>5</v>
      </c>
      <c r="B37" s="154" t="s">
        <v>56</v>
      </c>
      <c r="C37" s="155">
        <v>439</v>
      </c>
      <c r="D37" s="156">
        <v>13</v>
      </c>
      <c r="E37" s="157">
        <v>75.8</v>
      </c>
      <c r="F37" s="152"/>
      <c r="G37" s="152"/>
      <c r="H37" s="152"/>
      <c r="I37" s="171"/>
      <c r="J37" s="171"/>
      <c r="K37" s="171"/>
      <c r="L37" s="171"/>
    </row>
    <row r="38" spans="1:12" ht="16.5" customHeight="1" x14ac:dyDescent="0.2">
      <c r="A38" s="153">
        <f t="shared" si="0"/>
        <v>6</v>
      </c>
      <c r="B38" s="154" t="s">
        <v>57</v>
      </c>
      <c r="C38" s="155">
        <v>504</v>
      </c>
      <c r="D38" s="156">
        <v>12</v>
      </c>
      <c r="E38" s="157">
        <v>85.4</v>
      </c>
      <c r="F38" s="152"/>
      <c r="G38" s="152"/>
      <c r="H38" s="152"/>
      <c r="I38" s="171"/>
      <c r="J38" s="171"/>
      <c r="K38" s="171"/>
      <c r="L38" s="171"/>
    </row>
    <row r="39" spans="1:12" ht="16.5" customHeight="1" x14ac:dyDescent="0.2">
      <c r="A39" s="153">
        <f t="shared" si="0"/>
        <v>7</v>
      </c>
      <c r="B39" s="154" t="s">
        <v>58</v>
      </c>
      <c r="C39" s="155">
        <v>514</v>
      </c>
      <c r="D39" s="156">
        <v>4</v>
      </c>
      <c r="E39" s="157">
        <v>76.400000000000006</v>
      </c>
      <c r="F39" s="152"/>
      <c r="G39" s="152"/>
      <c r="H39" s="152"/>
      <c r="I39" s="171"/>
      <c r="J39" s="171"/>
      <c r="K39" s="171"/>
      <c r="L39" s="171"/>
    </row>
    <row r="40" spans="1:12" ht="16.5" customHeight="1" x14ac:dyDescent="0.2">
      <c r="A40" s="153">
        <f t="shared" si="0"/>
        <v>8</v>
      </c>
      <c r="B40" s="154" t="s">
        <v>59</v>
      </c>
      <c r="C40" s="155">
        <v>519</v>
      </c>
      <c r="D40" s="156">
        <v>4</v>
      </c>
      <c r="E40" s="157">
        <v>65.2</v>
      </c>
      <c r="F40" s="152"/>
      <c r="G40" s="152"/>
      <c r="H40" s="152"/>
      <c r="I40" s="171"/>
      <c r="J40" s="171"/>
      <c r="K40" s="171"/>
      <c r="L40" s="171"/>
    </row>
    <row r="41" spans="1:12" ht="16.5" customHeight="1" x14ac:dyDescent="0.2">
      <c r="A41" s="153">
        <f t="shared" si="0"/>
        <v>9</v>
      </c>
      <c r="B41" s="154" t="s">
        <v>60</v>
      </c>
      <c r="C41" s="155">
        <v>543</v>
      </c>
      <c r="D41" s="156">
        <v>3</v>
      </c>
      <c r="E41" s="157">
        <v>66.400000000000006</v>
      </c>
      <c r="F41" s="152"/>
      <c r="G41" s="152"/>
      <c r="H41" s="152"/>
      <c r="I41" s="171"/>
      <c r="J41" s="171"/>
      <c r="K41" s="171"/>
      <c r="L41" s="171"/>
    </row>
    <row r="42" spans="1:12" ht="16.5" customHeight="1" x14ac:dyDescent="0.2">
      <c r="A42" s="153">
        <f t="shared" si="0"/>
        <v>10</v>
      </c>
      <c r="B42" s="154" t="s">
        <v>61</v>
      </c>
      <c r="C42" s="158">
        <v>552</v>
      </c>
      <c r="D42" s="159">
        <v>2</v>
      </c>
      <c r="E42" s="160">
        <v>61.8</v>
      </c>
      <c r="F42" s="152"/>
      <c r="G42" s="152"/>
      <c r="H42" s="152"/>
      <c r="I42" s="171"/>
      <c r="J42" s="171"/>
      <c r="K42" s="171"/>
      <c r="L42" s="171"/>
    </row>
    <row r="43" spans="1:12" x14ac:dyDescent="0.2">
      <c r="A43" s="161"/>
      <c r="B43" s="162"/>
      <c r="C43" s="162"/>
      <c r="D43" s="162"/>
      <c r="E43" s="163"/>
      <c r="F43" s="152"/>
      <c r="G43" s="152"/>
      <c r="H43" s="152"/>
      <c r="I43" s="171"/>
      <c r="J43" s="171"/>
      <c r="K43" s="171"/>
      <c r="L43" s="171"/>
    </row>
    <row r="44" spans="1:12" x14ac:dyDescent="0.2">
      <c r="A44" s="164"/>
      <c r="B44" s="165"/>
      <c r="C44" s="165"/>
      <c r="D44" s="165"/>
      <c r="E44" s="166"/>
      <c r="F44" s="152"/>
      <c r="G44" s="152"/>
      <c r="H44" s="152"/>
      <c r="I44" s="171"/>
      <c r="J44" s="171"/>
      <c r="K44" s="132"/>
      <c r="L44" s="172" t="s">
        <v>45</v>
      </c>
    </row>
    <row r="45" spans="1:12" x14ac:dyDescent="0.2">
      <c r="A45" s="167"/>
      <c r="B45" s="165"/>
      <c r="C45" s="165"/>
      <c r="D45" s="165"/>
      <c r="E45" s="166"/>
      <c r="F45" s="152"/>
      <c r="G45" s="152"/>
      <c r="H45" s="152"/>
      <c r="I45" s="171"/>
      <c r="J45" s="171"/>
      <c r="K45" s="132"/>
      <c r="L45" s="132"/>
    </row>
    <row r="46" spans="1:12" ht="15" customHeight="1" x14ac:dyDescent="0.2">
      <c r="A46" s="168"/>
      <c r="B46" s="169"/>
      <c r="C46" s="169"/>
      <c r="D46" s="169"/>
      <c r="E46" s="170"/>
      <c r="F46" s="152"/>
      <c r="G46" s="152"/>
      <c r="H46" s="152"/>
      <c r="I46" s="171"/>
      <c r="J46" s="171"/>
      <c r="K46" s="132"/>
      <c r="L46" s="132"/>
    </row>
    <row r="47" spans="1:12" ht="6" customHeight="1" x14ac:dyDescent="0.2">
      <c r="A47" s="132"/>
      <c r="B47" s="132"/>
      <c r="C47" s="132"/>
      <c r="D47" s="132"/>
      <c r="E47" s="132"/>
      <c r="F47" s="132"/>
      <c r="G47" s="132"/>
      <c r="H47" s="132"/>
      <c r="I47" s="132"/>
      <c r="J47" s="132"/>
      <c r="K47" s="132"/>
      <c r="L47" s="132"/>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5"/>
  <sheetViews>
    <sheetView workbookViewId="0">
      <selection activeCell="A4" sqref="A4"/>
    </sheetView>
  </sheetViews>
  <sheetFormatPr defaultColWidth="9" defaultRowHeight="12.75" x14ac:dyDescent="0.2"/>
  <cols>
    <col min="1" max="1" width="12.5703125" customWidth="1"/>
    <col min="2" max="2" width="48.28515625" bestFit="1" customWidth="1"/>
    <col min="3" max="3" width="18.7109375" bestFit="1" customWidth="1"/>
    <col min="4" max="4" width="8.7109375" hidden="1" customWidth="1"/>
  </cols>
  <sheetData>
    <row r="2" spans="1:4" ht="27" customHeight="1" x14ac:dyDescent="0.2">
      <c r="A2" s="123" t="s">
        <v>62</v>
      </c>
      <c r="B2" s="124"/>
      <c r="C2" s="124"/>
      <c r="D2" s="124"/>
    </row>
    <row r="3" spans="1:4" x14ac:dyDescent="0.2">
      <c r="A3" s="125" t="s">
        <v>63</v>
      </c>
      <c r="B3" s="125" t="s">
        <v>64</v>
      </c>
      <c r="C3" s="125" t="s">
        <v>65</v>
      </c>
      <c r="D3" s="125"/>
    </row>
    <row r="4" spans="1:4" x14ac:dyDescent="0.2">
      <c r="A4" s="235" t="s">
        <v>66</v>
      </c>
      <c r="B4" s="127" t="s">
        <v>336</v>
      </c>
      <c r="C4" s="127"/>
      <c r="D4" s="125"/>
    </row>
    <row r="5" spans="1:4" x14ac:dyDescent="0.2">
      <c r="A5" s="126"/>
      <c r="B5" s="127"/>
      <c r="C5" s="127"/>
      <c r="D5" s="127"/>
    </row>
  </sheetData>
  <phoneticPr fontId="7" type="noConversion"/>
  <hyperlinks>
    <hyperlink ref="A4" location="'Cancel Blend'!A1" display="UC001" xr:uid="{00000000-0004-0000-0200-00000100000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3"/>
  <sheetViews>
    <sheetView tabSelected="1" workbookViewId="0">
      <selection activeCell="C35" sqref="C35"/>
    </sheetView>
  </sheetViews>
  <sheetFormatPr defaultColWidth="9.140625" defaultRowHeight="12.75" x14ac:dyDescent="0.2"/>
  <cols>
    <col min="1" max="1" width="5.28515625" style="39" customWidth="1"/>
    <col min="2" max="2" width="52.42578125" style="39" customWidth="1"/>
    <col min="3"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26" t="str">
        <f ca="1">MID(CELL("filename",A7),FIND("]",CELL("filename"),1)+1,255)</f>
        <v>Cancel Blend</v>
      </c>
      <c r="B1" s="326"/>
      <c r="C1" s="326"/>
      <c r="D1" s="326"/>
      <c r="E1" s="326"/>
      <c r="F1" s="326"/>
      <c r="G1" s="326"/>
      <c r="H1" s="326"/>
      <c r="I1" s="326"/>
    </row>
    <row r="2" spans="1:9" ht="3.75" customHeight="1" x14ac:dyDescent="0.3">
      <c r="A2" s="41"/>
      <c r="B2" s="41"/>
      <c r="C2" s="41"/>
      <c r="D2" s="41"/>
      <c r="E2" s="41"/>
      <c r="F2" s="41"/>
      <c r="G2" s="41"/>
      <c r="H2" s="41"/>
      <c r="I2" s="41"/>
    </row>
    <row r="3" spans="1:9" s="37" customFormat="1" x14ac:dyDescent="0.2">
      <c r="A3" s="42"/>
      <c r="B3" s="42"/>
      <c r="C3" s="42"/>
      <c r="D3" s="43"/>
      <c r="E3" s="43" t="s">
        <v>67</v>
      </c>
      <c r="F3" s="44"/>
      <c r="G3" s="45"/>
      <c r="H3" s="42"/>
      <c r="I3" s="42"/>
    </row>
    <row r="4" spans="1:9" s="37" customFormat="1" ht="12" x14ac:dyDescent="0.2">
      <c r="A4" s="42"/>
      <c r="B4" s="42"/>
      <c r="C4" s="42"/>
      <c r="D4" s="46" t="s">
        <v>68</v>
      </c>
      <c r="E4" s="47">
        <f>COUNTIF($D$12:$D$13,"U")</f>
        <v>0</v>
      </c>
      <c r="F4" s="48" t="str">
        <f t="shared" ref="F4:F8" si="0">IF($E$9=0,"-",$E4/$E$9)</f>
        <v>-</v>
      </c>
      <c r="G4" s="49">
        <f>SUMIF($D$12:$D$13,"U",$G$12:$G$13)/60</f>
        <v>0</v>
      </c>
      <c r="H4" s="42"/>
      <c r="I4" s="42"/>
    </row>
    <row r="5" spans="1:9" s="37" customFormat="1" ht="12" x14ac:dyDescent="0.2">
      <c r="A5" s="42"/>
      <c r="B5" s="42"/>
      <c r="C5" s="42"/>
      <c r="D5" s="46" t="s">
        <v>69</v>
      </c>
      <c r="E5" s="47">
        <f>COUNTIF($D$12:$D$13,"P")</f>
        <v>0</v>
      </c>
      <c r="F5" s="48" t="str">
        <f t="shared" si="0"/>
        <v>-</v>
      </c>
      <c r="G5" s="50">
        <f>SUMIF($D$12:$D$13,"P",$G$12:$G$13)/60</f>
        <v>0</v>
      </c>
      <c r="H5" s="42"/>
      <c r="I5" s="42"/>
    </row>
    <row r="6" spans="1:9" s="37" customFormat="1" ht="12" x14ac:dyDescent="0.2">
      <c r="A6" s="42"/>
      <c r="B6" s="42"/>
      <c r="C6" s="42"/>
      <c r="D6" s="46" t="s">
        <v>70</v>
      </c>
      <c r="E6" s="47">
        <f>COUNTIF($D$12:$D$13,"F")</f>
        <v>0</v>
      </c>
      <c r="F6" s="48" t="str">
        <f t="shared" si="0"/>
        <v>-</v>
      </c>
      <c r="G6" s="50">
        <f>SUMIF($D$12:$D$13,"F",$G$12:$G$13)/60</f>
        <v>0</v>
      </c>
      <c r="H6" s="42"/>
      <c r="I6" s="42"/>
    </row>
    <row r="7" spans="1:9" s="37" customFormat="1" ht="12" x14ac:dyDescent="0.2">
      <c r="A7" s="51"/>
      <c r="B7" s="51"/>
      <c r="C7" s="52"/>
      <c r="D7" s="46" t="s">
        <v>71</v>
      </c>
      <c r="E7" s="47">
        <f>COUNTIF($D$12:$D$13,"S")</f>
        <v>0</v>
      </c>
      <c r="F7" s="48" t="str">
        <f t="shared" si="0"/>
        <v>-</v>
      </c>
      <c r="G7" s="50">
        <f>SUMIF($D$12:$D$13,"S",$G$12:$G$13)/60</f>
        <v>0</v>
      </c>
      <c r="H7" s="42"/>
      <c r="I7" s="42"/>
    </row>
    <row r="8" spans="1:9" s="37" customFormat="1" ht="12" x14ac:dyDescent="0.2">
      <c r="A8" s="51"/>
      <c r="B8" s="51"/>
      <c r="C8" s="52"/>
      <c r="D8" s="46" t="s">
        <v>72</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73</v>
      </c>
      <c r="B12" s="63" t="s">
        <v>74</v>
      </c>
      <c r="C12" s="63" t="s">
        <v>75</v>
      </c>
      <c r="D12" s="63" t="s">
        <v>76</v>
      </c>
      <c r="E12" s="63" t="s">
        <v>77</v>
      </c>
      <c r="F12" s="63" t="s">
        <v>31</v>
      </c>
      <c r="G12" s="63" t="s">
        <v>78</v>
      </c>
      <c r="H12" s="64" t="s">
        <v>65</v>
      </c>
      <c r="I12" s="82"/>
    </row>
    <row r="13" spans="1:9" ht="13.5" thickBot="1" x14ac:dyDescent="0.25">
      <c r="A13" s="327" t="s">
        <v>335</v>
      </c>
      <c r="B13" s="328"/>
      <c r="C13" s="328"/>
      <c r="D13" s="328"/>
      <c r="E13" s="328"/>
      <c r="F13" s="328"/>
      <c r="G13" s="328"/>
      <c r="H13" s="328"/>
      <c r="I13" s="329"/>
    </row>
    <row r="14" spans="1:9" x14ac:dyDescent="0.2">
      <c r="A14" s="73">
        <f>MAX(A$12:A13)+1</f>
        <v>1</v>
      </c>
      <c r="B14" s="236" t="s">
        <v>360</v>
      </c>
      <c r="C14" s="122"/>
      <c r="D14" s="68" t="s">
        <v>79</v>
      </c>
      <c r="E14" s="76"/>
      <c r="F14" s="77"/>
      <c r="G14" s="71"/>
      <c r="H14" s="78"/>
      <c r="I14" s="77"/>
    </row>
    <row r="15" spans="1:9" x14ac:dyDescent="0.2">
      <c r="A15" s="73">
        <f>MAX(A$12:A14)+1</f>
        <v>2</v>
      </c>
      <c r="B15" s="382" t="s">
        <v>361</v>
      </c>
      <c r="C15" s="75"/>
      <c r="D15" s="68" t="s">
        <v>79</v>
      </c>
      <c r="E15" s="76"/>
      <c r="F15" s="77"/>
      <c r="G15" s="71"/>
      <c r="H15" s="78"/>
      <c r="I15" s="77"/>
    </row>
    <row r="16" spans="1:9" x14ac:dyDescent="0.2">
      <c r="A16" s="73">
        <f>MAX(A$12:A15)+1</f>
        <v>3</v>
      </c>
      <c r="B16" s="237"/>
      <c r="C16" s="75"/>
      <c r="D16" s="68" t="s">
        <v>79</v>
      </c>
      <c r="E16" s="76"/>
      <c r="F16" s="77"/>
      <c r="G16" s="71"/>
      <c r="H16" s="78"/>
      <c r="I16" s="77"/>
    </row>
    <row r="17" spans="1:9" x14ac:dyDescent="0.2">
      <c r="A17" s="73">
        <f>MAX(A$12:A16)+1</f>
        <v>4</v>
      </c>
      <c r="B17" s="237"/>
      <c r="C17" s="75"/>
      <c r="D17" s="68" t="s">
        <v>79</v>
      </c>
      <c r="E17" s="76"/>
      <c r="F17" s="77"/>
      <c r="G17" s="71"/>
      <c r="H17" s="78"/>
      <c r="I17" s="77"/>
    </row>
    <row r="18" spans="1:9" x14ac:dyDescent="0.2">
      <c r="A18" s="73">
        <f>MAX(A$12:A17)+1</f>
        <v>5</v>
      </c>
      <c r="B18" s="237"/>
      <c r="C18" s="75"/>
      <c r="D18" s="68" t="s">
        <v>79</v>
      </c>
      <c r="E18" s="76"/>
      <c r="F18" s="77"/>
      <c r="G18" s="71"/>
      <c r="H18" s="78"/>
      <c r="I18" s="77"/>
    </row>
    <row r="19" spans="1:9" x14ac:dyDescent="0.2">
      <c r="A19" s="73">
        <f>MAX(A$12:A18)+1</f>
        <v>6</v>
      </c>
      <c r="B19" s="237"/>
      <c r="C19" s="74"/>
      <c r="D19" s="68" t="s">
        <v>79</v>
      </c>
      <c r="E19" s="76"/>
      <c r="F19" s="77"/>
      <c r="G19" s="71"/>
      <c r="H19" s="78"/>
      <c r="I19" s="77"/>
    </row>
    <row r="20" spans="1:9" x14ac:dyDescent="0.2">
      <c r="A20" s="73">
        <f>MAX(A$12:A19)+1</f>
        <v>7</v>
      </c>
      <c r="B20" s="237"/>
      <c r="C20" s="74"/>
      <c r="D20" s="68" t="s">
        <v>79</v>
      </c>
      <c r="E20" s="76"/>
      <c r="F20" s="77"/>
      <c r="G20" s="71"/>
      <c r="H20" s="78"/>
      <c r="I20" s="77"/>
    </row>
    <row r="21" spans="1:9" x14ac:dyDescent="0.2">
      <c r="A21" s="73">
        <f>MAX(A$12:A20)+1</f>
        <v>8</v>
      </c>
      <c r="B21" s="238"/>
      <c r="C21" s="74"/>
      <c r="D21" s="68" t="s">
        <v>79</v>
      </c>
      <c r="E21" s="76"/>
      <c r="F21" s="77"/>
      <c r="G21" s="71"/>
      <c r="H21" s="78"/>
      <c r="I21" s="77"/>
    </row>
    <row r="22" spans="1:9" x14ac:dyDescent="0.2">
      <c r="A22" s="330"/>
      <c r="B22" s="330"/>
      <c r="C22" s="330"/>
      <c r="D22" s="330"/>
      <c r="E22" s="330"/>
      <c r="F22" s="330"/>
      <c r="G22" s="330"/>
      <c r="H22" s="330"/>
      <c r="I22" s="330"/>
    </row>
    <row r="23" spans="1:9" x14ac:dyDescent="0.2">
      <c r="A23" s="331" t="s">
        <v>98</v>
      </c>
      <c r="B23" s="331"/>
      <c r="C23" s="331"/>
      <c r="D23" s="331"/>
      <c r="E23" s="331"/>
      <c r="F23" s="331"/>
      <c r="G23" s="331"/>
      <c r="H23" s="331"/>
      <c r="I23" s="331"/>
    </row>
  </sheetData>
  <mergeCells count="4">
    <mergeCell ref="A1:I1"/>
    <mergeCell ref="A13:I13"/>
    <mergeCell ref="A22:I22"/>
    <mergeCell ref="A23:I23"/>
  </mergeCells>
  <phoneticPr fontId="7" type="noConversion"/>
  <conditionalFormatting sqref="D14:D21">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3">
    <dataValidation allowBlank="1" showErrorMessage="1" sqref="A12:B12" xr:uid="{00000000-0002-0000-0F00-000000000000}"/>
    <dataValidation allowBlank="1" showErrorMessage="1" promptTitle="Valid values include:" sqref="D12" xr:uid="{00000000-0002-0000-0F00-000001000000}"/>
    <dataValidation type="list" showInputMessage="1" showErrorMessage="1" promptTitle="Valid values include:" prompt="U - Untested_x000a_P - Pass_x000a_F - Fail_x000a_B - Blocked_x000a_S - Skipped_x000a_n/a - Not applicable_x000a_" sqref="D14:D21" xr:uid="{00000000-0002-0000-0F00-000002000000}">
      <formula1>"U,P,F,B,S,n/a"</formula1>
    </dataValidation>
  </dataValidations>
  <hyperlinks>
    <hyperlink ref="B14" location="'UC001 Test Caces'!A1" display="Cancel Blend on Rig Board Blend" xr:uid="{00000000-0004-0000-0F00-000000000000}"/>
    <hyperlink ref="B15" location="'UC001 Test Caces'!A23" display="Cancel Blend  Request  in the bin column of Rig Board" xr:uid="{196E7CDF-9856-4F6D-91E8-6E3BE4BB73B5}"/>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3057"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305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3"/>
  <sheetViews>
    <sheetView topLeftCell="A31" workbookViewId="0">
      <selection activeCell="G34" sqref="G34:H34"/>
    </sheetView>
  </sheetViews>
  <sheetFormatPr defaultColWidth="9" defaultRowHeight="12.75" x14ac:dyDescent="0.2"/>
  <cols>
    <col min="1" max="1" width="3.140625" customWidth="1"/>
    <col min="2" max="2" width="32.140625" customWidth="1"/>
    <col min="3" max="3" width="11" customWidth="1"/>
    <col min="4" max="4" width="48.28515625" customWidth="1"/>
    <col min="5" max="5" width="30.42578125" customWidth="1"/>
    <col min="6" max="6" width="9.140625" customWidth="1"/>
    <col min="7" max="7" width="12.140625" customWidth="1"/>
  </cols>
  <sheetData>
    <row r="1" spans="1:8" ht="16.5" thickBot="1" x14ac:dyDescent="0.25">
      <c r="A1" s="345" t="s">
        <v>364</v>
      </c>
      <c r="B1" s="345"/>
      <c r="C1" s="345"/>
      <c r="D1" s="345"/>
      <c r="E1" s="345"/>
      <c r="F1" s="345"/>
      <c r="G1" s="345"/>
      <c r="H1" s="345"/>
    </row>
    <row r="2" spans="1:8" ht="13.5" thickTop="1" x14ac:dyDescent="0.2">
      <c r="A2" s="85"/>
      <c r="B2" s="86" t="s">
        <v>80</v>
      </c>
      <c r="C2" s="87"/>
      <c r="D2" s="346" t="s">
        <v>359</v>
      </c>
      <c r="E2" s="347"/>
      <c r="F2" s="88" t="s">
        <v>81</v>
      </c>
      <c r="G2" s="239" t="s">
        <v>339</v>
      </c>
      <c r="H2" s="89"/>
    </row>
    <row r="3" spans="1:8" x14ac:dyDescent="0.2">
      <c r="A3" s="90"/>
      <c r="B3" s="91" t="s">
        <v>82</v>
      </c>
      <c r="C3" s="230"/>
      <c r="D3" s="348"/>
      <c r="E3" s="349"/>
      <c r="F3" s="337"/>
      <c r="G3" s="338"/>
      <c r="H3" s="89"/>
    </row>
    <row r="4" spans="1:8" x14ac:dyDescent="0.2">
      <c r="A4" s="92"/>
      <c r="B4" s="91" t="s">
        <v>83</v>
      </c>
      <c r="C4" s="230"/>
      <c r="D4" s="348"/>
      <c r="E4" s="349"/>
      <c r="F4" s="337"/>
      <c r="G4" s="338"/>
      <c r="H4" s="89"/>
    </row>
    <row r="5" spans="1:8" x14ac:dyDescent="0.2">
      <c r="A5" s="92"/>
      <c r="B5" s="91" t="s">
        <v>84</v>
      </c>
      <c r="C5" s="230"/>
      <c r="D5" s="350"/>
      <c r="E5" s="350"/>
      <c r="F5" s="350"/>
      <c r="G5" s="350"/>
      <c r="H5" s="89"/>
    </row>
    <row r="6" spans="1:8" x14ac:dyDescent="0.2">
      <c r="A6" s="93"/>
      <c r="B6" s="94" t="s">
        <v>85</v>
      </c>
      <c r="C6" s="230"/>
      <c r="D6" s="336" t="s">
        <v>355</v>
      </c>
      <c r="E6" s="337"/>
      <c r="F6" s="337"/>
      <c r="G6" s="338"/>
      <c r="H6" s="95"/>
    </row>
    <row r="7" spans="1:8" x14ac:dyDescent="0.2">
      <c r="A7" s="96"/>
      <c r="B7" s="97" t="s">
        <v>86</v>
      </c>
      <c r="C7" s="97"/>
      <c r="D7" s="98"/>
      <c r="E7" s="99"/>
      <c r="F7" s="100" t="s">
        <v>87</v>
      </c>
      <c r="G7" s="101"/>
      <c r="H7" s="102"/>
    </row>
    <row r="8" spans="1:8" x14ac:dyDescent="0.2">
      <c r="A8" s="103"/>
      <c r="B8" s="104" t="s">
        <v>88</v>
      </c>
      <c r="C8" s="104"/>
      <c r="D8" s="105" t="s">
        <v>99</v>
      </c>
      <c r="E8" s="106"/>
      <c r="F8" s="107" t="s">
        <v>89</v>
      </c>
      <c r="G8" s="108" t="s">
        <v>337</v>
      </c>
      <c r="H8" s="109"/>
    </row>
    <row r="9" spans="1:8" ht="26.25" thickBot="1" x14ac:dyDescent="0.25">
      <c r="A9" s="110" t="s">
        <v>90</v>
      </c>
      <c r="B9" s="111" t="s">
        <v>91</v>
      </c>
      <c r="C9" s="111" t="s">
        <v>101</v>
      </c>
      <c r="D9" s="111" t="s">
        <v>92</v>
      </c>
      <c r="E9" s="111" t="s">
        <v>93</v>
      </c>
      <c r="F9" s="112" t="s">
        <v>94</v>
      </c>
      <c r="G9" s="339" t="s">
        <v>95</v>
      </c>
      <c r="H9" s="340"/>
    </row>
    <row r="10" spans="1:8" ht="36" x14ac:dyDescent="0.2">
      <c r="A10" s="113">
        <v>1</v>
      </c>
      <c r="B10" s="242" t="s">
        <v>100</v>
      </c>
      <c r="C10" s="242" t="s">
        <v>340</v>
      </c>
      <c r="D10" s="243" t="s">
        <v>365</v>
      </c>
      <c r="E10" s="114"/>
      <c r="F10" s="68" t="s">
        <v>69</v>
      </c>
      <c r="G10" s="341"/>
      <c r="H10" s="342"/>
    </row>
    <row r="11" spans="1:8" ht="96" x14ac:dyDescent="0.2">
      <c r="A11" s="113">
        <v>2</v>
      </c>
      <c r="B11" s="242" t="s">
        <v>342</v>
      </c>
      <c r="C11" s="242" t="s">
        <v>340</v>
      </c>
      <c r="D11" s="243" t="s">
        <v>366</v>
      </c>
      <c r="E11" s="231" t="s">
        <v>334</v>
      </c>
      <c r="F11" s="68" t="s">
        <v>69</v>
      </c>
      <c r="G11" s="343" t="s">
        <v>368</v>
      </c>
      <c r="H11" s="344"/>
    </row>
    <row r="12" spans="1:8" ht="36" x14ac:dyDescent="0.2">
      <c r="A12" s="113">
        <v>3</v>
      </c>
      <c r="B12" s="242" t="s">
        <v>367</v>
      </c>
      <c r="C12" s="242" t="s">
        <v>340</v>
      </c>
      <c r="D12" s="243" t="s">
        <v>356</v>
      </c>
      <c r="E12" s="114"/>
      <c r="F12" s="68" t="s">
        <v>69</v>
      </c>
      <c r="G12" s="334"/>
      <c r="H12" s="335"/>
    </row>
    <row r="13" spans="1:8" ht="36" x14ac:dyDescent="0.2">
      <c r="A13" s="113">
        <v>4</v>
      </c>
      <c r="B13" s="242" t="s">
        <v>352</v>
      </c>
      <c r="C13" s="242" t="s">
        <v>340</v>
      </c>
      <c r="D13" s="243" t="s">
        <v>346</v>
      </c>
      <c r="E13" s="118"/>
      <c r="F13" s="68" t="s">
        <v>69</v>
      </c>
      <c r="G13" s="334"/>
      <c r="H13" s="335"/>
    </row>
    <row r="14" spans="1:8" x14ac:dyDescent="0.2">
      <c r="A14" s="113">
        <v>5</v>
      </c>
      <c r="B14" s="242" t="s">
        <v>347</v>
      </c>
      <c r="C14" s="242" t="s">
        <v>340</v>
      </c>
      <c r="D14" s="243" t="s">
        <v>348</v>
      </c>
      <c r="E14" s="118"/>
      <c r="F14" s="68"/>
      <c r="G14" s="233"/>
      <c r="H14" s="234"/>
    </row>
    <row r="15" spans="1:8" ht="36" x14ac:dyDescent="0.2">
      <c r="A15" s="113">
        <v>6</v>
      </c>
      <c r="B15" s="242" t="s">
        <v>352</v>
      </c>
      <c r="C15" s="242" t="s">
        <v>340</v>
      </c>
      <c r="D15" s="243" t="s">
        <v>346</v>
      </c>
      <c r="E15" s="118"/>
      <c r="F15" s="68"/>
      <c r="G15" s="233"/>
      <c r="H15" s="234"/>
    </row>
    <row r="16" spans="1:8" x14ac:dyDescent="0.2">
      <c r="A16" s="113">
        <v>7</v>
      </c>
      <c r="B16" s="242" t="s">
        <v>102</v>
      </c>
      <c r="C16" s="242" t="s">
        <v>340</v>
      </c>
      <c r="D16" s="243" t="s">
        <v>103</v>
      </c>
      <c r="E16" s="118"/>
      <c r="F16" s="68"/>
      <c r="G16" s="233"/>
      <c r="H16" s="234"/>
    </row>
    <row r="17" spans="1:8" x14ac:dyDescent="0.2">
      <c r="A17" s="113">
        <v>8</v>
      </c>
      <c r="B17" s="242" t="s">
        <v>100</v>
      </c>
      <c r="C17" s="242" t="s">
        <v>340</v>
      </c>
      <c r="D17" s="243" t="s">
        <v>96</v>
      </c>
      <c r="E17" s="118"/>
      <c r="F17" s="68" t="s">
        <v>69</v>
      </c>
      <c r="G17" s="115"/>
      <c r="H17" s="116"/>
    </row>
    <row r="18" spans="1:8" ht="36" x14ac:dyDescent="0.2">
      <c r="A18" s="113">
        <v>9</v>
      </c>
      <c r="B18" s="242" t="s">
        <v>349</v>
      </c>
      <c r="C18" s="242" t="s">
        <v>340</v>
      </c>
      <c r="D18" s="243" t="s">
        <v>353</v>
      </c>
      <c r="E18" s="118"/>
      <c r="F18" s="68" t="s">
        <v>69</v>
      </c>
      <c r="G18" s="334"/>
      <c r="H18" s="335"/>
    </row>
    <row r="19" spans="1:8" ht="36" x14ac:dyDescent="0.2">
      <c r="A19" s="113">
        <v>10</v>
      </c>
      <c r="B19" s="242" t="s">
        <v>350</v>
      </c>
      <c r="C19" s="242" t="s">
        <v>340</v>
      </c>
      <c r="D19" s="243" t="s">
        <v>357</v>
      </c>
      <c r="E19" s="118"/>
      <c r="F19" s="68"/>
      <c r="G19" s="233"/>
      <c r="H19" s="234"/>
    </row>
    <row r="20" spans="1:8" x14ac:dyDescent="0.2">
      <c r="A20" s="113">
        <v>11</v>
      </c>
      <c r="B20" s="117"/>
      <c r="C20" s="117"/>
      <c r="D20" s="117"/>
      <c r="E20" s="118"/>
      <c r="F20" s="68" t="s">
        <v>79</v>
      </c>
      <c r="G20" s="334"/>
      <c r="H20" s="335"/>
    </row>
    <row r="21" spans="1:8" ht="13.5" thickBot="1" x14ac:dyDescent="0.25">
      <c r="A21" s="119"/>
      <c r="B21" s="120" t="s">
        <v>97</v>
      </c>
      <c r="C21" s="120"/>
      <c r="D21" s="121"/>
      <c r="E21" s="118"/>
      <c r="F21" s="68" t="s">
        <v>69</v>
      </c>
      <c r="G21" s="332"/>
      <c r="H21" s="333"/>
    </row>
    <row r="23" spans="1:8" ht="16.5" thickBot="1" x14ac:dyDescent="0.25">
      <c r="A23" s="345" t="s">
        <v>363</v>
      </c>
      <c r="B23" s="345"/>
      <c r="C23" s="345"/>
      <c r="D23" s="345"/>
      <c r="E23" s="345"/>
      <c r="F23" s="345"/>
      <c r="G23" s="345"/>
      <c r="H23" s="345"/>
    </row>
    <row r="24" spans="1:8" ht="13.5" thickTop="1" x14ac:dyDescent="0.2">
      <c r="A24" s="85"/>
      <c r="B24" s="86" t="s">
        <v>80</v>
      </c>
      <c r="C24" s="87"/>
      <c r="D24" s="346" t="s">
        <v>362</v>
      </c>
      <c r="E24" s="347"/>
      <c r="F24" s="88" t="s">
        <v>81</v>
      </c>
      <c r="G24" s="239" t="s">
        <v>338</v>
      </c>
      <c r="H24" s="89"/>
    </row>
    <row r="25" spans="1:8" x14ac:dyDescent="0.2">
      <c r="A25" s="90"/>
      <c r="B25" s="91" t="s">
        <v>82</v>
      </c>
      <c r="C25" s="232"/>
      <c r="D25" s="348"/>
      <c r="E25" s="349"/>
      <c r="F25" s="337"/>
      <c r="G25" s="338"/>
      <c r="H25" s="89"/>
    </row>
    <row r="26" spans="1:8" x14ac:dyDescent="0.2">
      <c r="A26" s="92"/>
      <c r="B26" s="91" t="s">
        <v>83</v>
      </c>
      <c r="C26" s="232"/>
      <c r="D26" s="348"/>
      <c r="E26" s="349"/>
      <c r="F26" s="337"/>
      <c r="G26" s="338"/>
      <c r="H26" s="89"/>
    </row>
    <row r="27" spans="1:8" x14ac:dyDescent="0.2">
      <c r="A27" s="92"/>
      <c r="B27" s="91" t="s">
        <v>84</v>
      </c>
      <c r="C27" s="232"/>
      <c r="D27" s="350"/>
      <c r="E27" s="350"/>
      <c r="F27" s="350"/>
      <c r="G27" s="350"/>
      <c r="H27" s="89"/>
    </row>
    <row r="28" spans="1:8" ht="13.5" thickBot="1" x14ac:dyDescent="0.25">
      <c r="A28" s="93"/>
      <c r="B28" s="94" t="s">
        <v>85</v>
      </c>
      <c r="C28" s="232"/>
      <c r="D28" s="336" t="s">
        <v>355</v>
      </c>
      <c r="E28" s="337"/>
      <c r="F28" s="337"/>
      <c r="G28" s="338"/>
      <c r="H28" s="95"/>
    </row>
    <row r="29" spans="1:8" x14ac:dyDescent="0.2">
      <c r="A29" s="96"/>
      <c r="B29" s="97" t="s">
        <v>86</v>
      </c>
      <c r="C29" s="97"/>
      <c r="D29" s="98"/>
      <c r="E29" s="99"/>
      <c r="F29" s="100" t="s">
        <v>87</v>
      </c>
      <c r="G29" s="101"/>
      <c r="H29" s="102"/>
    </row>
    <row r="30" spans="1:8" ht="13.5" thickBot="1" x14ac:dyDescent="0.25">
      <c r="A30" s="103"/>
      <c r="B30" s="104" t="s">
        <v>88</v>
      </c>
      <c r="C30" s="104"/>
      <c r="D30" s="105" t="s">
        <v>99</v>
      </c>
      <c r="E30" s="106"/>
      <c r="F30" s="107" t="s">
        <v>89</v>
      </c>
      <c r="G30" s="108" t="s">
        <v>337</v>
      </c>
      <c r="H30" s="109"/>
    </row>
    <row r="31" spans="1:8" ht="26.25" thickBot="1" x14ac:dyDescent="0.25">
      <c r="A31" s="110" t="s">
        <v>90</v>
      </c>
      <c r="B31" s="111" t="s">
        <v>91</v>
      </c>
      <c r="C31" s="111" t="s">
        <v>101</v>
      </c>
      <c r="D31" s="111" t="s">
        <v>92</v>
      </c>
      <c r="E31" s="111" t="s">
        <v>93</v>
      </c>
      <c r="F31" s="112" t="s">
        <v>94</v>
      </c>
      <c r="G31" s="339" t="s">
        <v>95</v>
      </c>
      <c r="H31" s="340"/>
    </row>
    <row r="32" spans="1:8" ht="36" x14ac:dyDescent="0.2">
      <c r="A32" s="113">
        <v>1</v>
      </c>
      <c r="B32" s="240" t="s">
        <v>100</v>
      </c>
      <c r="C32" s="240" t="s">
        <v>340</v>
      </c>
      <c r="D32" s="241" t="s">
        <v>341</v>
      </c>
      <c r="E32" s="114"/>
      <c r="F32" s="68" t="s">
        <v>69</v>
      </c>
      <c r="G32" s="341"/>
      <c r="H32" s="342"/>
    </row>
    <row r="33" spans="1:8" ht="72" x14ac:dyDescent="0.2">
      <c r="A33" s="113">
        <v>2</v>
      </c>
      <c r="B33" s="240" t="s">
        <v>342</v>
      </c>
      <c r="C33" s="240" t="s">
        <v>340</v>
      </c>
      <c r="D33" s="241" t="s">
        <v>358</v>
      </c>
      <c r="E33" s="231" t="s">
        <v>334</v>
      </c>
      <c r="F33" s="68" t="s">
        <v>69</v>
      </c>
      <c r="G33" s="343" t="s">
        <v>369</v>
      </c>
      <c r="H33" s="344"/>
    </row>
    <row r="34" spans="1:8" ht="36" customHeight="1" x14ac:dyDescent="0.2">
      <c r="A34" s="113">
        <v>3</v>
      </c>
      <c r="B34" s="240" t="s">
        <v>343</v>
      </c>
      <c r="C34" s="240" t="s">
        <v>340</v>
      </c>
      <c r="D34" s="241" t="s">
        <v>344</v>
      </c>
      <c r="E34" s="114"/>
      <c r="F34" s="68" t="s">
        <v>69</v>
      </c>
      <c r="G34" s="334"/>
      <c r="H34" s="335"/>
    </row>
    <row r="35" spans="1:8" ht="36" x14ac:dyDescent="0.2">
      <c r="A35" s="113">
        <v>4</v>
      </c>
      <c r="B35" s="240" t="s">
        <v>345</v>
      </c>
      <c r="C35" s="240" t="s">
        <v>340</v>
      </c>
      <c r="D35" s="241" t="s">
        <v>346</v>
      </c>
      <c r="E35" s="118"/>
      <c r="F35" s="68" t="s">
        <v>69</v>
      </c>
      <c r="G35" s="334"/>
      <c r="H35" s="335"/>
    </row>
    <row r="36" spans="1:8" x14ac:dyDescent="0.2">
      <c r="A36" s="113">
        <v>5</v>
      </c>
      <c r="B36" s="240" t="s">
        <v>347</v>
      </c>
      <c r="C36" s="240" t="s">
        <v>340</v>
      </c>
      <c r="D36" s="241" t="s">
        <v>348</v>
      </c>
      <c r="E36" s="118"/>
      <c r="F36" s="68"/>
      <c r="G36" s="233"/>
      <c r="H36" s="234"/>
    </row>
    <row r="37" spans="1:8" ht="36" x14ac:dyDescent="0.2">
      <c r="A37" s="113">
        <v>6</v>
      </c>
      <c r="B37" s="240" t="s">
        <v>345</v>
      </c>
      <c r="C37" s="240" t="s">
        <v>340</v>
      </c>
      <c r="D37" s="241" t="s">
        <v>346</v>
      </c>
      <c r="E37" s="118"/>
      <c r="F37" s="68"/>
      <c r="G37" s="233"/>
      <c r="H37" s="234"/>
    </row>
    <row r="38" spans="1:8" x14ac:dyDescent="0.2">
      <c r="A38" s="113">
        <v>7</v>
      </c>
      <c r="B38" s="240" t="s">
        <v>102</v>
      </c>
      <c r="C38" s="240" t="s">
        <v>340</v>
      </c>
      <c r="D38" s="241" t="s">
        <v>103</v>
      </c>
      <c r="E38" s="118"/>
      <c r="F38" s="68"/>
      <c r="G38" s="233"/>
      <c r="H38" s="234"/>
    </row>
    <row r="39" spans="1:8" x14ac:dyDescent="0.2">
      <c r="A39" s="113">
        <v>8</v>
      </c>
      <c r="B39" s="240" t="s">
        <v>100</v>
      </c>
      <c r="C39" s="240" t="s">
        <v>340</v>
      </c>
      <c r="D39" s="241" t="s">
        <v>96</v>
      </c>
      <c r="E39" s="118"/>
      <c r="F39" s="68" t="s">
        <v>69</v>
      </c>
      <c r="G39" s="233"/>
      <c r="H39" s="234"/>
    </row>
    <row r="40" spans="1:8" ht="24" x14ac:dyDescent="0.2">
      <c r="A40" s="113">
        <v>9</v>
      </c>
      <c r="B40" s="240" t="s">
        <v>349</v>
      </c>
      <c r="C40" s="240" t="s">
        <v>340</v>
      </c>
      <c r="D40" s="241" t="s">
        <v>354</v>
      </c>
      <c r="E40" s="118"/>
      <c r="F40" s="68" t="s">
        <v>69</v>
      </c>
      <c r="G40" s="334"/>
      <c r="H40" s="335"/>
    </row>
    <row r="41" spans="1:8" ht="36" x14ac:dyDescent="0.2">
      <c r="A41" s="113">
        <v>10</v>
      </c>
      <c r="B41" s="240" t="s">
        <v>350</v>
      </c>
      <c r="C41" s="240" t="s">
        <v>340</v>
      </c>
      <c r="D41" s="241" t="s">
        <v>351</v>
      </c>
      <c r="E41" s="118"/>
      <c r="F41" s="68" t="s">
        <v>79</v>
      </c>
      <c r="G41" s="233"/>
      <c r="H41" s="234"/>
    </row>
    <row r="42" spans="1:8" x14ac:dyDescent="0.2">
      <c r="A42" s="113">
        <v>11</v>
      </c>
      <c r="B42" s="117"/>
      <c r="C42" s="117"/>
      <c r="D42" s="117"/>
      <c r="E42" s="118"/>
      <c r="F42" s="68" t="s">
        <v>79</v>
      </c>
      <c r="G42" s="334"/>
      <c r="H42" s="335"/>
    </row>
    <row r="43" spans="1:8" ht="13.5" thickBot="1" x14ac:dyDescent="0.25">
      <c r="A43" s="119"/>
      <c r="B43" s="120" t="s">
        <v>97</v>
      </c>
      <c r="C43" s="120"/>
      <c r="D43" s="121"/>
      <c r="E43" s="118"/>
      <c r="F43" s="68" t="s">
        <v>69</v>
      </c>
      <c r="G43" s="332"/>
      <c r="H43" s="333"/>
    </row>
  </sheetData>
  <mergeCells count="28">
    <mergeCell ref="G18:H18"/>
    <mergeCell ref="G20:H20"/>
    <mergeCell ref="G21:H21"/>
    <mergeCell ref="G9:H9"/>
    <mergeCell ref="G10:H10"/>
    <mergeCell ref="G11:H11"/>
    <mergeCell ref="G12:H12"/>
    <mergeCell ref="G13:H13"/>
    <mergeCell ref="A1:H1"/>
    <mergeCell ref="D3:G3"/>
    <mergeCell ref="D4:G4"/>
    <mergeCell ref="D5:G5"/>
    <mergeCell ref="D6:G6"/>
    <mergeCell ref="D2:E2"/>
    <mergeCell ref="A23:H23"/>
    <mergeCell ref="D24:E24"/>
    <mergeCell ref="D25:G25"/>
    <mergeCell ref="D26:G26"/>
    <mergeCell ref="D27:G27"/>
    <mergeCell ref="G43:H43"/>
    <mergeCell ref="G35:H35"/>
    <mergeCell ref="G40:H40"/>
    <mergeCell ref="G42:H42"/>
    <mergeCell ref="D28:G28"/>
    <mergeCell ref="G31:H31"/>
    <mergeCell ref="G32:H32"/>
    <mergeCell ref="G33:H33"/>
    <mergeCell ref="G34:H34"/>
  </mergeCells>
  <phoneticPr fontId="7" type="noConversion"/>
  <conditionalFormatting sqref="F10:F21">
    <cfRule type="cellIs" dxfId="8" priority="7" stopIfTrue="1" operator="equal">
      <formula>"F"</formula>
    </cfRule>
    <cfRule type="cellIs" dxfId="7" priority="8" stopIfTrue="1" operator="equal">
      <formula>"B"</formula>
    </cfRule>
    <cfRule type="cellIs" dxfId="6" priority="9" stopIfTrue="1" operator="equal">
      <formula>"u"</formula>
    </cfRule>
  </conditionalFormatting>
  <conditionalFormatting sqref="F32:F43">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32:F43 F10:F21" xr:uid="{00000000-0002-0000-1000-000000000000}">
      <formula1>"U,P,F,B,S,n/a"</formula1>
    </dataValidation>
  </dataValidations>
  <hyperlinks>
    <hyperlink ref="G24" location="'Cancel Blend'!B15" display="UC001.2" xr:uid="{B8D61BA7-C1AD-4E1E-8E6E-20C8D56F8602}"/>
    <hyperlink ref="G2" location="'Cancel Blend'!B14" display="UC001.1" xr:uid="{724DA0E5-CCA5-4C49-B152-3EA5E87FA587}"/>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4"/>
  <dimension ref="A1:I75"/>
  <sheetViews>
    <sheetView workbookViewId="0">
      <pane ySplit="12" topLeftCell="A13" activePane="bottomLeft" state="frozen"/>
      <selection pane="bottomLeft" activeCell="D14" sqref="D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26" t="str">
        <f ca="1">MID(CELL("filename",A7),FIND("]",CELL("filename"),1)+1,255)</f>
        <v>20 - X</v>
      </c>
      <c r="B1" s="326"/>
      <c r="C1" s="326"/>
      <c r="D1" s="326"/>
      <c r="E1" s="326"/>
      <c r="F1" s="326"/>
      <c r="G1" s="326"/>
      <c r="H1" s="326"/>
      <c r="I1" s="326"/>
    </row>
    <row r="2" spans="1:9" ht="3.75" customHeight="1" x14ac:dyDescent="0.3">
      <c r="A2" s="41"/>
      <c r="B2" s="41"/>
      <c r="C2" s="41"/>
      <c r="D2" s="41"/>
      <c r="E2" s="41"/>
      <c r="F2" s="41"/>
      <c r="G2" s="41"/>
      <c r="H2" s="41"/>
      <c r="I2" s="41"/>
    </row>
    <row r="3" spans="1:9" s="37" customFormat="1" x14ac:dyDescent="0.2">
      <c r="A3" s="42"/>
      <c r="B3" s="42"/>
      <c r="C3" s="42"/>
      <c r="D3" s="43"/>
      <c r="E3" s="43" t="s">
        <v>67</v>
      </c>
      <c r="F3" s="44"/>
      <c r="G3" s="45"/>
      <c r="H3" s="42"/>
      <c r="I3" s="42"/>
    </row>
    <row r="4" spans="1:9" s="37" customFormat="1" ht="12" x14ac:dyDescent="0.2">
      <c r="A4" s="42"/>
      <c r="B4" s="42"/>
      <c r="C4" s="42"/>
      <c r="D4" s="46" t="s">
        <v>68</v>
      </c>
      <c r="E4" s="47">
        <f>COUNTIF($D$12:$D$65,"U")</f>
        <v>0</v>
      </c>
      <c r="F4" s="48" t="str">
        <f>IF($E$9=0,"-",$E4/$E$9)</f>
        <v>-</v>
      </c>
      <c r="G4" s="49">
        <f>SUMIF($D$12:$D$64,"U",$G$12:$G$64)/60</f>
        <v>0</v>
      </c>
      <c r="H4" s="42"/>
      <c r="I4" s="42"/>
    </row>
    <row r="5" spans="1:9" s="37" customFormat="1" ht="12" x14ac:dyDescent="0.2">
      <c r="A5" s="42"/>
      <c r="B5" s="42"/>
      <c r="C5" s="42"/>
      <c r="D5" s="46" t="s">
        <v>69</v>
      </c>
      <c r="E5" s="47">
        <f>COUNTIF($D$12:$D$65,"P")</f>
        <v>0</v>
      </c>
      <c r="F5" s="48" t="str">
        <f>IF($E$9=0,"-",$E5/$E$9)</f>
        <v>-</v>
      </c>
      <c r="G5" s="50">
        <f>SUMIF($D$12:$D$65,"P",$G$12:$G$65)/60</f>
        <v>0</v>
      </c>
      <c r="H5" s="42"/>
      <c r="I5" s="42"/>
    </row>
    <row r="6" spans="1:9" s="37" customFormat="1" ht="12" x14ac:dyDescent="0.2">
      <c r="A6" s="42"/>
      <c r="B6" s="42"/>
      <c r="C6" s="42"/>
      <c r="D6" s="46" t="s">
        <v>70</v>
      </c>
      <c r="E6" s="47">
        <f>COUNTIF($D$12:$D$65,"F")</f>
        <v>0</v>
      </c>
      <c r="F6" s="48" t="str">
        <f>IF($E$9=0,"-",$E6/$E$9)</f>
        <v>-</v>
      </c>
      <c r="G6" s="50">
        <f>SUMIF($D$12:$D$65,"F",$G$12:$G$65)/60</f>
        <v>0</v>
      </c>
      <c r="H6" s="42"/>
      <c r="I6" s="42"/>
    </row>
    <row r="7" spans="1:9" s="37" customFormat="1" ht="12" x14ac:dyDescent="0.2">
      <c r="A7" s="51"/>
      <c r="B7" s="51"/>
      <c r="C7" s="52"/>
      <c r="D7" s="46" t="s">
        <v>71</v>
      </c>
      <c r="E7" s="47">
        <f>COUNTIF($D$12:$D$65,"S")</f>
        <v>0</v>
      </c>
      <c r="F7" s="48" t="str">
        <f>IF($E$9=0,"-",$E7/$E$9)</f>
        <v>-</v>
      </c>
      <c r="G7" s="50">
        <f>SUMIF($D$12:$D$65,"S",$G$12:$G$65)/60</f>
        <v>0</v>
      </c>
      <c r="H7" s="42"/>
      <c r="I7" s="42"/>
    </row>
    <row r="8" spans="1:9" s="37" customFormat="1" ht="12" x14ac:dyDescent="0.2">
      <c r="A8" s="51"/>
      <c r="B8" s="51"/>
      <c r="C8" s="52"/>
      <c r="D8" s="46" t="s">
        <v>72</v>
      </c>
      <c r="E8" s="47">
        <f>COUNTIF($D$12:$D$65,"B")</f>
        <v>0</v>
      </c>
      <c r="F8" s="53" t="str">
        <f>IF($E$9=0,"-",$E8/$E$9)</f>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50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73</v>
      </c>
      <c r="B12" s="63" t="s">
        <v>74</v>
      </c>
      <c r="C12" s="63" t="s">
        <v>75</v>
      </c>
      <c r="D12" s="63" t="s">
        <v>76</v>
      </c>
      <c r="E12" s="63" t="s">
        <v>77</v>
      </c>
      <c r="F12" s="63" t="s">
        <v>31</v>
      </c>
      <c r="G12" s="63" t="s">
        <v>78</v>
      </c>
      <c r="H12" s="64" t="s">
        <v>65</v>
      </c>
      <c r="I12" s="82"/>
    </row>
    <row r="13" spans="1:9" x14ac:dyDescent="0.2">
      <c r="A13" s="351" t="s">
        <v>104</v>
      </c>
      <c r="B13" s="328"/>
      <c r="C13" s="328"/>
      <c r="D13" s="328"/>
      <c r="E13" s="328"/>
      <c r="F13" s="328"/>
      <c r="G13" s="328"/>
      <c r="H13" s="328"/>
      <c r="I13" s="329"/>
    </row>
    <row r="14" spans="1:9" x14ac:dyDescent="0.2">
      <c r="A14" s="65">
        <f>MAX(A$12:A12)+1</f>
        <v>1</v>
      </c>
      <c r="B14" s="66"/>
      <c r="C14" s="67"/>
      <c r="D14" s="68" t="s">
        <v>79</v>
      </c>
      <c r="E14" s="69"/>
      <c r="F14" s="70"/>
      <c r="G14" s="71"/>
      <c r="H14" s="72"/>
      <c r="I14" s="70"/>
    </row>
    <row r="15" spans="1:9" x14ac:dyDescent="0.2">
      <c r="A15" s="73">
        <f>MAX(A$12:A14)+1</f>
        <v>2</v>
      </c>
      <c r="B15" s="74"/>
      <c r="C15" s="75"/>
      <c r="D15" s="68" t="s">
        <v>79</v>
      </c>
      <c r="E15" s="76"/>
      <c r="F15" s="77"/>
      <c r="G15" s="71"/>
      <c r="H15" s="78"/>
      <c r="I15" s="77"/>
    </row>
    <row r="16" spans="1:9" x14ac:dyDescent="0.2">
      <c r="A16" s="73">
        <f>MAX(A$12:A15)+1</f>
        <v>3</v>
      </c>
      <c r="B16" s="79"/>
      <c r="C16" s="75"/>
      <c r="D16" s="68" t="s">
        <v>79</v>
      </c>
      <c r="E16" s="76"/>
      <c r="F16" s="77"/>
      <c r="G16" s="71"/>
      <c r="H16" s="78"/>
      <c r="I16" s="77"/>
    </row>
    <row r="17" spans="1:9" x14ac:dyDescent="0.2">
      <c r="A17" s="73">
        <f>MAX(A$12:A16)+1</f>
        <v>4</v>
      </c>
      <c r="B17" s="74"/>
      <c r="C17" s="75"/>
      <c r="D17" s="68" t="s">
        <v>79</v>
      </c>
      <c r="E17" s="76"/>
      <c r="F17" s="77"/>
      <c r="G17" s="71"/>
      <c r="H17" s="78"/>
      <c r="I17" s="77"/>
    </row>
    <row r="18" spans="1:9" x14ac:dyDescent="0.2">
      <c r="A18" s="73">
        <f>MAX(A$12:A17)+1</f>
        <v>5</v>
      </c>
      <c r="B18" s="74"/>
      <c r="C18" s="75"/>
      <c r="D18" s="68" t="s">
        <v>79</v>
      </c>
      <c r="E18" s="76"/>
      <c r="F18" s="77"/>
      <c r="G18" s="71"/>
      <c r="H18" s="78"/>
      <c r="I18" s="77"/>
    </row>
    <row r="19" spans="1:9" x14ac:dyDescent="0.2">
      <c r="A19" s="73">
        <f>MAX(A$12:A18)+1</f>
        <v>6</v>
      </c>
      <c r="B19" s="75"/>
      <c r="C19" s="74"/>
      <c r="D19" s="68" t="s">
        <v>79</v>
      </c>
      <c r="E19" s="76"/>
      <c r="F19" s="77"/>
      <c r="G19" s="71"/>
      <c r="H19" s="78"/>
      <c r="I19" s="77"/>
    </row>
    <row r="20" spans="1:9" x14ac:dyDescent="0.2">
      <c r="A20" s="73">
        <f>MAX(A$12:A19)+1</f>
        <v>7</v>
      </c>
      <c r="B20" s="75"/>
      <c r="C20" s="74"/>
      <c r="D20" s="68" t="s">
        <v>79</v>
      </c>
      <c r="E20" s="76"/>
      <c r="F20" s="77"/>
      <c r="G20" s="71"/>
      <c r="H20" s="78"/>
      <c r="I20" s="77"/>
    </row>
    <row r="21" spans="1:9" x14ac:dyDescent="0.2">
      <c r="A21" s="73">
        <f>MAX(A$12:A20)+1</f>
        <v>8</v>
      </c>
      <c r="B21" s="74"/>
      <c r="C21" s="74"/>
      <c r="D21" s="68" t="s">
        <v>79</v>
      </c>
      <c r="E21" s="76"/>
      <c r="F21" s="77"/>
      <c r="G21" s="71"/>
      <c r="H21" s="78"/>
      <c r="I21" s="77"/>
    </row>
    <row r="22" spans="1:9" x14ac:dyDescent="0.2">
      <c r="A22" s="73">
        <f>MAX(A$12:A21)+1</f>
        <v>9</v>
      </c>
      <c r="B22" s="75"/>
      <c r="C22" s="74"/>
      <c r="D22" s="68" t="s">
        <v>79</v>
      </c>
      <c r="E22" s="76"/>
      <c r="F22" s="77"/>
      <c r="G22" s="71"/>
      <c r="H22" s="78"/>
      <c r="I22" s="77"/>
    </row>
    <row r="23" spans="1:9" x14ac:dyDescent="0.2">
      <c r="A23" s="73">
        <f>MAX(A$12:A22)+1</f>
        <v>10</v>
      </c>
      <c r="B23" s="75"/>
      <c r="C23" s="74"/>
      <c r="D23" s="68" t="s">
        <v>79</v>
      </c>
      <c r="E23" s="76"/>
      <c r="F23" s="77"/>
      <c r="G23" s="71"/>
      <c r="H23" s="78"/>
      <c r="I23" s="77"/>
    </row>
    <row r="24" spans="1:9" x14ac:dyDescent="0.2">
      <c r="A24" s="73">
        <f>MAX(A$12:A23)+1</f>
        <v>11</v>
      </c>
      <c r="B24" s="74"/>
      <c r="C24" s="74"/>
      <c r="D24" s="68" t="s">
        <v>79</v>
      </c>
      <c r="E24" s="76"/>
      <c r="F24" s="77"/>
      <c r="G24" s="71"/>
      <c r="H24" s="78"/>
      <c r="I24" s="77"/>
    </row>
    <row r="25" spans="1:9" x14ac:dyDescent="0.2">
      <c r="A25" s="73">
        <f>MAX(A$12:A24)+1</f>
        <v>12</v>
      </c>
      <c r="B25" s="75"/>
      <c r="C25" s="74"/>
      <c r="D25" s="68" t="s">
        <v>79</v>
      </c>
      <c r="E25" s="76"/>
      <c r="F25" s="77"/>
      <c r="G25" s="71"/>
      <c r="H25" s="78"/>
      <c r="I25" s="77"/>
    </row>
    <row r="26" spans="1:9" x14ac:dyDescent="0.2">
      <c r="A26" s="73">
        <f>MAX(A$12:A25)+1</f>
        <v>13</v>
      </c>
      <c r="B26" s="75"/>
      <c r="C26" s="74"/>
      <c r="D26" s="68" t="s">
        <v>79</v>
      </c>
      <c r="E26" s="76"/>
      <c r="F26" s="77"/>
      <c r="G26" s="71"/>
      <c r="H26" s="78"/>
      <c r="I26" s="77"/>
    </row>
    <row r="27" spans="1:9" x14ac:dyDescent="0.2">
      <c r="A27" s="73">
        <f>MAX(A$12:A26)+1</f>
        <v>14</v>
      </c>
      <c r="B27" s="74"/>
      <c r="C27" s="74"/>
      <c r="D27" s="68" t="s">
        <v>79</v>
      </c>
      <c r="E27" s="76"/>
      <c r="F27" s="77"/>
      <c r="G27" s="71"/>
      <c r="H27" s="78"/>
      <c r="I27" s="77"/>
    </row>
    <row r="28" spans="1:9" x14ac:dyDescent="0.2">
      <c r="A28" s="73">
        <f>MAX(A$12:A27)+1</f>
        <v>15</v>
      </c>
      <c r="B28" s="75"/>
      <c r="C28" s="74"/>
      <c r="D28" s="68" t="s">
        <v>79</v>
      </c>
      <c r="E28" s="76"/>
      <c r="F28" s="77"/>
      <c r="G28" s="71"/>
      <c r="H28" s="78"/>
      <c r="I28" s="77"/>
    </row>
    <row r="29" spans="1:9" x14ac:dyDescent="0.2">
      <c r="A29" s="73">
        <f>MAX(A$12:A28)+1</f>
        <v>16</v>
      </c>
      <c r="B29" s="75"/>
      <c r="C29" s="74"/>
      <c r="D29" s="68" t="s">
        <v>79</v>
      </c>
      <c r="E29" s="76"/>
      <c r="F29" s="77"/>
      <c r="G29" s="71"/>
      <c r="H29" s="78"/>
      <c r="I29" s="77"/>
    </row>
    <row r="30" spans="1:9" x14ac:dyDescent="0.2">
      <c r="A30" s="73">
        <f>MAX(A$12:A29)+1</f>
        <v>17</v>
      </c>
      <c r="B30" s="74"/>
      <c r="C30" s="74"/>
      <c r="D30" s="68" t="s">
        <v>79</v>
      </c>
      <c r="E30" s="76"/>
      <c r="F30" s="77"/>
      <c r="G30" s="71"/>
      <c r="H30" s="78"/>
      <c r="I30" s="77"/>
    </row>
    <row r="31" spans="1:9" x14ac:dyDescent="0.2">
      <c r="A31" s="73">
        <f>MAX(A$12:A30)+1</f>
        <v>18</v>
      </c>
      <c r="B31" s="75"/>
      <c r="C31" s="74"/>
      <c r="D31" s="68" t="s">
        <v>79</v>
      </c>
      <c r="E31" s="76"/>
      <c r="F31" s="77"/>
      <c r="G31" s="71"/>
      <c r="H31" s="78"/>
      <c r="I31" s="77"/>
    </row>
    <row r="32" spans="1:9" x14ac:dyDescent="0.2">
      <c r="A32" s="73">
        <f>MAX(A$12:A31)+1</f>
        <v>19</v>
      </c>
      <c r="B32" s="75"/>
      <c r="C32" s="74"/>
      <c r="D32" s="68" t="s">
        <v>79</v>
      </c>
      <c r="E32" s="76"/>
      <c r="F32" s="77"/>
      <c r="G32" s="71"/>
      <c r="H32" s="78"/>
      <c r="I32" s="77"/>
    </row>
    <row r="33" spans="1:9" x14ac:dyDescent="0.2">
      <c r="A33" s="73">
        <f>MAX(A$12:A32)+1</f>
        <v>20</v>
      </c>
      <c r="B33" s="74"/>
      <c r="C33" s="74"/>
      <c r="D33" s="68" t="s">
        <v>79</v>
      </c>
      <c r="E33" s="76"/>
      <c r="F33" s="77"/>
      <c r="G33" s="71"/>
      <c r="H33" s="78"/>
      <c r="I33" s="77"/>
    </row>
    <row r="34" spans="1:9" x14ac:dyDescent="0.2">
      <c r="A34" s="73">
        <f>MAX(A$12:A33)+1</f>
        <v>21</v>
      </c>
      <c r="B34" s="75"/>
      <c r="C34" s="74"/>
      <c r="D34" s="68" t="s">
        <v>79</v>
      </c>
      <c r="E34" s="76"/>
      <c r="F34" s="77"/>
      <c r="G34" s="71"/>
      <c r="H34" s="78"/>
      <c r="I34" s="77"/>
    </row>
    <row r="35" spans="1:9" x14ac:dyDescent="0.2">
      <c r="A35" s="73">
        <f>MAX(A$12:A34)+1</f>
        <v>22</v>
      </c>
      <c r="B35" s="75"/>
      <c r="C35" s="74"/>
      <c r="D35" s="68" t="s">
        <v>79</v>
      </c>
      <c r="E35" s="76"/>
      <c r="F35" s="77"/>
      <c r="G35" s="71"/>
      <c r="H35" s="78"/>
      <c r="I35" s="77"/>
    </row>
    <row r="36" spans="1:9" x14ac:dyDescent="0.2">
      <c r="A36" s="73">
        <f>MAX(A$12:A35)+1</f>
        <v>23</v>
      </c>
      <c r="B36" s="74"/>
      <c r="C36" s="74"/>
      <c r="D36" s="68" t="s">
        <v>79</v>
      </c>
      <c r="E36" s="76"/>
      <c r="F36" s="77"/>
      <c r="G36" s="71"/>
      <c r="H36" s="78"/>
      <c r="I36" s="77"/>
    </row>
    <row r="37" spans="1:9" x14ac:dyDescent="0.2">
      <c r="A37" s="73">
        <f>MAX(A$12:A36)+1</f>
        <v>24</v>
      </c>
      <c r="B37" s="75"/>
      <c r="C37" s="74"/>
      <c r="D37" s="68" t="s">
        <v>79</v>
      </c>
      <c r="E37" s="76"/>
      <c r="F37" s="77"/>
      <c r="G37" s="71"/>
      <c r="H37" s="78"/>
      <c r="I37" s="77"/>
    </row>
    <row r="38" spans="1:9" x14ac:dyDescent="0.2">
      <c r="A38" s="73">
        <f>MAX(A$12:A37)+1</f>
        <v>25</v>
      </c>
      <c r="B38" s="75"/>
      <c r="C38" s="74"/>
      <c r="D38" s="68" t="s">
        <v>79</v>
      </c>
      <c r="E38" s="76"/>
      <c r="F38" s="77"/>
      <c r="G38" s="71"/>
      <c r="H38" s="78"/>
      <c r="I38" s="77"/>
    </row>
    <row r="39" spans="1:9" x14ac:dyDescent="0.2">
      <c r="A39" s="73">
        <f>MAX(A$12:A38)+1</f>
        <v>26</v>
      </c>
      <c r="B39" s="74"/>
      <c r="C39" s="74"/>
      <c r="D39" s="68" t="s">
        <v>79</v>
      </c>
      <c r="E39" s="76"/>
      <c r="F39" s="77"/>
      <c r="G39" s="71"/>
      <c r="H39" s="78"/>
      <c r="I39" s="77"/>
    </row>
    <row r="40" spans="1:9" x14ac:dyDescent="0.2">
      <c r="A40" s="73">
        <f>MAX(A$12:A39)+1</f>
        <v>27</v>
      </c>
      <c r="B40" s="75"/>
      <c r="C40" s="74"/>
      <c r="D40" s="68" t="s">
        <v>79</v>
      </c>
      <c r="E40" s="76"/>
      <c r="F40" s="77"/>
      <c r="G40" s="71"/>
      <c r="H40" s="78"/>
      <c r="I40" s="77"/>
    </row>
    <row r="41" spans="1:9" x14ac:dyDescent="0.2">
      <c r="A41" s="73">
        <f>MAX(A$12:A40)+1</f>
        <v>28</v>
      </c>
      <c r="B41" s="75"/>
      <c r="C41" s="74"/>
      <c r="D41" s="68" t="s">
        <v>79</v>
      </c>
      <c r="E41" s="76"/>
      <c r="F41" s="77"/>
      <c r="G41" s="71"/>
      <c r="H41" s="78"/>
      <c r="I41" s="77"/>
    </row>
    <row r="42" spans="1:9" x14ac:dyDescent="0.2">
      <c r="A42" s="73">
        <f>MAX(A$12:A41)+1</f>
        <v>29</v>
      </c>
      <c r="B42" s="74"/>
      <c r="C42" s="74"/>
      <c r="D42" s="68" t="s">
        <v>79</v>
      </c>
      <c r="E42" s="76"/>
      <c r="F42" s="77"/>
      <c r="G42" s="71"/>
      <c r="H42" s="78"/>
      <c r="I42" s="77"/>
    </row>
    <row r="43" spans="1:9" x14ac:dyDescent="0.2">
      <c r="A43" s="73">
        <f>MAX(A$12:A42)+1</f>
        <v>30</v>
      </c>
      <c r="B43" s="75"/>
      <c r="C43" s="74"/>
      <c r="D43" s="68" t="s">
        <v>79</v>
      </c>
      <c r="E43" s="76"/>
      <c r="F43" s="77"/>
      <c r="G43" s="71"/>
      <c r="H43" s="78"/>
      <c r="I43" s="77"/>
    </row>
    <row r="44" spans="1:9" x14ac:dyDescent="0.2">
      <c r="A44" s="73">
        <f>MAX(A$12:A43)+1</f>
        <v>31</v>
      </c>
      <c r="B44" s="75"/>
      <c r="C44" s="74"/>
      <c r="D44" s="68" t="s">
        <v>79</v>
      </c>
      <c r="E44" s="76"/>
      <c r="F44" s="77"/>
      <c r="G44" s="71"/>
      <c r="H44" s="78"/>
      <c r="I44" s="77"/>
    </row>
    <row r="45" spans="1:9" x14ac:dyDescent="0.2">
      <c r="A45" s="73">
        <f>MAX(A$12:A44)+1</f>
        <v>32</v>
      </c>
      <c r="B45" s="74"/>
      <c r="C45" s="74"/>
      <c r="D45" s="68" t="s">
        <v>79</v>
      </c>
      <c r="E45" s="76"/>
      <c r="F45" s="77"/>
      <c r="G45" s="71"/>
      <c r="H45" s="78"/>
      <c r="I45" s="77"/>
    </row>
    <row r="46" spans="1:9" x14ac:dyDescent="0.2">
      <c r="A46" s="73">
        <f>MAX(A$12:A45)+1</f>
        <v>33</v>
      </c>
      <c r="B46" s="75"/>
      <c r="C46" s="74"/>
      <c r="D46" s="68" t="s">
        <v>79</v>
      </c>
      <c r="E46" s="76"/>
      <c r="F46" s="77"/>
      <c r="G46" s="71"/>
      <c r="H46" s="78"/>
      <c r="I46" s="77"/>
    </row>
    <row r="47" spans="1:9" x14ac:dyDescent="0.2">
      <c r="A47" s="73">
        <f>MAX(A$12:A46)+1</f>
        <v>34</v>
      </c>
      <c r="B47" s="75"/>
      <c r="C47" s="74"/>
      <c r="D47" s="68" t="s">
        <v>79</v>
      </c>
      <c r="E47" s="76"/>
      <c r="F47" s="77"/>
      <c r="G47" s="71"/>
      <c r="H47" s="78"/>
      <c r="I47" s="77"/>
    </row>
    <row r="48" spans="1:9" x14ac:dyDescent="0.2">
      <c r="A48" s="73">
        <f>MAX(A$12:A47)+1</f>
        <v>35</v>
      </c>
      <c r="B48" s="74"/>
      <c r="C48" s="74"/>
      <c r="D48" s="68" t="s">
        <v>79</v>
      </c>
      <c r="E48" s="76"/>
      <c r="F48" s="77"/>
      <c r="G48" s="71"/>
      <c r="H48" s="78"/>
      <c r="I48" s="77"/>
    </row>
    <row r="49" spans="1:9" x14ac:dyDescent="0.2">
      <c r="A49" s="73">
        <f>MAX(A$12:A48)+1</f>
        <v>36</v>
      </c>
      <c r="B49" s="75"/>
      <c r="C49" s="74"/>
      <c r="D49" s="68" t="s">
        <v>79</v>
      </c>
      <c r="E49" s="76"/>
      <c r="F49" s="77"/>
      <c r="G49" s="71"/>
      <c r="H49" s="78"/>
      <c r="I49" s="77"/>
    </row>
    <row r="50" spans="1:9" x14ac:dyDescent="0.2">
      <c r="A50" s="73">
        <f>MAX(A$12:A49)+1</f>
        <v>37</v>
      </c>
      <c r="B50" s="75"/>
      <c r="C50" s="74"/>
      <c r="D50" s="68" t="s">
        <v>79</v>
      </c>
      <c r="E50" s="76"/>
      <c r="F50" s="77"/>
      <c r="G50" s="71"/>
      <c r="H50" s="78"/>
      <c r="I50" s="77"/>
    </row>
    <row r="51" spans="1:9" x14ac:dyDescent="0.2">
      <c r="A51" s="73">
        <f>MAX(A$12:A50)+1</f>
        <v>38</v>
      </c>
      <c r="B51" s="74"/>
      <c r="C51" s="74"/>
      <c r="D51" s="68" t="s">
        <v>79</v>
      </c>
      <c r="E51" s="76"/>
      <c r="F51" s="77"/>
      <c r="G51" s="71"/>
      <c r="H51" s="78"/>
      <c r="I51" s="77"/>
    </row>
    <row r="52" spans="1:9" x14ac:dyDescent="0.2">
      <c r="A52" s="73">
        <f>MAX(A$12:A51)+1</f>
        <v>39</v>
      </c>
      <c r="B52" s="75"/>
      <c r="C52" s="74"/>
      <c r="D52" s="68" t="s">
        <v>79</v>
      </c>
      <c r="E52" s="76"/>
      <c r="F52" s="77"/>
      <c r="G52" s="71"/>
      <c r="H52" s="78"/>
      <c r="I52" s="77"/>
    </row>
    <row r="53" spans="1:9" x14ac:dyDescent="0.2">
      <c r="A53" s="73">
        <f>MAX(A$12:A52)+1</f>
        <v>40</v>
      </c>
      <c r="B53" s="75"/>
      <c r="C53" s="74"/>
      <c r="D53" s="68" t="s">
        <v>79</v>
      </c>
      <c r="E53" s="76"/>
      <c r="F53" s="77"/>
      <c r="G53" s="71"/>
      <c r="H53" s="78"/>
      <c r="I53" s="77"/>
    </row>
    <row r="54" spans="1:9" x14ac:dyDescent="0.2">
      <c r="A54" s="73">
        <f>MAX(A$12:A53)+1</f>
        <v>41</v>
      </c>
      <c r="B54" s="74"/>
      <c r="C54" s="74"/>
      <c r="D54" s="68" t="s">
        <v>79</v>
      </c>
      <c r="E54" s="76"/>
      <c r="F54" s="77"/>
      <c r="G54" s="71"/>
      <c r="H54" s="78"/>
      <c r="I54" s="77"/>
    </row>
    <row r="55" spans="1:9" x14ac:dyDescent="0.2">
      <c r="A55" s="73">
        <f>MAX(A$12:A54)+1</f>
        <v>42</v>
      </c>
      <c r="B55" s="75"/>
      <c r="C55" s="74"/>
      <c r="D55" s="68" t="s">
        <v>79</v>
      </c>
      <c r="E55" s="76"/>
      <c r="F55" s="77"/>
      <c r="G55" s="71"/>
      <c r="H55" s="78"/>
      <c r="I55" s="77"/>
    </row>
    <row r="56" spans="1:9" x14ac:dyDescent="0.2">
      <c r="A56" s="73">
        <f>MAX(A$12:A55)+1</f>
        <v>43</v>
      </c>
      <c r="B56" s="75"/>
      <c r="C56" s="74"/>
      <c r="D56" s="68" t="s">
        <v>79</v>
      </c>
      <c r="E56" s="76"/>
      <c r="F56" s="77"/>
      <c r="G56" s="71"/>
      <c r="H56" s="78"/>
      <c r="I56" s="77"/>
    </row>
    <row r="57" spans="1:9" x14ac:dyDescent="0.2">
      <c r="A57" s="73">
        <f>MAX(A$12:A56)+1</f>
        <v>44</v>
      </c>
      <c r="B57" s="74"/>
      <c r="C57" s="74"/>
      <c r="D57" s="68" t="s">
        <v>79</v>
      </c>
      <c r="E57" s="76"/>
      <c r="F57" s="77"/>
      <c r="G57" s="71"/>
      <c r="H57" s="78"/>
      <c r="I57" s="77"/>
    </row>
    <row r="58" spans="1:9" x14ac:dyDescent="0.2">
      <c r="A58" s="73">
        <f>MAX(A$12:A57)+1</f>
        <v>45</v>
      </c>
      <c r="B58" s="75"/>
      <c r="C58" s="74"/>
      <c r="D58" s="68" t="s">
        <v>79</v>
      </c>
      <c r="E58" s="76"/>
      <c r="F58" s="77"/>
      <c r="G58" s="71"/>
      <c r="H58" s="78"/>
      <c r="I58" s="77"/>
    </row>
    <row r="59" spans="1:9" x14ac:dyDescent="0.2">
      <c r="A59" s="73">
        <f>MAX(A$12:A58)+1</f>
        <v>46</v>
      </c>
      <c r="B59" s="75"/>
      <c r="C59" s="74"/>
      <c r="D59" s="68" t="s">
        <v>79</v>
      </c>
      <c r="E59" s="76"/>
      <c r="F59" s="77"/>
      <c r="G59" s="71"/>
      <c r="H59" s="78"/>
      <c r="I59" s="77"/>
    </row>
    <row r="60" spans="1:9" x14ac:dyDescent="0.2">
      <c r="A60" s="73">
        <f>MAX(A$12:A59)+1</f>
        <v>47</v>
      </c>
      <c r="B60" s="74"/>
      <c r="C60" s="74"/>
      <c r="D60" s="68" t="s">
        <v>79</v>
      </c>
      <c r="E60" s="76"/>
      <c r="F60" s="77"/>
      <c r="G60" s="71"/>
      <c r="H60" s="78"/>
      <c r="I60" s="77"/>
    </row>
    <row r="61" spans="1:9" x14ac:dyDescent="0.2">
      <c r="A61" s="73">
        <f>MAX(A$12:A60)+1</f>
        <v>48</v>
      </c>
      <c r="B61" s="75"/>
      <c r="C61" s="74"/>
      <c r="D61" s="68" t="s">
        <v>79</v>
      </c>
      <c r="E61" s="76"/>
      <c r="F61" s="77"/>
      <c r="G61" s="71"/>
      <c r="H61" s="78"/>
      <c r="I61" s="77"/>
    </row>
    <row r="62" spans="1:9" x14ac:dyDescent="0.2">
      <c r="A62" s="73">
        <f>MAX(A$12:A61)+1</f>
        <v>49</v>
      </c>
      <c r="B62" s="75"/>
      <c r="C62" s="74"/>
      <c r="D62" s="68" t="s">
        <v>79</v>
      </c>
      <c r="E62" s="76"/>
      <c r="F62" s="77"/>
      <c r="G62" s="71"/>
      <c r="H62" s="78"/>
      <c r="I62" s="77"/>
    </row>
    <row r="63" spans="1:9" x14ac:dyDescent="0.2">
      <c r="A63" s="73">
        <f>MAX(A$12:A62)+1</f>
        <v>50</v>
      </c>
      <c r="B63" s="74"/>
      <c r="C63" s="74"/>
      <c r="D63" s="68" t="s">
        <v>79</v>
      </c>
      <c r="E63" s="76"/>
      <c r="F63" s="77"/>
      <c r="G63" s="71"/>
      <c r="H63" s="78"/>
      <c r="I63" s="77"/>
    </row>
    <row r="64" spans="1:9" x14ac:dyDescent="0.2">
      <c r="A64" s="330"/>
      <c r="B64" s="330"/>
      <c r="C64" s="330"/>
      <c r="D64" s="330"/>
      <c r="E64" s="330"/>
      <c r="F64" s="330"/>
      <c r="G64" s="330"/>
      <c r="H64" s="330"/>
      <c r="I64" s="330"/>
    </row>
    <row r="65" spans="1:9" x14ac:dyDescent="0.2">
      <c r="A65" s="331" t="s">
        <v>98</v>
      </c>
      <c r="B65" s="331"/>
      <c r="C65" s="331"/>
      <c r="D65" s="331"/>
      <c r="E65" s="331"/>
      <c r="F65" s="331"/>
      <c r="G65" s="331"/>
      <c r="H65" s="331"/>
      <c r="I65" s="331"/>
    </row>
    <row r="66" spans="1:9" x14ac:dyDescent="0.2">
      <c r="A66" s="330"/>
      <c r="B66" s="330"/>
      <c r="C66" s="330"/>
      <c r="D66" s="330"/>
      <c r="E66" s="330"/>
      <c r="F66" s="330"/>
      <c r="G66" s="330"/>
      <c r="H66" s="330"/>
      <c r="I66" s="330"/>
    </row>
    <row r="67" spans="1:9" s="38" customFormat="1" ht="18" customHeight="1" x14ac:dyDescent="0.2">
      <c r="A67" s="83"/>
      <c r="B67" s="84"/>
      <c r="I67" s="84"/>
    </row>
    <row r="68" spans="1:9" s="38" customFormat="1" ht="18" customHeight="1" x14ac:dyDescent="0.2">
      <c r="A68" s="83"/>
      <c r="B68" s="84"/>
      <c r="I68" s="84"/>
    </row>
    <row r="69" spans="1:9" s="38" customFormat="1" ht="18" customHeight="1" x14ac:dyDescent="0.2">
      <c r="A69" s="84"/>
      <c r="B69" s="84"/>
      <c r="I69" s="84"/>
    </row>
    <row r="70" spans="1:9" s="38" customFormat="1" ht="18" customHeight="1" x14ac:dyDescent="0.2">
      <c r="A70" s="84"/>
      <c r="B70" s="84"/>
      <c r="I70" s="84"/>
    </row>
    <row r="71" spans="1:9" s="38" customFormat="1" ht="18" customHeight="1" x14ac:dyDescent="0.2">
      <c r="A71" s="84"/>
      <c r="B71" s="84"/>
      <c r="I71" s="84"/>
    </row>
    <row r="72" spans="1:9" s="38" customFormat="1" ht="18" customHeight="1" x14ac:dyDescent="0.2">
      <c r="A72" s="84"/>
      <c r="B72" s="84"/>
      <c r="I72" s="84"/>
    </row>
    <row r="73" spans="1:9" s="38" customFormat="1" ht="18" customHeight="1" x14ac:dyDescent="0.2">
      <c r="A73" s="84"/>
      <c r="B73" s="84"/>
      <c r="I73" s="84"/>
    </row>
    <row r="74" spans="1:9" s="38" customFormat="1" ht="18" customHeight="1" x14ac:dyDescent="0.2">
      <c r="A74" s="84"/>
      <c r="B74" s="84"/>
      <c r="I74" s="84"/>
    </row>
    <row r="75" spans="1:9" s="38" customFormat="1" x14ac:dyDescent="0.2">
      <c r="A75" s="84"/>
      <c r="B75" s="84"/>
      <c r="C75" s="84"/>
      <c r="D75" s="84"/>
      <c r="E75" s="84"/>
      <c r="F75" s="84"/>
      <c r="G75" s="84"/>
      <c r="H75" s="84"/>
      <c r="I75" s="84"/>
    </row>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1100-000000000000}"/>
    <dataValidation allowBlank="1" showErrorMessage="1" promptTitle="Valid values include:" sqref="D12" xr:uid="{00000000-0002-0000-1100-000001000000}"/>
    <dataValidation type="list" showInputMessage="1" showErrorMessage="1" promptTitle="Valid values include:" prompt="U - Untested_x000a_P - Pass_x000a_F - Fail_x000a_B - Blocked_x000a_S - Skipped_x000a_n/a - Not applicable_x000a_" sqref="D14:D63" xr:uid="{00000000-0002-0000-11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66"/>
  <sheetViews>
    <sheetView workbookViewId="0">
      <selection activeCell="A2" sqref="A2:D14"/>
    </sheetView>
  </sheetViews>
  <sheetFormatPr defaultColWidth="9" defaultRowHeight="12.75" x14ac:dyDescent="0.2"/>
  <cols>
    <col min="1" max="1" width="18.42578125" customWidth="1"/>
    <col min="2" max="3" width="37.140625" customWidth="1"/>
    <col min="4" max="4" width="18.85546875" customWidth="1"/>
    <col min="5" max="5" width="26.7109375" customWidth="1"/>
  </cols>
  <sheetData>
    <row r="1" spans="1:5" x14ac:dyDescent="0.2">
      <c r="A1" s="1" t="s">
        <v>105</v>
      </c>
      <c r="B1" s="2" t="s">
        <v>106</v>
      </c>
      <c r="C1" s="2" t="s">
        <v>107</v>
      </c>
      <c r="D1" s="2" t="s">
        <v>108</v>
      </c>
      <c r="E1" s="3" t="s">
        <v>109</v>
      </c>
    </row>
    <row r="2" spans="1:5" x14ac:dyDescent="0.2">
      <c r="A2" s="352" t="s">
        <v>110</v>
      </c>
      <c r="B2" s="366" t="s">
        <v>111</v>
      </c>
      <c r="C2" s="4"/>
      <c r="D2" s="4" t="s">
        <v>112</v>
      </c>
      <c r="E2" s="5" t="s">
        <v>113</v>
      </c>
    </row>
    <row r="3" spans="1:5" x14ac:dyDescent="0.2">
      <c r="A3" s="353"/>
      <c r="B3" s="367"/>
      <c r="C3" s="6"/>
      <c r="D3" s="6" t="s">
        <v>114</v>
      </c>
      <c r="E3" s="7" t="s">
        <v>115</v>
      </c>
    </row>
    <row r="4" spans="1:5" x14ac:dyDescent="0.2">
      <c r="A4" s="353"/>
      <c r="B4" s="367"/>
      <c r="C4" s="6"/>
      <c r="D4" s="6" t="s">
        <v>116</v>
      </c>
      <c r="E4" s="7" t="s">
        <v>117</v>
      </c>
    </row>
    <row r="5" spans="1:5" x14ac:dyDescent="0.2">
      <c r="A5" s="353"/>
      <c r="B5" s="367"/>
      <c r="C5" s="6"/>
      <c r="D5" s="8" t="s">
        <v>118</v>
      </c>
      <c r="E5" s="8"/>
    </row>
    <row r="6" spans="1:5" x14ac:dyDescent="0.2">
      <c r="A6" s="353"/>
      <c r="B6" s="367"/>
      <c r="C6" s="6"/>
      <c r="D6" s="8" t="s">
        <v>119</v>
      </c>
      <c r="E6" s="8"/>
    </row>
    <row r="7" spans="1:5" x14ac:dyDescent="0.2">
      <c r="A7" s="353"/>
      <c r="B7" s="367"/>
      <c r="C7" s="6"/>
      <c r="D7" s="8" t="s">
        <v>120</v>
      </c>
      <c r="E7" s="8" t="s">
        <v>121</v>
      </c>
    </row>
    <row r="8" spans="1:5" x14ac:dyDescent="0.2">
      <c r="A8" s="353"/>
      <c r="B8" s="367"/>
      <c r="C8" s="6"/>
      <c r="D8" s="6" t="s">
        <v>122</v>
      </c>
      <c r="E8" t="s">
        <v>123</v>
      </c>
    </row>
    <row r="9" spans="1:5" x14ac:dyDescent="0.2">
      <c r="A9" s="353"/>
      <c r="B9" s="367"/>
      <c r="C9" s="6"/>
      <c r="D9" s="6" t="s">
        <v>124</v>
      </c>
      <c r="E9" s="9">
        <v>20110123</v>
      </c>
    </row>
    <row r="10" spans="1:5" x14ac:dyDescent="0.2">
      <c r="A10" s="353"/>
      <c r="B10" s="367"/>
      <c r="C10" s="6"/>
      <c r="D10" s="6" t="s">
        <v>125</v>
      </c>
      <c r="E10" s="10">
        <v>35818</v>
      </c>
    </row>
    <row r="11" spans="1:5" x14ac:dyDescent="0.2">
      <c r="A11" s="353"/>
      <c r="B11" s="367"/>
      <c r="C11" s="6"/>
      <c r="D11" s="6" t="s">
        <v>126</v>
      </c>
      <c r="E11" s="7" t="s">
        <v>127</v>
      </c>
    </row>
    <row r="12" spans="1:5" x14ac:dyDescent="0.2">
      <c r="A12" s="353"/>
      <c r="B12" s="367"/>
      <c r="C12" s="6"/>
      <c r="D12" s="6" t="s">
        <v>128</v>
      </c>
      <c r="E12" s="7" t="s">
        <v>129</v>
      </c>
    </row>
    <row r="13" spans="1:5" x14ac:dyDescent="0.2">
      <c r="A13" s="353"/>
      <c r="B13" s="367"/>
      <c r="C13" s="6"/>
      <c r="D13" s="6" t="s">
        <v>130</v>
      </c>
      <c r="E13" s="7" t="s">
        <v>131</v>
      </c>
    </row>
    <row r="14" spans="1:5" x14ac:dyDescent="0.2">
      <c r="A14" s="354"/>
      <c r="B14" s="368"/>
      <c r="C14" s="11"/>
      <c r="D14" s="11"/>
      <c r="E14" s="12"/>
    </row>
    <row r="15" spans="1:5" x14ac:dyDescent="0.2">
      <c r="A15" s="352" t="s">
        <v>132</v>
      </c>
      <c r="B15" s="369"/>
      <c r="C15" s="4"/>
      <c r="D15" s="4" t="s">
        <v>133</v>
      </c>
      <c r="E15" s="13" t="s">
        <v>134</v>
      </c>
    </row>
    <row r="16" spans="1:5" x14ac:dyDescent="0.2">
      <c r="A16" s="353"/>
      <c r="B16" s="370"/>
      <c r="C16" s="6"/>
      <c r="D16" s="6" t="s">
        <v>135</v>
      </c>
      <c r="E16" s="7">
        <v>1366668888</v>
      </c>
    </row>
    <row r="17" spans="1:5" x14ac:dyDescent="0.2">
      <c r="A17" s="353"/>
      <c r="B17" s="370"/>
      <c r="C17" s="6"/>
      <c r="D17" s="6" t="s">
        <v>136</v>
      </c>
      <c r="E17" s="7">
        <v>111123</v>
      </c>
    </row>
    <row r="18" spans="1:5" x14ac:dyDescent="0.2">
      <c r="A18" s="353"/>
      <c r="B18" s="370"/>
      <c r="C18" s="6"/>
      <c r="D18" s="8" t="s">
        <v>137</v>
      </c>
      <c r="E18" s="229" t="s">
        <v>138</v>
      </c>
    </row>
    <row r="19" spans="1:5" x14ac:dyDescent="0.2">
      <c r="A19" s="353"/>
      <c r="B19" s="370"/>
      <c r="C19" s="6"/>
      <c r="D19" s="8" t="s">
        <v>139</v>
      </c>
      <c r="E19" s="15">
        <v>18688886666</v>
      </c>
    </row>
    <row r="20" spans="1:5" x14ac:dyDescent="0.2">
      <c r="A20" s="353"/>
      <c r="B20" s="370"/>
      <c r="C20" s="375" t="s">
        <v>140</v>
      </c>
      <c r="D20" s="8" t="s">
        <v>141</v>
      </c>
      <c r="E20" s="14" t="s">
        <v>142</v>
      </c>
    </row>
    <row r="21" spans="1:5" x14ac:dyDescent="0.2">
      <c r="A21" s="353"/>
      <c r="B21" s="370"/>
      <c r="C21" s="376"/>
      <c r="D21" s="6" t="s">
        <v>143</v>
      </c>
      <c r="E21" s="14" t="s">
        <v>144</v>
      </c>
    </row>
    <row r="22" spans="1:5" x14ac:dyDescent="0.2">
      <c r="A22" s="353"/>
      <c r="B22" s="370"/>
      <c r="C22" s="376"/>
      <c r="D22" s="6" t="s">
        <v>145</v>
      </c>
      <c r="E22" s="8"/>
    </row>
    <row r="23" spans="1:5" x14ac:dyDescent="0.2">
      <c r="A23" s="353"/>
      <c r="B23" s="370"/>
      <c r="C23" s="377"/>
      <c r="D23" s="6" t="s">
        <v>146</v>
      </c>
      <c r="E23" s="15">
        <v>710000</v>
      </c>
    </row>
    <row r="24" spans="1:5" x14ac:dyDescent="0.2">
      <c r="A24" s="353"/>
      <c r="B24" s="370"/>
      <c r="C24" s="375" t="s">
        <v>147</v>
      </c>
      <c r="D24" s="6" t="s">
        <v>141</v>
      </c>
      <c r="E24" s="17" t="s">
        <v>148</v>
      </c>
    </row>
    <row r="25" spans="1:5" x14ac:dyDescent="0.2">
      <c r="A25" s="353"/>
      <c r="B25" s="370"/>
      <c r="C25" s="376"/>
      <c r="D25" s="6" t="s">
        <v>143</v>
      </c>
      <c r="E25" s="17" t="s">
        <v>149</v>
      </c>
    </row>
    <row r="26" spans="1:5" x14ac:dyDescent="0.2">
      <c r="A26" s="353"/>
      <c r="B26" s="370"/>
      <c r="C26" s="376"/>
      <c r="D26" s="6" t="s">
        <v>145</v>
      </c>
      <c r="E26" s="7"/>
    </row>
    <row r="27" spans="1:5" x14ac:dyDescent="0.2">
      <c r="A27" s="353"/>
      <c r="B27" s="370"/>
      <c r="C27" s="377"/>
      <c r="D27" s="16" t="s">
        <v>146</v>
      </c>
      <c r="E27" s="18">
        <v>712046</v>
      </c>
    </row>
    <row r="28" spans="1:5" x14ac:dyDescent="0.2">
      <c r="A28" s="353"/>
      <c r="B28" s="370"/>
      <c r="C28" s="375" t="s">
        <v>150</v>
      </c>
      <c r="D28" s="16" t="s">
        <v>141</v>
      </c>
      <c r="E28" s="18" t="s">
        <v>151</v>
      </c>
    </row>
    <row r="29" spans="1:5" x14ac:dyDescent="0.2">
      <c r="A29" s="353"/>
      <c r="B29" s="370"/>
      <c r="C29" s="376"/>
      <c r="D29" s="16" t="s">
        <v>143</v>
      </c>
      <c r="E29" s="19" t="s">
        <v>152</v>
      </c>
    </row>
    <row r="30" spans="1:5" x14ac:dyDescent="0.2">
      <c r="A30" s="353"/>
      <c r="B30" s="370"/>
      <c r="C30" s="376"/>
      <c r="D30" s="16" t="s">
        <v>145</v>
      </c>
      <c r="E30" s="18" t="s">
        <v>152</v>
      </c>
    </row>
    <row r="31" spans="1:5" x14ac:dyDescent="0.2">
      <c r="A31" s="353"/>
      <c r="B31" s="370"/>
      <c r="C31" s="377"/>
      <c r="D31" s="16" t="s">
        <v>146</v>
      </c>
      <c r="E31" s="18">
        <v>710000</v>
      </c>
    </row>
    <row r="32" spans="1:5" x14ac:dyDescent="0.2">
      <c r="A32" s="353"/>
      <c r="B32" s="370"/>
      <c r="C32" s="16"/>
      <c r="D32" s="16" t="s">
        <v>153</v>
      </c>
      <c r="E32" s="19" t="s">
        <v>154</v>
      </c>
    </row>
    <row r="33" spans="1:5" x14ac:dyDescent="0.2">
      <c r="A33" s="353"/>
      <c r="B33" s="370"/>
      <c r="C33" s="11"/>
      <c r="D33" s="11"/>
      <c r="E33" s="12"/>
    </row>
    <row r="34" spans="1:5" x14ac:dyDescent="0.2">
      <c r="A34" s="353"/>
      <c r="B34" s="370"/>
      <c r="C34" s="375" t="s">
        <v>140</v>
      </c>
      <c r="D34" s="8" t="s">
        <v>141</v>
      </c>
      <c r="E34" s="8" t="s">
        <v>142</v>
      </c>
    </row>
    <row r="35" spans="1:5" x14ac:dyDescent="0.2">
      <c r="A35" s="353"/>
      <c r="B35" s="370"/>
      <c r="C35" s="376"/>
      <c r="D35" s="6" t="s">
        <v>143</v>
      </c>
      <c r="E35" s="8" t="s">
        <v>144</v>
      </c>
    </row>
    <row r="36" spans="1:5" x14ac:dyDescent="0.2">
      <c r="A36" s="353"/>
      <c r="B36" s="370"/>
      <c r="C36" s="376"/>
      <c r="D36" s="6" t="s">
        <v>145</v>
      </c>
      <c r="E36" s="8" t="s">
        <v>144</v>
      </c>
    </row>
    <row r="37" spans="1:5" x14ac:dyDescent="0.2">
      <c r="A37" s="353"/>
      <c r="B37" s="370"/>
      <c r="C37" s="377"/>
      <c r="D37" s="6" t="s">
        <v>146</v>
      </c>
      <c r="E37" s="15">
        <v>710001</v>
      </c>
    </row>
    <row r="38" spans="1:5" x14ac:dyDescent="0.2">
      <c r="A38" s="353"/>
      <c r="B38" s="370"/>
      <c r="C38" s="375" t="s">
        <v>147</v>
      </c>
      <c r="D38" s="6" t="s">
        <v>141</v>
      </c>
      <c r="E38" s="7" t="s">
        <v>148</v>
      </c>
    </row>
    <row r="39" spans="1:5" x14ac:dyDescent="0.2">
      <c r="A39" s="353"/>
      <c r="B39" s="370"/>
      <c r="C39" s="376"/>
      <c r="D39" s="6" t="s">
        <v>143</v>
      </c>
      <c r="E39" s="7" t="s">
        <v>149</v>
      </c>
    </row>
    <row r="40" spans="1:5" x14ac:dyDescent="0.2">
      <c r="A40" s="353"/>
      <c r="B40" s="370"/>
      <c r="C40" s="377"/>
      <c r="D40" s="16" t="s">
        <v>146</v>
      </c>
      <c r="E40" s="18">
        <v>712047</v>
      </c>
    </row>
    <row r="41" spans="1:5" x14ac:dyDescent="0.2">
      <c r="A41" s="353"/>
      <c r="B41" s="370"/>
      <c r="C41" s="375" t="s">
        <v>150</v>
      </c>
      <c r="D41" s="16" t="s">
        <v>141</v>
      </c>
      <c r="E41" s="18" t="s">
        <v>151</v>
      </c>
    </row>
    <row r="42" spans="1:5" x14ac:dyDescent="0.2">
      <c r="A42" s="353"/>
      <c r="B42" s="370"/>
      <c r="C42" s="376"/>
      <c r="D42" s="16" t="s">
        <v>143</v>
      </c>
      <c r="E42" s="18" t="s">
        <v>152</v>
      </c>
    </row>
    <row r="43" spans="1:5" x14ac:dyDescent="0.2">
      <c r="A43" s="353"/>
      <c r="B43" s="370"/>
      <c r="C43" s="377"/>
      <c r="D43" s="16" t="s">
        <v>146</v>
      </c>
      <c r="E43" s="18">
        <v>710001</v>
      </c>
    </row>
    <row r="44" spans="1:5" x14ac:dyDescent="0.2">
      <c r="A44" s="353"/>
      <c r="B44" s="370"/>
      <c r="C44" s="16"/>
      <c r="D44" s="16" t="s">
        <v>153</v>
      </c>
      <c r="E44" s="18" t="s">
        <v>155</v>
      </c>
    </row>
    <row r="45" spans="1:5" x14ac:dyDescent="0.2">
      <c r="A45" s="355"/>
      <c r="B45" s="370"/>
      <c r="C45" s="16"/>
      <c r="D45" s="16"/>
      <c r="E45" s="20"/>
    </row>
    <row r="46" spans="1:5" ht="24.95" customHeight="1" x14ac:dyDescent="0.2">
      <c r="A46" s="356" t="s">
        <v>156</v>
      </c>
      <c r="B46" s="371"/>
      <c r="C46" s="371"/>
      <c r="D46" s="378" t="s">
        <v>157</v>
      </c>
      <c r="E46" s="380" t="s">
        <v>158</v>
      </c>
    </row>
    <row r="47" spans="1:5" x14ac:dyDescent="0.2">
      <c r="A47" s="356"/>
      <c r="B47" s="371"/>
      <c r="C47" s="371"/>
      <c r="D47" s="379"/>
      <c r="E47" s="381"/>
    </row>
    <row r="48" spans="1:5" x14ac:dyDescent="0.2">
      <c r="A48" s="356"/>
      <c r="B48" s="371"/>
      <c r="C48" s="371"/>
      <c r="D48" s="22" t="s">
        <v>159</v>
      </c>
      <c r="E48" s="23" t="s">
        <v>160</v>
      </c>
    </row>
    <row r="49" spans="1:5" x14ac:dyDescent="0.2">
      <c r="A49" s="356"/>
      <c r="B49" s="371"/>
      <c r="C49" s="371"/>
      <c r="D49" s="22" t="s">
        <v>161</v>
      </c>
      <c r="E49" s="23" t="s">
        <v>154</v>
      </c>
    </row>
    <row r="50" spans="1:5" x14ac:dyDescent="0.2">
      <c r="A50" s="356"/>
      <c r="B50" s="371"/>
      <c r="C50" s="371"/>
      <c r="D50" s="22" t="s">
        <v>162</v>
      </c>
      <c r="E50" s="23" t="s">
        <v>163</v>
      </c>
    </row>
    <row r="51" spans="1:5" x14ac:dyDescent="0.2">
      <c r="A51" s="357" t="s">
        <v>164</v>
      </c>
      <c r="B51" s="371"/>
      <c r="C51" s="358" t="s">
        <v>165</v>
      </c>
      <c r="D51" s="21" t="s">
        <v>166</v>
      </c>
      <c r="E51" s="24">
        <v>5</v>
      </c>
    </row>
    <row r="52" spans="1:5" ht="25.5" x14ac:dyDescent="0.2">
      <c r="A52" s="358"/>
      <c r="B52" s="371"/>
      <c r="C52" s="358"/>
      <c r="D52" s="22" t="s">
        <v>167</v>
      </c>
      <c r="E52" s="25">
        <v>2</v>
      </c>
    </row>
    <row r="53" spans="1:5" x14ac:dyDescent="0.2">
      <c r="A53" s="358"/>
      <c r="B53" s="371"/>
      <c r="C53" s="359"/>
      <c r="D53" s="22" t="s">
        <v>168</v>
      </c>
      <c r="E53" s="25">
        <v>3</v>
      </c>
    </row>
    <row r="54" spans="1:5" x14ac:dyDescent="0.2">
      <c r="A54" s="358"/>
      <c r="B54" s="371"/>
      <c r="C54" s="357" t="s">
        <v>169</v>
      </c>
      <c r="D54" s="22" t="s">
        <v>170</v>
      </c>
      <c r="E54" s="26" t="s">
        <v>171</v>
      </c>
    </row>
    <row r="55" spans="1:5" x14ac:dyDescent="0.2">
      <c r="A55" s="358"/>
      <c r="B55" s="371"/>
      <c r="C55" s="358"/>
      <c r="D55" s="22" t="s">
        <v>172</v>
      </c>
      <c r="E55" s="26" t="s">
        <v>173</v>
      </c>
    </row>
    <row r="56" spans="1:5" x14ac:dyDescent="0.2">
      <c r="A56" s="358"/>
      <c r="B56" s="371"/>
      <c r="C56" s="358"/>
      <c r="D56" s="22" t="s">
        <v>174</v>
      </c>
      <c r="E56" s="26" t="s">
        <v>172</v>
      </c>
    </row>
    <row r="57" spans="1:5" x14ac:dyDescent="0.2">
      <c r="A57" s="358"/>
      <c r="B57" s="371"/>
      <c r="C57" s="358"/>
      <c r="D57" s="22" t="s">
        <v>175</v>
      </c>
      <c r="E57" s="27" t="s">
        <v>176</v>
      </c>
    </row>
    <row r="58" spans="1:5" x14ac:dyDescent="0.2">
      <c r="A58" s="358"/>
      <c r="B58" s="371"/>
      <c r="C58" s="358"/>
      <c r="D58" s="22" t="s">
        <v>177</v>
      </c>
      <c r="E58" s="28" t="s">
        <v>144</v>
      </c>
    </row>
    <row r="59" spans="1:5" x14ac:dyDescent="0.2">
      <c r="A59" s="358"/>
      <c r="B59" s="371"/>
      <c r="C59" s="358"/>
      <c r="D59" s="22" t="s">
        <v>178</v>
      </c>
      <c r="E59" s="25">
        <v>13800001111</v>
      </c>
    </row>
    <row r="60" spans="1:5" x14ac:dyDescent="0.2">
      <c r="A60" s="358"/>
      <c r="B60" s="371"/>
      <c r="C60" s="358"/>
      <c r="D60" s="22" t="s">
        <v>179</v>
      </c>
      <c r="E60" s="26" t="s">
        <v>180</v>
      </c>
    </row>
    <row r="61" spans="1:5" x14ac:dyDescent="0.2">
      <c r="A61" s="358"/>
      <c r="B61" s="371"/>
      <c r="C61" s="358"/>
      <c r="D61" s="22" t="s">
        <v>181</v>
      </c>
      <c r="E61" s="26" t="s">
        <v>182</v>
      </c>
    </row>
    <row r="62" spans="1:5" x14ac:dyDescent="0.2">
      <c r="A62" s="358"/>
      <c r="B62" s="371"/>
      <c r="C62" s="359"/>
      <c r="D62" s="22" t="s">
        <v>183</v>
      </c>
      <c r="E62" s="26" t="s">
        <v>184</v>
      </c>
    </row>
    <row r="63" spans="1:5" x14ac:dyDescent="0.2">
      <c r="A63" s="358"/>
      <c r="B63" s="371"/>
      <c r="C63" s="357" t="s">
        <v>185</v>
      </c>
      <c r="D63" s="22" t="s">
        <v>186</v>
      </c>
      <c r="E63" s="28" t="s">
        <v>187</v>
      </c>
    </row>
    <row r="64" spans="1:5" x14ac:dyDescent="0.2">
      <c r="A64" s="358"/>
      <c r="B64" s="371"/>
      <c r="C64" s="358"/>
      <c r="D64" s="22" t="s">
        <v>174</v>
      </c>
      <c r="E64" s="28" t="s">
        <v>188</v>
      </c>
    </row>
    <row r="65" spans="1:5" x14ac:dyDescent="0.2">
      <c r="A65" s="358"/>
      <c r="B65" s="371"/>
      <c r="C65" s="358"/>
      <c r="D65" s="22" t="s">
        <v>189</v>
      </c>
      <c r="E65" s="29">
        <v>42685</v>
      </c>
    </row>
    <row r="66" spans="1:5" x14ac:dyDescent="0.2">
      <c r="A66" s="359"/>
      <c r="B66" s="371"/>
      <c r="C66" s="359"/>
      <c r="D66" s="22" t="s">
        <v>179</v>
      </c>
      <c r="E66" s="28" t="s">
        <v>190</v>
      </c>
    </row>
    <row r="67" spans="1:5" x14ac:dyDescent="0.2">
      <c r="A67" s="357" t="s">
        <v>191</v>
      </c>
      <c r="B67" s="372"/>
      <c r="C67" s="357" t="s">
        <v>192</v>
      </c>
      <c r="D67" s="22" t="s">
        <v>193</v>
      </c>
      <c r="E67" s="28" t="s">
        <v>194</v>
      </c>
    </row>
    <row r="68" spans="1:5" x14ac:dyDescent="0.2">
      <c r="A68" s="358"/>
      <c r="B68" s="373"/>
      <c r="C68" s="358"/>
      <c r="D68" s="22" t="s">
        <v>195</v>
      </c>
      <c r="E68" s="29">
        <v>42685</v>
      </c>
    </row>
    <row r="69" spans="1:5" x14ac:dyDescent="0.2">
      <c r="A69" s="358"/>
      <c r="B69" s="373"/>
      <c r="C69" s="358"/>
      <c r="D69" s="22" t="s">
        <v>196</v>
      </c>
      <c r="E69" s="28" t="s">
        <v>197</v>
      </c>
    </row>
    <row r="70" spans="1:5" x14ac:dyDescent="0.2">
      <c r="A70" s="358"/>
      <c r="B70" s="373"/>
      <c r="C70" s="358"/>
      <c r="D70" s="22" t="s">
        <v>198</v>
      </c>
      <c r="E70" s="30">
        <v>3</v>
      </c>
    </row>
    <row r="71" spans="1:5" x14ac:dyDescent="0.2">
      <c r="A71" s="358"/>
      <c r="B71" s="373"/>
      <c r="C71" s="358"/>
      <c r="D71" s="22" t="s">
        <v>199</v>
      </c>
      <c r="E71" s="25">
        <v>6</v>
      </c>
    </row>
    <row r="72" spans="1:5" x14ac:dyDescent="0.2">
      <c r="A72" s="358"/>
      <c r="B72" s="373"/>
      <c r="C72" s="358"/>
      <c r="D72" s="22" t="s">
        <v>200</v>
      </c>
      <c r="E72" s="26" t="s">
        <v>201</v>
      </c>
    </row>
    <row r="73" spans="1:5" x14ac:dyDescent="0.2">
      <c r="A73" s="358"/>
      <c r="B73" s="373"/>
      <c r="C73" s="358"/>
      <c r="D73" s="31" t="s">
        <v>202</v>
      </c>
      <c r="E73" s="32">
        <v>10</v>
      </c>
    </row>
    <row r="74" spans="1:5" x14ac:dyDescent="0.2">
      <c r="A74" s="359"/>
      <c r="B74" s="374"/>
      <c r="C74" s="359"/>
      <c r="D74" s="22" t="s">
        <v>203</v>
      </c>
      <c r="E74" s="32">
        <v>50</v>
      </c>
    </row>
    <row r="75" spans="1:5" x14ac:dyDescent="0.2">
      <c r="A75" s="357" t="s">
        <v>204</v>
      </c>
      <c r="B75" s="372"/>
      <c r="C75" s="357" t="s">
        <v>205</v>
      </c>
      <c r="D75" s="22" t="s">
        <v>206</v>
      </c>
      <c r="E75" s="26" t="s">
        <v>158</v>
      </c>
    </row>
    <row r="76" spans="1:5" x14ac:dyDescent="0.2">
      <c r="A76" s="358"/>
      <c r="B76" s="373"/>
      <c r="C76" s="358"/>
      <c r="D76" s="22" t="s">
        <v>207</v>
      </c>
      <c r="E76" s="26" t="s">
        <v>158</v>
      </c>
    </row>
    <row r="77" spans="1:5" x14ac:dyDescent="0.2">
      <c r="A77" s="358"/>
      <c r="B77" s="373"/>
      <c r="C77" s="358"/>
      <c r="D77" s="22" t="s">
        <v>208</v>
      </c>
      <c r="E77" s="26" t="s">
        <v>158</v>
      </c>
    </row>
    <row r="78" spans="1:5" x14ac:dyDescent="0.2">
      <c r="A78" s="359"/>
      <c r="B78" s="374"/>
      <c r="C78" s="359"/>
      <c r="D78" s="22" t="s">
        <v>209</v>
      </c>
      <c r="E78" s="26" t="s">
        <v>158</v>
      </c>
    </row>
    <row r="79" spans="1:5" x14ac:dyDescent="0.2">
      <c r="A79" s="357" t="s">
        <v>210</v>
      </c>
      <c r="B79" s="372"/>
      <c r="C79" s="357" t="s">
        <v>211</v>
      </c>
      <c r="D79" s="22" t="s">
        <v>212</v>
      </c>
      <c r="E79" s="28" t="s">
        <v>213</v>
      </c>
    </row>
    <row r="80" spans="1:5" x14ac:dyDescent="0.2">
      <c r="A80" s="358"/>
      <c r="B80" s="373"/>
      <c r="C80" s="361"/>
      <c r="D80" s="22" t="s">
        <v>214</v>
      </c>
      <c r="E80" s="28" t="s">
        <v>215</v>
      </c>
    </row>
    <row r="81" spans="1:5" x14ac:dyDescent="0.2">
      <c r="A81" s="358"/>
      <c r="B81" s="373"/>
      <c r="C81" s="361"/>
      <c r="D81" s="22" t="s">
        <v>216</v>
      </c>
      <c r="E81" s="28" t="s">
        <v>194</v>
      </c>
    </row>
    <row r="82" spans="1:5" ht="25.5" x14ac:dyDescent="0.2">
      <c r="A82" s="358"/>
      <c r="B82" s="373"/>
      <c r="C82" s="361"/>
      <c r="D82" s="22" t="s">
        <v>217</v>
      </c>
      <c r="E82" s="30">
        <v>4</v>
      </c>
    </row>
    <row r="83" spans="1:5" x14ac:dyDescent="0.2">
      <c r="A83" s="358"/>
      <c r="B83" s="373"/>
      <c r="C83" s="361"/>
      <c r="D83" s="22" t="s">
        <v>218</v>
      </c>
      <c r="E83" s="26" t="s">
        <v>219</v>
      </c>
    </row>
    <row r="84" spans="1:5" ht="25.5" x14ac:dyDescent="0.2">
      <c r="A84" s="359"/>
      <c r="B84" s="374"/>
      <c r="C84" s="362"/>
      <c r="D84" s="22" t="s">
        <v>220</v>
      </c>
      <c r="E84" s="28" t="s">
        <v>221</v>
      </c>
    </row>
    <row r="85" spans="1:5" x14ac:dyDescent="0.2">
      <c r="A85" s="357" t="s">
        <v>222</v>
      </c>
      <c r="B85" s="372"/>
      <c r="C85" s="357" t="s">
        <v>223</v>
      </c>
      <c r="D85" s="22" t="s">
        <v>159</v>
      </c>
      <c r="E85" s="28" t="s">
        <v>224</v>
      </c>
    </row>
    <row r="86" spans="1:5" x14ac:dyDescent="0.2">
      <c r="A86" s="358"/>
      <c r="B86" s="373"/>
      <c r="C86" s="361"/>
      <c r="D86" s="22" t="s">
        <v>225</v>
      </c>
      <c r="E86" s="29">
        <v>42125</v>
      </c>
    </row>
    <row r="87" spans="1:5" x14ac:dyDescent="0.2">
      <c r="A87" s="358"/>
      <c r="B87" s="373"/>
      <c r="C87" s="361"/>
      <c r="D87" s="22" t="s">
        <v>226</v>
      </c>
      <c r="E87" s="29">
        <v>42685</v>
      </c>
    </row>
    <row r="88" spans="1:5" x14ac:dyDescent="0.2">
      <c r="A88" s="359"/>
      <c r="B88" s="374"/>
      <c r="C88" s="362"/>
      <c r="D88" s="22" t="s">
        <v>65</v>
      </c>
      <c r="E88" s="28" t="s">
        <v>131</v>
      </c>
    </row>
    <row r="89" spans="1:5" x14ac:dyDescent="0.2">
      <c r="A89" s="357" t="s">
        <v>227</v>
      </c>
      <c r="B89" s="372"/>
      <c r="C89" s="357" t="s">
        <v>228</v>
      </c>
      <c r="D89" s="22" t="s">
        <v>186</v>
      </c>
      <c r="E89" s="28" t="s">
        <v>229</v>
      </c>
    </row>
    <row r="90" spans="1:5" x14ac:dyDescent="0.2">
      <c r="A90" s="358"/>
      <c r="B90" s="373"/>
      <c r="C90" s="358"/>
      <c r="D90" s="22" t="s">
        <v>174</v>
      </c>
      <c r="E90" s="28" t="s">
        <v>230</v>
      </c>
    </row>
    <row r="91" spans="1:5" x14ac:dyDescent="0.2">
      <c r="A91" s="358"/>
      <c r="B91" s="373"/>
      <c r="C91" s="358"/>
      <c r="D91" s="22" t="s">
        <v>231</v>
      </c>
      <c r="E91" s="25">
        <v>50000</v>
      </c>
    </row>
    <row r="92" spans="1:5" x14ac:dyDescent="0.2">
      <c r="A92" s="358"/>
      <c r="B92" s="373"/>
      <c r="C92" s="358"/>
      <c r="D92" s="22" t="s">
        <v>183</v>
      </c>
      <c r="E92" s="26" t="s">
        <v>232</v>
      </c>
    </row>
    <row r="93" spans="1:5" x14ac:dyDescent="0.2">
      <c r="A93" s="358"/>
      <c r="B93" s="373"/>
      <c r="C93" s="358"/>
      <c r="D93" s="22" t="s">
        <v>177</v>
      </c>
      <c r="E93" s="28" t="s">
        <v>144</v>
      </c>
    </row>
    <row r="94" spans="1:5" x14ac:dyDescent="0.2">
      <c r="A94" s="359"/>
      <c r="B94" s="374"/>
      <c r="C94" s="359"/>
      <c r="D94" s="22" t="s">
        <v>65</v>
      </c>
      <c r="E94" s="28" t="s">
        <v>131</v>
      </c>
    </row>
    <row r="95" spans="1:5" x14ac:dyDescent="0.2">
      <c r="A95" s="357" t="s">
        <v>233</v>
      </c>
      <c r="B95" s="372"/>
      <c r="C95" s="357" t="s">
        <v>234</v>
      </c>
      <c r="D95" s="22" t="s">
        <v>235</v>
      </c>
      <c r="E95" s="28" t="s">
        <v>236</v>
      </c>
    </row>
    <row r="96" spans="1:5" x14ac:dyDescent="0.2">
      <c r="A96" s="358"/>
      <c r="B96" s="373"/>
      <c r="C96" s="358"/>
      <c r="D96" s="22" t="s">
        <v>237</v>
      </c>
      <c r="E96" s="28" t="s">
        <v>238</v>
      </c>
    </row>
    <row r="97" spans="1:5" x14ac:dyDescent="0.2">
      <c r="A97" s="358"/>
      <c r="B97" s="373"/>
      <c r="C97" s="358"/>
      <c r="D97" s="22" t="s">
        <v>239</v>
      </c>
      <c r="E97" s="28" t="s">
        <v>240</v>
      </c>
    </row>
    <row r="98" spans="1:5" x14ac:dyDescent="0.2">
      <c r="A98" s="358"/>
      <c r="B98" s="373"/>
      <c r="C98" s="358"/>
      <c r="D98" s="22" t="s">
        <v>241</v>
      </c>
      <c r="E98" s="25">
        <v>30</v>
      </c>
    </row>
    <row r="99" spans="1:5" x14ac:dyDescent="0.2">
      <c r="A99" s="358"/>
      <c r="B99" s="373"/>
      <c r="C99" s="358"/>
      <c r="D99" s="22" t="s">
        <v>242</v>
      </c>
      <c r="E99" s="33">
        <v>42685</v>
      </c>
    </row>
    <row r="100" spans="1:5" x14ac:dyDescent="0.2">
      <c r="A100" s="358"/>
      <c r="B100" s="373"/>
      <c r="C100" s="358"/>
      <c r="D100" s="22" t="s">
        <v>243</v>
      </c>
      <c r="E100" s="26" t="s">
        <v>144</v>
      </c>
    </row>
    <row r="101" spans="1:5" x14ac:dyDescent="0.2">
      <c r="A101" s="359"/>
      <c r="B101" s="374"/>
      <c r="C101" s="359"/>
      <c r="D101" s="22" t="s">
        <v>65</v>
      </c>
      <c r="E101" s="28" t="s">
        <v>131</v>
      </c>
    </row>
    <row r="102" spans="1:5" x14ac:dyDescent="0.2">
      <c r="A102" s="357" t="s">
        <v>244</v>
      </c>
      <c r="B102" s="372"/>
      <c r="C102" s="357" t="s">
        <v>245</v>
      </c>
      <c r="D102" s="22" t="s">
        <v>246</v>
      </c>
      <c r="E102" s="28" t="s">
        <v>247</v>
      </c>
    </row>
    <row r="103" spans="1:5" x14ac:dyDescent="0.2">
      <c r="A103" s="358"/>
      <c r="B103" s="373"/>
      <c r="C103" s="358"/>
      <c r="D103" s="22" t="s">
        <v>186</v>
      </c>
      <c r="E103" s="28" t="s">
        <v>248</v>
      </c>
    </row>
    <row r="104" spans="1:5" x14ac:dyDescent="0.2">
      <c r="A104" s="358"/>
      <c r="B104" s="373"/>
      <c r="C104" s="358"/>
      <c r="D104" s="22" t="s">
        <v>249</v>
      </c>
      <c r="E104" s="25">
        <v>13800001111</v>
      </c>
    </row>
    <row r="105" spans="1:5" x14ac:dyDescent="0.2">
      <c r="A105" s="358"/>
      <c r="B105" s="373"/>
      <c r="C105" s="358"/>
      <c r="D105" s="22" t="s">
        <v>122</v>
      </c>
      <c r="E105" s="27" t="s">
        <v>250</v>
      </c>
    </row>
    <row r="106" spans="1:5" x14ac:dyDescent="0.2">
      <c r="A106" s="359"/>
      <c r="B106" s="374"/>
      <c r="C106" s="359"/>
      <c r="D106" s="22" t="s">
        <v>65</v>
      </c>
      <c r="E106" s="26" t="s">
        <v>131</v>
      </c>
    </row>
    <row r="107" spans="1:5" ht="25.5" x14ac:dyDescent="0.2">
      <c r="A107" s="360" t="s">
        <v>251</v>
      </c>
      <c r="B107" s="372"/>
      <c r="C107" s="360" t="s">
        <v>252</v>
      </c>
      <c r="D107" s="22" t="s">
        <v>253</v>
      </c>
      <c r="E107" s="28" t="s">
        <v>254</v>
      </c>
    </row>
    <row r="108" spans="1:5" x14ac:dyDescent="0.2">
      <c r="A108" s="361"/>
      <c r="B108" s="373"/>
      <c r="C108" s="361"/>
      <c r="D108" s="22" t="s">
        <v>255</v>
      </c>
      <c r="E108" s="25">
        <v>550</v>
      </c>
    </row>
    <row r="109" spans="1:5" x14ac:dyDescent="0.2">
      <c r="A109" s="361"/>
      <c r="B109" s="373"/>
      <c r="C109" s="361"/>
      <c r="D109" s="22" t="s">
        <v>256</v>
      </c>
      <c r="E109" s="25">
        <v>600</v>
      </c>
    </row>
    <row r="110" spans="1:5" x14ac:dyDescent="0.2">
      <c r="A110" s="361"/>
      <c r="B110" s="373"/>
      <c r="C110" s="361"/>
      <c r="D110" s="22" t="s">
        <v>257</v>
      </c>
      <c r="E110" s="29">
        <v>42248</v>
      </c>
    </row>
    <row r="111" spans="1:5" x14ac:dyDescent="0.2">
      <c r="A111" s="361"/>
      <c r="B111" s="373"/>
      <c r="C111" s="361"/>
      <c r="D111" s="22" t="s">
        <v>258</v>
      </c>
      <c r="E111" s="27" t="s">
        <v>259</v>
      </c>
    </row>
    <row r="112" spans="1:5" x14ac:dyDescent="0.2">
      <c r="A112" s="361"/>
      <c r="B112" s="373"/>
      <c r="C112" s="361"/>
      <c r="D112" s="22" t="s">
        <v>260</v>
      </c>
      <c r="E112" s="27" t="s">
        <v>131</v>
      </c>
    </row>
    <row r="113" spans="1:5" x14ac:dyDescent="0.2">
      <c r="A113" s="361"/>
      <c r="B113" s="373"/>
      <c r="C113" s="361"/>
      <c r="D113" s="22" t="s">
        <v>261</v>
      </c>
      <c r="E113" s="27" t="s">
        <v>131</v>
      </c>
    </row>
    <row r="114" spans="1:5" ht="25.5" x14ac:dyDescent="0.2">
      <c r="A114" s="361"/>
      <c r="B114" s="373"/>
      <c r="C114" s="361"/>
      <c r="D114" s="22" t="s">
        <v>262</v>
      </c>
      <c r="E114" s="27" t="s">
        <v>131</v>
      </c>
    </row>
    <row r="115" spans="1:5" x14ac:dyDescent="0.2">
      <c r="A115" s="361"/>
      <c r="B115" s="373"/>
      <c r="C115" s="361"/>
      <c r="D115" s="22" t="s">
        <v>263</v>
      </c>
      <c r="E115" s="27"/>
    </row>
    <row r="116" spans="1:5" x14ac:dyDescent="0.2">
      <c r="A116" s="361"/>
      <c r="B116" s="373"/>
      <c r="C116" s="361"/>
      <c r="D116" s="22" t="s">
        <v>264</v>
      </c>
      <c r="E116" s="27"/>
    </row>
    <row r="117" spans="1:5" x14ac:dyDescent="0.2">
      <c r="A117" s="362"/>
      <c r="B117" s="374"/>
      <c r="C117" s="362"/>
      <c r="D117" s="22" t="s">
        <v>265</v>
      </c>
      <c r="E117" s="27"/>
    </row>
    <row r="118" spans="1:5" x14ac:dyDescent="0.2">
      <c r="A118" s="363" t="s">
        <v>266</v>
      </c>
      <c r="B118" s="372"/>
      <c r="C118" s="360" t="s">
        <v>267</v>
      </c>
      <c r="D118" s="22" t="s">
        <v>268</v>
      </c>
      <c r="E118" s="27" t="s">
        <v>269</v>
      </c>
    </row>
    <row r="119" spans="1:5" x14ac:dyDescent="0.2">
      <c r="A119" s="364"/>
      <c r="B119" s="373"/>
      <c r="C119" s="361"/>
      <c r="D119" s="22" t="s">
        <v>270</v>
      </c>
      <c r="E119" s="27" t="s">
        <v>271</v>
      </c>
    </row>
    <row r="120" spans="1:5" x14ac:dyDescent="0.2">
      <c r="A120" s="364"/>
      <c r="B120" s="373"/>
      <c r="C120" s="361"/>
      <c r="D120" s="22" t="s">
        <v>272</v>
      </c>
      <c r="E120" s="27" t="s">
        <v>131</v>
      </c>
    </row>
    <row r="121" spans="1:5" x14ac:dyDescent="0.2">
      <c r="A121" s="364"/>
      <c r="B121" s="373"/>
      <c r="C121" s="361"/>
      <c r="D121" s="22" t="s">
        <v>65</v>
      </c>
      <c r="E121" s="27" t="s">
        <v>131</v>
      </c>
    </row>
    <row r="122" spans="1:5" x14ac:dyDescent="0.2">
      <c r="A122" s="364"/>
      <c r="B122" s="373"/>
      <c r="C122" s="362"/>
      <c r="D122" s="22" t="s">
        <v>273</v>
      </c>
      <c r="E122" s="27" t="s">
        <v>274</v>
      </c>
    </row>
    <row r="123" spans="1:5" x14ac:dyDescent="0.2">
      <c r="A123" s="364"/>
      <c r="B123" s="373"/>
      <c r="C123" s="357" t="s">
        <v>275</v>
      </c>
      <c r="D123" s="31" t="s">
        <v>276</v>
      </c>
      <c r="E123" s="34">
        <v>42638</v>
      </c>
    </row>
    <row r="124" spans="1:5" x14ac:dyDescent="0.2">
      <c r="A124" s="364"/>
      <c r="B124" s="373"/>
      <c r="C124" s="358"/>
      <c r="D124" s="31" t="s">
        <v>272</v>
      </c>
      <c r="E124" s="26" t="s">
        <v>131</v>
      </c>
    </row>
    <row r="125" spans="1:5" x14ac:dyDescent="0.2">
      <c r="A125" s="365"/>
      <c r="B125" s="374"/>
      <c r="C125" s="359"/>
      <c r="D125" s="31" t="s">
        <v>277</v>
      </c>
      <c r="E125" s="26" t="s">
        <v>278</v>
      </c>
    </row>
    <row r="126" spans="1:5" x14ac:dyDescent="0.2">
      <c r="A126" s="360" t="s">
        <v>279</v>
      </c>
      <c r="B126" s="372"/>
      <c r="C126" s="360" t="s">
        <v>280</v>
      </c>
      <c r="D126" s="22" t="s">
        <v>281</v>
      </c>
      <c r="E126" s="35" t="s">
        <v>282</v>
      </c>
    </row>
    <row r="127" spans="1:5" x14ac:dyDescent="0.2">
      <c r="A127" s="361"/>
      <c r="B127" s="373"/>
      <c r="C127" s="361"/>
      <c r="D127" s="22" t="s">
        <v>283</v>
      </c>
      <c r="E127" s="25">
        <v>5000</v>
      </c>
    </row>
    <row r="128" spans="1:5" x14ac:dyDescent="0.2">
      <c r="A128" s="361"/>
      <c r="B128" s="373"/>
      <c r="C128" s="361"/>
      <c r="D128" s="22" t="s">
        <v>284</v>
      </c>
      <c r="E128" s="25">
        <v>15000</v>
      </c>
    </row>
    <row r="129" spans="1:5" x14ac:dyDescent="0.2">
      <c r="A129" s="361"/>
      <c r="B129" s="373"/>
      <c r="C129" s="361"/>
      <c r="D129" s="22" t="s">
        <v>285</v>
      </c>
      <c r="E129" s="25" t="s">
        <v>286</v>
      </c>
    </row>
    <row r="130" spans="1:5" x14ac:dyDescent="0.2">
      <c r="A130" s="361"/>
      <c r="B130" s="373"/>
      <c r="C130" s="361"/>
      <c r="D130" s="22" t="s">
        <v>287</v>
      </c>
      <c r="E130" s="25">
        <v>800</v>
      </c>
    </row>
    <row r="131" spans="1:5" x14ac:dyDescent="0.2">
      <c r="A131" s="361"/>
      <c r="B131" s="373"/>
      <c r="C131" s="361"/>
      <c r="D131" s="22" t="s">
        <v>288</v>
      </c>
      <c r="E131" s="25" t="s">
        <v>131</v>
      </c>
    </row>
    <row r="132" spans="1:5" x14ac:dyDescent="0.2">
      <c r="A132" s="361"/>
      <c r="B132" s="373"/>
      <c r="C132" s="361"/>
      <c r="D132" s="22" t="s">
        <v>289</v>
      </c>
      <c r="E132" s="25">
        <v>50</v>
      </c>
    </row>
    <row r="133" spans="1:5" x14ac:dyDescent="0.2">
      <c r="A133" s="361"/>
      <c r="B133" s="373"/>
      <c r="C133" s="361"/>
      <c r="D133" s="22" t="s">
        <v>290</v>
      </c>
      <c r="E133" s="25">
        <v>30</v>
      </c>
    </row>
    <row r="134" spans="1:5" x14ac:dyDescent="0.2">
      <c r="A134" s="361"/>
      <c r="B134" s="373"/>
      <c r="C134" s="362"/>
      <c r="D134" s="22" t="s">
        <v>291</v>
      </c>
      <c r="E134" s="25">
        <v>60</v>
      </c>
    </row>
    <row r="135" spans="1:5" x14ac:dyDescent="0.2">
      <c r="A135" s="361"/>
      <c r="B135" s="373"/>
      <c r="C135" s="360" t="s">
        <v>292</v>
      </c>
      <c r="D135" s="22" t="s">
        <v>293</v>
      </c>
      <c r="E135" s="36">
        <v>3</v>
      </c>
    </row>
    <row r="136" spans="1:5" x14ac:dyDescent="0.2">
      <c r="A136" s="361"/>
      <c r="B136" s="373"/>
      <c r="C136" s="361"/>
      <c r="D136" s="22" t="s">
        <v>294</v>
      </c>
      <c r="E136" s="27" t="s">
        <v>295</v>
      </c>
    </row>
    <row r="137" spans="1:5" x14ac:dyDescent="0.2">
      <c r="A137" s="361"/>
      <c r="B137" s="373"/>
      <c r="C137" s="361"/>
      <c r="D137" s="22" t="s">
        <v>296</v>
      </c>
      <c r="E137" s="27" t="s">
        <v>297</v>
      </c>
    </row>
    <row r="138" spans="1:5" x14ac:dyDescent="0.2">
      <c r="A138" s="361"/>
      <c r="B138" s="373"/>
      <c r="C138" s="362"/>
      <c r="D138" s="22" t="s">
        <v>65</v>
      </c>
      <c r="E138" s="27" t="s">
        <v>131</v>
      </c>
    </row>
    <row r="139" spans="1:5" x14ac:dyDescent="0.2">
      <c r="A139" s="361"/>
      <c r="B139" s="373"/>
      <c r="C139" s="360" t="s">
        <v>298</v>
      </c>
      <c r="D139" s="22" t="s">
        <v>299</v>
      </c>
      <c r="E139" s="25">
        <v>1</v>
      </c>
    </row>
    <row r="140" spans="1:5" x14ac:dyDescent="0.2">
      <c r="A140" s="361"/>
      <c r="B140" s="373"/>
      <c r="C140" s="361"/>
      <c r="D140" s="22" t="s">
        <v>300</v>
      </c>
      <c r="E140" s="27" t="s">
        <v>301</v>
      </c>
    </row>
    <row r="141" spans="1:5" x14ac:dyDescent="0.2">
      <c r="A141" s="361"/>
      <c r="B141" s="373"/>
      <c r="C141" s="361"/>
      <c r="D141" s="22" t="s">
        <v>302</v>
      </c>
      <c r="E141" s="25">
        <v>2</v>
      </c>
    </row>
    <row r="142" spans="1:5" x14ac:dyDescent="0.2">
      <c r="A142" s="361"/>
      <c r="B142" s="373"/>
      <c r="C142" s="361"/>
      <c r="D142" s="22" t="s">
        <v>303</v>
      </c>
      <c r="E142" s="25" t="s">
        <v>304</v>
      </c>
    </row>
    <row r="143" spans="1:5" x14ac:dyDescent="0.2">
      <c r="A143" s="361"/>
      <c r="B143" s="373"/>
      <c r="C143" s="361"/>
      <c r="D143" s="22" t="s">
        <v>305</v>
      </c>
      <c r="E143" s="25">
        <v>3</v>
      </c>
    </row>
    <row r="144" spans="1:5" x14ac:dyDescent="0.2">
      <c r="A144" s="361"/>
      <c r="B144" s="373"/>
      <c r="C144" s="361"/>
      <c r="D144" s="22" t="s">
        <v>306</v>
      </c>
      <c r="E144" s="29">
        <v>42651</v>
      </c>
    </row>
    <row r="145" spans="1:5" x14ac:dyDescent="0.2">
      <c r="A145" s="361"/>
      <c r="B145" s="373"/>
      <c r="C145" s="361"/>
      <c r="D145" s="22" t="s">
        <v>307</v>
      </c>
      <c r="E145" s="25"/>
    </row>
    <row r="146" spans="1:5" x14ac:dyDescent="0.2">
      <c r="A146" s="361"/>
      <c r="B146" s="373"/>
      <c r="C146" s="362"/>
      <c r="D146" s="22" t="s">
        <v>65</v>
      </c>
      <c r="E146" s="25" t="s">
        <v>131</v>
      </c>
    </row>
    <row r="147" spans="1:5" x14ac:dyDescent="0.2">
      <c r="A147" s="361"/>
      <c r="B147" s="373"/>
      <c r="C147" s="360" t="s">
        <v>308</v>
      </c>
      <c r="D147" s="22" t="s">
        <v>299</v>
      </c>
      <c r="E147" s="25">
        <v>1</v>
      </c>
    </row>
    <row r="148" spans="1:5" x14ac:dyDescent="0.2">
      <c r="A148" s="361"/>
      <c r="B148" s="373"/>
      <c r="C148" s="361"/>
      <c r="D148" s="22" t="s">
        <v>300</v>
      </c>
      <c r="E148" s="27" t="s">
        <v>301</v>
      </c>
    </row>
    <row r="149" spans="1:5" x14ac:dyDescent="0.2">
      <c r="A149" s="361"/>
      <c r="B149" s="373"/>
      <c r="C149" s="361"/>
      <c r="D149" s="22" t="s">
        <v>302</v>
      </c>
      <c r="E149" s="25">
        <v>2</v>
      </c>
    </row>
    <row r="150" spans="1:5" x14ac:dyDescent="0.2">
      <c r="A150" s="361"/>
      <c r="B150" s="373"/>
      <c r="C150" s="361"/>
      <c r="D150" s="22" t="s">
        <v>303</v>
      </c>
      <c r="E150" s="25" t="s">
        <v>304</v>
      </c>
    </row>
    <row r="151" spans="1:5" x14ac:dyDescent="0.2">
      <c r="A151" s="361"/>
      <c r="B151" s="373"/>
      <c r="C151" s="361"/>
      <c r="D151" s="22" t="s">
        <v>305</v>
      </c>
      <c r="E151" s="25">
        <v>3</v>
      </c>
    </row>
    <row r="152" spans="1:5" x14ac:dyDescent="0.2">
      <c r="A152" s="361"/>
      <c r="B152" s="373"/>
      <c r="C152" s="361"/>
      <c r="D152" s="22" t="s">
        <v>306</v>
      </c>
      <c r="E152" s="29">
        <v>42651</v>
      </c>
    </row>
    <row r="153" spans="1:5" x14ac:dyDescent="0.2">
      <c r="A153" s="361"/>
      <c r="B153" s="373"/>
      <c r="C153" s="361"/>
      <c r="D153" s="22" t="s">
        <v>307</v>
      </c>
      <c r="E153" s="25"/>
    </row>
    <row r="154" spans="1:5" x14ac:dyDescent="0.2">
      <c r="A154" s="362"/>
      <c r="B154" s="374"/>
      <c r="C154" s="362"/>
      <c r="D154" s="22" t="s">
        <v>65</v>
      </c>
      <c r="E154" s="25" t="s">
        <v>131</v>
      </c>
    </row>
    <row r="155" spans="1:5" ht="25.5" x14ac:dyDescent="0.2">
      <c r="A155" s="357" t="s">
        <v>309</v>
      </c>
      <c r="B155" s="372"/>
      <c r="C155" s="357" t="s">
        <v>310</v>
      </c>
      <c r="D155" s="22" t="s">
        <v>311</v>
      </c>
      <c r="E155" s="28" t="s">
        <v>312</v>
      </c>
    </row>
    <row r="156" spans="1:5" x14ac:dyDescent="0.2">
      <c r="A156" s="359"/>
      <c r="B156" s="374"/>
      <c r="C156" s="359"/>
      <c r="D156" s="22" t="s">
        <v>313</v>
      </c>
      <c r="E156" s="26" t="s">
        <v>131</v>
      </c>
    </row>
    <row r="157" spans="1:5" ht="25.5" x14ac:dyDescent="0.2">
      <c r="A157" s="357" t="s">
        <v>314</v>
      </c>
      <c r="B157" s="372"/>
      <c r="C157" s="357" t="s">
        <v>315</v>
      </c>
      <c r="D157" s="22" t="s">
        <v>316</v>
      </c>
      <c r="E157" s="28" t="s">
        <v>317</v>
      </c>
    </row>
    <row r="158" spans="1:5" x14ac:dyDescent="0.2">
      <c r="A158" s="358"/>
      <c r="B158" s="373"/>
      <c r="C158" s="358"/>
      <c r="D158" s="22" t="s">
        <v>318</v>
      </c>
      <c r="E158" s="28" t="s">
        <v>319</v>
      </c>
    </row>
    <row r="159" spans="1:5" x14ac:dyDescent="0.2">
      <c r="A159" s="358"/>
      <c r="B159" s="373"/>
      <c r="C159" s="358"/>
      <c r="D159" s="22" t="s">
        <v>320</v>
      </c>
      <c r="E159" s="28" t="s">
        <v>321</v>
      </c>
    </row>
    <row r="160" spans="1:5" x14ac:dyDescent="0.2">
      <c r="A160" s="359"/>
      <c r="B160" s="374"/>
      <c r="C160" s="359"/>
      <c r="D160" s="22" t="s">
        <v>322</v>
      </c>
      <c r="E160" s="28" t="s">
        <v>323</v>
      </c>
    </row>
    <row r="161" spans="1:5" x14ac:dyDescent="0.2">
      <c r="A161" s="26" t="s">
        <v>324</v>
      </c>
      <c r="B161" s="27"/>
      <c r="C161" s="357" t="s">
        <v>325</v>
      </c>
      <c r="D161" s="22" t="s">
        <v>293</v>
      </c>
      <c r="E161" s="30">
        <v>1</v>
      </c>
    </row>
    <row r="162" spans="1:5" x14ac:dyDescent="0.2">
      <c r="A162" s="27"/>
      <c r="B162" s="27"/>
      <c r="C162" s="358"/>
      <c r="D162" s="22" t="s">
        <v>326</v>
      </c>
      <c r="E162" s="26" t="s">
        <v>327</v>
      </c>
    </row>
    <row r="163" spans="1:5" x14ac:dyDescent="0.2">
      <c r="A163" s="27"/>
      <c r="B163" s="27"/>
      <c r="C163" s="358"/>
      <c r="D163" s="22" t="s">
        <v>328</v>
      </c>
      <c r="E163" s="28" t="s">
        <v>329</v>
      </c>
    </row>
    <row r="164" spans="1:5" x14ac:dyDescent="0.2">
      <c r="A164" s="27"/>
      <c r="B164" s="27"/>
      <c r="C164" s="358"/>
      <c r="D164" s="31" t="s">
        <v>330</v>
      </c>
      <c r="E164" s="28" t="s">
        <v>331</v>
      </c>
    </row>
    <row r="165" spans="1:5" x14ac:dyDescent="0.2">
      <c r="A165" s="27"/>
      <c r="B165" s="27"/>
      <c r="C165" s="358"/>
      <c r="D165" s="31" t="s">
        <v>65</v>
      </c>
      <c r="E165" s="28" t="s">
        <v>131</v>
      </c>
    </row>
    <row r="166" spans="1:5" x14ac:dyDescent="0.2">
      <c r="A166" s="27"/>
      <c r="B166" s="27"/>
      <c r="C166" s="359"/>
      <c r="D166" s="31" t="s">
        <v>332</v>
      </c>
      <c r="E166" s="28" t="s">
        <v>333</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Snapshot</vt:lpstr>
      <vt:lpstr>Trend</vt:lpstr>
      <vt:lpstr>UseCases</vt:lpstr>
      <vt:lpstr>Cancel Blend</vt:lpstr>
      <vt:lpstr>UC001 Test Caces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serena</cp:lastModifiedBy>
  <cp:lastPrinted>2010-01-30T03:11:00Z</cp:lastPrinted>
  <dcterms:created xsi:type="dcterms:W3CDTF">1996-10-14T23:33:00Z</dcterms:created>
  <dcterms:modified xsi:type="dcterms:W3CDTF">2023-11-27T05:47:12Z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