
<file path=[Content_Types].xml><?xml version="1.0" encoding="utf-8"?>
<Types xmlns="http://schemas.openxmlformats.org/package/2006/content-types">
  <Default Extension="bin" ContentType="application/vnd.openxmlformats-officedocument.oleObjec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printerSettings/printerSettings1.bin" ContentType="application/vnd.openxmlformats-officedocument.spreadsheetml.printerSettings"/>
  <Override PartName="/xl/drawings/drawing3.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printerSettings/printerSettings2.bin" ContentType="application/vnd.openxmlformats-officedocument.spreadsheetml.printerSettings"/>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D:\SanjelDocuments\trunk\Requirements\Phase 63 - Product Haul clean up\Test Case\DRB\"/>
    </mc:Choice>
  </mc:AlternateContent>
  <xr:revisionPtr revIDLastSave="0" documentId="13_ncr:1_{23850DA2-12C0-4D6A-A236-03C4FE7B8E7D}" xr6:coauthVersionLast="47" xr6:coauthVersionMax="47" xr10:uidLastSave="{00000000-0000-0000-0000-000000000000}"/>
  <bookViews>
    <workbookView xWindow="-120" yWindow="-120" windowWidth="29040" windowHeight="15840" tabRatio="959" activeTab="3" xr2:uid="{00000000-000D-0000-FFFF-FFFF00000000}"/>
  </bookViews>
  <sheets>
    <sheet name="Snapshot" sheetId="5" r:id="rId1"/>
    <sheet name="Trend" sheetId="32538" r:id="rId2"/>
    <sheet name="Use Cases" sheetId="32578" r:id="rId3"/>
    <sheet name="Onlocation" sheetId="32539" r:id="rId4"/>
    <sheet name="UC001" sheetId="3261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4" i="32539" l="1"/>
  <c r="G10" i="32539"/>
  <c r="E10" i="32539"/>
  <c r="J44" i="5" s="1"/>
  <c r="G8" i="32539"/>
  <c r="L40" i="5" s="1"/>
  <c r="E8" i="32539"/>
  <c r="J40" i="5" s="1"/>
  <c r="G7" i="32539"/>
  <c r="L39" i="5" s="1"/>
  <c r="E7" i="32539"/>
  <c r="G6" i="32539"/>
  <c r="E6" i="32539"/>
  <c r="E9" i="32539" s="1"/>
  <c r="G5" i="32539"/>
  <c r="L37" i="5" s="1"/>
  <c r="E5" i="32539"/>
  <c r="J37" i="5" s="1"/>
  <c r="G4" i="32539"/>
  <c r="E4" i="32539"/>
  <c r="J36" i="5" s="1"/>
  <c r="A1" i="32539"/>
  <c r="A34" i="32538"/>
  <c r="A35" i="32538" s="1"/>
  <c r="A36" i="32538" s="1"/>
  <c r="A37" i="32538" s="1"/>
  <c r="A38" i="32538" s="1"/>
  <c r="A39" i="32538" s="1"/>
  <c r="A40" i="32538" s="1"/>
  <c r="A41" i="32538" s="1"/>
  <c r="A42" i="32538" s="1"/>
  <c r="F3" i="32538"/>
  <c r="F2" i="32538"/>
  <c r="L44" i="5"/>
  <c r="J39" i="5"/>
  <c r="L38" i="5"/>
  <c r="E38" i="5"/>
  <c r="A38" i="5"/>
  <c r="E37" i="5"/>
  <c r="D37" i="5"/>
  <c r="A37" i="5"/>
  <c r="L36" i="5"/>
  <c r="L42" i="5" s="1"/>
  <c r="E36" i="5"/>
  <c r="D36" i="5"/>
  <c r="A36" i="5"/>
  <c r="E35" i="5"/>
  <c r="D35" i="5"/>
  <c r="A35" i="5"/>
  <c r="E34" i="5"/>
  <c r="D34" i="5"/>
  <c r="A34" i="5"/>
  <c r="E33" i="5"/>
  <c r="D33" i="5"/>
  <c r="A33" i="5"/>
  <c r="E32" i="5"/>
  <c r="D32" i="5"/>
  <c r="A32" i="5"/>
  <c r="E31" i="5"/>
  <c r="D31" i="5"/>
  <c r="A31" i="5"/>
  <c r="E30" i="5"/>
  <c r="D30" i="5"/>
  <c r="A30" i="5"/>
  <c r="E29" i="5"/>
  <c r="D29" i="5"/>
  <c r="A29" i="5"/>
  <c r="E28" i="5"/>
  <c r="D28" i="5"/>
  <c r="A28" i="5"/>
  <c r="E27" i="5"/>
  <c r="D27" i="5"/>
  <c r="A27" i="5"/>
  <c r="E26" i="5"/>
  <c r="D26" i="5"/>
  <c r="A26" i="5"/>
  <c r="E25" i="5"/>
  <c r="D25" i="5"/>
  <c r="A25" i="5"/>
  <c r="E24" i="5"/>
  <c r="D24" i="5"/>
  <c r="A24" i="5"/>
  <c r="E23" i="5"/>
  <c r="D23" i="5"/>
  <c r="A23" i="5"/>
  <c r="E22" i="5"/>
  <c r="D22" i="5"/>
  <c r="A22" i="5"/>
  <c r="A21" i="5"/>
  <c r="F3" i="5"/>
  <c r="F2" i="5"/>
  <c r="G9" i="32539" l="1"/>
  <c r="E21" i="5" s="1"/>
  <c r="E40" i="5" s="1"/>
  <c r="J42" i="5"/>
  <c r="K42" i="5" s="1"/>
  <c r="K37" i="5"/>
  <c r="K39" i="5"/>
  <c r="F8" i="32539"/>
  <c r="F4" i="32539"/>
  <c r="D21" i="5"/>
  <c r="D40" i="5" s="1"/>
  <c r="F9" i="32539"/>
  <c r="F7" i="32539"/>
  <c r="F5" i="32539"/>
  <c r="F6" i="32539"/>
  <c r="J38" i="5"/>
  <c r="K38" i="5" s="1"/>
  <c r="A65" i="32539"/>
  <c r="A66" i="32539" s="1"/>
  <c r="A67" i="32539" s="1"/>
  <c r="A68" i="32539" l="1"/>
  <c r="A69" i="32539" s="1"/>
  <c r="K36" i="5"/>
  <c r="K40" i="5"/>
  <c r="D38" i="5"/>
  <c r="A70" i="32539" l="1"/>
  <c r="A71" i="32539" s="1"/>
  <c r="A72" i="32539" s="1"/>
  <c r="A73" i="32539" s="1"/>
  <c r="A74" i="3253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mp</author>
  </authors>
  <commentList>
    <comment ref="B8" authorId="0" shapeId="0" xr:uid="{00000000-0006-0000-0000-000001000000}">
      <text>
        <r>
          <rPr>
            <sz val="9"/>
            <rFont val="Tahoma"/>
            <family val="2"/>
          </rPr>
          <t>在白色区域输入公司信息</t>
        </r>
      </text>
    </comment>
    <comment ref="G8" authorId="0" shapeId="0" xr:uid="{00000000-0006-0000-0000-000002000000}">
      <text>
        <r>
          <rPr>
            <sz val="9"/>
            <rFont val="Tahoma"/>
            <family val="2"/>
          </rPr>
          <t>Change staff type in the white cells below; leave the gray cells unchanged</t>
        </r>
      </text>
    </comment>
    <comment ref="I8" authorId="0" shapeId="0" xr:uid="{00000000-0006-0000-0000-000003000000}">
      <text>
        <r>
          <rPr>
            <sz val="9"/>
            <rFont val="Tahoma"/>
            <family val="2"/>
          </rPr>
          <t>Enter Test Cycle information for the given attribute into the white cells below</t>
        </r>
      </text>
    </comment>
    <comment ref="B15" authorId="0" shapeId="0" xr:uid="{00000000-0006-0000-0000-000004000000}">
      <text>
        <r>
          <rPr>
            <sz val="9"/>
            <rFont val="Tahoma"/>
            <family val="2"/>
          </rPr>
          <t>输入项目信息到白色区域</t>
        </r>
      </text>
    </comment>
    <comment ref="A20" authorId="0" shapeId="0" xr:uid="{00000000-0006-0000-0000-000005000000}">
      <text>
        <r>
          <rPr>
            <sz val="9"/>
            <rFont val="Tahoma"/>
            <family val="2"/>
          </rPr>
          <t xml:space="preserve">不要更改这些值; 公式将根据相应的工作表选项卡名称自动填充单元格。
相反，请更改工作表选项卡名称以表示测试区域。
</t>
        </r>
        <r>
          <rPr>
            <b/>
            <sz val="9"/>
            <rFont val="Tahoma"/>
            <family val="2"/>
          </rPr>
          <t>注意：按F9键EXCEL可重新计算此列的值</t>
        </r>
      </text>
    </comment>
    <comment ref="C20" authorId="0" shapeId="0" xr:uid="{00000000-0006-0000-0000-000006000000}">
      <text>
        <r>
          <rPr>
            <sz val="9"/>
            <rFont val="Tahoma"/>
            <family val="2"/>
          </rPr>
          <t>输入负责本测试区域的测试人员</t>
        </r>
      </text>
    </comment>
    <comment ref="D20" authorId="0" shapeId="0" xr:uid="{00000000-0006-0000-0000-000007000000}">
      <text>
        <r>
          <rPr>
            <sz val="9"/>
            <rFont val="Tahoma"/>
            <family val="2"/>
          </rPr>
          <t>本测试区域的测试用例总数</t>
        </r>
      </text>
    </comment>
    <comment ref="E20" authorId="0" shapeId="0" xr:uid="{00000000-0006-0000-0000-000008000000}">
      <text>
        <r>
          <rPr>
            <sz val="9"/>
            <rFont val="Tahoma"/>
            <family val="2"/>
          </rPr>
          <t>此测试区域所花费总的测试时间.
注意，“测试时间”包括研究，写入和执行测试用例的时间。 测试用例的第一个测试周期很大; 后续的测试周期会更小，因为只有执行时间。</t>
        </r>
      </text>
    </comment>
    <comment ref="G20" authorId="0" shapeId="0" xr:uid="{00000000-0006-0000-0000-000009000000}">
      <text>
        <r>
          <rPr>
            <sz val="9"/>
            <rFont val="Tahoma"/>
            <family val="2"/>
          </rPr>
          <t>本测试区域的测试用例总数</t>
        </r>
      </text>
    </comment>
    <comment ref="I20" authorId="0" shapeId="0" xr:uid="{00000000-0006-0000-0000-00000A000000}">
      <text>
        <r>
          <rPr>
            <sz val="9"/>
            <rFont val="Tahoma"/>
            <family val="2"/>
          </rPr>
          <t>此测试区域所花费总的测试时间.
注意，“测试时间”包括研究，写入和执行测试用例的时间。 测试用例的第一个测试周期很大; 后续的测试周期会更小，因为只有执行时间。</t>
        </r>
      </text>
    </comment>
    <comment ref="J34" authorId="0" shapeId="0" xr:uid="{00000000-0006-0000-0000-00000B000000}">
      <text>
        <r>
          <rPr>
            <sz val="9"/>
            <rFont val="Tahoma"/>
            <family val="2"/>
          </rPr>
          <t xml:space="preserve">本测试区域的测试用例总数
</t>
        </r>
      </text>
    </comment>
    <comment ref="K34" authorId="0" shapeId="0" xr:uid="{00000000-0006-0000-0000-00000C000000}">
      <text>
        <r>
          <rPr>
            <sz val="9"/>
            <rFont val="Tahoma"/>
            <family val="2"/>
          </rPr>
          <t>占测试用例总数的百分比</t>
        </r>
      </text>
    </comment>
    <comment ref="L34" authorId="0" shapeId="0" xr:uid="{00000000-0006-0000-0000-00000D000000}">
      <text>
        <r>
          <rPr>
            <sz val="9"/>
            <rFont val="Tahoma"/>
            <family val="2"/>
          </rPr>
          <t>此测试区域所花费总的测试时间.
注意，“测试时间”包括研究，写入和执行测试用例的时间。 测试用例的第一个测试周期很大; 后续的测试周期会更小，因为只有执行时间。</t>
        </r>
      </text>
    </comment>
    <comment ref="G44" authorId="0" shapeId="0" xr:uid="{00000000-0006-0000-0000-00000E000000}">
      <text>
        <r>
          <rPr>
            <sz val="9"/>
            <rFont val="Tahoma"/>
            <family val="2"/>
          </rPr>
          <t>Not applicable test cases.  
These are not included in any of the counts above in tables or graphs.
These are either test steps without expected results, or unused test cases, or stubs (as come with the original template)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mp</author>
  </authors>
  <commentList>
    <comment ref="B31" authorId="0" shapeId="0" xr:uid="{00000000-0006-0000-0100-000001000000}">
      <text>
        <r>
          <rPr>
            <sz val="9"/>
            <rFont val="Tahoma"/>
            <family val="2"/>
          </rPr>
          <t>Test Cycle Name, taken from the "Snapshot" worksheet's Test Cycle Information section at the end of every test cycle; you manually copy it here</t>
        </r>
      </text>
    </comment>
    <comment ref="C31" authorId="0" shapeId="0" xr:uid="{00000000-0006-0000-0100-000002000000}">
      <text>
        <r>
          <rPr>
            <sz val="9"/>
            <rFont val="Tahoma"/>
            <family val="2"/>
          </rPr>
          <t>Test Case Counts (total and failed) taken from the Test Results Table of worksheet "Snapshot" at the end of each test cycle; you manually copy the values here</t>
        </r>
      </text>
    </comment>
    <comment ref="E31" authorId="0" shapeId="0" xr:uid="{00000000-0006-0000-0100-000003000000}">
      <text>
        <r>
          <rPr>
            <sz val="9"/>
            <rFont val="Tahoma"/>
            <family val="2"/>
          </rPr>
          <t>Total Test Time for each test cycle; you manually copy the values from the "Snapshot" worksheet at the end of each test cycle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mp</author>
  </authors>
  <commentList>
    <comment ref="A1" authorId="0" shapeId="0" xr:uid="{00000000-0006-0000-0500-000001000000}">
      <text>
        <r>
          <rPr>
            <b/>
            <u/>
            <sz val="9"/>
            <rFont val="Tahoma"/>
            <family val="2"/>
          </rPr>
          <t>Worksheet Title</t>
        </r>
        <r>
          <rPr>
            <b/>
            <sz val="9"/>
            <rFont val="Tahoma"/>
            <family val="2"/>
          </rPr>
          <t xml:space="preserve">:
</t>
        </r>
        <r>
          <rPr>
            <sz val="9"/>
            <rFont val="Tahoma"/>
            <family val="2"/>
          </rPr>
          <t xml:space="preserve">Do not change this title…it is automatically 
calculated from the worksheet tab name.
Change the tab name below to auto-
matically reset this cell's value.
</t>
        </r>
      </text>
    </comment>
    <comment ref="D4" authorId="0" shapeId="0" xr:uid="{00000000-0006-0000-0500-000002000000}">
      <text>
        <r>
          <rPr>
            <b/>
            <u/>
            <sz val="9"/>
            <rFont val="Tahoma"/>
            <family val="2"/>
          </rPr>
          <t>Execution Status Type</t>
        </r>
        <r>
          <rPr>
            <b/>
            <sz val="9"/>
            <rFont val="Tahoma"/>
            <family val="2"/>
          </rPr>
          <t xml:space="preserve">:
</t>
        </r>
        <r>
          <rPr>
            <sz val="9"/>
            <rFont val="Tahoma"/>
            <family val="2"/>
          </rPr>
          <t xml:space="preserve">Status type
</t>
        </r>
      </text>
    </comment>
    <comment ref="E4" authorId="0" shapeId="0" xr:uid="{00000000-0006-0000-0500-000003000000}">
      <text>
        <r>
          <rPr>
            <b/>
            <u/>
            <sz val="9"/>
            <rFont val="Tahoma"/>
            <family val="2"/>
          </rPr>
          <t>Test Case Count</t>
        </r>
        <r>
          <rPr>
            <b/>
            <sz val="9"/>
            <rFont val="Tahoma"/>
            <family val="2"/>
          </rPr>
          <t xml:space="preserve">:
</t>
        </r>
        <r>
          <rPr>
            <sz val="9"/>
            <rFont val="Tahoma"/>
            <family val="2"/>
          </rPr>
          <t>Count of test cases for given status type</t>
        </r>
      </text>
    </comment>
    <comment ref="F4" authorId="0" shapeId="0" xr:uid="{00000000-0006-0000-0500-000004000000}">
      <text>
        <r>
          <rPr>
            <b/>
            <u/>
            <sz val="9"/>
            <rFont val="Tahoma"/>
            <family val="2"/>
          </rPr>
          <t>% Count Test Cases</t>
        </r>
        <r>
          <rPr>
            <b/>
            <sz val="9"/>
            <rFont val="Tahoma"/>
            <family val="2"/>
          </rPr>
          <t xml:space="preserve">:
</t>
        </r>
        <r>
          <rPr>
            <sz val="9"/>
            <rFont val="Tahoma"/>
            <family val="2"/>
          </rPr>
          <t>Count of test cases for given status divided by total non-"n/a" test count</t>
        </r>
      </text>
    </comment>
    <comment ref="G4" authorId="0" shapeId="0" xr:uid="{00000000-0006-0000-0500-000005000000}">
      <text>
        <r>
          <rPr>
            <b/>
            <u/>
            <sz val="9"/>
            <rFont val="Tahoma"/>
            <family val="2"/>
          </rPr>
          <t>Test Case Time</t>
        </r>
        <r>
          <rPr>
            <b/>
            <sz val="9"/>
            <rFont val="Tahoma"/>
            <family val="2"/>
          </rPr>
          <t xml:space="preserve">:
</t>
        </r>
        <r>
          <rPr>
            <sz val="9"/>
            <rFont val="Tahoma"/>
            <family val="2"/>
          </rPr>
          <t>Time to research and execute test cases</t>
        </r>
      </text>
    </comment>
    <comment ref="A12" authorId="0" shapeId="0" xr:uid="{00000000-0006-0000-0500-000006000000}">
      <text>
        <r>
          <rPr>
            <sz val="9"/>
            <rFont val="Tahoma"/>
            <family val="2"/>
          </rPr>
          <t xml:space="preserve">
</t>
        </r>
        <r>
          <rPr>
            <b/>
            <u/>
            <sz val="9"/>
            <rFont val="Tahoma"/>
            <family val="2"/>
          </rPr>
          <t>测试用例编号</t>
        </r>
        <r>
          <rPr>
            <b/>
            <sz val="9"/>
            <rFont val="Tahoma"/>
            <family val="2"/>
          </rPr>
          <t xml:space="preserve">:
</t>
        </r>
        <r>
          <rPr>
            <sz val="9"/>
            <rFont val="Tahoma"/>
            <family val="2"/>
          </rPr>
          <t>1. 这些值是自动计算的，不要输入</t>
        </r>
        <r>
          <rPr>
            <b/>
            <sz val="9"/>
            <rFont val="Tahoma"/>
            <family val="2"/>
          </rPr>
          <t xml:space="preserve">
</t>
        </r>
        <r>
          <rPr>
            <sz val="9"/>
            <rFont val="Tahoma"/>
            <family val="2"/>
          </rPr>
          <t>2.使用复制粘贴来插入新行将产生不正确的TC编号，因为单元格引用被移动了。 可通过更正引用或从同一列复制粘贴具有相同公式的其他单元格来解决此问题。</t>
        </r>
      </text>
    </comment>
    <comment ref="B12" authorId="0" shapeId="0" xr:uid="{00000000-0006-0000-0500-000007000000}">
      <text>
        <r>
          <rPr>
            <sz val="10"/>
            <rFont val="Tahoma"/>
            <family val="2"/>
          </rPr>
          <t xml:space="preserve">
详细的测试用例步骤</t>
        </r>
        <r>
          <rPr>
            <b/>
            <sz val="9"/>
            <rFont val="Tahoma"/>
            <family val="2"/>
          </rPr>
          <t xml:space="preserve">:
</t>
        </r>
        <r>
          <rPr>
            <sz val="9"/>
            <rFont val="Tahoma"/>
            <family val="2"/>
          </rPr>
          <t>1. 输入测试步骤
2. Use "alt-enter" to enter text on next line
    of same cell (that's how the sample data
    has step numbers listed)
3. 确保所有测试步骤有单个预期结果。 根据需要插入新行以添加其他预期结果，然后将测试步骤的多个行单元格合并到跨所有预期结果的单个单元格中。</t>
        </r>
      </text>
    </comment>
    <comment ref="C12" authorId="0" shapeId="0" xr:uid="{00000000-0006-0000-0500-000008000000}">
      <text>
        <r>
          <rPr>
            <b/>
            <u/>
            <sz val="10"/>
            <rFont val="Tahoma"/>
            <family val="2"/>
          </rPr>
          <t xml:space="preserve">
</t>
        </r>
        <r>
          <rPr>
            <b/>
            <u/>
            <sz val="9"/>
            <rFont val="Tahoma"/>
            <family val="2"/>
          </rPr>
          <t>测试用例的预期结果</t>
        </r>
        <r>
          <rPr>
            <b/>
            <sz val="9"/>
            <rFont val="Tahoma"/>
            <family val="2"/>
          </rPr>
          <t xml:space="preserve">:
</t>
        </r>
        <r>
          <rPr>
            <sz val="9"/>
            <rFont val="Tahoma"/>
            <family val="2"/>
          </rPr>
          <t>1.输入测试步骤的预期结果。
2.请务必将每个预期结果在单独的行来显示，以便状态适用于单个测试结果。
3.建议用字母（A.，B.，C.等）标记每个单独的结果</t>
        </r>
      </text>
    </comment>
    <comment ref="D12" authorId="0" shapeId="0" xr:uid="{00000000-0006-0000-0500-000009000000}">
      <text>
        <r>
          <rPr>
            <sz val="10"/>
            <rFont val="Tahoma"/>
            <family val="2"/>
          </rPr>
          <t xml:space="preserve">
</t>
        </r>
        <r>
          <rPr>
            <b/>
            <u/>
            <sz val="9"/>
            <rFont val="Tahoma"/>
            <family val="2"/>
          </rPr>
          <t>Test Case Execution Result测试用例执行结果</t>
        </r>
        <r>
          <rPr>
            <b/>
            <sz val="9"/>
            <rFont val="Tahoma"/>
            <family val="2"/>
          </rPr>
          <t xml:space="preserve">:
</t>
        </r>
        <r>
          <rPr>
            <sz val="9"/>
            <rFont val="Tahoma"/>
            <family val="2"/>
          </rPr>
          <t>1. 空白格 = Done (</t>
        </r>
        <r>
          <rPr>
            <u/>
            <sz val="9"/>
            <rFont val="Tahoma"/>
            <family val="2"/>
          </rPr>
          <t>P</t>
        </r>
        <r>
          <rPr>
            <sz val="9"/>
            <rFont val="Tahoma"/>
            <family val="2"/>
          </rPr>
          <t xml:space="preserve">ass, </t>
        </r>
        <r>
          <rPr>
            <u/>
            <sz val="9"/>
            <rFont val="Tahoma"/>
            <family val="2"/>
          </rPr>
          <t>n/a</t>
        </r>
        <r>
          <rPr>
            <sz val="9"/>
            <rFont val="Tahoma"/>
            <family val="2"/>
          </rPr>
          <t xml:space="preserve">, and </t>
        </r>
        <r>
          <rPr>
            <u/>
            <sz val="9"/>
            <rFont val="Tahoma"/>
            <family val="2"/>
          </rPr>
          <t>S</t>
        </r>
        <r>
          <rPr>
            <sz val="9"/>
            <rFont val="Tahoma"/>
            <family val="2"/>
          </rPr>
          <t xml:space="preserve">kip)  
2. 红色 = </t>
        </r>
        <r>
          <rPr>
            <u/>
            <sz val="9"/>
            <rFont val="Tahoma"/>
            <family val="2"/>
          </rPr>
          <t>F</t>
        </r>
        <r>
          <rPr>
            <sz val="9"/>
            <rFont val="Tahoma"/>
            <family val="2"/>
          </rPr>
          <t xml:space="preserve">ail
3. 黄色 = </t>
        </r>
        <r>
          <rPr>
            <u/>
            <sz val="9"/>
            <rFont val="Tahoma"/>
            <family val="2"/>
          </rPr>
          <t>B</t>
        </r>
        <r>
          <rPr>
            <sz val="9"/>
            <rFont val="Tahoma"/>
            <family val="2"/>
          </rPr>
          <t xml:space="preserve">locked
4. 浅黄 = </t>
        </r>
        <r>
          <rPr>
            <u/>
            <sz val="9"/>
            <rFont val="Tahoma"/>
            <family val="2"/>
          </rPr>
          <t>U</t>
        </r>
        <r>
          <rPr>
            <sz val="9"/>
            <rFont val="Tahoma"/>
            <family val="2"/>
          </rPr>
          <t>ntested
两种输入状态的方式：
A. 悬停鼠标并使用下拉列表
B. 输入 P, F, S, B, U, or n/a
注意：不要更改背景颜色，它会根据单元格中的文本自动格式化。</t>
        </r>
      </text>
    </comment>
    <comment ref="E12" authorId="0" shapeId="0" xr:uid="{00000000-0006-0000-0500-00000A000000}">
      <text>
        <r>
          <rPr>
            <sz val="10"/>
            <rFont val="Tahoma"/>
            <family val="2"/>
          </rPr>
          <t xml:space="preserve">
</t>
        </r>
        <r>
          <rPr>
            <b/>
            <u/>
            <sz val="9"/>
            <rFont val="Tahoma"/>
            <family val="2"/>
          </rPr>
          <t>测试用例执行的日期</t>
        </r>
        <r>
          <rPr>
            <b/>
            <sz val="9"/>
            <rFont val="Tahoma"/>
            <family val="2"/>
          </rPr>
          <t xml:space="preserve">:
</t>
        </r>
        <r>
          <rPr>
            <sz val="9"/>
            <rFont val="Tahoma"/>
            <family val="2"/>
          </rPr>
          <t>1. 按住"ctrl"+";"插入当天的日期
2.测试时，从上面复制和粘贴</t>
        </r>
      </text>
    </comment>
    <comment ref="F12" authorId="0" shapeId="0" xr:uid="{00000000-0006-0000-0500-00000B000000}">
      <text>
        <r>
          <rPr>
            <sz val="10"/>
            <rFont val="Tahoma"/>
            <family val="2"/>
          </rPr>
          <t xml:space="preserve">
执行测试用例的测试人员</t>
        </r>
        <r>
          <rPr>
            <b/>
            <sz val="9"/>
            <rFont val="Tahoma"/>
            <family val="2"/>
          </rPr>
          <t xml:space="preserve">:
</t>
        </r>
        <r>
          <rPr>
            <sz val="9"/>
            <rFont val="Tahoma"/>
            <family val="2"/>
          </rPr>
          <t xml:space="preserve">执行测试用例的测试人员
</t>
        </r>
      </text>
    </comment>
    <comment ref="G12" authorId="0" shapeId="0" xr:uid="{00000000-0006-0000-0500-00000C000000}">
      <text>
        <r>
          <rPr>
            <sz val="10"/>
            <rFont val="Tahoma"/>
            <family val="2"/>
          </rPr>
          <t xml:space="preserve">
</t>
        </r>
        <r>
          <rPr>
            <b/>
            <u/>
            <sz val="9"/>
            <rFont val="Tahoma"/>
            <family val="2"/>
          </rPr>
          <t>测试用例的时间</t>
        </r>
        <r>
          <rPr>
            <b/>
            <sz val="9"/>
            <rFont val="Tahoma"/>
            <family val="2"/>
          </rPr>
          <t>:</t>
        </r>
        <r>
          <rPr>
            <sz val="9"/>
            <rFont val="Tahoma"/>
            <family val="2"/>
          </rPr>
          <t xml:space="preserve">
在本测试周期预估的研究、写入和执行的时间...在运行测试后更新为实际时间</t>
        </r>
      </text>
    </comment>
    <comment ref="H12" authorId="0" shapeId="0" xr:uid="{00000000-0006-0000-0500-00000D000000}">
      <text>
        <r>
          <rPr>
            <sz val="10"/>
            <rFont val="Tahoma"/>
            <family val="2"/>
          </rPr>
          <t xml:space="preserve">
</t>
        </r>
        <r>
          <rPr>
            <b/>
            <u/>
            <sz val="9"/>
            <rFont val="Tahoma"/>
            <family val="2"/>
          </rPr>
          <t>Test Case Comments测试用例的备注</t>
        </r>
        <r>
          <rPr>
            <b/>
            <sz val="9"/>
            <rFont val="Tahoma"/>
            <family val="2"/>
          </rPr>
          <t>:</t>
        </r>
        <r>
          <rPr>
            <sz val="9"/>
            <rFont val="Tahoma"/>
            <family val="2"/>
          </rPr>
          <t xml:space="preserve">
1. 输入任何可能解释测试用例的注释
2. 可以添加类似需求文档编号来追溯
3. 添加角色或其他有用的文本</t>
        </r>
      </text>
    </comment>
    <comment ref="I12" authorId="0" shapeId="0" xr:uid="{00000000-0006-0000-0500-00000E000000}">
      <text>
        <r>
          <rPr>
            <sz val="10"/>
            <rFont val="Tahoma"/>
            <family val="2"/>
          </rPr>
          <t xml:space="preserve">
</t>
        </r>
        <r>
          <rPr>
            <b/>
            <u/>
            <sz val="9"/>
            <rFont val="Tahoma"/>
            <family val="2"/>
          </rPr>
          <t>Bookmarks</t>
        </r>
        <r>
          <rPr>
            <b/>
            <sz val="9"/>
            <rFont val="Tahoma"/>
            <family val="2"/>
          </rPr>
          <t xml:space="preserve">:
</t>
        </r>
        <r>
          <rPr>
            <sz val="9"/>
            <rFont val="Tahoma"/>
            <family val="2"/>
          </rPr>
          <t>1. Enter X's on rows that you want to
    quickly jump to such as Status = F or B
2. Highlight a cell in this Column, then 
    press ctrl-up or ctrl-down to quickly
    jump up and down through the list</t>
        </r>
      </text>
    </comment>
  </commentList>
</comments>
</file>

<file path=xl/sharedStrings.xml><?xml version="1.0" encoding="utf-8"?>
<sst xmlns="http://schemas.openxmlformats.org/spreadsheetml/2006/main" count="269" uniqueCount="138">
  <si>
    <t>当前Test周期</t>
  </si>
  <si>
    <t>公司信息</t>
  </si>
  <si>
    <t>Test周期信息</t>
  </si>
  <si>
    <t>属性</t>
  </si>
  <si>
    <t>值</t>
  </si>
  <si>
    <t>公司</t>
  </si>
  <si>
    <t>MetaShare Inc.</t>
  </si>
  <si>
    <t>周期名称</t>
  </si>
  <si>
    <t>Release 1.1</t>
  </si>
  <si>
    <t>部门</t>
  </si>
  <si>
    <t>开发部</t>
  </si>
  <si>
    <t>Test周期类型</t>
  </si>
  <si>
    <t>街道地址</t>
  </si>
  <si>
    <t>丈八一路汇鑫IBC</t>
  </si>
  <si>
    <t>发布Date</t>
  </si>
  <si>
    <t>省市</t>
  </si>
  <si>
    <t>陕西省西安市</t>
  </si>
  <si>
    <t>PM</t>
  </si>
  <si>
    <t>BA</t>
  </si>
  <si>
    <t>项目信息</t>
  </si>
  <si>
    <t>QA Tester 1</t>
  </si>
  <si>
    <t>QA Tester 2</t>
  </si>
  <si>
    <t>项目编号</t>
  </si>
  <si>
    <t>P18</t>
  </si>
  <si>
    <t>QA Tester 3</t>
  </si>
  <si>
    <t>项目名称</t>
  </si>
  <si>
    <t>教育平台</t>
  </si>
  <si>
    <t>QA Tester 4</t>
  </si>
  <si>
    <t>Test区域 (工作表 /标签名称)</t>
  </si>
  <si>
    <t>Test Result图</t>
  </si>
  <si>
    <t>Test区域</t>
  </si>
  <si>
    <t>Tester</t>
  </si>
  <si>
    <t>TC
总数</t>
  </si>
  <si>
    <t>TestTime</t>
  </si>
  <si>
    <t>TC总数</t>
  </si>
  <si>
    <t>Test Result表</t>
  </si>
  <si>
    <t>Test Result状态</t>
  </si>
  <si>
    <t>占比</t>
  </si>
  <si>
    <t>Untested</t>
  </si>
  <si>
    <t>Passed</t>
  </si>
  <si>
    <t>Failed</t>
  </si>
  <si>
    <t>Skipped</t>
  </si>
  <si>
    <t>Total</t>
  </si>
  <si>
    <t>Blocked</t>
  </si>
  <si>
    <t>N/A</t>
  </si>
  <si>
    <t>XL Template by:</t>
  </si>
  <si>
    <t>Past Test Cycles Trend</t>
  </si>
  <si>
    <t>Test Cycle Test Results</t>
  </si>
  <si>
    <t>#</t>
  </si>
  <si>
    <t>Test Cycle
Name</t>
  </si>
  <si>
    <t>Test Case Counts</t>
  </si>
  <si>
    <t>Total
Test  Time</t>
  </si>
  <si>
    <t>Beta 1.00 Release</t>
  </si>
  <si>
    <t>RTM 1.00 Release</t>
  </si>
  <si>
    <t>RTM 1.01 Release</t>
  </si>
  <si>
    <t>RTM 1.02 Release</t>
  </si>
  <si>
    <t>RTM 1.03 Release</t>
  </si>
  <si>
    <t>RTM 1.10 Release</t>
  </si>
  <si>
    <t>RTM 1.11 Release</t>
  </si>
  <si>
    <t>Beta 2.00 Release</t>
  </si>
  <si>
    <t>RTM 2.00 Release</t>
  </si>
  <si>
    <t>RTM 2.01 Release</t>
  </si>
  <si>
    <t>Use Case</t>
  </si>
  <si>
    <t>No.</t>
  </si>
  <si>
    <t>Name</t>
  </si>
  <si>
    <t>Comments</t>
  </si>
  <si>
    <t>UC001</t>
  </si>
  <si>
    <t>Test Case Results</t>
  </si>
  <si>
    <t>U</t>
  </si>
  <si>
    <t>P</t>
  </si>
  <si>
    <t>F</t>
  </si>
  <si>
    <t>S</t>
  </si>
  <si>
    <t>B</t>
  </si>
  <si>
    <t>TC#</t>
  </si>
  <si>
    <t xml:space="preserve">
Expeced Result</t>
  </si>
  <si>
    <t>Test Result</t>
  </si>
  <si>
    <t>Test Date</t>
  </si>
  <si>
    <t>Test
Time</t>
  </si>
  <si>
    <t>n/a</t>
  </si>
  <si>
    <t>Test Script Name:</t>
  </si>
  <si>
    <t>TC #:</t>
  </si>
  <si>
    <t>Scenario/Purpose</t>
  </si>
  <si>
    <t>Target Test Case:</t>
  </si>
  <si>
    <t>Testing Requirements:</t>
  </si>
  <si>
    <t>Prerequisite:</t>
  </si>
  <si>
    <t>Tester:</t>
  </si>
  <si>
    <t>Date:</t>
  </si>
  <si>
    <t xml:space="preserve">Version: </t>
  </si>
  <si>
    <t>1.0</t>
  </si>
  <si>
    <t>Time:</t>
  </si>
  <si>
    <t>Step</t>
  </si>
  <si>
    <t>Description</t>
  </si>
  <si>
    <t>Expected Results</t>
  </si>
  <si>
    <t>Defect/Comments</t>
  </si>
  <si>
    <t>End of Test Case</t>
  </si>
  <si>
    <t>Value</t>
  </si>
  <si>
    <t>Result</t>
  </si>
  <si>
    <t xml:space="preserve"> </t>
  </si>
  <si>
    <t xml:space="preserve">
Test Script</t>
  </si>
  <si>
    <t/>
  </si>
  <si>
    <t>UC001-001</t>
    <phoneticPr fontId="8" type="noConversion"/>
  </si>
  <si>
    <t>Haul  Blend from Blend column of Rig Board</t>
    <phoneticPr fontId="43" type="noConversion"/>
  </si>
  <si>
    <t>Alice</t>
    <phoneticPr fontId="8" type="noConversion"/>
  </si>
  <si>
    <t xml:space="preserve"> </t>
    <phoneticPr fontId="8" type="noConversion"/>
  </si>
  <si>
    <t>UC001.001</t>
    <phoneticPr fontId="8" type="noConversion"/>
  </si>
  <si>
    <t>UC001.002</t>
    <phoneticPr fontId="8" type="noConversion"/>
  </si>
  <si>
    <t>UC001.003</t>
    <phoneticPr fontId="8" type="noConversion"/>
  </si>
  <si>
    <t>OnLocation Blend - System will return a message if there is different blend in the BIN.</t>
    <phoneticPr fontId="43" type="noConversion"/>
  </si>
  <si>
    <t>Call API:CrewBoardController.SetBulkerCrewStatusAsync(int crewId, BulkerCrewStatus status，bool isThirdParty, string userName)</t>
    <phoneticPr fontId="43" type="noConversion"/>
  </si>
  <si>
    <t>OnLocation Blend - System will not display warning message if targeted BIN is empty.</t>
    <phoneticPr fontId="43" type="noConversion"/>
  </si>
  <si>
    <t>System will return a warning message if targeted BIN blend is different from haul blend.</t>
    <phoneticPr fontId="8" type="noConversion"/>
  </si>
  <si>
    <t>System will display a pop up "Bin Has X tonnes of Y cement. Empty the bin prior to setting status to "OnLocation""</t>
    <phoneticPr fontId="8" type="noConversion"/>
  </si>
  <si>
    <t>OnLocation Blend - System will not display warning message if Blend in the bin is NOT empty and is same with newly OnLocation Blend.</t>
    <phoneticPr fontId="43" type="noConversion"/>
  </si>
  <si>
    <t>System will not return a warning message if targeted BIN blend is  same with newly OnLocation Blend.</t>
    <phoneticPr fontId="8" type="noConversion"/>
  </si>
  <si>
    <t>User is able to onlocation blend as normal if targeted BIN is empty.</t>
    <phoneticPr fontId="8" type="noConversion"/>
  </si>
  <si>
    <t>UC001-002</t>
    <phoneticPr fontId="8" type="noConversion"/>
  </si>
  <si>
    <t>UC001-003</t>
    <phoneticPr fontId="8" type="noConversion"/>
  </si>
  <si>
    <t>UC001-004</t>
    <phoneticPr fontId="8" type="noConversion"/>
  </si>
  <si>
    <t>OnLocation Blend - System will return a message
 if there is different blend in the BIN.</t>
    <phoneticPr fontId="8" type="noConversion"/>
  </si>
  <si>
    <t>System will not return a warning message if targeted
 BIN blend is  same with newly OnLocation Blend.</t>
    <phoneticPr fontId="8" type="noConversion"/>
  </si>
  <si>
    <t>System will display success.</t>
    <phoneticPr fontId="8" type="noConversion"/>
  </si>
  <si>
    <t>Check Assignment status</t>
    <phoneticPr fontId="8" type="noConversion"/>
  </si>
  <si>
    <t>Check Product Haul status</t>
    <phoneticPr fontId="8" type="noConversion"/>
  </si>
  <si>
    <t xml:space="preserve">Assignment Status is in OnLocation status.
</t>
    <phoneticPr fontId="8" type="noConversion"/>
  </si>
  <si>
    <t xml:space="preserve">Product Haul is in OnLocation status.
</t>
    <phoneticPr fontId="8" type="noConversion"/>
  </si>
  <si>
    <t>System  will return success message.</t>
    <phoneticPr fontId="8" type="noConversion"/>
  </si>
  <si>
    <t>UC001.011</t>
    <phoneticPr fontId="8" type="noConversion"/>
  </si>
  <si>
    <t>Call API failed and system will display a message Current Assignment is not in Scheduled, Loading, Loaded or EnRoute status.</t>
    <phoneticPr fontId="8" type="noConversion"/>
  </si>
  <si>
    <t xml:space="preserve">Assignment Status is not changed
</t>
    <phoneticPr fontId="8" type="noConversion"/>
  </si>
  <si>
    <t>OnLocation Blend - System will not display warning message if Blend in the bin is NOT empty and is same with newly OnLocation Blend.</t>
    <phoneticPr fontId="8" type="noConversion"/>
  </si>
  <si>
    <r>
      <t xml:space="preserve">Scheduled product haul from BIN column of Bulk Plant exists.
The user should be able to login DRB system.
Assignment is in Scheduled status.
Product Haul is in Scheduled status.
</t>
    </r>
    <r>
      <rPr>
        <sz val="10"/>
        <color rgb="FFFF0000"/>
        <rFont val="宋体"/>
        <family val="3"/>
        <charset val="134"/>
      </rPr>
      <t>Blend in the bin is EMPTY.</t>
    </r>
    <phoneticPr fontId="8" type="noConversion"/>
  </si>
  <si>
    <r>
      <t xml:space="preserve">The user should be able to login DRB system.
Assignment is in Called status/Scheduled status.
Product Haul is in Inprogress status.
</t>
    </r>
    <r>
      <rPr>
        <sz val="10"/>
        <color rgb="FFFF0000"/>
        <rFont val="宋体"/>
        <family val="3"/>
        <charset val="134"/>
      </rPr>
      <t>Blend in the bin is not same with newly onlocation blend.</t>
    </r>
    <phoneticPr fontId="43" type="noConversion"/>
  </si>
  <si>
    <t>UC001.04</t>
    <phoneticPr fontId="8" type="noConversion"/>
  </si>
  <si>
    <r>
      <t xml:space="preserve">The user should be able to login DRB system.
</t>
    </r>
    <r>
      <rPr>
        <sz val="10"/>
        <color rgb="FFFF0000"/>
        <rFont val="宋体"/>
        <family val="3"/>
        <charset val="134"/>
      </rPr>
      <t>Assignment is not in Scheuled, Loading, Loaded or Enroute status.</t>
    </r>
    <r>
      <rPr>
        <sz val="10"/>
        <rFont val="宋体"/>
        <family val="3"/>
        <charset val="134"/>
      </rPr>
      <t xml:space="preserve">
</t>
    </r>
    <r>
      <rPr>
        <sz val="10"/>
        <color rgb="FFFF0000"/>
        <rFont val="宋体"/>
        <family val="3"/>
        <charset val="134"/>
      </rPr>
      <t>Product Haul is not in Scheduled or InProgress status.</t>
    </r>
    <r>
      <rPr>
        <sz val="10"/>
        <rFont val="宋体"/>
        <family val="3"/>
        <charset val="134"/>
      </rPr>
      <t xml:space="preserve">
Blend in the bin is NOT empty and is same with newly OnLocation Blend.</t>
    </r>
    <phoneticPr fontId="43" type="noConversion"/>
  </si>
  <si>
    <t>OnLocation Blend - System will not display warning message
 if targeted BIN is empty.</t>
    <phoneticPr fontId="8" type="noConversion"/>
  </si>
  <si>
    <r>
      <t xml:space="preserve">The user should be able to login DRB system.
Assignment is in Scheduled status. Product Haul is in Inprogress status.
Assignment is in Loading status.Product Haul is in Scheduled status.
Assignment is in Loading status.Product Haul is in Inprogress status.
Assignment is in Loaded status.Product Haul is in Scheduled status.
Assignment is in Loaded status.Product Haul is in Inprogress status.
Assignment is in Enroute status.Product Haul is in Scheduled status.
Assignment is in Enroute status.Product Haul is in InProgress status.
Assignment is in Called status.Product Haul is in Inprogress status.
</t>
    </r>
    <r>
      <rPr>
        <sz val="10"/>
        <color rgb="FFFF0000"/>
        <rFont val="宋体"/>
        <family val="3"/>
        <charset val="134"/>
      </rPr>
      <t>Blend in the bin is same with newly OnLocation Blend.</t>
    </r>
    <phoneticPr fontId="43" type="noConversion"/>
  </si>
  <si>
    <t>System will display a message and can not proceed the flow if the assignment is not in Scheduled, Loading, Loaded or EnRoute status</t>
    <phoneticPr fontId="8" type="noConversion"/>
  </si>
  <si>
    <t>OnLocation</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</si>
</sst>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 "/>
    <numFmt numFmtId="177" formatCode="0.0\ \h"/>
    <numFmt numFmtId="178" formatCode="0\ \m"/>
    <numFmt numFmtId="179" formatCode="d\-mmm\-yyyy"/>
    <numFmt numFmtId="180" formatCode="mmmm\ d\,\ yyyy"/>
    <numFmt numFmtId="181" formatCode="#,##0.0\ \h"/>
  </numFmts>
  <fonts count="47" x14ac:knownFonts="1">
    <font>
      <sz val="10"/>
      <name val="Arial"/>
      <charset val="134"/>
    </font>
    <font>
      <sz val="11"/>
      <color theme="1"/>
      <name val="宋体"/>
      <family val="2"/>
      <scheme val="minor"/>
    </font>
    <font>
      <u/>
      <sz val="9"/>
      <color indexed="12"/>
      <name val="Arial"/>
      <family val="2"/>
    </font>
    <font>
      <sz val="8"/>
      <name val="Arial"/>
      <family val="2"/>
    </font>
    <font>
      <b/>
      <sz val="16"/>
      <color indexed="9"/>
      <name val="Arial"/>
      <family val="2"/>
    </font>
    <font>
      <b/>
      <sz val="8"/>
      <color indexed="9"/>
      <name val="Arial"/>
      <family val="2"/>
    </font>
    <font>
      <b/>
      <sz val="10"/>
      <color indexed="9"/>
      <name val="Arial"/>
      <family val="2"/>
    </font>
    <font>
      <b/>
      <sz val="9"/>
      <name val="Arial"/>
      <family val="2"/>
    </font>
    <font>
      <sz val="9"/>
      <name val="Arial"/>
      <family val="2"/>
    </font>
    <font>
      <b/>
      <sz val="10"/>
      <name val="Arial"/>
      <family val="2"/>
    </font>
    <font>
      <b/>
      <sz val="12"/>
      <name val="Calibri"/>
      <family val="2"/>
    </font>
    <font>
      <sz val="10"/>
      <name val="Calibri"/>
      <family val="2"/>
    </font>
    <font>
      <b/>
      <sz val="10"/>
      <name val="Calibri"/>
      <family val="2"/>
    </font>
    <font>
      <sz val="10"/>
      <name val="宋体"/>
      <family val="3"/>
      <charset val="134"/>
    </font>
    <font>
      <u/>
      <sz val="9"/>
      <color rgb="FF800080"/>
      <name val="Arial"/>
      <family val="2"/>
    </font>
    <font>
      <b/>
      <sz val="10"/>
      <color rgb="FFFFFFFF"/>
      <name val="Arial"/>
      <family val="2"/>
    </font>
    <font>
      <b/>
      <sz val="12"/>
      <color indexed="9"/>
      <name val="Arial"/>
      <family val="2"/>
    </font>
    <font>
      <sz val="10"/>
      <color indexed="9"/>
      <name val="Arial"/>
      <family val="2"/>
    </font>
    <font>
      <b/>
      <sz val="16"/>
      <name val="Arial"/>
      <family val="2"/>
    </font>
    <font>
      <b/>
      <sz val="18"/>
      <color indexed="9"/>
      <name val="Arial"/>
      <family val="2"/>
    </font>
    <font>
      <sz val="12"/>
      <name val="Arial"/>
      <family val="2"/>
    </font>
    <font>
      <b/>
      <sz val="9"/>
      <color indexed="9"/>
      <name val="Arial"/>
      <family val="2"/>
    </font>
    <font>
      <sz val="10"/>
      <color indexed="63"/>
      <name val="Arial"/>
      <family val="2"/>
    </font>
    <font>
      <b/>
      <sz val="10"/>
      <color indexed="63"/>
      <name val="Arial"/>
      <family val="2"/>
    </font>
    <font>
      <b/>
      <sz val="8"/>
      <color indexed="12"/>
      <name val="Courier New"/>
      <family val="3"/>
    </font>
    <font>
      <b/>
      <i/>
      <sz val="8"/>
      <color indexed="23"/>
      <name val="Arial"/>
      <family val="2"/>
    </font>
    <font>
      <sz val="10"/>
      <color indexed="23"/>
      <name val="Arial"/>
      <family val="2"/>
    </font>
    <font>
      <b/>
      <sz val="10"/>
      <color indexed="16"/>
      <name val="Arial"/>
      <family val="2"/>
    </font>
    <font>
      <b/>
      <i/>
      <sz val="10"/>
      <color indexed="55"/>
      <name val="Arial"/>
      <family val="2"/>
    </font>
    <font>
      <b/>
      <sz val="12"/>
      <color indexed="10"/>
      <name val="Arial"/>
      <family val="2"/>
    </font>
    <font>
      <b/>
      <i/>
      <sz val="8"/>
      <color indexed="55"/>
      <name val="Arial"/>
      <family val="2"/>
    </font>
    <font>
      <u/>
      <sz val="8"/>
      <color indexed="22"/>
      <name val="Arial"/>
      <family val="2"/>
    </font>
    <font>
      <b/>
      <sz val="9"/>
      <color indexed="16"/>
      <name val="Arial"/>
      <family val="2"/>
    </font>
    <font>
      <sz val="9"/>
      <color indexed="63"/>
      <name val="Arial"/>
      <family val="2"/>
    </font>
    <font>
      <b/>
      <u/>
      <sz val="9"/>
      <name val="Tahoma"/>
      <family val="2"/>
    </font>
    <font>
      <b/>
      <sz val="9"/>
      <name val="Tahoma"/>
      <family val="2"/>
    </font>
    <font>
      <sz val="9"/>
      <name val="Tahoma"/>
      <family val="2"/>
    </font>
    <font>
      <u/>
      <sz val="9"/>
      <name val="Tahoma"/>
      <family val="2"/>
    </font>
    <font>
      <sz val="10"/>
      <name val="Tahoma"/>
      <family val="2"/>
    </font>
    <font>
      <b/>
      <u/>
      <sz val="10"/>
      <name val="Tahoma"/>
      <family val="2"/>
    </font>
    <font>
      <sz val="10"/>
      <name val="Arial"/>
      <family val="2"/>
    </font>
    <font>
      <sz val="11"/>
      <color indexed="8"/>
      <name val="宋体"/>
      <family val="2"/>
      <scheme val="minor"/>
    </font>
    <font>
      <b/>
      <sz val="10"/>
      <name val="宋体"/>
      <family val="3"/>
      <charset val="134"/>
    </font>
    <font>
      <sz val="9"/>
      <name val="宋体"/>
      <family val="3"/>
      <charset val="134"/>
      <scheme val="minor"/>
    </font>
    <font>
      <u/>
      <sz val="9"/>
      <color theme="10"/>
      <name val="Arial"/>
      <family val="2"/>
    </font>
    <font>
      <sz val="9"/>
      <color theme="1"/>
      <name val="Arial"/>
      <family val="2"/>
    </font>
    <font>
      <sz val="10"/>
      <color rgb="FFFF0000"/>
      <name val="宋体"/>
      <family val="3"/>
      <charset val="134"/>
    </font>
  </fonts>
  <fills count="9">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indexed="9"/>
        <bgColor indexed="64"/>
      </patternFill>
    </fill>
    <fill>
      <patternFill patternType="solid">
        <fgColor indexed="55"/>
        <bgColor indexed="64"/>
      </patternFill>
    </fill>
    <fill>
      <patternFill patternType="solid">
        <fgColor indexed="63"/>
        <bgColor indexed="64"/>
      </patternFill>
    </fill>
    <fill>
      <patternFill patternType="solid">
        <fgColor indexed="12"/>
        <bgColor indexed="64"/>
      </patternFill>
    </fill>
    <fill>
      <patternFill patternType="solid">
        <fgColor indexed="23"/>
        <bgColor indexed="64"/>
      </patternFill>
    </fill>
  </fills>
  <borders count="59">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23"/>
      </left>
      <right style="thin">
        <color auto="1"/>
      </right>
      <top style="thin">
        <color auto="1"/>
      </top>
      <bottom/>
      <diagonal/>
    </border>
    <border>
      <left/>
      <right style="thin">
        <color auto="1"/>
      </right>
      <top/>
      <bottom style="thin">
        <color auto="1"/>
      </bottom>
      <diagonal/>
    </border>
    <border>
      <left style="thin">
        <color indexed="23"/>
      </left>
      <right style="thin">
        <color auto="1"/>
      </right>
      <top style="thin">
        <color auto="1"/>
      </top>
      <bottom style="thin">
        <color auto="1"/>
      </bottom>
      <diagonal/>
    </border>
    <border>
      <left style="thin">
        <color auto="1"/>
      </left>
      <right/>
      <top/>
      <bottom style="thin">
        <color auto="1"/>
      </bottom>
      <diagonal/>
    </border>
    <border>
      <left style="double">
        <color auto="1"/>
      </left>
      <right style="thin">
        <color auto="1"/>
      </right>
      <top/>
      <bottom style="thin">
        <color auto="1"/>
      </bottom>
      <diagonal/>
    </border>
    <border>
      <left style="double">
        <color auto="1"/>
      </left>
      <right style="thin">
        <color auto="1"/>
      </right>
      <top style="thin">
        <color auto="1"/>
      </top>
      <bottom style="thin">
        <color auto="1"/>
      </bottom>
      <diagonal/>
    </border>
    <border>
      <left style="medium">
        <color indexed="12"/>
      </left>
      <right/>
      <top/>
      <bottom style="medium">
        <color indexed="12"/>
      </bottom>
      <diagonal/>
    </border>
    <border>
      <left/>
      <right/>
      <top/>
      <bottom style="medium">
        <color indexed="12"/>
      </bottom>
      <diagonal/>
    </border>
    <border>
      <left/>
      <right style="medium">
        <color indexed="12"/>
      </right>
      <top/>
      <bottom style="medium">
        <color indexed="12"/>
      </bottom>
      <diagonal/>
    </border>
    <border>
      <left/>
      <right/>
      <top/>
      <bottom style="double">
        <color auto="1"/>
      </bottom>
      <diagonal/>
    </border>
    <border>
      <left style="medium">
        <color auto="1"/>
      </left>
      <right/>
      <top style="thin">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right style="thin">
        <color auto="1"/>
      </right>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top/>
      <bottom style="medium">
        <color auto="1"/>
      </bottom>
      <diagonal/>
    </border>
    <border>
      <left/>
      <right/>
      <top style="thin">
        <color auto="1"/>
      </top>
      <bottom style="medium">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right/>
      <top style="thin">
        <color auto="1"/>
      </top>
      <bottom/>
      <diagonal/>
    </border>
    <border>
      <left style="thin">
        <color auto="1"/>
      </left>
      <right/>
      <top/>
      <bottom style="medium">
        <color auto="1"/>
      </bottom>
      <diagonal/>
    </border>
    <border>
      <left/>
      <right/>
      <top style="medium">
        <color auto="1"/>
      </top>
      <bottom style="thin">
        <color auto="1"/>
      </bottom>
      <diagonal/>
    </border>
    <border>
      <left style="thin">
        <color auto="1"/>
      </left>
      <right style="double">
        <color auto="1"/>
      </right>
      <top style="thin">
        <color auto="1"/>
      </top>
      <bottom/>
      <diagonal/>
    </border>
    <border>
      <left style="thin">
        <color auto="1"/>
      </left>
      <right style="double">
        <color auto="1"/>
      </right>
      <top/>
      <bottom style="thin">
        <color auto="1"/>
      </bottom>
      <diagonal/>
    </border>
    <border>
      <left/>
      <right/>
      <top/>
      <bottom style="thin">
        <color auto="1"/>
      </bottom>
      <diagonal/>
    </border>
    <border>
      <left style="thin">
        <color auto="1"/>
      </left>
      <right/>
      <top/>
      <bottom style="thin">
        <color indexed="55"/>
      </bottom>
      <diagonal/>
    </border>
    <border>
      <left/>
      <right style="thin">
        <color auto="1"/>
      </right>
      <top/>
      <bottom style="thin">
        <color indexed="55"/>
      </bottom>
      <diagonal/>
    </border>
    <border>
      <left style="thin">
        <color indexed="63"/>
      </left>
      <right style="thin">
        <color auto="1"/>
      </right>
      <top style="thin">
        <color auto="1"/>
      </top>
      <bottom/>
      <diagonal/>
    </border>
    <border>
      <left style="thin">
        <color indexed="63"/>
      </left>
      <right style="thin">
        <color auto="1"/>
      </right>
      <top/>
      <bottom style="thin">
        <color auto="1"/>
      </bottom>
      <diagonal/>
    </border>
    <border>
      <left style="thin">
        <color indexed="23"/>
      </left>
      <right style="thin">
        <color auto="1"/>
      </right>
      <top/>
      <bottom/>
      <diagonal/>
    </border>
    <border>
      <left style="thin">
        <color indexed="23"/>
      </left>
      <right style="thin">
        <color auto="1"/>
      </right>
      <top/>
      <bottom style="thin">
        <color auto="1"/>
      </bottom>
      <diagonal/>
    </border>
    <border>
      <left style="medium">
        <color auto="1"/>
      </left>
      <right/>
      <top style="double">
        <color auto="1"/>
      </top>
      <bottom style="thin">
        <color auto="1"/>
      </bottom>
      <diagonal/>
    </border>
    <border>
      <left/>
      <right style="thin">
        <color auto="1"/>
      </right>
      <top style="double">
        <color auto="1"/>
      </top>
      <bottom/>
      <diagonal/>
    </border>
    <border>
      <left style="medium">
        <color indexed="12"/>
      </left>
      <right/>
      <top/>
      <bottom/>
      <diagonal/>
    </border>
    <border>
      <left/>
      <right style="medium">
        <color indexed="12"/>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2" fillId="0" borderId="0" applyNumberFormat="0" applyFill="0" applyBorder="0" applyAlignment="0" applyProtection="0">
      <alignment vertical="top"/>
      <protection locked="0"/>
    </xf>
    <xf numFmtId="9" fontId="40" fillId="0" borderId="0" applyFont="0" applyFill="0" applyBorder="0" applyAlignment="0" applyProtection="0"/>
    <xf numFmtId="0" fontId="2" fillId="0" borderId="0" applyNumberFormat="0" applyFill="0" applyBorder="0" applyAlignment="0" applyProtection="0">
      <alignment vertical="top"/>
      <protection locked="0"/>
    </xf>
    <xf numFmtId="0" fontId="40" fillId="0" borderId="0"/>
    <xf numFmtId="9" fontId="40" fillId="0" borderId="0" applyFont="0" applyFill="0" applyBorder="0" applyAlignment="0" applyProtection="0"/>
    <xf numFmtId="0" fontId="41" fillId="0" borderId="0">
      <alignment vertical="center"/>
    </xf>
  </cellStyleXfs>
  <cellXfs count="310">
    <xf numFmtId="0" fontId="0" fillId="0" borderId="0" xfId="0"/>
    <xf numFmtId="0" fontId="3" fillId="2" borderId="0" xfId="0" applyFont="1" applyFill="1"/>
    <xf numFmtId="0" fontId="0" fillId="2" borderId="0" xfId="0" applyFont="1" applyFill="1" applyAlignment="1">
      <alignment wrapText="1"/>
    </xf>
    <xf numFmtId="0" fontId="0" fillId="2" borderId="0" xfId="0" applyFill="1"/>
    <xf numFmtId="0" fontId="0" fillId="2" borderId="0" xfId="0" applyFill="1" applyAlignment="1">
      <alignment horizontal="center"/>
    </xf>
    <xf numFmtId="0" fontId="4" fillId="4" borderId="0" xfId="0" applyFont="1" applyFill="1" applyAlignment="1">
      <alignment horizontal="left"/>
    </xf>
    <xf numFmtId="0" fontId="5" fillId="4" borderId="0" xfId="0" applyFont="1" applyFill="1" applyAlignment="1">
      <alignment horizontal="left"/>
    </xf>
    <xf numFmtId="0" fontId="6" fillId="3" borderId="10" xfId="0" applyFont="1" applyFill="1" applyBorder="1" applyAlignment="1">
      <alignment vertical="top"/>
    </xf>
    <xf numFmtId="0" fontId="6" fillId="3" borderId="11" xfId="0" applyFont="1" applyFill="1" applyBorder="1" applyAlignment="1">
      <alignment vertical="top"/>
    </xf>
    <xf numFmtId="0" fontId="6" fillId="3" borderId="12" xfId="0" applyFont="1" applyFill="1" applyBorder="1" applyAlignment="1">
      <alignment vertical="top"/>
    </xf>
    <xf numFmtId="0" fontId="7" fillId="2" borderId="10" xfId="0" applyFont="1" applyFill="1" applyBorder="1" applyAlignment="1">
      <alignment horizontal="center" vertical="center" wrapText="1"/>
    </xf>
    <xf numFmtId="0" fontId="7" fillId="2" borderId="10" xfId="0" applyNumberFormat="1" applyFont="1" applyFill="1" applyBorder="1" applyAlignment="1">
      <alignment horizontal="center" vertical="center" wrapText="1"/>
    </xf>
    <xf numFmtId="9" fontId="7" fillId="2" borderId="13" xfId="2" applyFont="1" applyFill="1" applyBorder="1" applyAlignment="1">
      <alignment horizontal="center" vertical="center" wrapText="1"/>
    </xf>
    <xf numFmtId="177" fontId="8" fillId="2" borderId="12" xfId="0" applyNumberFormat="1" applyFont="1" applyFill="1" applyBorder="1" applyAlignment="1">
      <alignment horizontal="center" vertical="center" wrapText="1"/>
    </xf>
    <xf numFmtId="177" fontId="8" fillId="2" borderId="14" xfId="0" applyNumberFormat="1" applyFont="1" applyFill="1" applyBorder="1" applyAlignment="1">
      <alignment horizontal="center" vertical="center" wrapText="1"/>
    </xf>
    <xf numFmtId="0" fontId="3" fillId="4" borderId="0" xfId="0" applyFont="1" applyFill="1" applyBorder="1"/>
    <xf numFmtId="0" fontId="3" fillId="4" borderId="0" xfId="0" applyFont="1" applyFill="1"/>
    <xf numFmtId="9" fontId="7" fillId="2" borderId="15" xfId="2" applyFont="1" applyFill="1" applyBorder="1" applyAlignment="1">
      <alignment horizontal="center" vertical="center" wrapText="1"/>
    </xf>
    <xf numFmtId="0" fontId="7" fillId="5" borderId="16" xfId="0" applyFont="1" applyFill="1" applyBorder="1" applyAlignment="1">
      <alignment horizontal="left" vertical="center" wrapText="1"/>
    </xf>
    <xf numFmtId="0" fontId="7" fillId="5" borderId="17" xfId="0" applyNumberFormat="1" applyFont="1" applyFill="1" applyBorder="1" applyAlignment="1">
      <alignment horizontal="center" vertical="center" wrapText="1"/>
    </xf>
    <xf numFmtId="9" fontId="7" fillId="5" borderId="16" xfId="2" applyNumberFormat="1" applyFont="1" applyFill="1" applyBorder="1" applyAlignment="1">
      <alignment horizontal="center" vertical="center" wrapText="1"/>
    </xf>
    <xf numFmtId="177" fontId="7" fillId="5" borderId="17" xfId="0" applyNumberFormat="1" applyFont="1" applyFill="1" applyBorder="1" applyAlignment="1">
      <alignment horizontal="center" vertical="center" wrapText="1"/>
    </xf>
    <xf numFmtId="0" fontId="7" fillId="2" borderId="10" xfId="0" applyFont="1" applyFill="1" applyBorder="1" applyAlignment="1">
      <alignment horizontal="left" vertical="center" wrapText="1"/>
    </xf>
    <xf numFmtId="0" fontId="7" fillId="2" borderId="18" xfId="0" applyNumberFormat="1" applyFont="1" applyFill="1" applyBorder="1" applyAlignment="1">
      <alignment horizontal="center" vertical="center" wrapText="1"/>
    </xf>
    <xf numFmtId="9" fontId="7" fillId="2" borderId="10" xfId="2" applyNumberFormat="1" applyFont="1" applyFill="1" applyBorder="1" applyAlignment="1">
      <alignment horizontal="right" vertical="center" wrapText="1"/>
    </xf>
    <xf numFmtId="177" fontId="7" fillId="2" borderId="17" xfId="0" applyNumberFormat="1" applyFont="1" applyFill="1" applyBorder="1" applyAlignment="1">
      <alignment horizontal="center" vertical="center" wrapText="1"/>
    </xf>
    <xf numFmtId="0" fontId="0" fillId="4" borderId="0" xfId="0" applyFill="1" applyBorder="1"/>
    <xf numFmtId="0" fontId="6" fillId="6" borderId="4" xfId="0" applyFont="1" applyFill="1" applyBorder="1" applyAlignment="1">
      <alignment horizontal="center" wrapText="1"/>
    </xf>
    <xf numFmtId="0" fontId="6" fillId="6" borderId="10" xfId="0" applyFont="1" applyFill="1" applyBorder="1" applyAlignment="1">
      <alignment horizontal="center" wrapText="1"/>
    </xf>
    <xf numFmtId="0" fontId="9" fillId="4" borderId="12" xfId="0" applyNumberFormat="1" applyFont="1" applyFill="1" applyBorder="1" applyAlignment="1">
      <alignment horizontal="center" vertical="top" wrapText="1"/>
    </xf>
    <xf numFmtId="14" fontId="0" fillId="4" borderId="8" xfId="0" applyNumberFormat="1" applyFont="1" applyFill="1" applyBorder="1" applyAlignment="1">
      <alignment horizontal="center" vertical="top" wrapText="1"/>
    </xf>
    <xf numFmtId="0" fontId="0" fillId="4" borderId="8" xfId="0" applyFont="1" applyFill="1" applyBorder="1" applyAlignment="1">
      <alignment horizontal="center" vertical="top" wrapText="1"/>
    </xf>
    <xf numFmtId="178" fontId="0" fillId="4" borderId="8" xfId="0" applyNumberFormat="1" applyFont="1" applyFill="1" applyBorder="1" applyAlignment="1">
      <alignment horizontal="center" vertical="top" wrapText="1"/>
    </xf>
    <xf numFmtId="0" fontId="0" fillId="2" borderId="10" xfId="0" applyFont="1" applyFill="1" applyBorder="1" applyAlignment="1">
      <alignment horizontal="left" vertical="top" wrapText="1"/>
    </xf>
    <xf numFmtId="0" fontId="0" fillId="4" borderId="4" xfId="0" applyFont="1" applyFill="1" applyBorder="1" applyAlignment="1">
      <alignment vertical="top" wrapText="1"/>
    </xf>
    <xf numFmtId="0" fontId="0" fillId="4" borderId="4" xfId="0" applyFont="1" applyFill="1" applyBorder="1" applyAlignment="1">
      <alignment horizontal="left" vertical="top" wrapText="1"/>
    </xf>
    <xf numFmtId="14" fontId="0" fillId="4" borderId="4" xfId="0" applyNumberFormat="1" applyFont="1" applyFill="1" applyBorder="1" applyAlignment="1">
      <alignment horizontal="center" vertical="top" wrapText="1"/>
    </xf>
    <xf numFmtId="0" fontId="0" fillId="4" borderId="4" xfId="0" applyFont="1" applyFill="1" applyBorder="1" applyAlignment="1">
      <alignment horizontal="center" vertical="top" wrapText="1"/>
    </xf>
    <xf numFmtId="178" fontId="0" fillId="4" borderId="10" xfId="0" applyNumberFormat="1" applyFont="1" applyFill="1" applyBorder="1" applyAlignment="1">
      <alignment horizontal="left" vertical="top" wrapText="1"/>
    </xf>
    <xf numFmtId="0" fontId="3" fillId="4" borderId="0" xfId="0" applyFont="1" applyFill="1" applyBorder="1" applyAlignment="1">
      <alignment horizontal="center"/>
    </xf>
    <xf numFmtId="0" fontId="0" fillId="4" borderId="0" xfId="0" applyFill="1" applyBorder="1" applyAlignment="1">
      <alignment horizontal="center"/>
    </xf>
    <xf numFmtId="0" fontId="6" fillId="5" borderId="4" xfId="0" applyFont="1" applyFill="1" applyBorder="1" applyAlignment="1">
      <alignment horizontal="center" wrapText="1"/>
    </xf>
    <xf numFmtId="0" fontId="11" fillId="0" borderId="8" xfId="0" applyFont="1" applyBorder="1" applyAlignment="1">
      <alignment vertical="top" wrapText="1"/>
    </xf>
    <xf numFmtId="0" fontId="13" fillId="0" borderId="8" xfId="0" applyFont="1" applyBorder="1" applyAlignment="1">
      <alignment vertical="top" wrapText="1"/>
    </xf>
    <xf numFmtId="0" fontId="13" fillId="4" borderId="4" xfId="0" applyFont="1" applyFill="1" applyBorder="1" applyAlignment="1">
      <alignment horizontal="left" vertical="top" wrapText="1"/>
    </xf>
    <xf numFmtId="0" fontId="13" fillId="4" borderId="4" xfId="0" applyFont="1" applyFill="1" applyBorder="1" applyAlignment="1">
      <alignment vertical="top" wrapText="1"/>
    </xf>
    <xf numFmtId="0" fontId="11" fillId="0" borderId="4" xfId="0" applyFont="1" applyBorder="1" applyAlignment="1">
      <alignment vertical="top" wrapText="1"/>
    </xf>
    <xf numFmtId="0" fontId="9" fillId="4" borderId="4" xfId="0" applyNumberFormat="1" applyFont="1" applyFill="1" applyBorder="1" applyAlignment="1">
      <alignment horizontal="center" vertical="top" wrapText="1"/>
    </xf>
    <xf numFmtId="14" fontId="0" fillId="4" borderId="6" xfId="0" applyNumberFormat="1" applyFont="1" applyFill="1" applyBorder="1" applyAlignment="1">
      <alignment horizontal="center" vertical="top" wrapText="1"/>
    </xf>
    <xf numFmtId="0" fontId="0" fillId="4" borderId="6" xfId="0" applyFont="1" applyFill="1" applyBorder="1" applyAlignment="1">
      <alignment horizontal="center" vertical="top" wrapText="1"/>
    </xf>
    <xf numFmtId="178" fontId="0" fillId="4" borderId="6" xfId="0" applyNumberFormat="1" applyFont="1" applyFill="1" applyBorder="1" applyAlignment="1">
      <alignment horizontal="center" vertical="top" wrapText="1"/>
    </xf>
    <xf numFmtId="0" fontId="13" fillId="0" borderId="0" xfId="0" applyFont="1" applyAlignment="1">
      <alignment wrapText="1"/>
    </xf>
    <xf numFmtId="0" fontId="16" fillId="3" borderId="10" xfId="0" applyFont="1" applyFill="1" applyBorder="1" applyAlignment="1" applyProtection="1">
      <alignment vertical="center"/>
    </xf>
    <xf numFmtId="0" fontId="17" fillId="3" borderId="12" xfId="0" applyFont="1" applyFill="1" applyBorder="1" applyAlignment="1" applyProtection="1">
      <alignment vertical="center"/>
    </xf>
    <xf numFmtId="0" fontId="6" fillId="8" borderId="4" xfId="0" applyFont="1" applyFill="1" applyBorder="1" applyAlignment="1" applyProtection="1">
      <alignment vertical="center"/>
    </xf>
    <xf numFmtId="0" fontId="14" fillId="2" borderId="4" xfId="1" applyFont="1" applyFill="1" applyBorder="1" applyAlignment="1" applyProtection="1">
      <alignment vertical="center"/>
    </xf>
    <xf numFmtId="0" fontId="9" fillId="4" borderId="4" xfId="0" applyFont="1" applyFill="1" applyBorder="1" applyAlignment="1" applyProtection="1">
      <alignment vertical="center"/>
      <protection locked="0"/>
    </xf>
    <xf numFmtId="0" fontId="18" fillId="2" borderId="0" xfId="0" applyFont="1" applyFill="1" applyAlignment="1">
      <alignment horizontal="center"/>
    </xf>
    <xf numFmtId="0" fontId="9" fillId="2" borderId="0" xfId="0" applyFont="1" applyFill="1" applyAlignment="1">
      <alignment horizontal="center"/>
    </xf>
    <xf numFmtId="0" fontId="19" fillId="3" borderId="36" xfId="0" applyFont="1" applyFill="1" applyBorder="1" applyAlignment="1" applyProtection="1">
      <alignment vertical="center"/>
    </xf>
    <xf numFmtId="0" fontId="17" fillId="3" borderId="36" xfId="0" applyFont="1" applyFill="1" applyBorder="1" applyAlignment="1" applyProtection="1">
      <alignment vertical="center"/>
    </xf>
    <xf numFmtId="0" fontId="0" fillId="4" borderId="0" xfId="0" applyFill="1"/>
    <xf numFmtId="0" fontId="0" fillId="4" borderId="10" xfId="0" applyFill="1" applyBorder="1"/>
    <xf numFmtId="0" fontId="0" fillId="4" borderId="11" xfId="0" applyFill="1" applyBorder="1"/>
    <xf numFmtId="0" fontId="0" fillId="4" borderId="12" xfId="0" applyFill="1" applyBorder="1"/>
    <xf numFmtId="0" fontId="20" fillId="4" borderId="10" xfId="0" applyFont="1" applyFill="1" applyBorder="1"/>
    <xf numFmtId="0" fontId="20" fillId="4" borderId="11" xfId="0" applyFont="1" applyFill="1" applyBorder="1"/>
    <xf numFmtId="0" fontId="20" fillId="4" borderId="12" xfId="0" applyFont="1" applyFill="1" applyBorder="1"/>
    <xf numFmtId="0" fontId="20" fillId="4" borderId="0" xfId="0" applyFont="1" applyFill="1"/>
    <xf numFmtId="0" fontId="16" fillId="3" borderId="10" xfId="0" applyFont="1" applyFill="1" applyBorder="1" applyAlignment="1" applyProtection="1">
      <alignment horizontal="left" vertical="center"/>
    </xf>
    <xf numFmtId="0" fontId="16" fillId="3" borderId="11" xfId="0" applyFont="1" applyFill="1" applyBorder="1" applyAlignment="1" applyProtection="1">
      <alignment horizontal="left" vertical="center"/>
    </xf>
    <xf numFmtId="0" fontId="16" fillId="3" borderId="12" xfId="0" applyFont="1" applyFill="1" applyBorder="1" applyAlignment="1" applyProtection="1">
      <alignment horizontal="left" vertical="center"/>
    </xf>
    <xf numFmtId="0" fontId="16" fillId="4" borderId="0" xfId="0" applyFont="1" applyFill="1" applyBorder="1" applyAlignment="1" applyProtection="1">
      <alignment horizontal="left" vertical="center"/>
    </xf>
    <xf numFmtId="0" fontId="6" fillId="4" borderId="0" xfId="0" applyFont="1" applyFill="1" applyBorder="1" applyAlignment="1" applyProtection="1">
      <alignment horizontal="center" vertical="center"/>
    </xf>
    <xf numFmtId="0" fontId="21" fillId="8" borderId="4" xfId="0" applyFont="1" applyFill="1" applyBorder="1" applyAlignment="1" applyProtection="1">
      <alignment horizontal="center" vertical="center"/>
    </xf>
    <xf numFmtId="0" fontId="21" fillId="4" borderId="0" xfId="0" applyFont="1" applyFill="1" applyBorder="1" applyAlignment="1" applyProtection="1">
      <alignment horizontal="center" vertical="center"/>
    </xf>
    <xf numFmtId="0" fontId="22" fillId="2" borderId="35" xfId="0" applyFont="1" applyFill="1" applyBorder="1" applyAlignment="1" applyProtection="1">
      <alignment horizontal="center" vertical="center"/>
    </xf>
    <xf numFmtId="0" fontId="23" fillId="4" borderId="35" xfId="0" applyFont="1" applyFill="1" applyBorder="1" applyAlignment="1" applyProtection="1">
      <alignment vertical="center"/>
    </xf>
    <xf numFmtId="176" fontId="9" fillId="4" borderId="35" xfId="0" applyNumberFormat="1" applyFont="1" applyFill="1" applyBorder="1" applyAlignment="1" applyProtection="1">
      <alignment horizontal="right" vertical="center"/>
      <protection locked="0"/>
    </xf>
    <xf numFmtId="176" fontId="9" fillId="4" borderId="7" xfId="0" applyNumberFormat="1" applyFont="1" applyFill="1" applyBorder="1" applyAlignment="1" applyProtection="1">
      <alignment horizontal="right" vertical="center"/>
      <protection locked="0"/>
    </xf>
    <xf numFmtId="177" fontId="9" fillId="4" borderId="7" xfId="0" applyNumberFormat="1" applyFont="1" applyFill="1" applyBorder="1" applyAlignment="1" applyProtection="1">
      <alignment horizontal="right" vertical="center"/>
      <protection locked="0"/>
    </xf>
    <xf numFmtId="176" fontId="9" fillId="4" borderId="0" xfId="0" applyNumberFormat="1" applyFont="1" applyFill="1" applyBorder="1" applyAlignment="1" applyProtection="1">
      <alignment horizontal="right" vertical="center"/>
      <protection locked="0"/>
    </xf>
    <xf numFmtId="0" fontId="22" fillId="2" borderId="33" xfId="0" applyFont="1" applyFill="1" applyBorder="1" applyAlignment="1" applyProtection="1">
      <alignment horizontal="center" vertical="center"/>
    </xf>
    <xf numFmtId="0" fontId="23" fillId="4" borderId="33" xfId="0" applyFont="1" applyFill="1" applyBorder="1" applyAlignment="1" applyProtection="1">
      <alignment vertical="center"/>
    </xf>
    <xf numFmtId="176" fontId="9" fillId="4" borderId="33" xfId="0" applyNumberFormat="1" applyFont="1" applyFill="1" applyBorder="1" applyAlignment="1" applyProtection="1">
      <alignment horizontal="right" vertical="center"/>
      <protection locked="0"/>
    </xf>
    <xf numFmtId="176" fontId="9" fillId="4" borderId="6" xfId="0" applyNumberFormat="1" applyFont="1" applyFill="1" applyBorder="1" applyAlignment="1" applyProtection="1">
      <alignment horizontal="right" vertical="center"/>
      <protection locked="0"/>
    </xf>
    <xf numFmtId="177" fontId="9" fillId="4" borderId="6" xfId="0" applyNumberFormat="1" applyFont="1" applyFill="1" applyBorder="1" applyAlignment="1" applyProtection="1">
      <alignment horizontal="right" vertical="center"/>
      <protection locked="0"/>
    </xf>
    <xf numFmtId="176" fontId="9" fillId="4" borderId="16" xfId="0" applyNumberFormat="1" applyFont="1" applyFill="1" applyBorder="1" applyAlignment="1" applyProtection="1">
      <alignment horizontal="right" vertical="center"/>
      <protection locked="0"/>
    </xf>
    <xf numFmtId="176" fontId="9" fillId="4" borderId="8" xfId="0" applyNumberFormat="1" applyFont="1" applyFill="1" applyBorder="1" applyAlignment="1" applyProtection="1">
      <alignment horizontal="right" vertical="center"/>
      <protection locked="0"/>
    </xf>
    <xf numFmtId="177" fontId="9" fillId="4" borderId="8" xfId="0" applyNumberFormat="1" applyFont="1" applyFill="1" applyBorder="1" applyAlignment="1" applyProtection="1">
      <alignment horizontal="right" vertical="center"/>
      <protection locked="0"/>
    </xf>
    <xf numFmtId="0" fontId="24" fillId="2" borderId="35" xfId="0" applyFont="1" applyFill="1" applyBorder="1" applyAlignment="1" applyProtection="1">
      <alignment horizontal="left" vertical="center"/>
    </xf>
    <xf numFmtId="0" fontId="22" fillId="2" borderId="41" xfId="0" applyFont="1" applyFill="1" applyBorder="1" applyAlignment="1" applyProtection="1">
      <alignment horizontal="left" vertical="center"/>
    </xf>
    <xf numFmtId="0" fontId="22" fillId="2" borderId="32" xfId="0" applyFont="1" applyFill="1" applyBorder="1" applyAlignment="1" applyProtection="1">
      <alignment horizontal="left" vertical="center"/>
    </xf>
    <xf numFmtId="0" fontId="24" fillId="2" borderId="33" xfId="0" applyFont="1" applyFill="1" applyBorder="1" applyAlignment="1" applyProtection="1">
      <alignment horizontal="left" vertical="center"/>
    </xf>
    <xf numFmtId="0" fontId="22" fillId="2" borderId="0" xfId="0" applyFont="1" applyFill="1" applyBorder="1" applyAlignment="1" applyProtection="1">
      <alignment horizontal="left" vertical="center"/>
    </xf>
    <xf numFmtId="0" fontId="22" fillId="2" borderId="34" xfId="0" applyFont="1" applyFill="1" applyBorder="1" applyAlignment="1" applyProtection="1">
      <alignment horizontal="left" vertical="center"/>
    </xf>
    <xf numFmtId="0" fontId="22" fillId="2" borderId="33" xfId="0" applyFont="1" applyFill="1" applyBorder="1" applyAlignment="1" applyProtection="1">
      <alignment horizontal="left" vertical="center"/>
    </xf>
    <xf numFmtId="0" fontId="22" fillId="2" borderId="16" xfId="0" applyFont="1" applyFill="1" applyBorder="1" applyAlignment="1" applyProtection="1">
      <alignment horizontal="left" vertical="center"/>
    </xf>
    <xf numFmtId="0" fontId="22" fillId="2" borderId="46" xfId="0" applyFont="1" applyFill="1" applyBorder="1" applyAlignment="1" applyProtection="1">
      <alignment horizontal="left" vertical="center"/>
    </xf>
    <xf numFmtId="0" fontId="22" fillId="2" borderId="14" xfId="0" applyFont="1" applyFill="1" applyBorder="1" applyAlignment="1" applyProtection="1">
      <alignment horizontal="left" vertical="center"/>
    </xf>
    <xf numFmtId="177" fontId="9" fillId="4" borderId="0" xfId="0" applyNumberFormat="1" applyFont="1" applyFill="1" applyBorder="1" applyAlignment="1" applyProtection="1">
      <alignment horizontal="right" vertical="center"/>
      <protection locked="0"/>
    </xf>
    <xf numFmtId="0" fontId="25" fillId="4" borderId="0" xfId="0" applyFont="1" applyFill="1" applyAlignment="1">
      <alignment horizontal="right"/>
    </xf>
    <xf numFmtId="0" fontId="0" fillId="4" borderId="0" xfId="0" applyFont="1" applyFill="1" applyAlignment="1" applyProtection="1">
      <alignment vertical="center"/>
    </xf>
    <xf numFmtId="0" fontId="16" fillId="3" borderId="11" xfId="0" applyFont="1" applyFill="1" applyBorder="1" applyAlignment="1" applyProtection="1">
      <alignment vertical="center"/>
    </xf>
    <xf numFmtId="0" fontId="22" fillId="2" borderId="35" xfId="0" applyFont="1" applyFill="1" applyBorder="1" applyAlignment="1" applyProtection="1">
      <alignment vertical="center"/>
    </xf>
    <xf numFmtId="0" fontId="22" fillId="2" borderId="33" xfId="0" applyFont="1" applyFill="1" applyBorder="1" applyAlignment="1" applyProtection="1">
      <alignment vertical="center"/>
    </xf>
    <xf numFmtId="0" fontId="22" fillId="2" borderId="16" xfId="0" applyFont="1" applyFill="1" applyBorder="1" applyAlignment="1" applyProtection="1">
      <alignment vertical="center"/>
    </xf>
    <xf numFmtId="0" fontId="26" fillId="4" borderId="0" xfId="0" applyFont="1" applyFill="1" applyAlignment="1" applyProtection="1">
      <alignment vertical="center"/>
    </xf>
    <xf numFmtId="0" fontId="0" fillId="0" borderId="0" xfId="0" applyFont="1" applyAlignment="1" applyProtection="1">
      <alignment vertical="center"/>
    </xf>
    <xf numFmtId="180" fontId="0" fillId="4" borderId="0" xfId="0" applyNumberFormat="1" applyFont="1" applyFill="1" applyBorder="1" applyAlignment="1" applyProtection="1">
      <alignment horizontal="left" vertical="center"/>
    </xf>
    <xf numFmtId="0" fontId="22" fillId="2" borderId="7" xfId="0" applyFont="1" applyFill="1" applyBorder="1" applyAlignment="1" applyProtection="1">
      <alignment vertical="center"/>
    </xf>
    <xf numFmtId="0" fontId="22" fillId="2" borderId="8" xfId="0" applyFont="1" applyFill="1" applyBorder="1" applyAlignment="1" applyProtection="1">
      <alignment vertical="center"/>
    </xf>
    <xf numFmtId="0" fontId="16" fillId="3" borderId="35" xfId="0" applyFont="1" applyFill="1" applyBorder="1" applyAlignment="1" applyProtection="1">
      <alignment vertical="center"/>
    </xf>
    <xf numFmtId="0" fontId="17" fillId="3" borderId="32" xfId="0" applyFont="1" applyFill="1" applyBorder="1" applyAlignment="1" applyProtection="1">
      <alignment vertical="center"/>
    </xf>
    <xf numFmtId="0" fontId="6" fillId="8" borderId="4" xfId="0" applyFont="1" applyFill="1" applyBorder="1" applyAlignment="1" applyProtection="1">
      <alignment horizontal="center"/>
    </xf>
    <xf numFmtId="0" fontId="6" fillId="8" borderId="4" xfId="0" applyFont="1" applyFill="1" applyBorder="1" applyAlignment="1" applyProtection="1">
      <alignment horizontal="center" wrapText="1"/>
    </xf>
    <xf numFmtId="0" fontId="0" fillId="4" borderId="0" xfId="0" applyFont="1" applyFill="1" applyProtection="1"/>
    <xf numFmtId="0" fontId="0" fillId="4" borderId="6" xfId="0" applyFont="1" applyFill="1" applyBorder="1" applyAlignment="1" applyProtection="1">
      <alignment horizontal="center" vertical="center"/>
    </xf>
    <xf numFmtId="0" fontId="0" fillId="2" borderId="6" xfId="0" applyFill="1" applyBorder="1" applyAlignment="1">
      <alignment horizontal="right" vertical="center"/>
    </xf>
    <xf numFmtId="177" fontId="8" fillId="2" borderId="6" xfId="0" applyNumberFormat="1" applyFont="1" applyFill="1" applyBorder="1" applyAlignment="1">
      <alignment horizontal="right" vertical="center"/>
    </xf>
    <xf numFmtId="0" fontId="0" fillId="4" borderId="6" xfId="0" applyFill="1" applyBorder="1" applyAlignment="1">
      <alignment horizontal="center" vertical="center"/>
    </xf>
    <xf numFmtId="0" fontId="0" fillId="4" borderId="6" xfId="0" applyFont="1" applyFill="1" applyBorder="1" applyAlignment="1">
      <alignment horizontal="center" vertical="center"/>
    </xf>
    <xf numFmtId="0" fontId="16" fillId="3" borderId="10" xfId="0" applyFont="1" applyFill="1" applyBorder="1" applyProtection="1"/>
    <xf numFmtId="0" fontId="16" fillId="3" borderId="11" xfId="0" applyFont="1" applyFill="1" applyBorder="1" applyProtection="1"/>
    <xf numFmtId="0" fontId="0" fillId="4" borderId="8" xfId="0" applyFont="1" applyFill="1" applyBorder="1" applyAlignment="1">
      <alignment horizontal="center" vertical="center"/>
    </xf>
    <xf numFmtId="0" fontId="0" fillId="2" borderId="8" xfId="0" applyFill="1" applyBorder="1" applyAlignment="1">
      <alignment horizontal="right" vertical="center"/>
    </xf>
    <xf numFmtId="177" fontId="8" fillId="2" borderId="8" xfId="0" applyNumberFormat="1" applyFont="1" applyFill="1" applyBorder="1" applyAlignment="1">
      <alignment horizontal="right" vertical="center"/>
    </xf>
    <xf numFmtId="0" fontId="8" fillId="4" borderId="0" xfId="0" applyFont="1" applyFill="1"/>
    <xf numFmtId="0" fontId="9" fillId="2" borderId="10" xfId="0" applyFont="1" applyFill="1" applyBorder="1" applyAlignment="1" applyProtection="1">
      <alignment horizontal="left" vertical="center"/>
    </xf>
    <xf numFmtId="0" fontId="9" fillId="2" borderId="11" xfId="0" applyFont="1" applyFill="1" applyBorder="1" applyAlignment="1" applyProtection="1">
      <alignment horizontal="left" vertical="center"/>
    </xf>
    <xf numFmtId="0" fontId="9" fillId="2" borderId="12" xfId="0" applyFont="1" applyFill="1" applyBorder="1" applyAlignment="1" applyProtection="1">
      <alignment horizontal="left" vertical="center"/>
    </xf>
    <xf numFmtId="0" fontId="9" fillId="2" borderId="4" xfId="0" applyFont="1" applyFill="1" applyBorder="1" applyAlignment="1">
      <alignment vertical="center"/>
    </xf>
    <xf numFmtId="181" fontId="7" fillId="2" borderId="4" xfId="0" applyNumberFormat="1" applyFont="1" applyFill="1" applyBorder="1" applyAlignment="1">
      <alignment vertical="center"/>
    </xf>
    <xf numFmtId="0" fontId="28" fillId="4" borderId="0" xfId="0" applyFont="1" applyFill="1" applyAlignment="1">
      <alignment horizontal="center"/>
    </xf>
    <xf numFmtId="0" fontId="29" fillId="2" borderId="0" xfId="0" applyFont="1" applyFill="1" applyAlignment="1" applyProtection="1">
      <alignment horizontal="right"/>
    </xf>
    <xf numFmtId="0" fontId="30" fillId="2" borderId="0" xfId="0" applyFont="1" applyFill="1" applyAlignment="1">
      <alignment horizontal="right" vertical="center"/>
    </xf>
    <xf numFmtId="0" fontId="31" fillId="2" borderId="0" xfId="1" applyFont="1" applyFill="1" applyAlignment="1" applyProtection="1">
      <alignment horizontal="right" vertical="top"/>
    </xf>
    <xf numFmtId="0" fontId="18" fillId="2" borderId="0" xfId="0" applyFont="1" applyFill="1" applyAlignment="1">
      <alignment horizontal="right"/>
    </xf>
    <xf numFmtId="0" fontId="28" fillId="2" borderId="0" xfId="0" applyFont="1" applyFill="1" applyAlignment="1">
      <alignment horizontal="center" vertical="top"/>
    </xf>
    <xf numFmtId="0" fontId="9" fillId="4" borderId="0" xfId="0" applyFont="1" applyFill="1"/>
    <xf numFmtId="0" fontId="17" fillId="3" borderId="12" xfId="0" applyFont="1" applyFill="1" applyBorder="1" applyProtection="1"/>
    <xf numFmtId="3" fontId="9" fillId="2" borderId="35" xfId="0" applyNumberFormat="1" applyFont="1" applyFill="1" applyBorder="1" applyAlignment="1">
      <alignment vertical="center"/>
    </xf>
    <xf numFmtId="9" fontId="9" fillId="2" borderId="13" xfId="2" applyFont="1" applyFill="1" applyBorder="1" applyAlignment="1">
      <alignment vertical="center"/>
    </xf>
    <xf numFmtId="181" fontId="7" fillId="2" borderId="7" xfId="0" applyNumberFormat="1" applyFont="1" applyFill="1" applyBorder="1" applyAlignment="1">
      <alignment vertical="center"/>
    </xf>
    <xf numFmtId="3" fontId="9" fillId="2" borderId="33" xfId="0" applyNumberFormat="1" applyFont="1" applyFill="1" applyBorder="1" applyAlignment="1">
      <alignment vertical="center"/>
    </xf>
    <xf numFmtId="9" fontId="9" fillId="2" borderId="51" xfId="2" applyFont="1" applyFill="1" applyBorder="1" applyAlignment="1">
      <alignment vertical="center"/>
    </xf>
    <xf numFmtId="181" fontId="7" fillId="2" borderId="6" xfId="0" applyNumberFormat="1" applyFont="1" applyFill="1" applyBorder="1" applyAlignment="1">
      <alignment vertical="center"/>
    </xf>
    <xf numFmtId="3" fontId="27" fillId="2" borderId="33" xfId="0" applyNumberFormat="1" applyFont="1" applyFill="1" applyBorder="1" applyAlignment="1">
      <alignment vertical="center"/>
    </xf>
    <xf numFmtId="9" fontId="27" fillId="2" borderId="51" xfId="2" applyFont="1" applyFill="1" applyBorder="1" applyAlignment="1">
      <alignment vertical="center"/>
    </xf>
    <xf numFmtId="181" fontId="32" fillId="2" borderId="6" xfId="0" applyNumberFormat="1" applyFont="1" applyFill="1" applyBorder="1" applyAlignment="1">
      <alignment vertical="center"/>
    </xf>
    <xf numFmtId="3" fontId="9" fillId="2" borderId="16" xfId="0" applyNumberFormat="1" applyFont="1" applyFill="1" applyBorder="1" applyAlignment="1">
      <alignment vertical="center"/>
    </xf>
    <xf numFmtId="9" fontId="9" fillId="2" borderId="52" xfId="2" applyFont="1" applyFill="1" applyBorder="1" applyAlignment="1">
      <alignment vertical="center"/>
    </xf>
    <xf numFmtId="181" fontId="7" fillId="2" borderId="8" xfId="0" applyNumberFormat="1" applyFont="1" applyFill="1" applyBorder="1" applyAlignment="1">
      <alignment vertical="center"/>
    </xf>
    <xf numFmtId="3" fontId="9" fillId="2" borderId="10" xfId="0" applyNumberFormat="1" applyFont="1" applyFill="1" applyBorder="1" applyAlignment="1">
      <alignment vertical="center"/>
    </xf>
    <xf numFmtId="9" fontId="9" fillId="2" borderId="15" xfId="2" applyFont="1" applyFill="1" applyBorder="1" applyAlignment="1">
      <alignment vertical="center"/>
    </xf>
    <xf numFmtId="3" fontId="22" fillId="2" borderId="10" xfId="0" applyNumberFormat="1" applyFont="1" applyFill="1" applyBorder="1" applyAlignment="1">
      <alignment vertical="center"/>
    </xf>
    <xf numFmtId="0" fontId="22" fillId="2" borderId="15" xfId="0" applyFont="1" applyFill="1" applyBorder="1" applyAlignment="1">
      <alignment vertical="center"/>
    </xf>
    <xf numFmtId="181" fontId="33" fillId="2" borderId="4" xfId="0" applyNumberFormat="1" applyFont="1" applyFill="1" applyBorder="1" applyAlignment="1">
      <alignment vertical="center"/>
    </xf>
    <xf numFmtId="178" fontId="0" fillId="4" borderId="4" xfId="0" applyNumberFormat="1" applyFont="1" applyFill="1" applyBorder="1" applyAlignment="1">
      <alignment horizontal="center" vertical="top" wrapText="1"/>
    </xf>
    <xf numFmtId="178" fontId="0" fillId="4" borderId="4" xfId="0" applyNumberFormat="1" applyFont="1" applyFill="1" applyBorder="1" applyAlignment="1">
      <alignment horizontal="left" vertical="top" wrapText="1"/>
    </xf>
    <xf numFmtId="0" fontId="11" fillId="2" borderId="53" xfId="0" applyFont="1" applyFill="1" applyBorder="1" applyAlignment="1">
      <alignment horizontal="center"/>
    </xf>
    <xf numFmtId="0" fontId="12" fillId="2" borderId="40" xfId="0" applyFont="1" applyFill="1" applyBorder="1" applyAlignment="1">
      <alignment horizontal="right" vertical="center" wrapText="1"/>
    </xf>
    <xf numFmtId="0" fontId="12" fillId="2" borderId="38" xfId="0" applyFont="1" applyFill="1" applyBorder="1" applyAlignment="1">
      <alignment horizontal="right" vertical="center" wrapText="1"/>
    </xf>
    <xf numFmtId="0" fontId="44" fillId="0" borderId="54" xfId="0" quotePrefix="1" applyFont="1" applyBorder="1"/>
    <xf numFmtId="0" fontId="11" fillId="2" borderId="23" xfId="0" applyFont="1" applyFill="1" applyBorder="1" applyAlignment="1">
      <alignment horizontal="center"/>
    </xf>
    <xf numFmtId="0" fontId="12" fillId="2" borderId="12" xfId="0" applyFont="1" applyFill="1" applyBorder="1" applyAlignment="1">
      <alignment horizontal="right" vertical="center" wrapText="1"/>
    </xf>
    <xf numFmtId="0" fontId="11" fillId="2" borderId="24" xfId="0" applyFont="1" applyFill="1" applyBorder="1" applyAlignment="1">
      <alignment horizontal="center"/>
    </xf>
    <xf numFmtId="0" fontId="11" fillId="2" borderId="25" xfId="0" applyFont="1" applyFill="1" applyBorder="1" applyAlignment="1">
      <alignment horizontal="center"/>
    </xf>
    <xf numFmtId="0" fontId="12" fillId="2" borderId="26" xfId="0" applyFont="1" applyFill="1" applyBorder="1" applyAlignment="1">
      <alignment horizontal="right" vertical="center" wrapText="1"/>
    </xf>
    <xf numFmtId="0" fontId="12" fillId="2" borderId="27" xfId="0" applyFont="1" applyFill="1" applyBorder="1" applyAlignment="1">
      <alignment horizontal="center"/>
    </xf>
    <xf numFmtId="0" fontId="12" fillId="2" borderId="28" xfId="0" applyFont="1" applyFill="1" applyBorder="1" applyAlignment="1">
      <alignment horizontal="right"/>
    </xf>
    <xf numFmtId="0" fontId="12" fillId="2" borderId="29" xfId="0" applyFont="1" applyFill="1" applyBorder="1" applyAlignment="1">
      <alignment horizontal="center"/>
    </xf>
    <xf numFmtId="179" fontId="11" fillId="0" borderId="3" xfId="0" applyNumberFormat="1" applyFont="1" applyBorder="1" applyAlignment="1">
      <alignment horizontal="center" wrapText="1"/>
    </xf>
    <xf numFmtId="0" fontId="12" fillId="2" borderId="25" xfId="0" applyFont="1" applyFill="1" applyBorder="1" applyAlignment="1">
      <alignment horizontal="center"/>
    </xf>
    <xf numFmtId="0" fontId="12" fillId="2" borderId="30" xfId="0" applyFont="1" applyFill="1" applyBorder="1" applyAlignment="1">
      <alignment horizontal="right"/>
    </xf>
    <xf numFmtId="0" fontId="12" fillId="2" borderId="31" xfId="0" applyFont="1" applyFill="1" applyBorder="1" applyAlignment="1">
      <alignment horizontal="center"/>
    </xf>
    <xf numFmtId="14" fontId="11" fillId="0" borderId="5" xfId="0" applyNumberFormat="1" applyFont="1" applyBorder="1" applyAlignment="1">
      <alignment horizontal="center" wrapText="1"/>
    </xf>
    <xf numFmtId="0" fontId="12" fillId="2" borderId="1" xfId="0" applyFont="1" applyFill="1" applyBorder="1" applyAlignment="1">
      <alignment horizontal="center" vertical="center" textRotation="180"/>
    </xf>
    <xf numFmtId="0" fontId="12" fillId="2" borderId="2" xfId="0" applyFont="1" applyFill="1" applyBorder="1" applyAlignment="1">
      <alignment vertical="center" wrapText="1"/>
    </xf>
    <xf numFmtId="0" fontId="12" fillId="2" borderId="2" xfId="0" applyFont="1" applyFill="1" applyBorder="1" applyAlignment="1">
      <alignment horizontal="center" vertical="center" wrapText="1"/>
    </xf>
    <xf numFmtId="0" fontId="12" fillId="2" borderId="2" xfId="0" applyFont="1" applyFill="1" applyBorder="1"/>
    <xf numFmtId="0" fontId="11" fillId="0" borderId="9" xfId="0" applyFont="1" applyBorder="1" applyAlignment="1">
      <alignment horizontal="center" vertical="top" wrapText="1"/>
    </xf>
    <xf numFmtId="0" fontId="9" fillId="4"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2" fillId="2" borderId="5" xfId="0" applyFont="1" applyFill="1" applyBorder="1" applyAlignment="1">
      <alignment wrapText="1"/>
    </xf>
    <xf numFmtId="0" fontId="11" fillId="2" borderId="5" xfId="0" applyFont="1" applyFill="1" applyBorder="1" applyAlignment="1">
      <alignment wrapText="1"/>
    </xf>
    <xf numFmtId="0" fontId="0" fillId="0" borderId="0" xfId="0" applyAlignment="1">
      <alignment vertical="center"/>
    </xf>
    <xf numFmtId="0" fontId="1" fillId="0" borderId="0" xfId="0" applyFont="1"/>
    <xf numFmtId="0" fontId="13" fillId="4" borderId="7" xfId="0" applyFont="1" applyFill="1" applyBorder="1" applyAlignment="1">
      <alignment horizontal="left" vertical="top" wrapText="1"/>
    </xf>
    <xf numFmtId="0" fontId="13" fillId="4" borderId="4" xfId="0" applyFont="1" applyFill="1" applyBorder="1" applyAlignment="1" applyProtection="1">
      <alignment vertical="center"/>
      <protection locked="0"/>
    </xf>
    <xf numFmtId="0" fontId="40" fillId="2" borderId="4" xfId="0" applyFont="1" applyFill="1" applyBorder="1" applyAlignment="1">
      <alignment horizontal="left" vertical="top" wrapText="1"/>
    </xf>
    <xf numFmtId="0" fontId="40" fillId="2" borderId="57" xfId="0" applyFont="1" applyFill="1" applyBorder="1" applyAlignment="1">
      <alignment horizontal="left" vertical="top" wrapText="1"/>
    </xf>
    <xf numFmtId="0" fontId="9" fillId="4" borderId="57" xfId="0" applyNumberFormat="1" applyFont="1" applyFill="1" applyBorder="1" applyAlignment="1">
      <alignment horizontal="center" vertical="top" wrapText="1"/>
    </xf>
    <xf numFmtId="178" fontId="0" fillId="4" borderId="57" xfId="0" applyNumberFormat="1" applyFont="1" applyFill="1" applyBorder="1" applyAlignment="1">
      <alignment horizontal="center" vertical="top" wrapText="1"/>
    </xf>
    <xf numFmtId="0" fontId="11" fillId="0" borderId="57" xfId="0" applyFont="1" applyBorder="1" applyAlignment="1">
      <alignment vertical="top" wrapText="1"/>
    </xf>
    <xf numFmtId="0" fontId="40" fillId="4" borderId="4" xfId="0" applyFont="1" applyFill="1" applyBorder="1" applyAlignment="1">
      <alignment horizontal="center" vertical="top" wrapText="1"/>
    </xf>
    <xf numFmtId="0" fontId="40" fillId="4" borderId="57" xfId="0" applyFont="1" applyFill="1" applyBorder="1" applyAlignment="1">
      <alignment vertical="top" wrapText="1"/>
    </xf>
    <xf numFmtId="0" fontId="40" fillId="0" borderId="57" xfId="0" applyFont="1" applyFill="1" applyBorder="1" applyAlignment="1">
      <alignment wrapText="1"/>
    </xf>
    <xf numFmtId="0" fontId="11" fillId="0" borderId="57" xfId="0" applyFont="1" applyBorder="1" applyAlignment="1">
      <alignment horizontal="center" vertical="top" wrapText="1"/>
    </xf>
    <xf numFmtId="0" fontId="13" fillId="0" borderId="57" xfId="0" applyFont="1" applyBorder="1" applyAlignment="1">
      <alignment vertical="top" wrapText="1"/>
    </xf>
    <xf numFmtId="0" fontId="6" fillId="8" borderId="7" xfId="0" applyFont="1" applyFill="1" applyBorder="1" applyAlignment="1">
      <alignment horizontal="center" wrapText="1"/>
    </xf>
    <xf numFmtId="0" fontId="6" fillId="8" borderId="8" xfId="0" applyFont="1" applyFill="1" applyBorder="1" applyAlignment="1">
      <alignment horizontal="center"/>
    </xf>
    <xf numFmtId="0" fontId="6" fillId="8" borderId="35" xfId="0" applyFont="1" applyFill="1" applyBorder="1" applyAlignment="1" applyProtection="1">
      <alignment horizontal="left"/>
    </xf>
    <xf numFmtId="0" fontId="6" fillId="8" borderId="41" xfId="0" applyFont="1" applyFill="1" applyBorder="1" applyAlignment="1" applyProtection="1">
      <alignment horizontal="left"/>
    </xf>
    <xf numFmtId="0" fontId="6" fillId="8" borderId="32" xfId="0" applyFont="1" applyFill="1" applyBorder="1" applyAlignment="1" applyProtection="1">
      <alignment horizontal="left"/>
    </xf>
    <xf numFmtId="0" fontId="6" fillId="8" borderId="16" xfId="0" applyFont="1" applyFill="1" applyBorder="1" applyAlignment="1" applyProtection="1">
      <alignment horizontal="left"/>
    </xf>
    <xf numFmtId="0" fontId="6" fillId="8" borderId="46" xfId="0" applyFont="1" applyFill="1" applyBorder="1" applyAlignment="1" applyProtection="1">
      <alignment horizontal="left"/>
    </xf>
    <xf numFmtId="0" fontId="6" fillId="8" borderId="14" xfId="0" applyFont="1" applyFill="1" applyBorder="1" applyAlignment="1" applyProtection="1">
      <alignment horizontal="left"/>
    </xf>
    <xf numFmtId="0" fontId="9" fillId="2" borderId="16" xfId="0" applyFont="1" applyFill="1" applyBorder="1" applyAlignment="1" applyProtection="1">
      <alignment horizontal="left" vertical="center"/>
    </xf>
    <xf numFmtId="0" fontId="9" fillId="2" borderId="46" xfId="0" applyFont="1" applyFill="1" applyBorder="1" applyAlignment="1" applyProtection="1">
      <alignment horizontal="left" vertical="center"/>
    </xf>
    <xf numFmtId="0" fontId="9" fillId="2" borderId="14" xfId="0" applyFont="1" applyFill="1" applyBorder="1" applyAlignment="1" applyProtection="1">
      <alignment horizontal="left" vertical="center"/>
    </xf>
    <xf numFmtId="0" fontId="9" fillId="2" borderId="10" xfId="0" applyFont="1" applyFill="1" applyBorder="1" applyAlignment="1" applyProtection="1">
      <alignment horizontal="left" vertical="center"/>
    </xf>
    <xf numFmtId="0" fontId="9" fillId="2" borderId="11" xfId="0" applyFont="1" applyFill="1" applyBorder="1" applyAlignment="1" applyProtection="1">
      <alignment horizontal="left" vertical="center"/>
    </xf>
    <xf numFmtId="0" fontId="9" fillId="2" borderId="12" xfId="0" applyFont="1" applyFill="1" applyBorder="1" applyAlignment="1" applyProtection="1">
      <alignment horizontal="left" vertical="center"/>
    </xf>
    <xf numFmtId="0" fontId="22" fillId="2" borderId="10" xfId="0" applyFont="1" applyFill="1" applyBorder="1" applyAlignment="1" applyProtection="1">
      <alignment horizontal="left" vertical="center"/>
    </xf>
    <xf numFmtId="0" fontId="22" fillId="2" borderId="11" xfId="0" applyFont="1" applyFill="1" applyBorder="1" applyAlignment="1" applyProtection="1">
      <alignment horizontal="left" vertical="center"/>
    </xf>
    <xf numFmtId="0" fontId="22" fillId="2" borderId="12" xfId="0" applyFont="1" applyFill="1" applyBorder="1" applyAlignment="1" applyProtection="1">
      <alignment horizontal="left" vertical="center"/>
    </xf>
    <xf numFmtId="0" fontId="6" fillId="8" borderId="35" xfId="0" applyFont="1" applyFill="1" applyBorder="1" applyAlignment="1" applyProtection="1">
      <alignment horizontal="center" wrapText="1"/>
    </xf>
    <xf numFmtId="0" fontId="6" fillId="8" borderId="16" xfId="0" applyFont="1" applyFill="1" applyBorder="1" applyAlignment="1" applyProtection="1">
      <alignment horizontal="center"/>
    </xf>
    <xf numFmtId="0" fontId="6" fillId="8" borderId="49" xfId="0" applyFont="1" applyFill="1" applyBorder="1" applyAlignment="1" applyProtection="1">
      <alignment horizontal="center" wrapText="1"/>
    </xf>
    <xf numFmtId="0" fontId="6" fillId="8" borderId="50" xfId="0" applyFont="1" applyFill="1" applyBorder="1" applyAlignment="1" applyProtection="1">
      <alignment horizontal="center"/>
    </xf>
    <xf numFmtId="0" fontId="0" fillId="2" borderId="33" xfId="0" applyFont="1" applyFill="1" applyBorder="1" applyAlignment="1" applyProtection="1">
      <alignment horizontal="left" vertical="center"/>
    </xf>
    <xf numFmtId="0" fontId="0" fillId="2" borderId="34" xfId="0" applyFont="1" applyFill="1" applyBorder="1" applyAlignment="1" applyProtection="1">
      <alignment horizontal="left" vertical="center"/>
    </xf>
    <xf numFmtId="0" fontId="9" fillId="2" borderId="33" xfId="0" applyFont="1" applyFill="1" applyBorder="1" applyAlignment="1" applyProtection="1">
      <alignment horizontal="left" vertical="center"/>
    </xf>
    <xf numFmtId="0" fontId="9" fillId="2" borderId="0" xfId="0" applyFont="1" applyFill="1" applyBorder="1" applyAlignment="1" applyProtection="1">
      <alignment horizontal="left" vertical="center"/>
    </xf>
    <xf numFmtId="0" fontId="9" fillId="2" borderId="34" xfId="0" applyFont="1" applyFill="1" applyBorder="1" applyAlignment="1" applyProtection="1">
      <alignment horizontal="left" vertical="center"/>
    </xf>
    <xf numFmtId="0" fontId="0" fillId="2" borderId="16" xfId="0" applyFont="1" applyFill="1" applyBorder="1" applyAlignment="1" applyProtection="1">
      <alignment horizontal="left" vertical="center"/>
    </xf>
    <xf numFmtId="0" fontId="0" fillId="2" borderId="14" xfId="0" applyFont="1" applyFill="1" applyBorder="1" applyAlignment="1" applyProtection="1">
      <alignment horizontal="left" vertical="center"/>
    </xf>
    <xf numFmtId="0" fontId="27" fillId="2" borderId="33" xfId="0" applyFont="1" applyFill="1" applyBorder="1" applyAlignment="1" applyProtection="1">
      <alignment horizontal="left" vertical="center"/>
    </xf>
    <xf numFmtId="0" fontId="27" fillId="2" borderId="0" xfId="0" applyFont="1" applyFill="1" applyBorder="1" applyAlignment="1" applyProtection="1">
      <alignment horizontal="left" vertical="center"/>
    </xf>
    <xf numFmtId="0" fontId="27" fillId="2" borderId="34" xfId="0" applyFont="1" applyFill="1" applyBorder="1" applyAlignment="1" applyProtection="1">
      <alignment horizontal="left" vertical="center"/>
    </xf>
    <xf numFmtId="0" fontId="9" fillId="2" borderId="35" xfId="0" applyFont="1" applyFill="1" applyBorder="1" applyAlignment="1" applyProtection="1">
      <alignment horizontal="left" vertical="center"/>
    </xf>
    <xf numFmtId="0" fontId="9" fillId="2" borderId="41" xfId="0" applyFont="1" applyFill="1" applyBorder="1" applyAlignment="1" applyProtection="1">
      <alignment horizontal="left" vertical="center"/>
    </xf>
    <xf numFmtId="0" fontId="9" fillId="2" borderId="32" xfId="0" applyFont="1" applyFill="1" applyBorder="1" applyAlignment="1" applyProtection="1">
      <alignment horizontal="left" vertical="center"/>
    </xf>
    <xf numFmtId="0" fontId="6" fillId="8" borderId="4" xfId="0" applyFont="1" applyFill="1" applyBorder="1" applyAlignment="1" applyProtection="1">
      <alignment horizontal="left"/>
    </xf>
    <xf numFmtId="0" fontId="6" fillId="8" borderId="10" xfId="0" applyFont="1" applyFill="1" applyBorder="1" applyAlignment="1" applyProtection="1">
      <alignment horizontal="center"/>
    </xf>
    <xf numFmtId="0" fontId="6" fillId="8" borderId="12" xfId="0" applyFont="1" applyFill="1" applyBorder="1" applyAlignment="1" applyProtection="1">
      <alignment horizontal="center"/>
    </xf>
    <xf numFmtId="0" fontId="6" fillId="8" borderId="10" xfId="0" applyFont="1" applyFill="1" applyBorder="1" applyAlignment="1">
      <alignment horizontal="center"/>
    </xf>
    <xf numFmtId="0" fontId="6" fillId="8" borderId="11" xfId="0" applyFont="1" applyFill="1" applyBorder="1" applyAlignment="1">
      <alignment horizontal="center"/>
    </xf>
    <xf numFmtId="0" fontId="6" fillId="8" borderId="12" xfId="0" applyFont="1" applyFill="1" applyBorder="1" applyAlignment="1">
      <alignment horizontal="center"/>
    </xf>
    <xf numFmtId="0" fontId="9" fillId="4" borderId="35" xfId="0" applyFont="1" applyFill="1" applyBorder="1" applyAlignment="1" applyProtection="1">
      <alignment horizontal="left" vertical="center"/>
      <protection locked="0"/>
    </xf>
    <xf numFmtId="0" fontId="9" fillId="4" borderId="41" xfId="0" applyFont="1" applyFill="1" applyBorder="1" applyAlignment="1" applyProtection="1">
      <alignment horizontal="left" vertical="center"/>
      <protection locked="0"/>
    </xf>
    <xf numFmtId="0" fontId="9" fillId="4" borderId="32" xfId="0" applyFont="1" applyFill="1" applyBorder="1" applyAlignment="1" applyProtection="1">
      <alignment horizontal="left" vertical="center"/>
      <protection locked="0"/>
    </xf>
    <xf numFmtId="0" fontId="22" fillId="4" borderId="33" xfId="0" applyFont="1" applyFill="1" applyBorder="1" applyAlignment="1" applyProtection="1">
      <alignment horizontal="left" vertical="center"/>
    </xf>
    <xf numFmtId="0" fontId="22" fillId="4" borderId="34" xfId="0" applyFont="1" applyFill="1" applyBorder="1" applyAlignment="1" applyProtection="1">
      <alignment horizontal="left" vertical="center"/>
    </xf>
    <xf numFmtId="0" fontId="9" fillId="4" borderId="33" xfId="0" applyFont="1" applyFill="1" applyBorder="1" applyAlignment="1" applyProtection="1">
      <alignment horizontal="left" vertical="center"/>
    </xf>
    <xf numFmtId="0" fontId="9" fillId="4" borderId="0" xfId="0" applyFont="1" applyFill="1" applyBorder="1" applyAlignment="1" applyProtection="1">
      <alignment horizontal="left" vertical="center"/>
    </xf>
    <xf numFmtId="0" fontId="9" fillId="4" borderId="34" xfId="0" applyFont="1" applyFill="1" applyBorder="1" applyAlignment="1" applyProtection="1">
      <alignment horizontal="left" vertical="center"/>
    </xf>
    <xf numFmtId="0" fontId="9" fillId="4" borderId="16" xfId="0" applyFont="1" applyFill="1" applyBorder="1" applyAlignment="1" applyProtection="1">
      <alignment horizontal="left" vertical="center"/>
      <protection locked="0"/>
    </xf>
    <xf numFmtId="0" fontId="9" fillId="4" borderId="46" xfId="0" applyFont="1" applyFill="1" applyBorder="1" applyAlignment="1" applyProtection="1">
      <alignment horizontal="left" vertical="center"/>
      <protection locked="0"/>
    </xf>
    <xf numFmtId="0" fontId="9" fillId="4" borderId="14" xfId="0" applyFont="1" applyFill="1" applyBorder="1" applyAlignment="1" applyProtection="1">
      <alignment horizontal="left" vertical="center"/>
      <protection locked="0"/>
    </xf>
    <xf numFmtId="0" fontId="22" fillId="4" borderId="16" xfId="0" applyFont="1" applyFill="1" applyBorder="1" applyAlignment="1" applyProtection="1">
      <alignment horizontal="left" vertical="center"/>
    </xf>
    <xf numFmtId="0" fontId="22" fillId="4" borderId="14" xfId="0" applyFont="1" applyFill="1" applyBorder="1" applyAlignment="1" applyProtection="1">
      <alignment horizontal="left" vertical="center"/>
    </xf>
    <xf numFmtId="0" fontId="9" fillId="4" borderId="16" xfId="0" applyFont="1" applyFill="1" applyBorder="1" applyAlignment="1" applyProtection="1">
      <alignment horizontal="left" vertical="center"/>
    </xf>
    <xf numFmtId="0" fontId="9" fillId="4" borderId="46" xfId="0" applyFont="1" applyFill="1" applyBorder="1" applyAlignment="1" applyProtection="1">
      <alignment horizontal="left" vertical="center"/>
    </xf>
    <xf numFmtId="0" fontId="9" fillId="4" borderId="14" xfId="0" applyFont="1" applyFill="1" applyBorder="1" applyAlignment="1" applyProtection="1">
      <alignment horizontal="left" vertical="center"/>
    </xf>
    <xf numFmtId="0" fontId="6" fillId="8" borderId="4" xfId="0" applyFont="1" applyFill="1" applyBorder="1" applyAlignment="1" applyProtection="1">
      <alignment horizontal="left" vertical="center"/>
    </xf>
    <xf numFmtId="0" fontId="9" fillId="4" borderId="33" xfId="0" applyFont="1" applyFill="1" applyBorder="1" applyAlignment="1" applyProtection="1">
      <alignment horizontal="left" vertical="center"/>
      <protection locked="0"/>
    </xf>
    <xf numFmtId="0" fontId="9" fillId="4" borderId="0" xfId="0" applyFont="1" applyFill="1" applyBorder="1" applyAlignment="1" applyProtection="1">
      <alignment horizontal="left" vertical="center"/>
      <protection locked="0"/>
    </xf>
    <xf numFmtId="0" fontId="9" fillId="4" borderId="34" xfId="0" applyFont="1" applyFill="1" applyBorder="1" applyAlignment="1" applyProtection="1">
      <alignment horizontal="left" vertical="center"/>
      <protection locked="0"/>
    </xf>
    <xf numFmtId="0" fontId="22" fillId="2" borderId="33" xfId="0" applyFont="1" applyFill="1" applyBorder="1" applyAlignment="1" applyProtection="1">
      <alignment horizontal="left" vertical="center"/>
    </xf>
    <xf numFmtId="0" fontId="22" fillId="2" borderId="34" xfId="0" applyFont="1" applyFill="1" applyBorder="1" applyAlignment="1" applyProtection="1">
      <alignment horizontal="left" vertical="center"/>
    </xf>
    <xf numFmtId="180" fontId="9" fillId="4" borderId="33" xfId="0" applyNumberFormat="1" applyFont="1" applyFill="1" applyBorder="1" applyAlignment="1" applyProtection="1">
      <alignment horizontal="left" vertical="center"/>
    </xf>
    <xf numFmtId="180" fontId="9" fillId="4" borderId="0" xfId="0" applyNumberFormat="1" applyFont="1" applyFill="1" applyBorder="1" applyAlignment="1" applyProtection="1">
      <alignment horizontal="left" vertical="center"/>
    </xf>
    <xf numFmtId="180" fontId="9" fillId="4" borderId="34" xfId="0" applyNumberFormat="1" applyFont="1" applyFill="1" applyBorder="1" applyAlignment="1" applyProtection="1">
      <alignment horizontal="left" vertical="center"/>
    </xf>
    <xf numFmtId="0" fontId="22" fillId="2" borderId="47" xfId="0" applyFont="1" applyFill="1" applyBorder="1" applyAlignment="1" applyProtection="1">
      <alignment horizontal="left" vertical="center"/>
    </xf>
    <xf numFmtId="0" fontId="22" fillId="2" borderId="48" xfId="0" applyFont="1" applyFill="1" applyBorder="1" applyAlignment="1" applyProtection="1">
      <alignment horizontal="left" vertical="center"/>
    </xf>
    <xf numFmtId="0" fontId="6" fillId="8" borderId="10" xfId="0" applyFont="1" applyFill="1" applyBorder="1" applyAlignment="1" applyProtection="1">
      <alignment horizontal="center" vertical="center"/>
    </xf>
    <xf numFmtId="0" fontId="6" fillId="8" borderId="12" xfId="0" applyFont="1" applyFill="1" applyBorder="1" applyAlignment="1" applyProtection="1">
      <alignment horizontal="center" vertical="center"/>
    </xf>
    <xf numFmtId="0" fontId="22" fillId="2" borderId="35" xfId="0" applyFont="1" applyFill="1" applyBorder="1" applyAlignment="1" applyProtection="1">
      <alignment horizontal="left" vertical="center"/>
    </xf>
    <xf numFmtId="0" fontId="22" fillId="2" borderId="32" xfId="0" applyFont="1" applyFill="1" applyBorder="1" applyAlignment="1" applyProtection="1">
      <alignment horizontal="left" vertical="center"/>
    </xf>
    <xf numFmtId="0" fontId="9" fillId="4" borderId="35" xfId="0" applyFont="1" applyFill="1" applyBorder="1" applyAlignment="1" applyProtection="1">
      <alignment horizontal="left" vertical="center"/>
    </xf>
    <xf numFmtId="0" fontId="9" fillId="4" borderId="41" xfId="0" applyFont="1" applyFill="1" applyBorder="1" applyAlignment="1" applyProtection="1">
      <alignment horizontal="left" vertical="center"/>
    </xf>
    <xf numFmtId="0" fontId="9" fillId="4" borderId="32" xfId="0" applyFont="1" applyFill="1" applyBorder="1" applyAlignment="1" applyProtection="1">
      <alignment horizontal="left" vertical="center"/>
    </xf>
    <xf numFmtId="0" fontId="6" fillId="8" borderId="10" xfId="0" applyFont="1" applyFill="1" applyBorder="1" applyAlignment="1" applyProtection="1">
      <alignment horizontal="center" vertical="center" wrapText="1"/>
    </xf>
    <xf numFmtId="0" fontId="6" fillId="8" borderId="12"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xf>
    <xf numFmtId="0" fontId="6" fillId="8" borderId="44" xfId="0" applyFont="1" applyFill="1" applyBorder="1" applyAlignment="1" applyProtection="1">
      <alignment horizontal="center" wrapText="1"/>
    </xf>
    <xf numFmtId="0" fontId="0" fillId="0" borderId="45" xfId="0" applyBorder="1" applyAlignment="1">
      <alignment horizontal="center"/>
    </xf>
    <xf numFmtId="0" fontId="0" fillId="0" borderId="16" xfId="0" applyBorder="1" applyAlignment="1">
      <alignment horizontal="center"/>
    </xf>
    <xf numFmtId="0" fontId="6" fillId="8" borderId="7" xfId="0" applyFont="1" applyFill="1" applyBorder="1" applyAlignment="1" applyProtection="1">
      <alignment horizontal="center" vertical="center" wrapText="1"/>
    </xf>
    <xf numFmtId="0" fontId="6" fillId="8" borderId="8" xfId="0" applyFont="1" applyFill="1" applyBorder="1" applyAlignment="1" applyProtection="1">
      <alignment horizontal="center" vertical="center" wrapText="1"/>
    </xf>
    <xf numFmtId="0" fontId="4" fillId="3" borderId="0" xfId="0" applyFont="1" applyFill="1" applyAlignment="1">
      <alignment horizontal="left"/>
    </xf>
    <xf numFmtId="0" fontId="15" fillId="7" borderId="55" xfId="0" applyFont="1" applyFill="1" applyBorder="1" applyAlignment="1">
      <alignment horizontal="left"/>
    </xf>
    <xf numFmtId="0" fontId="6" fillId="7" borderId="0" xfId="0" applyFont="1" applyFill="1" applyBorder="1" applyAlignment="1">
      <alignment horizontal="left"/>
    </xf>
    <xf numFmtId="0" fontId="6" fillId="7" borderId="56" xfId="0" applyFont="1" applyFill="1" applyBorder="1" applyAlignment="1">
      <alignment horizontal="left"/>
    </xf>
    <xf numFmtId="0" fontId="6" fillId="7" borderId="19" xfId="0" applyFont="1" applyFill="1" applyBorder="1" applyAlignment="1">
      <alignment horizontal="left"/>
    </xf>
    <xf numFmtId="0" fontId="6" fillId="7" borderId="20" xfId="0" applyFont="1" applyFill="1" applyBorder="1" applyAlignment="1">
      <alignment horizontal="left"/>
    </xf>
    <xf numFmtId="0" fontId="6" fillId="7" borderId="21" xfId="0" applyFont="1" applyFill="1" applyBorder="1" applyAlignment="1">
      <alignment horizontal="left"/>
    </xf>
    <xf numFmtId="0" fontId="12" fillId="0" borderId="29" xfId="0" applyFont="1" applyBorder="1" applyAlignment="1">
      <alignment horizontal="center"/>
    </xf>
    <xf numFmtId="0" fontId="12" fillId="0" borderId="43" xfId="0" applyFont="1" applyBorder="1" applyAlignment="1">
      <alignment horizontal="center"/>
    </xf>
    <xf numFmtId="0" fontId="12" fillId="0" borderId="28" xfId="0" applyFont="1" applyBorder="1" applyAlignment="1">
      <alignment horizontal="center"/>
    </xf>
    <xf numFmtId="49" fontId="11" fillId="0" borderId="31" xfId="0" applyNumberFormat="1" applyFont="1" applyBorder="1" applyAlignment="1">
      <alignment horizontal="left" wrapText="1"/>
    </xf>
    <xf numFmtId="49" fontId="11" fillId="0" borderId="37" xfId="0" applyNumberFormat="1" applyFont="1" applyBorder="1" applyAlignment="1">
      <alignment horizontal="left" wrapText="1"/>
    </xf>
    <xf numFmtId="49" fontId="11" fillId="0" borderId="30" xfId="0" applyNumberFormat="1" applyFont="1" applyBorder="1" applyAlignment="1">
      <alignment horizontal="left" wrapText="1"/>
    </xf>
    <xf numFmtId="0" fontId="42" fillId="0" borderId="38" xfId="0" applyFont="1" applyBorder="1" applyAlignment="1">
      <alignment horizontal="left" vertical="center" wrapText="1"/>
    </xf>
    <xf numFmtId="0" fontId="13" fillId="0" borderId="39" xfId="0" applyFont="1" applyBorder="1" applyAlignment="1">
      <alignment horizontal="left" vertical="center" wrapText="1"/>
    </xf>
    <xf numFmtId="0" fontId="13" fillId="0" borderId="40" xfId="0" applyFont="1" applyBorder="1" applyAlignment="1">
      <alignment horizontal="left" vertical="center" wrapText="1"/>
    </xf>
    <xf numFmtId="0" fontId="13" fillId="0" borderId="10" xfId="0" applyFont="1" applyBorder="1" applyAlignment="1">
      <alignment horizontal="left" vertical="center" wrapText="1"/>
    </xf>
    <xf numFmtId="0" fontId="13" fillId="0" borderId="11" xfId="0" applyFont="1" applyBorder="1" applyAlignment="1">
      <alignment horizontal="left" vertical="center" wrapText="1"/>
    </xf>
    <xf numFmtId="0" fontId="13" fillId="0" borderId="12" xfId="0" applyFont="1" applyBorder="1" applyAlignment="1">
      <alignment horizontal="left" vertical="center" wrapText="1"/>
    </xf>
    <xf numFmtId="0" fontId="44" fillId="0" borderId="4" xfId="0" applyFont="1" applyBorder="1"/>
    <xf numFmtId="0" fontId="45" fillId="0" borderId="4" xfId="0" applyFont="1" applyBorder="1"/>
    <xf numFmtId="0" fontId="13" fillId="0" borderId="42" xfId="0" applyFont="1" applyBorder="1" applyAlignment="1">
      <alignment horizontal="left" vertical="center" wrapText="1"/>
    </xf>
    <xf numFmtId="0" fontId="13" fillId="0" borderId="36" xfId="0" applyFont="1" applyBorder="1" applyAlignment="1">
      <alignment horizontal="left" vertical="center" wrapText="1"/>
    </xf>
    <xf numFmtId="0" fontId="13" fillId="0" borderId="26" xfId="0" applyFont="1" applyBorder="1" applyAlignment="1">
      <alignment horizontal="left" vertical="center" wrapText="1"/>
    </xf>
    <xf numFmtId="0" fontId="10" fillId="0" borderId="22" xfId="0" applyFont="1" applyBorder="1" applyAlignment="1">
      <alignment horizontal="left" vertical="center" wrapText="1"/>
    </xf>
    <xf numFmtId="0" fontId="13" fillId="0" borderId="58" xfId="0" applyFont="1" applyBorder="1" applyAlignment="1">
      <alignment vertical="top" wrapText="1"/>
    </xf>
    <xf numFmtId="0" fontId="13" fillId="4" borderId="32" xfId="0" applyFont="1" applyFill="1" applyBorder="1" applyAlignment="1">
      <alignment horizontal="left" vertical="top" wrapText="1"/>
    </xf>
    <xf numFmtId="0" fontId="13" fillId="4" borderId="57" xfId="0" applyFont="1" applyFill="1" applyBorder="1" applyAlignment="1">
      <alignment horizontal="left" vertical="top" wrapText="1"/>
    </xf>
  </cellXfs>
  <cellStyles count="7">
    <cellStyle name="Hyperlink 2" xfId="3" xr:uid="{00000000-0005-0000-0000-000027000000}"/>
    <cellStyle name="Normal 2" xfId="4" xr:uid="{00000000-0005-0000-0000-00002B000000}"/>
    <cellStyle name="Percent 2" xfId="5" xr:uid="{00000000-0005-0000-0000-000033000000}"/>
    <cellStyle name="常规" xfId="0" builtinId="0"/>
    <cellStyle name="常规 2" xfId="6" xr:uid="{1B149E69-44CC-41A9-8C82-519AA168036C}"/>
    <cellStyle name="百分比" xfId="2" builtinId="5"/>
    <cellStyle name="超链接" xfId="1" builtinId="8"/>
  </cellStyles>
  <dxfs count="21">
    <dxf>
      <fill>
        <patternFill patternType="solid">
          <bgColor indexed="43"/>
        </patternFill>
      </fill>
    </dxf>
    <dxf>
      <font>
        <b/>
        <i val="0"/>
        <color auto="1"/>
      </font>
      <fill>
        <patternFill patternType="solid">
          <bgColor indexed="13"/>
        </patternFill>
      </fill>
    </dxf>
    <dxf>
      <font>
        <b/>
        <i val="0"/>
        <color indexed="9"/>
      </font>
      <fill>
        <patternFill patternType="solid">
          <bgColor indexed="10"/>
        </patternFill>
      </fill>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333333"/>
    </indexed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6001218759522"/>
          <c:y val="8.0808147234180394E-2"/>
          <c:w val="0.816006375049805"/>
          <c:h val="0.83838452755462101"/>
        </c:manualLayout>
      </c:layout>
      <c:barChart>
        <c:barDir val="col"/>
        <c:grouping val="clustered"/>
        <c:varyColors val="0"/>
        <c:ser>
          <c:idx val="1"/>
          <c:order val="0"/>
          <c:tx>
            <c:strRef>
              <c:f>Snapshot!$G$37</c:f>
              <c:strCache>
                <c:ptCount val="1"/>
                <c:pt idx="0">
                  <c:v>Passed</c:v>
                </c:pt>
              </c:strCache>
            </c:strRef>
          </c:tx>
          <c:spPr>
            <a:gradFill rotWithShape="0">
              <a:gsLst>
                <a:gs pos="0">
                  <a:srgbClr xmlns:mc="http://schemas.openxmlformats.org/markup-compatibility/2006" xmlns:a14="http://schemas.microsoft.com/office/drawing/2010/main" val="007600" mc:Ignorable="a14" a14:legacySpreadsheetColorIndex="11">
                    <a:gamma/>
                    <a:shade val="46275"/>
                    <a:invGamma/>
                  </a:srgbClr>
                </a:gs>
                <a:gs pos="50000">
                  <a:srgbClr xmlns:mc="http://schemas.openxmlformats.org/markup-compatibility/2006" xmlns:a14="http://schemas.microsoft.com/office/drawing/2010/main" val="00FF00" mc:Ignorable="a14" a14:legacySpreadsheetColorIndex="11"/>
                </a:gs>
                <a:gs pos="100000">
                  <a:srgbClr xmlns:mc="http://schemas.openxmlformats.org/markup-compatibility/2006" xmlns:a14="http://schemas.microsoft.com/office/drawing/2010/main" val="007600" mc:Ignorable="a14" a14:legacySpreadsheetColorIndex="11">
                    <a:gamma/>
                    <a:shade val="46275"/>
                    <a:invGamma/>
                  </a:srgbClr>
                </a:gs>
              </a:gsLst>
              <a:lin ang="0" scaled="1"/>
            </a:gradFill>
            <a:ln w="25400">
              <a:noFill/>
            </a:ln>
          </c:spPr>
          <c:invertIfNegative val="0"/>
          <c:val>
            <c:numRef>
              <c:f>Snapshot!$J$37</c:f>
              <c:numCache>
                <c:formatCode>#,##0</c:formatCode>
                <c:ptCount val="1"/>
                <c:pt idx="0">
                  <c:v>0</c:v>
                </c:pt>
              </c:numCache>
            </c:numRef>
          </c:val>
          <c:extLst>
            <c:ext xmlns:c16="http://schemas.microsoft.com/office/drawing/2014/chart" uri="{C3380CC4-5D6E-409C-BE32-E72D297353CC}">
              <c16:uniqueId val="{00000000-B22F-42D3-9682-63CD5BA37249}"/>
            </c:ext>
          </c:extLst>
        </c:ser>
        <c:ser>
          <c:idx val="4"/>
          <c:order val="1"/>
          <c:tx>
            <c:strRef>
              <c:f>Snapshot!$G$40</c:f>
              <c:strCache>
                <c:ptCount val="1"/>
                <c:pt idx="0">
                  <c:v>Blocked</c:v>
                </c:pt>
              </c:strCache>
            </c:strRef>
          </c:tx>
          <c:spPr>
            <a:gradFill rotWithShape="0">
              <a:gsLst>
                <a:gs pos="0">
                  <a:srgbClr xmlns:mc="http://schemas.openxmlformats.org/markup-compatibility/2006" xmlns:a14="http://schemas.microsoft.com/office/drawing/2010/main" val="767600" mc:Ignorable="a14" a14:legacySpreadsheetColorIndex="13">
                    <a:gamma/>
                    <a:shade val="46275"/>
                    <a:invGamma/>
                  </a:srgbClr>
                </a:gs>
                <a:gs pos="50000">
                  <a:srgbClr xmlns:mc="http://schemas.openxmlformats.org/markup-compatibility/2006" xmlns:a14="http://schemas.microsoft.com/office/drawing/2010/main" val="FFFF00" mc:Ignorable="a14" a14:legacySpreadsheetColorIndex="13"/>
                </a:gs>
                <a:gs pos="100000">
                  <a:srgbClr xmlns:mc="http://schemas.openxmlformats.org/markup-compatibility/2006" xmlns:a14="http://schemas.microsoft.com/office/drawing/2010/main" val="767600" mc:Ignorable="a14" a14:legacySpreadsheetColorIndex="13">
                    <a:gamma/>
                    <a:shade val="46275"/>
                    <a:invGamma/>
                  </a:srgbClr>
                </a:gs>
              </a:gsLst>
              <a:lin ang="0" scaled="1"/>
            </a:gradFill>
            <a:ln w="25400">
              <a:noFill/>
            </a:ln>
          </c:spPr>
          <c:invertIfNegative val="0"/>
          <c:val>
            <c:numRef>
              <c:f>Snapshot!$J$40</c:f>
              <c:numCache>
                <c:formatCode>#,##0</c:formatCode>
                <c:ptCount val="1"/>
                <c:pt idx="0">
                  <c:v>0</c:v>
                </c:pt>
              </c:numCache>
            </c:numRef>
          </c:val>
          <c:extLst>
            <c:ext xmlns:c16="http://schemas.microsoft.com/office/drawing/2014/chart" uri="{C3380CC4-5D6E-409C-BE32-E72D297353CC}">
              <c16:uniqueId val="{00000001-B22F-42D3-9682-63CD5BA37249}"/>
            </c:ext>
          </c:extLst>
        </c:ser>
        <c:ser>
          <c:idx val="2"/>
          <c:order val="2"/>
          <c:tx>
            <c:strRef>
              <c:f>Snapshot!$G$38</c:f>
              <c:strCache>
                <c:ptCount val="1"/>
                <c:pt idx="0">
                  <c:v>Failed</c:v>
                </c:pt>
              </c:strCache>
            </c:strRef>
          </c:tx>
          <c:spPr>
            <a:gradFill rotWithShape="0">
              <a:gsLst>
                <a:gs pos="0">
                  <a:srgbClr xmlns:mc="http://schemas.openxmlformats.org/markup-compatibility/2006" xmlns:a14="http://schemas.microsoft.com/office/drawing/2010/main" val="760000" mc:Ignorable="a14" a14:legacySpreadsheetColorIndex="10">
                    <a:gamma/>
                    <a:shade val="46275"/>
                    <a:invGamma/>
                  </a:srgbClr>
                </a:gs>
                <a:gs pos="50000">
                  <a:srgbClr xmlns:mc="http://schemas.openxmlformats.org/markup-compatibility/2006" xmlns:a14="http://schemas.microsoft.com/office/drawing/2010/main" val="FF0000" mc:Ignorable="a14" a14:legacySpreadsheetColorIndex="10"/>
                </a:gs>
                <a:gs pos="100000">
                  <a:srgbClr xmlns:mc="http://schemas.openxmlformats.org/markup-compatibility/2006" xmlns:a14="http://schemas.microsoft.com/office/drawing/2010/main" val="760000" mc:Ignorable="a14" a14:legacySpreadsheetColorIndex="10">
                    <a:gamma/>
                    <a:shade val="46275"/>
                    <a:invGamma/>
                  </a:srgbClr>
                </a:gs>
              </a:gsLst>
              <a:lin ang="0" scaled="1"/>
            </a:gradFill>
            <a:ln w="25400">
              <a:noFill/>
            </a:ln>
          </c:spPr>
          <c:invertIfNegative val="0"/>
          <c:val>
            <c:numRef>
              <c:f>Snapshot!$J$38</c:f>
              <c:numCache>
                <c:formatCode>#,##0</c:formatCode>
                <c:ptCount val="1"/>
                <c:pt idx="0">
                  <c:v>0</c:v>
                </c:pt>
              </c:numCache>
            </c:numRef>
          </c:val>
          <c:extLst>
            <c:ext xmlns:c16="http://schemas.microsoft.com/office/drawing/2014/chart" uri="{C3380CC4-5D6E-409C-BE32-E72D297353CC}">
              <c16:uniqueId val="{00000002-B22F-42D3-9682-63CD5BA37249}"/>
            </c:ext>
          </c:extLst>
        </c:ser>
        <c:ser>
          <c:idx val="3"/>
          <c:order val="3"/>
          <c:tx>
            <c:strRef>
              <c:f>Snapshot!$G$39</c:f>
              <c:strCache>
                <c:ptCount val="1"/>
                <c:pt idx="0">
                  <c:v>Skipped</c:v>
                </c:pt>
              </c:strCache>
            </c:strRef>
          </c:tx>
          <c:spPr>
            <a:gradFill rotWithShape="0">
              <a:gsLst>
                <a:gs pos="0">
                  <a:srgbClr xmlns:mc="http://schemas.openxmlformats.org/markup-compatibility/2006" xmlns:a14="http://schemas.microsoft.com/office/drawing/2010/main" val="6C6C6C" mc:Ignorable="a14" a14:legacySpreadsheetColorIndex="22">
                    <a:gamma/>
                    <a:shade val="46275"/>
                    <a:invGamma/>
                  </a:srgbClr>
                </a:gs>
                <a:gs pos="50000">
                  <a:srgbClr xmlns:mc="http://schemas.openxmlformats.org/markup-compatibility/2006" xmlns:a14="http://schemas.microsoft.com/office/drawing/2010/main" val="EAEAEA" mc:Ignorable="a14" a14:legacySpreadsheetColorIndex="22"/>
                </a:gs>
                <a:gs pos="100000">
                  <a:srgbClr xmlns:mc="http://schemas.openxmlformats.org/markup-compatibility/2006" xmlns:a14="http://schemas.microsoft.com/office/drawing/2010/main" val="6C6C6C" mc:Ignorable="a14" a14:legacySpreadsheetColorIndex="22">
                    <a:gamma/>
                    <a:shade val="46275"/>
                    <a:invGamma/>
                  </a:srgbClr>
                </a:gs>
              </a:gsLst>
              <a:lin ang="0" scaled="1"/>
            </a:gradFill>
            <a:ln w="25400">
              <a:noFill/>
            </a:ln>
          </c:spPr>
          <c:invertIfNegative val="0"/>
          <c:val>
            <c:numRef>
              <c:f>Snapshot!$J$39</c:f>
              <c:numCache>
                <c:formatCode>#,##0</c:formatCode>
                <c:ptCount val="1"/>
                <c:pt idx="0">
                  <c:v>0</c:v>
                </c:pt>
              </c:numCache>
            </c:numRef>
          </c:val>
          <c:extLst>
            <c:ext xmlns:c16="http://schemas.microsoft.com/office/drawing/2014/chart" uri="{C3380CC4-5D6E-409C-BE32-E72D297353CC}">
              <c16:uniqueId val="{00000003-B22F-42D3-9682-63CD5BA37249}"/>
            </c:ext>
          </c:extLst>
        </c:ser>
        <c:ser>
          <c:idx val="0"/>
          <c:order val="4"/>
          <c:tx>
            <c:strRef>
              <c:f>Snapshot!$G$36</c:f>
              <c:strCache>
                <c:ptCount val="1"/>
                <c:pt idx="0">
                  <c:v>Untested</c:v>
                </c:pt>
              </c:strCache>
            </c:strRef>
          </c:tx>
          <c:spPr>
            <a:gradFill rotWithShape="0">
              <a:gsLst>
                <a:gs pos="0">
                  <a:srgbClr xmlns:mc="http://schemas.openxmlformats.org/markup-compatibility/2006" xmlns:a14="http://schemas.microsoft.com/office/drawing/2010/main" val="767647" mc:Ignorable="a14" a14:legacySpreadsheetColorIndex="43">
                    <a:gamma/>
                    <a:shade val="46275"/>
                    <a:invGamma/>
                  </a:srgbClr>
                </a:gs>
                <a:gs pos="50000">
                  <a:srgbClr xmlns:mc="http://schemas.openxmlformats.org/markup-compatibility/2006" xmlns:a14="http://schemas.microsoft.com/office/drawing/2010/main" val="FFFF99" mc:Ignorable="a14" a14:legacySpreadsheetColorIndex="43"/>
                </a:gs>
                <a:gs pos="100000">
                  <a:srgbClr xmlns:mc="http://schemas.openxmlformats.org/markup-compatibility/2006" xmlns:a14="http://schemas.microsoft.com/office/drawing/2010/main" val="767647" mc:Ignorable="a14" a14:legacySpreadsheetColorIndex="43">
                    <a:gamma/>
                    <a:shade val="46275"/>
                    <a:invGamma/>
                  </a:srgbClr>
                </a:gs>
              </a:gsLst>
              <a:lin ang="0" scaled="1"/>
            </a:gradFill>
            <a:ln w="25400">
              <a:noFill/>
            </a:ln>
          </c:spPr>
          <c:invertIfNegative val="0"/>
          <c:val>
            <c:numRef>
              <c:f>Snapshot!$J$36</c:f>
              <c:numCache>
                <c:formatCode>#,##0</c:formatCode>
                <c:ptCount val="1"/>
                <c:pt idx="0">
                  <c:v>0</c:v>
                </c:pt>
              </c:numCache>
            </c:numRef>
          </c:val>
          <c:extLst>
            <c:ext xmlns:c16="http://schemas.microsoft.com/office/drawing/2014/chart" uri="{C3380CC4-5D6E-409C-BE32-E72D297353CC}">
              <c16:uniqueId val="{00000004-B22F-42D3-9682-63CD5BA37249}"/>
            </c:ext>
          </c:extLst>
        </c:ser>
        <c:dLbls>
          <c:showLegendKey val="0"/>
          <c:showVal val="0"/>
          <c:showCatName val="0"/>
          <c:showSerName val="0"/>
          <c:showPercent val="0"/>
          <c:showBubbleSize val="0"/>
        </c:dLbls>
        <c:gapWidth val="100"/>
        <c:axId val="98182272"/>
        <c:axId val="98183808"/>
      </c:barChart>
      <c:catAx>
        <c:axId val="98182272"/>
        <c:scaling>
          <c:orientation val="minMax"/>
        </c:scaling>
        <c:delete val="0"/>
        <c:axPos val="b"/>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25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98183808"/>
        <c:crosses val="autoZero"/>
        <c:auto val="1"/>
        <c:lblAlgn val="ctr"/>
        <c:lblOffset val="100"/>
        <c:tickLblSkip val="1"/>
        <c:noMultiLvlLbl val="0"/>
      </c:catAx>
      <c:valAx>
        <c:axId val="98183808"/>
        <c:scaling>
          <c:orientation val="minMax"/>
        </c:scaling>
        <c:delete val="0"/>
        <c:axPos val="l"/>
        <c:majorGridlines>
          <c:spPr>
            <a:ln w="3175" cap="flat" cmpd="sng" algn="ctr">
              <a:solidFill>
                <a:srgbClr val="000000"/>
              </a:solidFill>
              <a:prstDash val="solid"/>
              <a:round/>
            </a:ln>
          </c:spPr>
        </c:majorGridlines>
        <c:numFmt formatCode="#,##0"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98182272"/>
        <c:crosses val="autoZero"/>
        <c:crossBetween val="between"/>
      </c:valAx>
      <c:spPr>
        <a:noFill/>
        <a:ln w="12700">
          <a:solidFill>
            <a:srgbClr val="000000"/>
          </a:solidFill>
          <a:prstDash val="solid"/>
        </a:ln>
      </c:spPr>
    </c:plotArea>
    <c:plotVisOnly val="1"/>
    <c:dispBlanksAs val="gap"/>
    <c:showDLblsOverMax val="0"/>
  </c:chart>
  <c:spPr>
    <a:solidFill>
      <a:srgbClr val="FFFFFF"/>
    </a:solidFill>
    <a:ln w="3175" cap="flat" cmpd="sng" algn="ctr">
      <a:solidFill>
        <a:srgbClr val="000000"/>
      </a:solidFill>
      <a:prstDash val="solid"/>
      <a:round/>
    </a:ln>
  </c:spPr>
  <c:txPr>
    <a:bodyPr/>
    <a:lstStyle/>
    <a:p>
      <a:pPr>
        <a:defRPr lang="zh-CN" sz="250"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315934393729401"/>
          <c:y val="8.0808147234180394E-2"/>
          <c:w val="0.71053022863069404"/>
          <c:h val="0.84175153368937905"/>
        </c:manualLayout>
      </c:layout>
      <c:barChart>
        <c:barDir val="col"/>
        <c:grouping val="clustered"/>
        <c:varyColors val="0"/>
        <c:ser>
          <c:idx val="1"/>
          <c:order val="0"/>
          <c:tx>
            <c:strRef>
              <c:f>Snapshot!$G$37</c:f>
              <c:strCache>
                <c:ptCount val="1"/>
                <c:pt idx="0">
                  <c:v>Passed</c:v>
                </c:pt>
              </c:strCache>
            </c:strRef>
          </c:tx>
          <c:spPr>
            <a:gradFill rotWithShape="0">
              <a:gsLst>
                <a:gs pos="0">
                  <a:srgbClr xmlns:mc="http://schemas.openxmlformats.org/markup-compatibility/2006" xmlns:a14="http://schemas.microsoft.com/office/drawing/2010/main" val="007600" mc:Ignorable="a14" a14:legacySpreadsheetColorIndex="11">
                    <a:gamma/>
                    <a:shade val="46275"/>
                    <a:invGamma/>
                  </a:srgbClr>
                </a:gs>
                <a:gs pos="50000">
                  <a:srgbClr xmlns:mc="http://schemas.openxmlformats.org/markup-compatibility/2006" xmlns:a14="http://schemas.microsoft.com/office/drawing/2010/main" val="00FF00" mc:Ignorable="a14" a14:legacySpreadsheetColorIndex="11"/>
                </a:gs>
                <a:gs pos="100000">
                  <a:srgbClr xmlns:mc="http://schemas.openxmlformats.org/markup-compatibility/2006" xmlns:a14="http://schemas.microsoft.com/office/drawing/2010/main" val="007600" mc:Ignorable="a14" a14:legacySpreadsheetColorIndex="11">
                    <a:gamma/>
                    <a:shade val="46275"/>
                    <a:invGamma/>
                  </a:srgbClr>
                </a:gs>
              </a:gsLst>
              <a:lin ang="0" scaled="1"/>
            </a:gradFill>
            <a:ln w="25400">
              <a:noFill/>
            </a:ln>
          </c:spPr>
          <c:invertIfNegative val="0"/>
          <c:val>
            <c:numRef>
              <c:f>Snapshot!$L$37</c:f>
              <c:numCache>
                <c:formatCode>#,##0.0\ \h</c:formatCode>
                <c:ptCount val="1"/>
                <c:pt idx="0">
                  <c:v>0</c:v>
                </c:pt>
              </c:numCache>
            </c:numRef>
          </c:val>
          <c:extLst>
            <c:ext xmlns:c16="http://schemas.microsoft.com/office/drawing/2014/chart" uri="{C3380CC4-5D6E-409C-BE32-E72D297353CC}">
              <c16:uniqueId val="{00000000-CBA4-4EB9-80EE-BFA698AF4986}"/>
            </c:ext>
          </c:extLst>
        </c:ser>
        <c:ser>
          <c:idx val="4"/>
          <c:order val="1"/>
          <c:tx>
            <c:strRef>
              <c:f>Snapshot!$G$40</c:f>
              <c:strCache>
                <c:ptCount val="1"/>
                <c:pt idx="0">
                  <c:v>Blocked</c:v>
                </c:pt>
              </c:strCache>
            </c:strRef>
          </c:tx>
          <c:spPr>
            <a:gradFill rotWithShape="0">
              <a:gsLst>
                <a:gs pos="0">
                  <a:srgbClr xmlns:mc="http://schemas.openxmlformats.org/markup-compatibility/2006" xmlns:a14="http://schemas.microsoft.com/office/drawing/2010/main" val="767600" mc:Ignorable="a14" a14:legacySpreadsheetColorIndex="13">
                    <a:gamma/>
                    <a:shade val="46275"/>
                    <a:invGamma/>
                  </a:srgbClr>
                </a:gs>
                <a:gs pos="50000">
                  <a:srgbClr xmlns:mc="http://schemas.openxmlformats.org/markup-compatibility/2006" xmlns:a14="http://schemas.microsoft.com/office/drawing/2010/main" val="FFFF00" mc:Ignorable="a14" a14:legacySpreadsheetColorIndex="13"/>
                </a:gs>
                <a:gs pos="100000">
                  <a:srgbClr xmlns:mc="http://schemas.openxmlformats.org/markup-compatibility/2006" xmlns:a14="http://schemas.microsoft.com/office/drawing/2010/main" val="767600" mc:Ignorable="a14" a14:legacySpreadsheetColorIndex="13">
                    <a:gamma/>
                    <a:shade val="46275"/>
                    <a:invGamma/>
                  </a:srgbClr>
                </a:gs>
              </a:gsLst>
              <a:lin ang="0" scaled="1"/>
            </a:gradFill>
            <a:ln w="25400">
              <a:noFill/>
            </a:ln>
          </c:spPr>
          <c:invertIfNegative val="0"/>
          <c:val>
            <c:numRef>
              <c:f>Snapshot!$L$40</c:f>
              <c:numCache>
                <c:formatCode>#,##0.0\ \h</c:formatCode>
                <c:ptCount val="1"/>
                <c:pt idx="0">
                  <c:v>0</c:v>
                </c:pt>
              </c:numCache>
            </c:numRef>
          </c:val>
          <c:extLst>
            <c:ext xmlns:c16="http://schemas.microsoft.com/office/drawing/2014/chart" uri="{C3380CC4-5D6E-409C-BE32-E72D297353CC}">
              <c16:uniqueId val="{00000001-CBA4-4EB9-80EE-BFA698AF4986}"/>
            </c:ext>
          </c:extLst>
        </c:ser>
        <c:ser>
          <c:idx val="2"/>
          <c:order val="2"/>
          <c:tx>
            <c:strRef>
              <c:f>Snapshot!$G$38</c:f>
              <c:strCache>
                <c:ptCount val="1"/>
                <c:pt idx="0">
                  <c:v>Failed</c:v>
                </c:pt>
              </c:strCache>
            </c:strRef>
          </c:tx>
          <c:spPr>
            <a:gradFill rotWithShape="0">
              <a:gsLst>
                <a:gs pos="0">
                  <a:srgbClr xmlns:mc="http://schemas.openxmlformats.org/markup-compatibility/2006" xmlns:a14="http://schemas.microsoft.com/office/drawing/2010/main" val="760000" mc:Ignorable="a14" a14:legacySpreadsheetColorIndex="10">
                    <a:gamma/>
                    <a:shade val="46275"/>
                    <a:invGamma/>
                  </a:srgbClr>
                </a:gs>
                <a:gs pos="50000">
                  <a:srgbClr xmlns:mc="http://schemas.openxmlformats.org/markup-compatibility/2006" xmlns:a14="http://schemas.microsoft.com/office/drawing/2010/main" val="FF0000" mc:Ignorable="a14" a14:legacySpreadsheetColorIndex="10"/>
                </a:gs>
                <a:gs pos="100000">
                  <a:srgbClr xmlns:mc="http://schemas.openxmlformats.org/markup-compatibility/2006" xmlns:a14="http://schemas.microsoft.com/office/drawing/2010/main" val="760000" mc:Ignorable="a14" a14:legacySpreadsheetColorIndex="10">
                    <a:gamma/>
                    <a:shade val="46275"/>
                    <a:invGamma/>
                  </a:srgbClr>
                </a:gs>
              </a:gsLst>
              <a:lin ang="0" scaled="1"/>
            </a:gradFill>
            <a:ln w="25400">
              <a:noFill/>
            </a:ln>
          </c:spPr>
          <c:invertIfNegative val="0"/>
          <c:val>
            <c:numRef>
              <c:f>Snapshot!$L$38</c:f>
              <c:numCache>
                <c:formatCode>#,##0.0\ \h</c:formatCode>
                <c:ptCount val="1"/>
                <c:pt idx="0">
                  <c:v>0</c:v>
                </c:pt>
              </c:numCache>
            </c:numRef>
          </c:val>
          <c:extLst>
            <c:ext xmlns:c16="http://schemas.microsoft.com/office/drawing/2014/chart" uri="{C3380CC4-5D6E-409C-BE32-E72D297353CC}">
              <c16:uniqueId val="{00000002-CBA4-4EB9-80EE-BFA698AF4986}"/>
            </c:ext>
          </c:extLst>
        </c:ser>
        <c:ser>
          <c:idx val="3"/>
          <c:order val="3"/>
          <c:tx>
            <c:strRef>
              <c:f>Snapshot!$G$39</c:f>
              <c:strCache>
                <c:ptCount val="1"/>
                <c:pt idx="0">
                  <c:v>Skipped</c:v>
                </c:pt>
              </c:strCache>
            </c:strRef>
          </c:tx>
          <c:spPr>
            <a:gradFill rotWithShape="0">
              <a:gsLst>
                <a:gs pos="0">
                  <a:srgbClr xmlns:mc="http://schemas.openxmlformats.org/markup-compatibility/2006" xmlns:a14="http://schemas.microsoft.com/office/drawing/2010/main" val="6C6C6C" mc:Ignorable="a14" a14:legacySpreadsheetColorIndex="22">
                    <a:gamma/>
                    <a:shade val="46275"/>
                    <a:invGamma/>
                  </a:srgbClr>
                </a:gs>
                <a:gs pos="50000">
                  <a:srgbClr xmlns:mc="http://schemas.openxmlformats.org/markup-compatibility/2006" xmlns:a14="http://schemas.microsoft.com/office/drawing/2010/main" val="EAEAEA" mc:Ignorable="a14" a14:legacySpreadsheetColorIndex="22"/>
                </a:gs>
                <a:gs pos="100000">
                  <a:srgbClr xmlns:mc="http://schemas.openxmlformats.org/markup-compatibility/2006" xmlns:a14="http://schemas.microsoft.com/office/drawing/2010/main" val="6C6C6C" mc:Ignorable="a14" a14:legacySpreadsheetColorIndex="22">
                    <a:gamma/>
                    <a:shade val="46275"/>
                    <a:invGamma/>
                  </a:srgbClr>
                </a:gs>
              </a:gsLst>
              <a:lin ang="0" scaled="1"/>
            </a:gradFill>
            <a:ln w="25400">
              <a:noFill/>
            </a:ln>
          </c:spPr>
          <c:invertIfNegative val="0"/>
          <c:val>
            <c:numRef>
              <c:f>Snapshot!$L$39</c:f>
              <c:numCache>
                <c:formatCode>#,##0.0\ \h</c:formatCode>
                <c:ptCount val="1"/>
                <c:pt idx="0">
                  <c:v>0</c:v>
                </c:pt>
              </c:numCache>
            </c:numRef>
          </c:val>
          <c:extLst>
            <c:ext xmlns:c16="http://schemas.microsoft.com/office/drawing/2014/chart" uri="{C3380CC4-5D6E-409C-BE32-E72D297353CC}">
              <c16:uniqueId val="{00000003-CBA4-4EB9-80EE-BFA698AF4986}"/>
            </c:ext>
          </c:extLst>
        </c:ser>
        <c:ser>
          <c:idx val="0"/>
          <c:order val="4"/>
          <c:tx>
            <c:strRef>
              <c:f>Snapshot!$G$36</c:f>
              <c:strCache>
                <c:ptCount val="1"/>
                <c:pt idx="0">
                  <c:v>Untested</c:v>
                </c:pt>
              </c:strCache>
            </c:strRef>
          </c:tx>
          <c:spPr>
            <a:gradFill rotWithShape="0">
              <a:gsLst>
                <a:gs pos="0">
                  <a:srgbClr xmlns:mc="http://schemas.openxmlformats.org/markup-compatibility/2006" xmlns:a14="http://schemas.microsoft.com/office/drawing/2010/main" val="767647" mc:Ignorable="a14" a14:legacySpreadsheetColorIndex="43">
                    <a:gamma/>
                    <a:shade val="46275"/>
                    <a:invGamma/>
                  </a:srgbClr>
                </a:gs>
                <a:gs pos="50000">
                  <a:srgbClr xmlns:mc="http://schemas.openxmlformats.org/markup-compatibility/2006" xmlns:a14="http://schemas.microsoft.com/office/drawing/2010/main" val="FFFF99" mc:Ignorable="a14" a14:legacySpreadsheetColorIndex="43"/>
                </a:gs>
                <a:gs pos="100000">
                  <a:srgbClr xmlns:mc="http://schemas.openxmlformats.org/markup-compatibility/2006" xmlns:a14="http://schemas.microsoft.com/office/drawing/2010/main" val="767647" mc:Ignorable="a14" a14:legacySpreadsheetColorIndex="43">
                    <a:gamma/>
                    <a:shade val="46275"/>
                    <a:invGamma/>
                  </a:srgbClr>
                </a:gs>
              </a:gsLst>
              <a:lin ang="0" scaled="1"/>
            </a:gradFill>
            <a:ln w="25400">
              <a:noFill/>
            </a:ln>
          </c:spPr>
          <c:invertIfNegative val="0"/>
          <c:val>
            <c:numRef>
              <c:f>Snapshot!$L$36</c:f>
              <c:numCache>
                <c:formatCode>#,##0.0\ \h</c:formatCode>
                <c:ptCount val="1"/>
                <c:pt idx="0">
                  <c:v>0</c:v>
                </c:pt>
              </c:numCache>
            </c:numRef>
          </c:val>
          <c:extLst>
            <c:ext xmlns:c16="http://schemas.microsoft.com/office/drawing/2014/chart" uri="{C3380CC4-5D6E-409C-BE32-E72D297353CC}">
              <c16:uniqueId val="{00000004-CBA4-4EB9-80EE-BFA698AF4986}"/>
            </c:ext>
          </c:extLst>
        </c:ser>
        <c:dLbls>
          <c:showLegendKey val="0"/>
          <c:showVal val="0"/>
          <c:showCatName val="0"/>
          <c:showSerName val="0"/>
          <c:showPercent val="0"/>
          <c:showBubbleSize val="0"/>
        </c:dLbls>
        <c:gapWidth val="100"/>
        <c:axId val="115369472"/>
        <c:axId val="115371008"/>
      </c:barChart>
      <c:catAx>
        <c:axId val="115369472"/>
        <c:scaling>
          <c:orientation val="minMax"/>
        </c:scaling>
        <c:delete val="0"/>
        <c:axPos val="b"/>
        <c:majorTickMark val="none"/>
        <c:minorTickMark val="none"/>
        <c:tickLblPos val="none"/>
        <c:spPr>
          <a:ln w="3175" cap="flat" cmpd="sng" algn="ctr">
            <a:solidFill>
              <a:srgbClr val="000000"/>
            </a:solidFill>
            <a:prstDash val="solid"/>
            <a:round/>
          </a:ln>
        </c:spPr>
        <c:txPr>
          <a:bodyPr rot="-60000000" spcFirstLastPara="0" vertOverflow="ellipsis" vert="horz" wrap="square" anchor="ctr" anchorCtr="1"/>
          <a:lstStyle/>
          <a:p>
            <a:pPr>
              <a:defRPr lang="zh-CN" sz="275"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371008"/>
        <c:crosses val="autoZero"/>
        <c:auto val="1"/>
        <c:lblAlgn val="ctr"/>
        <c:lblOffset val="100"/>
        <c:noMultiLvlLbl val="0"/>
      </c:catAx>
      <c:valAx>
        <c:axId val="115371008"/>
        <c:scaling>
          <c:orientation val="minMax"/>
        </c:scaling>
        <c:delete val="0"/>
        <c:axPos val="l"/>
        <c:majorGridlines>
          <c:spPr>
            <a:ln w="3175" cap="flat" cmpd="sng" algn="ctr">
              <a:solidFill>
                <a:srgbClr val="000000"/>
              </a:solidFill>
              <a:prstDash val="solid"/>
              <a:round/>
            </a:ln>
          </c:spPr>
        </c:majorGridlines>
        <c:numFmt formatCode="#,##0.0\ \h"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369472"/>
        <c:crosses val="autoZero"/>
        <c:crossBetween val="between"/>
      </c:valAx>
      <c:spPr>
        <a:noFill/>
        <a:ln w="12700">
          <a:solidFill>
            <a:srgbClr val="000000"/>
          </a:solidFill>
          <a:prstDash val="solid"/>
        </a:ln>
      </c:spPr>
    </c:plotArea>
    <c:plotVisOnly val="1"/>
    <c:dispBlanksAs val="gap"/>
    <c:showDLblsOverMax val="0"/>
  </c:chart>
  <c:spPr>
    <a:solidFill>
      <a:srgbClr val="FFFFFF"/>
    </a:solidFill>
    <a:ln w="3175" cap="flat" cmpd="sng" algn="ctr">
      <a:solidFill>
        <a:srgbClr val="000000"/>
      </a:solidFill>
      <a:prstDash val="solid"/>
      <a:round/>
    </a:ln>
  </c:spPr>
  <c:txPr>
    <a:bodyPr/>
    <a:lstStyle/>
    <a:p>
      <a:pPr>
        <a:defRPr lang="zh-CN" sz="275"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926906340237"/>
          <c:y val="0.102222333140552"/>
          <c:w val="0.87523171023431301"/>
          <c:h val="0.58222285397445095"/>
        </c:manualLayout>
      </c:layout>
      <c:lineChart>
        <c:grouping val="standard"/>
        <c:varyColors val="0"/>
        <c:ser>
          <c:idx val="0"/>
          <c:order val="0"/>
          <c:tx>
            <c:strRef>
              <c:f>Trend!$C$32</c:f>
              <c:strCache>
                <c:ptCount val="1"/>
                <c:pt idx="0">
                  <c:v>Total</c:v>
                </c:pt>
              </c:strCache>
            </c:strRef>
          </c:tx>
          <c:spPr>
            <a:ln w="38100" cap="rnd" cmpd="sng" algn="ctr">
              <a:solidFill>
                <a:srgbClr val="000000"/>
              </a:solidFill>
              <a:prstDash val="solid"/>
              <a:round/>
            </a:ln>
          </c:spPr>
          <c:marker>
            <c:symbol val="circle"/>
            <c:size val="6"/>
            <c:spPr>
              <a:solidFill>
                <a:srgbClr val="FFFFFF"/>
              </a:solidFill>
              <a:ln w="9525" cap="flat" cmpd="sng" algn="ctr">
                <a:solidFill>
                  <a:srgbClr val="000000"/>
                </a:solidFill>
                <a:prstDash val="solid"/>
                <a:round/>
              </a:ln>
            </c:spPr>
          </c:marker>
          <c:cat>
            <c:numRef>
              <c:f>Trend!$A$33:$A$43</c:f>
              <c:numCache>
                <c:formatCode>General</c:formatCode>
                <c:ptCount val="11"/>
                <c:pt idx="0">
                  <c:v>1</c:v>
                </c:pt>
                <c:pt idx="1">
                  <c:v>2</c:v>
                </c:pt>
                <c:pt idx="2">
                  <c:v>3</c:v>
                </c:pt>
                <c:pt idx="3">
                  <c:v>4</c:v>
                </c:pt>
                <c:pt idx="4">
                  <c:v>5</c:v>
                </c:pt>
                <c:pt idx="5">
                  <c:v>6</c:v>
                </c:pt>
                <c:pt idx="6">
                  <c:v>7</c:v>
                </c:pt>
                <c:pt idx="7">
                  <c:v>8</c:v>
                </c:pt>
                <c:pt idx="8">
                  <c:v>9</c:v>
                </c:pt>
                <c:pt idx="9">
                  <c:v>10</c:v>
                </c:pt>
              </c:numCache>
            </c:numRef>
          </c:cat>
          <c:val>
            <c:numRef>
              <c:f>Trend!$C$33:$C$43</c:f>
              <c:numCache>
                <c:formatCode>0\ </c:formatCode>
                <c:ptCount val="11"/>
                <c:pt idx="0">
                  <c:v>109</c:v>
                </c:pt>
                <c:pt idx="1">
                  <c:v>356</c:v>
                </c:pt>
                <c:pt idx="2">
                  <c:v>379</c:v>
                </c:pt>
                <c:pt idx="3">
                  <c:v>412</c:v>
                </c:pt>
                <c:pt idx="4">
                  <c:v>439</c:v>
                </c:pt>
                <c:pt idx="5">
                  <c:v>504</c:v>
                </c:pt>
                <c:pt idx="6">
                  <c:v>514</c:v>
                </c:pt>
                <c:pt idx="7">
                  <c:v>519</c:v>
                </c:pt>
                <c:pt idx="8">
                  <c:v>543</c:v>
                </c:pt>
                <c:pt idx="9">
                  <c:v>552</c:v>
                </c:pt>
              </c:numCache>
            </c:numRef>
          </c:val>
          <c:smooth val="0"/>
          <c:extLst>
            <c:ext xmlns:c16="http://schemas.microsoft.com/office/drawing/2014/chart" uri="{C3380CC4-5D6E-409C-BE32-E72D297353CC}">
              <c16:uniqueId val="{00000000-DF3D-4E51-A0D7-CF19B7E33561}"/>
            </c:ext>
          </c:extLst>
        </c:ser>
        <c:dLbls>
          <c:showLegendKey val="0"/>
          <c:showVal val="0"/>
          <c:showCatName val="0"/>
          <c:showSerName val="0"/>
          <c:showPercent val="0"/>
          <c:showBubbleSize val="0"/>
        </c:dLbls>
        <c:marker val="1"/>
        <c:smooth val="0"/>
        <c:axId val="115096576"/>
        <c:axId val="115107328"/>
      </c:lineChart>
      <c:catAx>
        <c:axId val="115096576"/>
        <c:scaling>
          <c:orientation val="minMax"/>
        </c:scaling>
        <c:delete val="0"/>
        <c:axPos val="b"/>
        <c:title>
          <c:tx>
            <c:rich>
              <a:bodyPr rot="0" spcFirstLastPara="0" vertOverflow="ellipsis" vert="horz" wrap="square" anchor="ctr" anchorCtr="1"/>
              <a:lstStyle/>
              <a:p>
                <a:pPr>
                  <a:defRPr lang="zh-CN" sz="1000" b="1" i="0" u="none" strike="noStrike" kern="1200" baseline="0">
                    <a:solidFill>
                      <a:srgbClr val="000000"/>
                    </a:solidFill>
                    <a:latin typeface="Arial" panose="020B0604020202020204"/>
                    <a:ea typeface="Arial" panose="020B0604020202020204"/>
                    <a:cs typeface="Arial" panose="020B0604020202020204"/>
                  </a:defRPr>
                </a:pPr>
                <a:r>
                  <a:rPr lang="en-CA"/>
                  <a:t>Test Cycle</a:t>
                </a:r>
              </a:p>
            </c:rich>
          </c:tx>
          <c:layout>
            <c:manualLayout>
              <c:xMode val="edge"/>
              <c:yMode val="edge"/>
              <c:x val="0.43669840352524703"/>
              <c:y val="0.80888958880140005"/>
            </c:manualLayout>
          </c:layout>
          <c:overlay val="0"/>
          <c:spPr>
            <a:noFill/>
            <a:ln w="25400">
              <a:noFill/>
            </a:ln>
          </c:spPr>
        </c:title>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107328"/>
        <c:crosses val="autoZero"/>
        <c:auto val="1"/>
        <c:lblAlgn val="ctr"/>
        <c:lblOffset val="100"/>
        <c:tickLblSkip val="1"/>
        <c:noMultiLvlLbl val="0"/>
      </c:catAx>
      <c:valAx>
        <c:axId val="115107328"/>
        <c:scaling>
          <c:orientation val="minMax"/>
        </c:scaling>
        <c:delete val="0"/>
        <c:axPos val="l"/>
        <c:majorGridlines>
          <c:spPr>
            <a:ln w="3175" cap="flat" cmpd="sng" algn="ctr">
              <a:solidFill>
                <a:srgbClr val="C0C0C0"/>
              </a:solidFill>
              <a:prstDash val="solid"/>
              <a:round/>
            </a:ln>
          </c:spPr>
        </c:majorGridlines>
        <c:numFmt formatCode="0\ "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096576"/>
        <c:crosses val="autoZero"/>
        <c:crossBetween val="between"/>
      </c:valAx>
      <c:spPr>
        <a:solidFill>
          <a:srgbClr val="FFFFFF"/>
        </a:solidFill>
        <a:ln w="3175">
          <a:solidFill>
            <a:srgbClr val="000000"/>
          </a:solidFill>
          <a:prstDash val="solid"/>
        </a:ln>
      </c:spPr>
    </c:plotArea>
    <c:plotVisOnly val="1"/>
    <c:dispBlanksAs val="gap"/>
    <c:showDLblsOverMax val="0"/>
  </c:chart>
  <c:spPr>
    <a:solidFill>
      <a:srgbClr val="FFFFFF"/>
    </a:solidFill>
    <a:ln w="3175" cap="flat" cmpd="sng" algn="ctr">
      <a:solidFill>
        <a:srgbClr val="000000"/>
      </a:solidFill>
      <a:prstDash val="solid"/>
      <a:round/>
    </a:ln>
  </c:spPr>
  <c:txPr>
    <a:bodyPr/>
    <a:lstStyle/>
    <a:p>
      <a:pPr>
        <a:defRPr lang="zh-CN" sz="500"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029719436223201"/>
          <c:y val="4.6843316941222103E-2"/>
          <c:w val="0.81584237299115603"/>
          <c:h val="0.74745640510558697"/>
        </c:manualLayout>
      </c:layout>
      <c:barChart>
        <c:barDir val="col"/>
        <c:grouping val="stacked"/>
        <c:varyColors val="0"/>
        <c:ser>
          <c:idx val="0"/>
          <c:order val="0"/>
          <c:tx>
            <c:strRef>
              <c:f>Trend!$E$31</c:f>
              <c:strCache>
                <c:ptCount val="1"/>
                <c:pt idx="0">
                  <c:v>Total
Test  Time</c:v>
                </c:pt>
              </c:strCache>
            </c:strRef>
          </c:tx>
          <c:spPr>
            <a:gradFill rotWithShape="0">
              <a:gsLst>
                <a:gs pos="0">
                  <a:srgbClr xmlns:mc="http://schemas.openxmlformats.org/markup-compatibility/2006" xmlns:a14="http://schemas.microsoft.com/office/drawing/2010/main" val="000076" mc:Ignorable="a14" a14:legacySpreadsheetColorIndex="12">
                    <a:gamma/>
                    <a:shade val="46275"/>
                    <a:invGamma/>
                  </a:srgbClr>
                </a:gs>
                <a:gs pos="50000">
                  <a:srgbClr xmlns:mc="http://schemas.openxmlformats.org/markup-compatibility/2006" xmlns:a14="http://schemas.microsoft.com/office/drawing/2010/main" val="0000FF" mc:Ignorable="a14" a14:legacySpreadsheetColorIndex="12"/>
                </a:gs>
                <a:gs pos="100000">
                  <a:srgbClr xmlns:mc="http://schemas.openxmlformats.org/markup-compatibility/2006" xmlns:a14="http://schemas.microsoft.com/office/drawing/2010/main" val="000076" mc:Ignorable="a14" a14:legacySpreadsheetColorIndex="12">
                    <a:gamma/>
                    <a:shade val="46275"/>
                    <a:invGamma/>
                  </a:srgbClr>
                </a:gs>
              </a:gsLst>
              <a:lin ang="0" scaled="1"/>
            </a:gradFill>
            <a:ln w="25400">
              <a:noFill/>
            </a:ln>
          </c:spPr>
          <c:invertIfNegative val="0"/>
          <c:cat>
            <c:numRef>
              <c:f>Trend!$A$33:$A$43</c:f>
              <c:numCache>
                <c:formatCode>General</c:formatCode>
                <c:ptCount val="11"/>
                <c:pt idx="0">
                  <c:v>1</c:v>
                </c:pt>
                <c:pt idx="1">
                  <c:v>2</c:v>
                </c:pt>
                <c:pt idx="2">
                  <c:v>3</c:v>
                </c:pt>
                <c:pt idx="3">
                  <c:v>4</c:v>
                </c:pt>
                <c:pt idx="4">
                  <c:v>5</c:v>
                </c:pt>
                <c:pt idx="5">
                  <c:v>6</c:v>
                </c:pt>
                <c:pt idx="6">
                  <c:v>7</c:v>
                </c:pt>
                <c:pt idx="7">
                  <c:v>8</c:v>
                </c:pt>
                <c:pt idx="8">
                  <c:v>9</c:v>
                </c:pt>
                <c:pt idx="9">
                  <c:v>10</c:v>
                </c:pt>
              </c:numCache>
            </c:numRef>
          </c:cat>
          <c:val>
            <c:numRef>
              <c:f>Trend!$E$33:$E$43</c:f>
              <c:numCache>
                <c:formatCode>0.0\ \h</c:formatCode>
                <c:ptCount val="11"/>
                <c:pt idx="0">
                  <c:v>40.4</c:v>
                </c:pt>
                <c:pt idx="1">
                  <c:v>111.3</c:v>
                </c:pt>
                <c:pt idx="2">
                  <c:v>90.8</c:v>
                </c:pt>
                <c:pt idx="3">
                  <c:v>92.3</c:v>
                </c:pt>
                <c:pt idx="4">
                  <c:v>75.8</c:v>
                </c:pt>
                <c:pt idx="5">
                  <c:v>85.4</c:v>
                </c:pt>
                <c:pt idx="6">
                  <c:v>76.400000000000006</c:v>
                </c:pt>
                <c:pt idx="7">
                  <c:v>65.2</c:v>
                </c:pt>
                <c:pt idx="8">
                  <c:v>66.400000000000006</c:v>
                </c:pt>
                <c:pt idx="9">
                  <c:v>61.8</c:v>
                </c:pt>
              </c:numCache>
            </c:numRef>
          </c:val>
          <c:extLst>
            <c:ext xmlns:c16="http://schemas.microsoft.com/office/drawing/2014/chart" uri="{C3380CC4-5D6E-409C-BE32-E72D297353CC}">
              <c16:uniqueId val="{00000000-9430-4CC0-BA91-2465B6842605}"/>
            </c:ext>
          </c:extLst>
        </c:ser>
        <c:dLbls>
          <c:showLegendKey val="0"/>
          <c:showVal val="0"/>
          <c:showCatName val="0"/>
          <c:showSerName val="0"/>
          <c:showPercent val="0"/>
          <c:showBubbleSize val="0"/>
        </c:dLbls>
        <c:gapWidth val="30"/>
        <c:overlap val="100"/>
        <c:axId val="115131136"/>
        <c:axId val="115133056"/>
      </c:barChart>
      <c:catAx>
        <c:axId val="115131136"/>
        <c:scaling>
          <c:orientation val="minMax"/>
        </c:scaling>
        <c:delete val="0"/>
        <c:axPos val="b"/>
        <c:title>
          <c:tx>
            <c:rich>
              <a:bodyPr rot="0" spcFirstLastPara="0" vertOverflow="ellipsis" vert="horz" wrap="square" anchor="ctr" anchorCtr="1"/>
              <a:lstStyle/>
              <a:p>
                <a:pPr>
                  <a:defRPr lang="zh-CN" sz="1000" b="1" i="0" u="none" strike="noStrike" kern="1200" baseline="0">
                    <a:solidFill>
                      <a:srgbClr val="000000"/>
                    </a:solidFill>
                    <a:latin typeface="Arial" panose="020B0604020202020204"/>
                    <a:ea typeface="Arial" panose="020B0604020202020204"/>
                    <a:cs typeface="Arial" panose="020B0604020202020204"/>
                  </a:defRPr>
                </a:pPr>
                <a:r>
                  <a:rPr lang="en-CA"/>
                  <a:t>Test Cycle</a:t>
                </a:r>
              </a:p>
            </c:rich>
          </c:tx>
          <c:layout>
            <c:manualLayout>
              <c:xMode val="edge"/>
              <c:yMode val="edge"/>
              <c:x val="0.46138645045606902"/>
              <c:y val="0.90427955161409301"/>
            </c:manualLayout>
          </c:layout>
          <c:overlay val="0"/>
          <c:spPr>
            <a:noFill/>
            <a:ln w="25400">
              <a:noFill/>
            </a:ln>
          </c:spPr>
        </c:title>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133056"/>
        <c:crosses val="autoZero"/>
        <c:auto val="1"/>
        <c:lblAlgn val="ctr"/>
        <c:lblOffset val="100"/>
        <c:tickLblSkip val="1"/>
        <c:noMultiLvlLbl val="0"/>
      </c:catAx>
      <c:valAx>
        <c:axId val="115133056"/>
        <c:scaling>
          <c:orientation val="minMax"/>
        </c:scaling>
        <c:delete val="0"/>
        <c:axPos val="l"/>
        <c:majorGridlines>
          <c:spPr>
            <a:ln w="3175" cap="flat" cmpd="sng" algn="ctr">
              <a:solidFill>
                <a:srgbClr val="C0C0C0"/>
              </a:solidFill>
              <a:prstDash val="solid"/>
              <a:round/>
            </a:ln>
          </c:spPr>
        </c:majorGridlines>
        <c:numFmt formatCode="0.0\ \h"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131136"/>
        <c:crosses val="autoZero"/>
        <c:crossBetween val="between"/>
      </c:valAx>
      <c:spPr>
        <a:solidFill>
          <a:srgbClr val="FFFFFF"/>
        </a:solidFill>
        <a:ln w="3175">
          <a:solidFill>
            <a:srgbClr val="000000"/>
          </a:solidFill>
          <a:prstDash val="solid"/>
        </a:ln>
      </c:spPr>
    </c:plotArea>
    <c:plotVisOnly val="1"/>
    <c:dispBlanksAs val="gap"/>
    <c:showDLblsOverMax val="0"/>
  </c:chart>
  <c:spPr>
    <a:solidFill>
      <a:srgbClr val="FFFFFF"/>
    </a:solidFill>
    <a:ln w="3175" cap="flat" cmpd="sng" algn="ctr">
      <a:solidFill>
        <a:srgbClr val="000000"/>
      </a:solidFill>
      <a:prstDash val="solid"/>
      <a:round/>
    </a:ln>
  </c:spPr>
  <c:txPr>
    <a:bodyPr/>
    <a:lstStyle/>
    <a:p>
      <a:pPr>
        <a:defRPr lang="zh-CN" sz="525"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578233169706398E-2"/>
          <c:y val="0.102222333140552"/>
          <c:w val="0.89358038340484403"/>
          <c:h val="0.58222285397445095"/>
        </c:manualLayout>
      </c:layout>
      <c:lineChart>
        <c:grouping val="standard"/>
        <c:varyColors val="0"/>
        <c:ser>
          <c:idx val="0"/>
          <c:order val="0"/>
          <c:tx>
            <c:strRef>
              <c:f>Trend!$D$32</c:f>
              <c:strCache>
                <c:ptCount val="1"/>
                <c:pt idx="0">
                  <c:v>Failed</c:v>
                </c:pt>
              </c:strCache>
            </c:strRef>
          </c:tx>
          <c:spPr>
            <a:ln w="38100" cap="rnd" cmpd="sng" algn="ctr">
              <a:solidFill>
                <a:srgbClr val="000000"/>
              </a:solidFill>
              <a:prstDash val="solid"/>
              <a:round/>
            </a:ln>
          </c:spPr>
          <c:marker>
            <c:symbol val="circle"/>
            <c:size val="6"/>
            <c:spPr>
              <a:solidFill>
                <a:srgbClr val="FFFFFF"/>
              </a:solidFill>
              <a:ln w="9525" cap="flat" cmpd="sng" algn="ctr">
                <a:solidFill>
                  <a:srgbClr val="000000"/>
                </a:solidFill>
                <a:prstDash val="solid"/>
                <a:round/>
              </a:ln>
            </c:spPr>
          </c:marker>
          <c:cat>
            <c:numRef>
              <c:f>Trend!$A$33:$A$43</c:f>
              <c:numCache>
                <c:formatCode>General</c:formatCode>
                <c:ptCount val="11"/>
                <c:pt idx="0">
                  <c:v>1</c:v>
                </c:pt>
                <c:pt idx="1">
                  <c:v>2</c:v>
                </c:pt>
                <c:pt idx="2">
                  <c:v>3</c:v>
                </c:pt>
                <c:pt idx="3">
                  <c:v>4</c:v>
                </c:pt>
                <c:pt idx="4">
                  <c:v>5</c:v>
                </c:pt>
                <c:pt idx="5">
                  <c:v>6</c:v>
                </c:pt>
                <c:pt idx="6">
                  <c:v>7</c:v>
                </c:pt>
                <c:pt idx="7">
                  <c:v>8</c:v>
                </c:pt>
                <c:pt idx="8">
                  <c:v>9</c:v>
                </c:pt>
                <c:pt idx="9">
                  <c:v>10</c:v>
                </c:pt>
              </c:numCache>
            </c:numRef>
          </c:cat>
          <c:val>
            <c:numRef>
              <c:f>Trend!$D$33:$D$43</c:f>
              <c:numCache>
                <c:formatCode>0\ </c:formatCode>
                <c:ptCount val="11"/>
                <c:pt idx="0">
                  <c:v>15</c:v>
                </c:pt>
                <c:pt idx="1">
                  <c:v>24</c:v>
                </c:pt>
                <c:pt idx="2">
                  <c:v>16</c:v>
                </c:pt>
                <c:pt idx="3">
                  <c:v>14</c:v>
                </c:pt>
                <c:pt idx="4">
                  <c:v>13</c:v>
                </c:pt>
                <c:pt idx="5">
                  <c:v>12</c:v>
                </c:pt>
                <c:pt idx="6">
                  <c:v>4</c:v>
                </c:pt>
                <c:pt idx="7">
                  <c:v>4</c:v>
                </c:pt>
                <c:pt idx="8">
                  <c:v>3</c:v>
                </c:pt>
                <c:pt idx="9">
                  <c:v>2</c:v>
                </c:pt>
              </c:numCache>
            </c:numRef>
          </c:val>
          <c:smooth val="0"/>
          <c:extLst>
            <c:ext xmlns:c16="http://schemas.microsoft.com/office/drawing/2014/chart" uri="{C3380CC4-5D6E-409C-BE32-E72D297353CC}">
              <c16:uniqueId val="{00000000-75F5-4C1D-94D0-D07A67D93AEE}"/>
            </c:ext>
          </c:extLst>
        </c:ser>
        <c:dLbls>
          <c:showLegendKey val="0"/>
          <c:showVal val="0"/>
          <c:showCatName val="0"/>
          <c:showSerName val="0"/>
          <c:showPercent val="0"/>
          <c:showBubbleSize val="0"/>
        </c:dLbls>
        <c:marker val="1"/>
        <c:smooth val="0"/>
        <c:axId val="114494848"/>
        <c:axId val="114521984"/>
      </c:lineChart>
      <c:catAx>
        <c:axId val="114494848"/>
        <c:scaling>
          <c:orientation val="minMax"/>
        </c:scaling>
        <c:delete val="0"/>
        <c:axPos val="b"/>
        <c:title>
          <c:tx>
            <c:rich>
              <a:bodyPr rot="0" spcFirstLastPara="0" vertOverflow="ellipsis" vert="horz" wrap="square" anchor="ctr" anchorCtr="1"/>
              <a:lstStyle/>
              <a:p>
                <a:pPr>
                  <a:defRPr lang="zh-CN" sz="1000" b="1" i="0" u="none" strike="noStrike" kern="1200" baseline="0">
                    <a:solidFill>
                      <a:srgbClr val="000000"/>
                    </a:solidFill>
                    <a:latin typeface="Arial" panose="020B0604020202020204"/>
                    <a:ea typeface="Arial" panose="020B0604020202020204"/>
                    <a:cs typeface="Arial" panose="020B0604020202020204"/>
                  </a:defRPr>
                </a:pPr>
                <a:r>
                  <a:rPr lang="en-CA"/>
                  <a:t>Test Cycle</a:t>
                </a:r>
              </a:p>
            </c:rich>
          </c:tx>
          <c:layout>
            <c:manualLayout>
              <c:xMode val="edge"/>
              <c:yMode val="edge"/>
              <c:x val="0.39266170627754099"/>
              <c:y val="0.80888958880140005"/>
            </c:manualLayout>
          </c:layout>
          <c:overlay val="0"/>
          <c:spPr>
            <a:noFill/>
            <a:ln w="25400">
              <a:noFill/>
            </a:ln>
          </c:spPr>
        </c:title>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4521984"/>
        <c:crosses val="autoZero"/>
        <c:auto val="1"/>
        <c:lblAlgn val="ctr"/>
        <c:lblOffset val="100"/>
        <c:tickLblSkip val="1"/>
        <c:noMultiLvlLbl val="0"/>
      </c:catAx>
      <c:valAx>
        <c:axId val="114521984"/>
        <c:scaling>
          <c:orientation val="minMax"/>
        </c:scaling>
        <c:delete val="0"/>
        <c:axPos val="l"/>
        <c:majorGridlines>
          <c:spPr>
            <a:ln w="3175" cap="flat" cmpd="sng" algn="ctr">
              <a:solidFill>
                <a:srgbClr val="C0C0C0"/>
              </a:solidFill>
              <a:prstDash val="solid"/>
              <a:round/>
            </a:ln>
          </c:spPr>
        </c:majorGridlines>
        <c:numFmt formatCode="0\ "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4494848"/>
        <c:crosses val="autoZero"/>
        <c:crossBetween val="between"/>
      </c:valAx>
      <c:spPr>
        <a:solidFill>
          <a:srgbClr val="FFFFFF"/>
        </a:solidFill>
        <a:ln w="3175">
          <a:solidFill>
            <a:srgbClr val="000000"/>
          </a:solidFill>
          <a:prstDash val="solid"/>
        </a:ln>
      </c:spPr>
    </c:plotArea>
    <c:plotVisOnly val="1"/>
    <c:dispBlanksAs val="gap"/>
    <c:showDLblsOverMax val="0"/>
  </c:chart>
  <c:spPr>
    <a:solidFill>
      <a:srgbClr val="FFFFFF"/>
    </a:solidFill>
    <a:ln w="3175" cap="flat" cmpd="sng" algn="ctr">
      <a:solidFill>
        <a:srgbClr val="000000"/>
      </a:solidFill>
      <a:prstDash val="solid"/>
      <a:round/>
    </a:ln>
  </c:spPr>
  <c:txPr>
    <a:bodyPr/>
    <a:lstStyle/>
    <a:p>
      <a:pPr>
        <a:defRPr lang="zh-CN" sz="500"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437536954908003E-2"/>
          <c:y val="5.6738276346296003E-2"/>
          <c:w val="0.81406312108087198"/>
          <c:h val="0.62412103980925604"/>
        </c:manualLayout>
      </c:layout>
      <c:barChart>
        <c:barDir val="bar"/>
        <c:grouping val="stacked"/>
        <c:varyColors val="0"/>
        <c:ser>
          <c:idx val="1"/>
          <c:order val="0"/>
          <c:tx>
            <c:strRef>
              <c:f>Onlocation!$D$5</c:f>
              <c:strCache>
                <c:ptCount val="1"/>
                <c:pt idx="0">
                  <c:v>P</c:v>
                </c:pt>
              </c:strCache>
            </c:strRef>
          </c:tx>
          <c:spPr>
            <a:gradFill rotWithShape="0">
              <a:gsLst>
                <a:gs pos="0">
                  <a:srgbClr xmlns:mc="http://schemas.openxmlformats.org/markup-compatibility/2006" xmlns:a14="http://schemas.microsoft.com/office/drawing/2010/main" val="006600" mc:Ignorable="a14" a14:legacySpreadsheetColorIndex="11">
                    <a:gamma/>
                    <a:shade val="40000"/>
                    <a:invGamma/>
                  </a:srgbClr>
                </a:gs>
                <a:gs pos="50000">
                  <a:srgbClr xmlns:mc="http://schemas.openxmlformats.org/markup-compatibility/2006" xmlns:a14="http://schemas.microsoft.com/office/drawing/2010/main" val="00FF00" mc:Ignorable="a14" a14:legacySpreadsheetColorIndex="11"/>
                </a:gs>
                <a:gs pos="100000">
                  <a:srgbClr xmlns:mc="http://schemas.openxmlformats.org/markup-compatibility/2006" xmlns:a14="http://schemas.microsoft.com/office/drawing/2010/main" val="006600" mc:Ignorable="a14" a14:legacySpreadsheetColorIndex="11">
                    <a:gamma/>
                    <a:shade val="40000"/>
                    <a:invGamma/>
                  </a:srgbClr>
                </a:gs>
              </a:gsLst>
              <a:lin ang="5400000" scaled="1"/>
            </a:gradFill>
            <a:ln w="25400">
              <a:noFill/>
            </a:ln>
          </c:spPr>
          <c:invertIfNegative val="0"/>
          <c:val>
            <c:numRef>
              <c:f>Onlocation!$E$5</c:f>
              <c:numCache>
                <c:formatCode>General</c:formatCode>
                <c:ptCount val="1"/>
                <c:pt idx="0">
                  <c:v>0</c:v>
                </c:pt>
              </c:numCache>
            </c:numRef>
          </c:val>
          <c:extLst>
            <c:ext xmlns:c16="http://schemas.microsoft.com/office/drawing/2014/chart" uri="{C3380CC4-5D6E-409C-BE32-E72D297353CC}">
              <c16:uniqueId val="{00000000-62E4-421A-932F-D220B2D09C11}"/>
            </c:ext>
          </c:extLst>
        </c:ser>
        <c:ser>
          <c:idx val="2"/>
          <c:order val="1"/>
          <c:tx>
            <c:strRef>
              <c:f>Onlocation!$D$6</c:f>
              <c:strCache>
                <c:ptCount val="1"/>
                <c:pt idx="0">
                  <c:v>F</c:v>
                </c:pt>
              </c:strCache>
            </c:strRef>
          </c:tx>
          <c:spPr>
            <a:gradFill rotWithShape="0">
              <a:gsLst>
                <a:gs pos="0">
                  <a:srgbClr xmlns:mc="http://schemas.openxmlformats.org/markup-compatibility/2006" xmlns:a14="http://schemas.microsoft.com/office/drawing/2010/main" val="660000" mc:Ignorable="a14" a14:legacySpreadsheetColorIndex="10">
                    <a:gamma/>
                    <a:shade val="40000"/>
                    <a:invGamma/>
                  </a:srgbClr>
                </a:gs>
                <a:gs pos="50000">
                  <a:srgbClr xmlns:mc="http://schemas.openxmlformats.org/markup-compatibility/2006" xmlns:a14="http://schemas.microsoft.com/office/drawing/2010/main" val="FF0000" mc:Ignorable="a14" a14:legacySpreadsheetColorIndex="10"/>
                </a:gs>
                <a:gs pos="100000">
                  <a:srgbClr xmlns:mc="http://schemas.openxmlformats.org/markup-compatibility/2006" xmlns:a14="http://schemas.microsoft.com/office/drawing/2010/main" val="660000" mc:Ignorable="a14" a14:legacySpreadsheetColorIndex="10">
                    <a:gamma/>
                    <a:shade val="40000"/>
                    <a:invGamma/>
                  </a:srgbClr>
                </a:gs>
              </a:gsLst>
              <a:lin ang="5400000" scaled="1"/>
            </a:gradFill>
            <a:ln w="25400">
              <a:noFill/>
            </a:ln>
          </c:spPr>
          <c:invertIfNegative val="0"/>
          <c:val>
            <c:numRef>
              <c:f>Onlocation!$E$6</c:f>
              <c:numCache>
                <c:formatCode>General</c:formatCode>
                <c:ptCount val="1"/>
                <c:pt idx="0">
                  <c:v>0</c:v>
                </c:pt>
              </c:numCache>
            </c:numRef>
          </c:val>
          <c:extLst>
            <c:ext xmlns:c16="http://schemas.microsoft.com/office/drawing/2014/chart" uri="{C3380CC4-5D6E-409C-BE32-E72D297353CC}">
              <c16:uniqueId val="{00000001-62E4-421A-932F-D220B2D09C11}"/>
            </c:ext>
          </c:extLst>
        </c:ser>
        <c:ser>
          <c:idx val="4"/>
          <c:order val="2"/>
          <c:tx>
            <c:strRef>
              <c:f>Onlocation!$D$8</c:f>
              <c:strCache>
                <c:ptCount val="1"/>
                <c:pt idx="0">
                  <c:v>B</c:v>
                </c:pt>
              </c:strCache>
            </c:strRef>
          </c:tx>
          <c:spPr>
            <a:gradFill rotWithShape="0">
              <a:gsLst>
                <a:gs pos="0">
                  <a:srgbClr xmlns:mc="http://schemas.openxmlformats.org/markup-compatibility/2006" xmlns:a14="http://schemas.microsoft.com/office/drawing/2010/main" val="666600" mc:Ignorable="a14" a14:legacySpreadsheetColorIndex="13">
                    <a:gamma/>
                    <a:shade val="40000"/>
                    <a:invGamma/>
                  </a:srgbClr>
                </a:gs>
                <a:gs pos="50000">
                  <a:srgbClr xmlns:mc="http://schemas.openxmlformats.org/markup-compatibility/2006" xmlns:a14="http://schemas.microsoft.com/office/drawing/2010/main" val="FFFF00" mc:Ignorable="a14" a14:legacySpreadsheetColorIndex="13"/>
                </a:gs>
                <a:gs pos="100000">
                  <a:srgbClr xmlns:mc="http://schemas.openxmlformats.org/markup-compatibility/2006" xmlns:a14="http://schemas.microsoft.com/office/drawing/2010/main" val="666600" mc:Ignorable="a14" a14:legacySpreadsheetColorIndex="13">
                    <a:gamma/>
                    <a:shade val="40000"/>
                    <a:invGamma/>
                  </a:srgbClr>
                </a:gs>
              </a:gsLst>
              <a:lin ang="5400000" scaled="1"/>
            </a:gradFill>
            <a:ln w="25400">
              <a:noFill/>
            </a:ln>
          </c:spPr>
          <c:invertIfNegative val="0"/>
          <c:val>
            <c:numRef>
              <c:f>Onlocation!$E$8</c:f>
              <c:numCache>
                <c:formatCode>General</c:formatCode>
                <c:ptCount val="1"/>
                <c:pt idx="0">
                  <c:v>0</c:v>
                </c:pt>
              </c:numCache>
            </c:numRef>
          </c:val>
          <c:extLst>
            <c:ext xmlns:c16="http://schemas.microsoft.com/office/drawing/2014/chart" uri="{C3380CC4-5D6E-409C-BE32-E72D297353CC}">
              <c16:uniqueId val="{00000002-62E4-421A-932F-D220B2D09C11}"/>
            </c:ext>
          </c:extLst>
        </c:ser>
        <c:ser>
          <c:idx val="0"/>
          <c:order val="3"/>
          <c:tx>
            <c:strRef>
              <c:f>Onlocation!$D$4</c:f>
              <c:strCache>
                <c:ptCount val="1"/>
                <c:pt idx="0">
                  <c:v>U</c:v>
                </c:pt>
              </c:strCache>
            </c:strRef>
          </c:tx>
          <c:spPr>
            <a:gradFill rotWithShape="0">
              <a:gsLst>
                <a:gs pos="0">
                  <a:srgbClr xmlns:mc="http://schemas.openxmlformats.org/markup-compatibility/2006" xmlns:a14="http://schemas.microsoft.com/office/drawing/2010/main" val="66663D" mc:Ignorable="a14" a14:legacySpreadsheetColorIndex="43">
                    <a:gamma/>
                    <a:shade val="40000"/>
                    <a:invGamma/>
                  </a:srgbClr>
                </a:gs>
                <a:gs pos="50000">
                  <a:srgbClr xmlns:mc="http://schemas.openxmlformats.org/markup-compatibility/2006" xmlns:a14="http://schemas.microsoft.com/office/drawing/2010/main" val="FFFF99" mc:Ignorable="a14" a14:legacySpreadsheetColorIndex="43"/>
                </a:gs>
                <a:gs pos="100000">
                  <a:srgbClr xmlns:mc="http://schemas.openxmlformats.org/markup-compatibility/2006" xmlns:a14="http://schemas.microsoft.com/office/drawing/2010/main" val="66663D" mc:Ignorable="a14" a14:legacySpreadsheetColorIndex="43">
                    <a:gamma/>
                    <a:shade val="40000"/>
                    <a:invGamma/>
                  </a:srgbClr>
                </a:gs>
              </a:gsLst>
              <a:lin ang="5400000" scaled="1"/>
            </a:gradFill>
            <a:ln w="25400">
              <a:noFill/>
            </a:ln>
          </c:spPr>
          <c:invertIfNegative val="0"/>
          <c:val>
            <c:numRef>
              <c:f>Onlocation!$E$4</c:f>
              <c:numCache>
                <c:formatCode>General</c:formatCode>
                <c:ptCount val="1"/>
                <c:pt idx="0">
                  <c:v>0</c:v>
                </c:pt>
              </c:numCache>
            </c:numRef>
          </c:val>
          <c:extLst>
            <c:ext xmlns:c16="http://schemas.microsoft.com/office/drawing/2014/chart" uri="{C3380CC4-5D6E-409C-BE32-E72D297353CC}">
              <c16:uniqueId val="{00000003-62E4-421A-932F-D220B2D09C11}"/>
            </c:ext>
          </c:extLst>
        </c:ser>
        <c:ser>
          <c:idx val="3"/>
          <c:order val="4"/>
          <c:tx>
            <c:strRef>
              <c:f>Onlocation!$D$7</c:f>
              <c:strCache>
                <c:ptCount val="1"/>
                <c:pt idx="0">
                  <c:v>S</c:v>
                </c:pt>
              </c:strCache>
            </c:strRef>
          </c:tx>
          <c:spPr>
            <a:gradFill rotWithShape="0">
              <a:gsLst>
                <a:gs pos="0">
                  <a:srgbClr xmlns:mc="http://schemas.openxmlformats.org/markup-compatibility/2006" xmlns:a14="http://schemas.microsoft.com/office/drawing/2010/main" val="5E5E5E" mc:Ignorable="a14" a14:legacySpreadsheetColorIndex="22">
                    <a:gamma/>
                    <a:shade val="40000"/>
                    <a:invGamma/>
                  </a:srgbClr>
                </a:gs>
                <a:gs pos="50000">
                  <a:srgbClr xmlns:mc="http://schemas.openxmlformats.org/markup-compatibility/2006" xmlns:a14="http://schemas.microsoft.com/office/drawing/2010/main" val="EAEAEA" mc:Ignorable="a14" a14:legacySpreadsheetColorIndex="22"/>
                </a:gs>
                <a:gs pos="100000">
                  <a:srgbClr xmlns:mc="http://schemas.openxmlformats.org/markup-compatibility/2006" xmlns:a14="http://schemas.microsoft.com/office/drawing/2010/main" val="5E5E5E" mc:Ignorable="a14" a14:legacySpreadsheetColorIndex="22">
                    <a:gamma/>
                    <a:shade val="40000"/>
                    <a:invGamma/>
                  </a:srgbClr>
                </a:gs>
              </a:gsLst>
              <a:lin ang="5400000" scaled="1"/>
            </a:gradFill>
            <a:ln w="25400">
              <a:noFill/>
            </a:ln>
          </c:spPr>
          <c:invertIfNegative val="0"/>
          <c:val>
            <c:numRef>
              <c:f>Onlocation!$E$7</c:f>
              <c:numCache>
                <c:formatCode>General</c:formatCode>
                <c:ptCount val="1"/>
                <c:pt idx="0">
                  <c:v>0</c:v>
                </c:pt>
              </c:numCache>
            </c:numRef>
          </c:val>
          <c:extLst>
            <c:ext xmlns:c16="http://schemas.microsoft.com/office/drawing/2014/chart" uri="{C3380CC4-5D6E-409C-BE32-E72D297353CC}">
              <c16:uniqueId val="{00000004-62E4-421A-932F-D220B2D09C11}"/>
            </c:ext>
          </c:extLst>
        </c:ser>
        <c:dLbls>
          <c:showLegendKey val="0"/>
          <c:showVal val="0"/>
          <c:showCatName val="0"/>
          <c:showSerName val="0"/>
          <c:showPercent val="0"/>
          <c:showBubbleSize val="0"/>
        </c:dLbls>
        <c:gapWidth val="30"/>
        <c:overlap val="100"/>
        <c:axId val="115327360"/>
        <c:axId val="115328896"/>
      </c:barChart>
      <c:catAx>
        <c:axId val="115327360"/>
        <c:scaling>
          <c:orientation val="minMax"/>
        </c:scaling>
        <c:delete val="1"/>
        <c:axPos val="l"/>
        <c:majorTickMark val="out"/>
        <c:minorTickMark val="none"/>
        <c:tickLblPos val="nextTo"/>
        <c:crossAx val="115328896"/>
        <c:crossesAt val="0"/>
        <c:auto val="1"/>
        <c:lblAlgn val="ctr"/>
        <c:lblOffset val="100"/>
        <c:noMultiLvlLbl val="0"/>
      </c:catAx>
      <c:valAx>
        <c:axId val="115328896"/>
        <c:scaling>
          <c:orientation val="minMax"/>
          <c:min val="0"/>
        </c:scaling>
        <c:delete val="0"/>
        <c:axPos val="b"/>
        <c:majorGridlines>
          <c:spPr>
            <a:ln w="3175" cap="flat" cmpd="sng" algn="ctr">
              <a:solidFill>
                <a:srgbClr val="000000"/>
              </a:solidFill>
              <a:prstDash val="solid"/>
              <a:round/>
            </a:ln>
          </c:spPr>
        </c:majorGridlines>
        <c:numFmt formatCode="General" sourceLinked="1"/>
        <c:majorTickMark val="out"/>
        <c:minorTickMark val="none"/>
        <c:tickLblPos val="nextTo"/>
        <c:spPr>
          <a:ln w="3175" cap="flat" cmpd="sng" algn="ctr">
            <a:solidFill>
              <a:srgbClr val="000000"/>
            </a:solidFill>
            <a:prstDash val="solid"/>
            <a:round/>
          </a:ln>
        </c:spPr>
        <c:txPr>
          <a:bodyPr rot="-5400000" spcFirstLastPara="0" vertOverflow="ellipsis" vert="horz" wrap="square" anchor="ctr" anchorCtr="1"/>
          <a:lstStyle/>
          <a:p>
            <a:pPr>
              <a:defRPr lang="zh-CN" sz="8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327360"/>
        <c:crosses val="autoZero"/>
        <c:crossBetween val="between"/>
        <c:minorUnit val="0.31290000000000001"/>
      </c:valAx>
      <c:spPr>
        <a:noFill/>
        <a:ln w="12700">
          <a:solidFill>
            <a:srgbClr val="808080"/>
          </a:solidFill>
          <a:prstDash val="solid"/>
        </a:ln>
      </c:spPr>
    </c:plotArea>
    <c:legend>
      <c:legendPos val="r"/>
      <c:layout>
        <c:manualLayout>
          <c:xMode val="edge"/>
          <c:yMode val="edge"/>
          <c:x val="0.91406323818897595"/>
          <c:y val="5.6738705534148698E-2"/>
          <c:w val="7.4999999999999997E-2"/>
          <c:h val="0.91490478583793999"/>
        </c:manualLayout>
      </c:layout>
      <c:overlay val="0"/>
      <c:spPr>
        <a:noFill/>
        <a:ln w="3175">
          <a:solidFill>
            <a:srgbClr val="000000"/>
          </a:solidFill>
          <a:prstDash val="solid"/>
        </a:ln>
      </c:spPr>
      <c:txPr>
        <a:bodyPr rot="0" spcFirstLastPara="0" vertOverflow="ellipsis" vert="horz" wrap="square" anchor="ctr" anchorCtr="1"/>
        <a:lstStyle/>
        <a:p>
          <a:pPr>
            <a:defRPr lang="zh-CN" sz="825" b="1" i="0" u="none" strike="noStrike" kern="1200" baseline="0">
              <a:solidFill>
                <a:srgbClr val="000000"/>
              </a:solidFill>
              <a:latin typeface="Arial" panose="020B0604020202020204"/>
              <a:ea typeface="Arial" panose="020B0604020202020204"/>
              <a:cs typeface="Arial" panose="020B0604020202020204"/>
            </a:defRPr>
          </a:pPr>
          <a:endParaRPr lang="zh-CN"/>
        </a:p>
      </c:txPr>
    </c:legend>
    <c:plotVisOnly val="1"/>
    <c:dispBlanksAs val="gap"/>
    <c:showDLblsOverMax val="0"/>
  </c:chart>
  <c:spPr>
    <a:solidFill>
      <a:srgbClr val="FFFFFF"/>
    </a:solidFill>
    <a:ln w="3175" cap="flat" cmpd="sng" algn="ctr">
      <a:solidFill>
        <a:srgbClr val="000000"/>
      </a:solidFill>
      <a:prstDash val="solid"/>
      <a:round/>
    </a:ln>
  </c:spPr>
  <c:txPr>
    <a:bodyPr/>
    <a:lstStyle/>
    <a:p>
      <a:pPr>
        <a:defRPr lang="zh-CN" sz="250"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3.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6</xdr:col>
      <xdr:colOff>0</xdr:colOff>
      <xdr:row>20</xdr:row>
      <xdr:rowOff>0</xdr:rowOff>
    </xdr:from>
    <xdr:to>
      <xdr:col>8</xdr:col>
      <xdr:colOff>0</xdr:colOff>
      <xdr:row>29</xdr:row>
      <xdr:rowOff>0</xdr:rowOff>
    </xdr:to>
    <xdr:graphicFrame macro="">
      <xdr:nvGraphicFramePr>
        <xdr:cNvPr id="1297" name="Chart 54">
          <a:extLst>
            <a:ext uri="{FF2B5EF4-FFF2-40B4-BE49-F238E27FC236}">
              <a16:creationId xmlns:a16="http://schemas.microsoft.com/office/drawing/2014/main" id="{00000000-0008-0000-0000-00001105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104775</xdr:colOff>
          <xdr:row>46</xdr:row>
          <xdr:rowOff>19050</xdr:rowOff>
        </xdr:from>
        <xdr:to>
          <xdr:col>12</xdr:col>
          <xdr:colOff>0</xdr:colOff>
          <xdr:row>48</xdr:row>
          <xdr:rowOff>0</xdr:rowOff>
        </xdr:to>
        <xdr:sp macro="" textlink="">
          <xdr:nvSpPr>
            <xdr:cNvPr id="1077" name="Object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solidFill>
              <a:srgbClr val="FFFFFF"/>
            </a:solidFill>
          </xdr:spPr>
        </xdr:sp>
        <xdr:clientData/>
      </xdr:twoCellAnchor>
    </mc:Choice>
    <mc:Fallback/>
  </mc:AlternateContent>
  <xdr:twoCellAnchor editAs="oneCell">
    <xdr:from>
      <xdr:col>6</xdr:col>
      <xdr:colOff>457200</xdr:colOff>
      <xdr:row>29</xdr:row>
      <xdr:rowOff>57150</xdr:rowOff>
    </xdr:from>
    <xdr:to>
      <xdr:col>10</xdr:col>
      <xdr:colOff>381000</xdr:colOff>
      <xdr:row>31</xdr:row>
      <xdr:rowOff>76200</xdr:rowOff>
    </xdr:to>
    <xdr:pic>
      <xdr:nvPicPr>
        <xdr:cNvPr id="1298" name="Picture 73">
          <a:extLst>
            <a:ext uri="{FF2B5EF4-FFF2-40B4-BE49-F238E27FC236}">
              <a16:creationId xmlns:a16="http://schemas.microsoft.com/office/drawing/2014/main" id="{00000000-0008-0000-0000-0000120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3810000" y="6048375"/>
          <a:ext cx="2152650" cy="438150"/>
        </a:xfrm>
        <a:prstGeom prst="rect">
          <a:avLst/>
        </a:prstGeom>
        <a:noFill/>
        <a:ln w="0">
          <a:solidFill>
            <a:srgbClr xmlns:mc="http://schemas.openxmlformats.org/markup-compatibility/2006" xmlns:a14="http://schemas.microsoft.com/office/drawing/2010/main" val="333333" mc:Ignorable="a14" a14:legacySpreadsheetColorIndex="63"/>
          </a:solidFill>
          <a:miter lim="800000"/>
          <a:headEnd/>
          <a:tailEnd/>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20</xdr:row>
      <xdr:rowOff>0</xdr:rowOff>
    </xdr:from>
    <xdr:to>
      <xdr:col>12</xdr:col>
      <xdr:colOff>0</xdr:colOff>
      <xdr:row>29</xdr:row>
      <xdr:rowOff>0</xdr:rowOff>
    </xdr:to>
    <xdr:graphicFrame macro="">
      <xdr:nvGraphicFramePr>
        <xdr:cNvPr id="1299" name="Chart 74">
          <a:extLst>
            <a:ext uri="{FF2B5EF4-FFF2-40B4-BE49-F238E27FC236}">
              <a16:creationId xmlns:a16="http://schemas.microsoft.com/office/drawing/2014/main" id="{00000000-0008-0000-0000-00001305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0</xdr:row>
      <xdr:rowOff>95250</xdr:rowOff>
    </xdr:from>
    <xdr:to>
      <xdr:col>12</xdr:col>
      <xdr:colOff>0</xdr:colOff>
      <xdr:row>3</xdr:row>
      <xdr:rowOff>0</xdr:rowOff>
    </xdr:to>
    <xdr:grpSp>
      <xdr:nvGrpSpPr>
        <xdr:cNvPr id="1300" name="Group 90">
          <a:extLst>
            <a:ext uri="{FF2B5EF4-FFF2-40B4-BE49-F238E27FC236}">
              <a16:creationId xmlns:a16="http://schemas.microsoft.com/office/drawing/2014/main" id="{00000000-0008-0000-0000-000014050000}"/>
            </a:ext>
          </a:extLst>
        </xdr:cNvPr>
        <xdr:cNvGrpSpPr/>
      </xdr:nvGrpSpPr>
      <xdr:grpSpPr>
        <a:xfrm>
          <a:off x="5581650" y="95250"/>
          <a:ext cx="895350" cy="523875"/>
          <a:chOff x="588" y="12"/>
          <a:chExt cx="94" cy="55"/>
        </a:xfrm>
      </xdr:grpSpPr>
      <xdr:sp macro="" textlink="">
        <xdr:nvSpPr>
          <xdr:cNvPr id="1082" name="Text Box 58">
            <a:extLst>
              <a:ext uri="{FF2B5EF4-FFF2-40B4-BE49-F238E27FC236}">
                <a16:creationId xmlns:a16="http://schemas.microsoft.com/office/drawing/2014/main" id="{00000000-0008-0000-0000-00003A040000}"/>
              </a:ext>
            </a:extLst>
          </xdr:cNvPr>
          <xdr:cNvSpPr txBox="1">
            <a:spLocks noChangeArrowheads="1"/>
          </xdr:cNvSpPr>
        </xdr:nvSpPr>
        <xdr:spPr>
          <a:xfrm>
            <a:off x="588" y="48"/>
            <a:ext cx="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CA" sz="1000" b="1" i="1" u="none" strike="noStrike" baseline="0">
                <a:solidFill>
                  <a:srgbClr val="000080"/>
                </a:solidFill>
                <a:latin typeface="Arial" panose="020B0604020202020204"/>
                <a:cs typeface="Arial" panose="020B0604020202020204"/>
              </a:rPr>
              <a:t>TCM Lite</a:t>
            </a:r>
          </a:p>
        </xdr:txBody>
      </xdr:sp>
      <mc:AlternateContent xmlns:mc="http://schemas.openxmlformats.org/markup-compatibility/2006">
        <mc:Choice xmlns:a14="http://schemas.microsoft.com/office/drawing/2010/main" Requires="a14">
          <xdr:sp macro="" textlink="">
            <xdr:nvSpPr>
              <xdr:cNvPr id="1113" name="Object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618" y="12"/>
                <a:ext cx="34" cy="33"/>
              </a:xfrm>
              <a:prstGeom prst="rect">
                <a:avLst/>
              </a:prstGeom>
              <a:solidFill>
                <a:srgbClr val="FFFFFF"/>
              </a:solidFill>
              <a:ln w="9525">
                <a:solidFill>
                  <a:srgbClr val="C0C0C0"/>
                </a:solidFill>
                <a:miter lim="800000"/>
                <a:headEnd/>
                <a:tailEnd/>
              </a:ln>
            </xdr:spPr>
          </xdr:sp>
        </mc:Choice>
        <mc:Fallback/>
      </mc:AlternateContent>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104775</xdr:colOff>
          <xdr:row>44</xdr:row>
          <xdr:rowOff>19050</xdr:rowOff>
        </xdr:from>
        <xdr:to>
          <xdr:col>11</xdr:col>
          <xdr:colOff>400050</xdr:colOff>
          <xdr:row>45</xdr:row>
          <xdr:rowOff>161925</xdr:rowOff>
        </xdr:to>
        <xdr:sp macro="" textlink="">
          <xdr:nvSpPr>
            <xdr:cNvPr id="104460" name="Object 12" hidden="1">
              <a:extLst>
                <a:ext uri="{63B3BB69-23CF-44E3-9099-C40C66FF867C}">
                  <a14:compatExt spid="_x0000_s104460"/>
                </a:ext>
                <a:ext uri="{FF2B5EF4-FFF2-40B4-BE49-F238E27FC236}">
                  <a16:creationId xmlns:a16="http://schemas.microsoft.com/office/drawing/2014/main" id="{00000000-0008-0000-0100-00000C980100}"/>
                </a:ext>
              </a:extLst>
            </xdr:cNvPr>
            <xdr:cNvSpPr/>
          </xdr:nvSpPr>
          <xdr:spPr bwMode="auto">
            <a:xfrm>
              <a:off x="0" y="0"/>
              <a:ext cx="0" cy="0"/>
            </a:xfrm>
            <a:prstGeom prst="rect">
              <a:avLst/>
            </a:prstGeom>
            <a:solidFill>
              <a:srgbClr val="FFFFFF"/>
            </a:solidFill>
          </xdr:spPr>
        </xdr:sp>
        <xdr:clientData/>
      </xdr:twoCellAnchor>
    </mc:Choice>
    <mc:Fallback/>
  </mc:AlternateContent>
  <xdr:twoCellAnchor>
    <xdr:from>
      <xdr:col>0</xdr:col>
      <xdr:colOff>0</xdr:colOff>
      <xdr:row>7</xdr:row>
      <xdr:rowOff>0</xdr:rowOff>
    </xdr:from>
    <xdr:to>
      <xdr:col>5</xdr:col>
      <xdr:colOff>0</xdr:colOff>
      <xdr:row>16</xdr:row>
      <xdr:rowOff>0</xdr:rowOff>
    </xdr:to>
    <xdr:graphicFrame macro="">
      <xdr:nvGraphicFramePr>
        <xdr:cNvPr id="104810" name="Chart 13">
          <a:extLst>
            <a:ext uri="{FF2B5EF4-FFF2-40B4-BE49-F238E27FC236}">
              <a16:creationId xmlns:a16="http://schemas.microsoft.com/office/drawing/2014/main" id="{00000000-0008-0000-0100-00006A990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609600</xdr:colOff>
      <xdr:row>43</xdr:row>
      <xdr:rowOff>50800</xdr:rowOff>
    </xdr:from>
    <xdr:to>
      <xdr:col>5</xdr:col>
      <xdr:colOff>0</xdr:colOff>
      <xdr:row>46</xdr:row>
      <xdr:rowOff>0</xdr:rowOff>
    </xdr:to>
    <xdr:sp macro="" textlink="">
      <xdr:nvSpPr>
        <xdr:cNvPr id="104463" name="Text Box 15">
          <a:extLst>
            <a:ext uri="{FF2B5EF4-FFF2-40B4-BE49-F238E27FC236}">
              <a16:creationId xmlns:a16="http://schemas.microsoft.com/office/drawing/2014/main" id="{00000000-0008-0000-0100-00000F980100}"/>
            </a:ext>
          </a:extLst>
        </xdr:cNvPr>
        <xdr:cNvSpPr txBox="1">
          <a:spLocks noChangeArrowheads="1"/>
        </xdr:cNvSpPr>
      </xdr:nvSpPr>
      <xdr:spPr>
        <a:xfrm>
          <a:off x="895350" y="7680325"/>
          <a:ext cx="2409825" cy="463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en-CA" sz="800" b="0" i="0" u="none" strike="noStrike" baseline="0">
              <a:solidFill>
                <a:srgbClr val="0000FF"/>
              </a:solidFill>
              <a:latin typeface="Arial" panose="020B0604020202020204"/>
              <a:cs typeface="Arial" panose="020B0604020202020204"/>
            </a:rPr>
            <a:t>Note: To add more Test Cycles, copy row(s) from above and "insert copied cells" here to paste and insert this row down; the graphs auto-adjust.</a:t>
          </a:r>
        </a:p>
      </xdr:txBody>
    </xdr:sp>
    <xdr:clientData fPrintsWithSheet="0"/>
  </xdr:twoCellAnchor>
  <xdr:twoCellAnchor>
    <xdr:from>
      <xdr:col>6</xdr:col>
      <xdr:colOff>0</xdr:colOff>
      <xdr:row>7</xdr:row>
      <xdr:rowOff>0</xdr:rowOff>
    </xdr:from>
    <xdr:to>
      <xdr:col>12</xdr:col>
      <xdr:colOff>0</xdr:colOff>
      <xdr:row>27</xdr:row>
      <xdr:rowOff>0</xdr:rowOff>
    </xdr:to>
    <xdr:graphicFrame macro="">
      <xdr:nvGraphicFramePr>
        <xdr:cNvPr id="104812" name="Chart 16">
          <a:extLst>
            <a:ext uri="{FF2B5EF4-FFF2-40B4-BE49-F238E27FC236}">
              <a16:creationId xmlns:a16="http://schemas.microsoft.com/office/drawing/2014/main" id="{00000000-0008-0000-0100-00006C990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6</xdr:row>
      <xdr:rowOff>0</xdr:rowOff>
    </xdr:from>
    <xdr:to>
      <xdr:col>5</xdr:col>
      <xdr:colOff>0</xdr:colOff>
      <xdr:row>7</xdr:row>
      <xdr:rowOff>0</xdr:rowOff>
    </xdr:to>
    <xdr:sp macro="" textlink="">
      <xdr:nvSpPr>
        <xdr:cNvPr id="104465" name="Text Box 17">
          <a:extLst>
            <a:ext uri="{FF2B5EF4-FFF2-40B4-BE49-F238E27FC236}">
              <a16:creationId xmlns:a16="http://schemas.microsoft.com/office/drawing/2014/main" id="{00000000-0008-0000-0100-000011980100}"/>
            </a:ext>
          </a:extLst>
        </xdr:cNvPr>
        <xdr:cNvSpPr txBox="1">
          <a:spLocks noChangeArrowheads="1"/>
        </xdr:cNvSpPr>
      </xdr:nvSpPr>
      <xdr:spPr>
        <a:xfrm>
          <a:off x="0" y="1143000"/>
          <a:ext cx="3305175" cy="2095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ln>
      </xdr:spPr>
      <xdr:txBody>
        <a:bodyPr vertOverflow="clip" wrap="square" lIns="45720" tIns="36576" rIns="45720" bIns="0" anchor="t" upright="1"/>
        <a:lstStyle/>
        <a:p>
          <a:pPr algn="ctr" rtl="0">
            <a:defRPr sz="1000"/>
          </a:pPr>
          <a:r>
            <a:rPr lang="en-CA" sz="1200" b="1" i="0" u="none" strike="noStrike" baseline="0">
              <a:solidFill>
                <a:srgbClr val="FFFFFF"/>
              </a:solidFill>
              <a:latin typeface="Arial" panose="020B0604020202020204"/>
              <a:cs typeface="Arial" panose="020B0604020202020204"/>
            </a:rPr>
            <a:t>Total Test Case Counts</a:t>
          </a:r>
        </a:p>
      </xdr:txBody>
    </xdr:sp>
    <xdr:clientData/>
  </xdr:twoCellAnchor>
  <xdr:twoCellAnchor>
    <xdr:from>
      <xdr:col>5</xdr:col>
      <xdr:colOff>419100</xdr:colOff>
      <xdr:row>6</xdr:row>
      <xdr:rowOff>0</xdr:rowOff>
    </xdr:from>
    <xdr:to>
      <xdr:col>12</xdr:col>
      <xdr:colOff>0</xdr:colOff>
      <xdr:row>7</xdr:row>
      <xdr:rowOff>0</xdr:rowOff>
    </xdr:to>
    <xdr:sp macro="" textlink="">
      <xdr:nvSpPr>
        <xdr:cNvPr id="104466" name="Text Box 18">
          <a:extLst>
            <a:ext uri="{FF2B5EF4-FFF2-40B4-BE49-F238E27FC236}">
              <a16:creationId xmlns:a16="http://schemas.microsoft.com/office/drawing/2014/main" id="{00000000-0008-0000-0100-000012980100}"/>
            </a:ext>
          </a:extLst>
        </xdr:cNvPr>
        <xdr:cNvSpPr txBox="1">
          <a:spLocks noChangeArrowheads="1"/>
        </xdr:cNvSpPr>
      </xdr:nvSpPr>
      <xdr:spPr>
        <a:xfrm>
          <a:off x="3400425" y="1143000"/>
          <a:ext cx="3057525" cy="2095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ln>
      </xdr:spPr>
      <xdr:txBody>
        <a:bodyPr vertOverflow="clip" wrap="square" lIns="45720" tIns="36576" rIns="45720" bIns="0" anchor="t" upright="1"/>
        <a:lstStyle/>
        <a:p>
          <a:pPr algn="ctr" rtl="0">
            <a:defRPr sz="1000"/>
          </a:pPr>
          <a:r>
            <a:rPr lang="en-CA" sz="1200" b="1" i="0" u="none" strike="noStrike" baseline="0">
              <a:solidFill>
                <a:srgbClr val="FFFFFF"/>
              </a:solidFill>
              <a:latin typeface="Arial" panose="020B0604020202020204"/>
              <a:cs typeface="Arial" panose="020B0604020202020204"/>
            </a:rPr>
            <a:t>Total Test Time</a:t>
          </a:r>
        </a:p>
      </xdr:txBody>
    </xdr:sp>
    <xdr:clientData/>
  </xdr:twoCellAnchor>
  <xdr:twoCellAnchor>
    <xdr:from>
      <xdr:col>0</xdr:col>
      <xdr:colOff>0</xdr:colOff>
      <xdr:row>18</xdr:row>
      <xdr:rowOff>0</xdr:rowOff>
    </xdr:from>
    <xdr:to>
      <xdr:col>5</xdr:col>
      <xdr:colOff>0</xdr:colOff>
      <xdr:row>27</xdr:row>
      <xdr:rowOff>0</xdr:rowOff>
    </xdr:to>
    <xdr:graphicFrame macro="">
      <xdr:nvGraphicFramePr>
        <xdr:cNvPr id="104815" name="Chart 19">
          <a:extLst>
            <a:ext uri="{FF2B5EF4-FFF2-40B4-BE49-F238E27FC236}">
              <a16:creationId xmlns:a16="http://schemas.microsoft.com/office/drawing/2014/main" id="{00000000-0008-0000-0100-00006F990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16</xdr:row>
      <xdr:rowOff>50800</xdr:rowOff>
    </xdr:from>
    <xdr:to>
      <xdr:col>5</xdr:col>
      <xdr:colOff>0</xdr:colOff>
      <xdr:row>18</xdr:row>
      <xdr:rowOff>0</xdr:rowOff>
    </xdr:to>
    <xdr:sp macro="" textlink="">
      <xdr:nvSpPr>
        <xdr:cNvPr id="104468" name="Text Box 20">
          <a:extLst>
            <a:ext uri="{FF2B5EF4-FFF2-40B4-BE49-F238E27FC236}">
              <a16:creationId xmlns:a16="http://schemas.microsoft.com/office/drawing/2014/main" id="{00000000-0008-0000-0100-000014980100}"/>
            </a:ext>
          </a:extLst>
        </xdr:cNvPr>
        <xdr:cNvSpPr txBox="1">
          <a:spLocks noChangeArrowheads="1"/>
        </xdr:cNvSpPr>
      </xdr:nvSpPr>
      <xdr:spPr>
        <a:xfrm>
          <a:off x="0" y="2860675"/>
          <a:ext cx="3305175" cy="206375"/>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ln>
      </xdr:spPr>
      <xdr:txBody>
        <a:bodyPr vertOverflow="clip" wrap="square" lIns="45720" tIns="36576" rIns="45720" bIns="0" anchor="t" upright="1"/>
        <a:lstStyle/>
        <a:p>
          <a:pPr algn="ctr" rtl="0">
            <a:defRPr sz="1000"/>
          </a:pPr>
          <a:r>
            <a:rPr lang="en-CA" sz="1200" b="1" i="0" u="none" strike="noStrike" baseline="0">
              <a:solidFill>
                <a:srgbClr val="FFFFFF"/>
              </a:solidFill>
              <a:latin typeface="Arial" panose="020B0604020202020204"/>
              <a:cs typeface="Arial" panose="020B0604020202020204"/>
            </a:rPr>
            <a:t>Failed Test Case Counts</a:t>
          </a:r>
        </a:p>
      </xdr:txBody>
    </xdr:sp>
    <xdr:clientData/>
  </xdr:twoCellAnchor>
  <xdr:twoCellAnchor>
    <xdr:from>
      <xdr:col>10</xdr:col>
      <xdr:colOff>139700</xdr:colOff>
      <xdr:row>0</xdr:row>
      <xdr:rowOff>95250</xdr:rowOff>
    </xdr:from>
    <xdr:to>
      <xdr:col>12</xdr:col>
      <xdr:colOff>0</xdr:colOff>
      <xdr:row>3</xdr:row>
      <xdr:rowOff>0</xdr:rowOff>
    </xdr:to>
    <xdr:grpSp>
      <xdr:nvGrpSpPr>
        <xdr:cNvPr id="104817" name="Group 25">
          <a:extLst>
            <a:ext uri="{FF2B5EF4-FFF2-40B4-BE49-F238E27FC236}">
              <a16:creationId xmlns:a16="http://schemas.microsoft.com/office/drawing/2014/main" id="{00000000-0008-0000-0100-000071990100}"/>
            </a:ext>
          </a:extLst>
        </xdr:cNvPr>
        <xdr:cNvGrpSpPr/>
      </xdr:nvGrpSpPr>
      <xdr:grpSpPr>
        <a:xfrm>
          <a:off x="5597525" y="95250"/>
          <a:ext cx="860425" cy="523875"/>
          <a:chOff x="588" y="12"/>
          <a:chExt cx="94" cy="55"/>
        </a:xfrm>
      </xdr:grpSpPr>
      <xdr:sp macro="" textlink="">
        <xdr:nvSpPr>
          <xdr:cNvPr id="104474" name="Text Box 26">
            <a:extLst>
              <a:ext uri="{FF2B5EF4-FFF2-40B4-BE49-F238E27FC236}">
                <a16:creationId xmlns:a16="http://schemas.microsoft.com/office/drawing/2014/main" id="{00000000-0008-0000-0100-00001A980100}"/>
              </a:ext>
            </a:extLst>
          </xdr:cNvPr>
          <xdr:cNvSpPr txBox="1">
            <a:spLocks noChangeArrowheads="1"/>
          </xdr:cNvSpPr>
        </xdr:nvSpPr>
        <xdr:spPr>
          <a:xfrm>
            <a:off x="588" y="48"/>
            <a:ext cx="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CA" sz="1000" b="1" i="1" u="none" strike="noStrike" baseline="0">
                <a:solidFill>
                  <a:srgbClr val="000080"/>
                </a:solidFill>
                <a:latin typeface="Arial" panose="020B0604020202020204"/>
                <a:cs typeface="Arial" panose="020B0604020202020204"/>
              </a:rPr>
              <a:t>TCM Lite</a:t>
            </a:r>
          </a:p>
        </xdr:txBody>
      </xdr:sp>
      <mc:AlternateContent xmlns:mc="http://schemas.openxmlformats.org/markup-compatibility/2006">
        <mc:Choice xmlns:a14="http://schemas.microsoft.com/office/drawing/2010/main" Requires="a14">
          <xdr:sp macro="" textlink="">
            <xdr:nvSpPr>
              <xdr:cNvPr id="104475" name="Object 27" hidden="1">
                <a:extLst>
                  <a:ext uri="{63B3BB69-23CF-44E3-9099-C40C66FF867C}">
                    <a14:compatExt spid="_x0000_s104475"/>
                  </a:ext>
                  <a:ext uri="{FF2B5EF4-FFF2-40B4-BE49-F238E27FC236}">
                    <a16:creationId xmlns:a16="http://schemas.microsoft.com/office/drawing/2014/main" id="{00000000-0008-0000-0100-00001B980100}"/>
                  </a:ext>
                </a:extLst>
              </xdr:cNvPr>
              <xdr:cNvSpPr/>
            </xdr:nvSpPr>
            <xdr:spPr bwMode="auto">
              <a:xfrm>
                <a:off x="618" y="12"/>
                <a:ext cx="35" cy="33"/>
              </a:xfrm>
              <a:prstGeom prst="rect">
                <a:avLst/>
              </a:prstGeom>
              <a:solidFill>
                <a:srgbClr val="FFFFFF"/>
              </a:solidFill>
              <a:ln w="9525">
                <a:solidFill>
                  <a:srgbClr val="C0C0C0"/>
                </a:solidFill>
                <a:miter lim="800000"/>
                <a:headEnd/>
                <a:tailEnd/>
              </a:ln>
            </xdr:spPr>
          </xdr:sp>
        </mc:Choice>
        <mc:Fallback/>
      </mc:AlternateContent>
    </xdr:grpSp>
    <xdr:clientData/>
  </xdr:twoCellAnchor>
  <xdr:twoCellAnchor>
    <xdr:from>
      <xdr:col>0</xdr:col>
      <xdr:colOff>31750</xdr:colOff>
      <xdr:row>42</xdr:row>
      <xdr:rowOff>133350</xdr:rowOff>
    </xdr:from>
    <xdr:to>
      <xdr:col>1</xdr:col>
      <xdr:colOff>596900</xdr:colOff>
      <xdr:row>44</xdr:row>
      <xdr:rowOff>76200</xdr:rowOff>
    </xdr:to>
    <xdr:sp macro="" textlink="">
      <xdr:nvSpPr>
        <xdr:cNvPr id="104818" name="Line 28">
          <a:extLst>
            <a:ext uri="{FF2B5EF4-FFF2-40B4-BE49-F238E27FC236}">
              <a16:creationId xmlns:a16="http://schemas.microsoft.com/office/drawing/2014/main" id="{00000000-0008-0000-0100-000072990100}"/>
            </a:ext>
          </a:extLst>
        </xdr:cNvPr>
        <xdr:cNvSpPr>
          <a:spLocks noChangeShapeType="1"/>
        </xdr:cNvSpPr>
      </xdr:nvSpPr>
      <xdr:spPr>
        <a:xfrm flipH="1" flipV="1">
          <a:off x="31750" y="7600950"/>
          <a:ext cx="850900" cy="266700"/>
        </a:xfrm>
        <a:prstGeom prst="line">
          <a:avLst/>
        </a:prstGeom>
        <a:noFill/>
        <a:ln w="19050">
          <a:solidFill>
            <a:srgbClr xmlns:mc="http://schemas.openxmlformats.org/markup-compatibility/2006" xmlns:a14="http://schemas.microsoft.com/office/drawing/2010/main" val="0000FF" mc:Ignorable="a14" a14:legacySpreadsheetColorIndex="12"/>
          </a:solidFill>
          <a:round/>
          <a:tailEnd type="triangl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1631950</xdr:colOff>
      <xdr:row>10</xdr:row>
      <xdr:rowOff>0</xdr:rowOff>
    </xdr:to>
    <xdr:graphicFrame macro="">
      <xdr:nvGraphicFramePr>
        <xdr:cNvPr id="109653" name="Chart 9">
          <a:extLst>
            <a:ext uri="{FF2B5EF4-FFF2-40B4-BE49-F238E27FC236}">
              <a16:creationId xmlns:a16="http://schemas.microsoft.com/office/drawing/2014/main" id="{00000000-0008-0000-0300-000055AC0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19050</xdr:colOff>
          <xdr:row>11</xdr:row>
          <xdr:rowOff>190500</xdr:rowOff>
        </xdr:from>
        <xdr:to>
          <xdr:col>8</xdr:col>
          <xdr:colOff>180975</xdr:colOff>
          <xdr:row>11</xdr:row>
          <xdr:rowOff>342900</xdr:rowOff>
        </xdr:to>
        <xdr:sp macro="" textlink="">
          <xdr:nvSpPr>
            <xdr:cNvPr id="109578" name="Object 10" hidden="1">
              <a:extLst>
                <a:ext uri="{63B3BB69-23CF-44E3-9099-C40C66FF867C}">
                  <a14:compatExt spid="_x0000_s109578"/>
                </a:ext>
                <a:ext uri="{FF2B5EF4-FFF2-40B4-BE49-F238E27FC236}">
                  <a16:creationId xmlns:a16="http://schemas.microsoft.com/office/drawing/2014/main" id="{00000000-0008-0000-0300-00000AAC0100}"/>
                </a:ext>
              </a:extLst>
            </xdr:cNvPr>
            <xdr:cNvSpPr/>
          </xdr:nvSpPr>
          <xdr:spPr bwMode="auto">
            <a:xfrm>
              <a:off x="0" y="0"/>
              <a:ext cx="0" cy="0"/>
            </a:xfrm>
            <a:prstGeom prst="rect">
              <a:avLst/>
            </a:prstGeom>
            <a:solidFill>
              <a:srgbClr val="FFFFFF"/>
            </a:solidFill>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3.bin"/><Relationship Id="rId7"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image" Target="../media/image2.emf"/><Relationship Id="rId5" Type="http://schemas.openxmlformats.org/officeDocument/2006/relationships/oleObject" Target="../embeddings/oleObject4.bin"/><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oleObject" Target="../embeddings/oleObject5.bin"/><Relationship Id="rId2" Type="http://schemas.openxmlformats.org/officeDocument/2006/relationships/vmlDrawing" Target="../drawings/vmlDrawing3.vml"/><Relationship Id="rId1" Type="http://schemas.openxmlformats.org/officeDocument/2006/relationships/drawing" Target="../drawings/drawing3.xml"/><Relationship Id="rId5" Type="http://schemas.openxmlformats.org/officeDocument/2006/relationships/comments" Target="../comments3.xml"/><Relationship Id="rId4" Type="http://schemas.openxmlformats.org/officeDocument/2006/relationships/image" Target="../media/image4.emf"/></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48"/>
  <sheetViews>
    <sheetView workbookViewId="0"/>
  </sheetViews>
  <sheetFormatPr defaultColWidth="9.140625" defaultRowHeight="12.75" x14ac:dyDescent="0.2"/>
  <cols>
    <col min="1" max="1" width="15.7109375" style="3" customWidth="1"/>
    <col min="2" max="2" width="10.7109375" style="3" customWidth="1"/>
    <col min="3" max="3" width="8.7109375" style="3" customWidth="1"/>
    <col min="4" max="5" width="6.7109375" style="3" customWidth="1"/>
    <col min="6" max="6" width="1.7109375" style="3" customWidth="1"/>
    <col min="7" max="7" width="15.7109375" style="3" customWidth="1"/>
    <col min="8" max="8" width="7" style="3" customWidth="1"/>
    <col min="9" max="9" width="4" style="3" customWidth="1"/>
    <col min="10" max="12" width="6.7109375" style="3" customWidth="1"/>
    <col min="13" max="16384" width="9.140625" style="3"/>
  </cols>
  <sheetData>
    <row r="1" spans="1:12" ht="15.75" x14ac:dyDescent="0.25">
      <c r="I1" s="134"/>
      <c r="J1" s="135"/>
      <c r="K1" s="135"/>
      <c r="L1" s="135"/>
    </row>
    <row r="2" spans="1:12" ht="20.25" x14ac:dyDescent="0.3">
      <c r="F2" s="57" t="str">
        <f>$I$9</f>
        <v>Release 1.1</v>
      </c>
      <c r="I2" s="136"/>
      <c r="L2" s="137"/>
    </row>
    <row r="3" spans="1:12" x14ac:dyDescent="0.2">
      <c r="F3" s="58" t="str">
        <f>"Project: "&amp;$B$16&amp;"  "&amp;$B$17</f>
        <v>Project: P18  教育平台</v>
      </c>
      <c r="I3" s="136"/>
      <c r="J3" s="138"/>
      <c r="K3" s="138"/>
      <c r="L3" s="135"/>
    </row>
    <row r="4" spans="1:12" ht="4.5" customHeight="1" x14ac:dyDescent="0.2"/>
    <row r="5" spans="1:12" ht="23.25" x14ac:dyDescent="0.2">
      <c r="A5" s="59" t="s">
        <v>0</v>
      </c>
      <c r="B5" s="60"/>
      <c r="C5" s="60"/>
      <c r="D5" s="60"/>
      <c r="E5" s="60"/>
      <c r="F5" s="60"/>
      <c r="G5" s="60"/>
      <c r="H5" s="60"/>
      <c r="I5" s="60"/>
      <c r="J5" s="60"/>
      <c r="K5" s="60"/>
      <c r="L5" s="60"/>
    </row>
    <row r="6" spans="1:12" ht="9" customHeight="1" x14ac:dyDescent="0.2">
      <c r="A6" s="61"/>
      <c r="B6" s="61"/>
      <c r="C6" s="61"/>
      <c r="D6" s="61"/>
      <c r="E6" s="61"/>
      <c r="F6" s="61"/>
      <c r="G6" s="61"/>
      <c r="H6" s="61"/>
      <c r="I6" s="61"/>
      <c r="J6" s="61"/>
      <c r="K6" s="61"/>
      <c r="L6" s="61"/>
    </row>
    <row r="7" spans="1:12" ht="16.5" customHeight="1" x14ac:dyDescent="0.2">
      <c r="A7" s="52" t="s">
        <v>1</v>
      </c>
      <c r="B7" s="53"/>
      <c r="C7" s="53"/>
      <c r="D7" s="53"/>
      <c r="E7" s="53"/>
      <c r="F7" s="102"/>
      <c r="G7" s="52" t="s">
        <v>2</v>
      </c>
      <c r="H7" s="103"/>
      <c r="I7" s="53"/>
      <c r="J7" s="53"/>
      <c r="K7" s="53"/>
      <c r="L7" s="53"/>
    </row>
    <row r="8" spans="1:12" ht="16.5" customHeight="1" x14ac:dyDescent="0.2">
      <c r="A8" s="54" t="s">
        <v>3</v>
      </c>
      <c r="B8" s="256" t="s">
        <v>4</v>
      </c>
      <c r="C8" s="256"/>
      <c r="D8" s="256"/>
      <c r="E8" s="256"/>
      <c r="F8" s="102"/>
      <c r="G8" s="267" t="s">
        <v>3</v>
      </c>
      <c r="H8" s="268"/>
      <c r="I8" s="256" t="s">
        <v>4</v>
      </c>
      <c r="J8" s="256"/>
      <c r="K8" s="256"/>
      <c r="L8" s="256"/>
    </row>
    <row r="9" spans="1:12" ht="16.5" customHeight="1" x14ac:dyDescent="0.2">
      <c r="A9" s="104" t="s">
        <v>5</v>
      </c>
      <c r="B9" s="240" t="s">
        <v>6</v>
      </c>
      <c r="C9" s="241"/>
      <c r="D9" s="241"/>
      <c r="E9" s="242"/>
      <c r="F9" s="102"/>
      <c r="G9" s="269" t="s">
        <v>7</v>
      </c>
      <c r="H9" s="270"/>
      <c r="I9" s="271" t="s">
        <v>8</v>
      </c>
      <c r="J9" s="272"/>
      <c r="K9" s="272"/>
      <c r="L9" s="273"/>
    </row>
    <row r="10" spans="1:12" ht="16.5" customHeight="1" x14ac:dyDescent="0.2">
      <c r="A10" s="105" t="s">
        <v>9</v>
      </c>
      <c r="B10" s="257" t="s">
        <v>10</v>
      </c>
      <c r="C10" s="258"/>
      <c r="D10" s="258"/>
      <c r="E10" s="259"/>
      <c r="F10" s="102"/>
      <c r="G10" s="260" t="s">
        <v>11</v>
      </c>
      <c r="H10" s="261"/>
      <c r="I10" s="262"/>
      <c r="J10" s="263"/>
      <c r="K10" s="263"/>
      <c r="L10" s="264"/>
    </row>
    <row r="11" spans="1:12" ht="16.5" customHeight="1" x14ac:dyDescent="0.2">
      <c r="A11" s="105" t="s">
        <v>12</v>
      </c>
      <c r="B11" s="257" t="s">
        <v>13</v>
      </c>
      <c r="C11" s="258"/>
      <c r="D11" s="258"/>
      <c r="E11" s="259"/>
      <c r="F11" s="102"/>
      <c r="G11" s="265" t="s">
        <v>14</v>
      </c>
      <c r="H11" s="266"/>
      <c r="I11" s="262"/>
      <c r="J11" s="263"/>
      <c r="K11" s="263"/>
      <c r="L11" s="264"/>
    </row>
    <row r="12" spans="1:12" ht="16.5" customHeight="1" x14ac:dyDescent="0.2">
      <c r="A12" s="106" t="s">
        <v>15</v>
      </c>
      <c r="B12" s="248" t="s">
        <v>16</v>
      </c>
      <c r="C12" s="249"/>
      <c r="D12" s="249"/>
      <c r="E12" s="250"/>
      <c r="F12" s="102"/>
      <c r="G12" s="243" t="s">
        <v>17</v>
      </c>
      <c r="H12" s="244"/>
      <c r="I12" s="245"/>
      <c r="J12" s="246"/>
      <c r="K12" s="246"/>
      <c r="L12" s="247"/>
    </row>
    <row r="13" spans="1:12" ht="16.5" customHeight="1" x14ac:dyDescent="0.2">
      <c r="A13" s="107"/>
      <c r="B13" s="102"/>
      <c r="C13" s="102"/>
      <c r="D13" s="102"/>
      <c r="E13" s="102"/>
      <c r="F13" s="108"/>
      <c r="G13" s="243" t="s">
        <v>18</v>
      </c>
      <c r="H13" s="244"/>
      <c r="I13" s="245"/>
      <c r="J13" s="246"/>
      <c r="K13" s="246"/>
      <c r="L13" s="247"/>
    </row>
    <row r="14" spans="1:12" ht="16.5" customHeight="1" x14ac:dyDescent="0.2">
      <c r="A14" s="52" t="s">
        <v>19</v>
      </c>
      <c r="B14" s="53"/>
      <c r="C14" s="53"/>
      <c r="D14" s="53"/>
      <c r="E14" s="53"/>
      <c r="F14" s="102"/>
      <c r="G14" s="243" t="s">
        <v>20</v>
      </c>
      <c r="H14" s="244"/>
      <c r="I14" s="245"/>
      <c r="J14" s="246"/>
      <c r="K14" s="246"/>
      <c r="L14" s="247"/>
    </row>
    <row r="15" spans="1:12" ht="16.5" customHeight="1" x14ac:dyDescent="0.2">
      <c r="A15" s="54" t="s">
        <v>3</v>
      </c>
      <c r="B15" s="256" t="s">
        <v>4</v>
      </c>
      <c r="C15" s="256"/>
      <c r="D15" s="256"/>
      <c r="E15" s="256"/>
      <c r="F15" s="109"/>
      <c r="G15" s="243" t="s">
        <v>21</v>
      </c>
      <c r="H15" s="244"/>
      <c r="I15" s="245"/>
      <c r="J15" s="246"/>
      <c r="K15" s="246"/>
      <c r="L15" s="247"/>
    </row>
    <row r="16" spans="1:12" ht="16.5" customHeight="1" x14ac:dyDescent="0.2">
      <c r="A16" s="110" t="s">
        <v>22</v>
      </c>
      <c r="B16" s="240" t="s">
        <v>23</v>
      </c>
      <c r="C16" s="241"/>
      <c r="D16" s="241"/>
      <c r="E16" s="242"/>
      <c r="F16" s="102"/>
      <c r="G16" s="243" t="s">
        <v>24</v>
      </c>
      <c r="H16" s="244"/>
      <c r="I16" s="245"/>
      <c r="J16" s="246"/>
      <c r="K16" s="246"/>
      <c r="L16" s="247"/>
    </row>
    <row r="17" spans="1:12" ht="16.5" customHeight="1" x14ac:dyDescent="0.2">
      <c r="A17" s="111" t="s">
        <v>25</v>
      </c>
      <c r="B17" s="248" t="s">
        <v>26</v>
      </c>
      <c r="C17" s="249"/>
      <c r="D17" s="249"/>
      <c r="E17" s="250"/>
      <c r="F17" s="102"/>
      <c r="G17" s="251" t="s">
        <v>27</v>
      </c>
      <c r="H17" s="252"/>
      <c r="I17" s="253"/>
      <c r="J17" s="254"/>
      <c r="K17" s="254"/>
      <c r="L17" s="255"/>
    </row>
    <row r="18" spans="1:12" ht="9" customHeight="1" x14ac:dyDescent="0.2">
      <c r="A18" s="61"/>
      <c r="B18" s="61"/>
      <c r="C18" s="61"/>
      <c r="D18" s="61"/>
      <c r="E18" s="61"/>
      <c r="F18" s="61"/>
      <c r="G18" s="61"/>
      <c r="H18" s="61"/>
      <c r="I18" s="61"/>
      <c r="J18" s="61"/>
      <c r="K18" s="61"/>
      <c r="L18" s="61"/>
    </row>
    <row r="19" spans="1:12" ht="16.5" customHeight="1" x14ac:dyDescent="0.2">
      <c r="A19" s="112" t="s">
        <v>28</v>
      </c>
      <c r="B19" s="113"/>
      <c r="C19" s="113"/>
      <c r="D19" s="113"/>
      <c r="E19" s="113"/>
      <c r="F19" s="102"/>
      <c r="G19" s="52" t="s">
        <v>29</v>
      </c>
      <c r="H19" s="103"/>
      <c r="I19" s="53"/>
      <c r="J19" s="53"/>
      <c r="K19" s="53"/>
      <c r="L19" s="53"/>
    </row>
    <row r="20" spans="1:12" ht="30" customHeight="1" x14ac:dyDescent="0.2">
      <c r="A20" s="234" t="s">
        <v>30</v>
      </c>
      <c r="B20" s="234"/>
      <c r="C20" s="114" t="s">
        <v>31</v>
      </c>
      <c r="D20" s="115" t="s">
        <v>32</v>
      </c>
      <c r="E20" s="115" t="s">
        <v>33</v>
      </c>
      <c r="F20" s="116"/>
      <c r="G20" s="235" t="s">
        <v>34</v>
      </c>
      <c r="H20" s="236"/>
      <c r="I20" s="237" t="s">
        <v>33</v>
      </c>
      <c r="J20" s="238"/>
      <c r="K20" s="238"/>
      <c r="L20" s="239"/>
    </row>
    <row r="21" spans="1:12" ht="16.5" customHeight="1" x14ac:dyDescent="0.2">
      <c r="A21" s="221" t="str">
        <f ca="1">MID(CELL("filename",Onlocation!$A$1),FIND("]",CELL("filename"),1)+1,255)</f>
        <v>Onlocation</v>
      </c>
      <c r="B21" s="222"/>
      <c r="C21" s="117"/>
      <c r="D21" s="118" t="str">
        <f>IF(Onlocation!$E$9=0,"",Onlocation!$E$9)</f>
        <v/>
      </c>
      <c r="E21" s="119" t="str">
        <f>IF(Onlocation!$G$9=0,"",Onlocation!$G$9)</f>
        <v/>
      </c>
      <c r="F21" s="116"/>
      <c r="G21" s="61"/>
      <c r="H21" s="61"/>
      <c r="I21" s="139"/>
      <c r="J21" s="61"/>
      <c r="K21" s="61"/>
      <c r="L21" s="61"/>
    </row>
    <row r="22" spans="1:12" ht="16.5" customHeight="1" x14ac:dyDescent="0.2">
      <c r="A22" s="221" t="e">
        <f ca="1">MID(CELL("filename",#REF!),FIND("]",CELL("filename"),1)+1,255)</f>
        <v>#REF!</v>
      </c>
      <c r="B22" s="222"/>
      <c r="C22" s="120"/>
      <c r="D22" s="118" t="e">
        <f>IF(#REF!=0,"",#REF!)</f>
        <v>#REF!</v>
      </c>
      <c r="E22" s="119" t="e">
        <f>IF(#REF!=0,"",#REF!)</f>
        <v>#REF!</v>
      </c>
      <c r="F22" s="116"/>
      <c r="G22" s="61"/>
      <c r="H22" s="61"/>
      <c r="I22" s="139"/>
      <c r="J22" s="61"/>
      <c r="K22" s="61"/>
      <c r="L22" s="61"/>
    </row>
    <row r="23" spans="1:12" ht="16.5" customHeight="1" x14ac:dyDescent="0.2">
      <c r="A23" s="221" t="e">
        <f ca="1">MID(CELL("filename",#REF!),FIND("]",CELL("filename"),1)+1,255)</f>
        <v>#REF!</v>
      </c>
      <c r="B23" s="222"/>
      <c r="C23" s="121"/>
      <c r="D23" s="118" t="e">
        <f>IF(#REF!=0,"",#REF!)</f>
        <v>#REF!</v>
      </c>
      <c r="E23" s="119" t="e">
        <f>IF(#REF!=0,"",#REF!)</f>
        <v>#REF!</v>
      </c>
      <c r="F23" s="61"/>
      <c r="G23" s="61"/>
      <c r="H23" s="61"/>
      <c r="I23" s="139"/>
      <c r="J23" s="61"/>
      <c r="K23" s="61"/>
      <c r="L23" s="61"/>
    </row>
    <row r="24" spans="1:12" ht="16.5" customHeight="1" x14ac:dyDescent="0.2">
      <c r="A24" s="221" t="e">
        <f ca="1">MID(CELL("filename",#REF!),FIND("]",CELL("filename"),1)+1,255)</f>
        <v>#REF!</v>
      </c>
      <c r="B24" s="222"/>
      <c r="C24" s="121"/>
      <c r="D24" s="118" t="e">
        <f>IF(#REF!=0,"",#REF!)</f>
        <v>#REF!</v>
      </c>
      <c r="E24" s="119" t="e">
        <f>IF(#REF!=0,"",#REF!)</f>
        <v>#REF!</v>
      </c>
      <c r="F24" s="61"/>
      <c r="G24" s="61"/>
      <c r="H24" s="61"/>
      <c r="I24" s="139"/>
      <c r="J24" s="61"/>
      <c r="K24" s="61"/>
      <c r="L24" s="61"/>
    </row>
    <row r="25" spans="1:12" ht="16.5" customHeight="1" x14ac:dyDescent="0.2">
      <c r="A25" s="221" t="e">
        <f ca="1">MID(CELL("filename",#REF!),FIND("]",CELL("filename"),1)+1,255)</f>
        <v>#REF!</v>
      </c>
      <c r="B25" s="222"/>
      <c r="C25" s="121"/>
      <c r="D25" s="118" t="e">
        <f>IF(#REF!=0,"",#REF!)</f>
        <v>#REF!</v>
      </c>
      <c r="E25" s="119" t="e">
        <f>IF(#REF!=0,"",#REF!)</f>
        <v>#REF!</v>
      </c>
      <c r="F25" s="61"/>
      <c r="G25" s="61"/>
      <c r="H25" s="61"/>
      <c r="I25" s="139"/>
      <c r="J25" s="61"/>
      <c r="K25" s="61"/>
      <c r="L25" s="61"/>
    </row>
    <row r="26" spans="1:12" ht="16.5" customHeight="1" x14ac:dyDescent="0.2">
      <c r="A26" s="221" t="e">
        <f ca="1">MID(CELL("filename",#REF!),FIND("]",CELL("filename"),1)+1,255)</f>
        <v>#REF!</v>
      </c>
      <c r="B26" s="222"/>
      <c r="C26" s="121"/>
      <c r="D26" s="118" t="e">
        <f>IF(#REF!=0,"",#REF!)</f>
        <v>#REF!</v>
      </c>
      <c r="E26" s="119" t="e">
        <f>IF(#REF!=0,"",#REF!)</f>
        <v>#REF!</v>
      </c>
      <c r="F26" s="61"/>
      <c r="G26" s="61"/>
      <c r="H26" s="61"/>
      <c r="I26" s="139"/>
      <c r="J26" s="61"/>
      <c r="K26" s="61"/>
      <c r="L26" s="61"/>
    </row>
    <row r="27" spans="1:12" ht="16.5" customHeight="1" x14ac:dyDescent="0.2">
      <c r="A27" s="221" t="e">
        <f ca="1">MID(CELL("filename",#REF!),FIND("]",CELL("filename"),1)+1,255)</f>
        <v>#REF!</v>
      </c>
      <c r="B27" s="222"/>
      <c r="C27" s="121"/>
      <c r="D27" s="118" t="e">
        <f>IF(#REF!=0,"",#REF!)</f>
        <v>#REF!</v>
      </c>
      <c r="E27" s="119" t="e">
        <f>IF(#REF!=0,"",#REF!)</f>
        <v>#REF!</v>
      </c>
      <c r="F27" s="61"/>
      <c r="G27" s="61"/>
      <c r="H27" s="61"/>
      <c r="I27" s="139"/>
      <c r="J27" s="61"/>
      <c r="K27" s="61"/>
      <c r="L27" s="61"/>
    </row>
    <row r="28" spans="1:12" ht="16.5" customHeight="1" x14ac:dyDescent="0.2">
      <c r="A28" s="221" t="e">
        <f ca="1">MID(CELL("filename",#REF!),FIND("]",CELL("filename"),1)+1,255)</f>
        <v>#REF!</v>
      </c>
      <c r="B28" s="222"/>
      <c r="C28" s="121"/>
      <c r="D28" s="118" t="e">
        <f>IF(#REF!=0,"",#REF!)</f>
        <v>#REF!</v>
      </c>
      <c r="E28" s="119" t="e">
        <f>IF(#REF!=0,"",#REF!)</f>
        <v>#REF!</v>
      </c>
      <c r="F28" s="61"/>
      <c r="G28" s="61"/>
      <c r="H28" s="61"/>
      <c r="I28" s="139"/>
      <c r="J28" s="61"/>
      <c r="K28" s="61"/>
      <c r="L28" s="61"/>
    </row>
    <row r="29" spans="1:12" ht="16.5" customHeight="1" x14ac:dyDescent="0.2">
      <c r="A29" s="221" t="e">
        <f ca="1">MID(CELL("filename",#REF!),FIND("]",CELL("filename"),1)+1,255)</f>
        <v>#REF!</v>
      </c>
      <c r="B29" s="222"/>
      <c r="C29" s="121"/>
      <c r="D29" s="118" t="e">
        <f>IF(#REF!=0,"",#REF!)</f>
        <v>#REF!</v>
      </c>
      <c r="E29" s="119" t="e">
        <f>IF(#REF!=0,"",#REF!)</f>
        <v>#REF!</v>
      </c>
      <c r="F29" s="61"/>
      <c r="G29" s="61"/>
      <c r="H29" s="61"/>
      <c r="I29" s="139"/>
      <c r="J29" s="61"/>
      <c r="K29" s="61"/>
      <c r="L29" s="61"/>
    </row>
    <row r="30" spans="1:12" ht="16.5" customHeight="1" x14ac:dyDescent="0.2">
      <c r="A30" s="221" t="e">
        <f ca="1">MID(CELL("filename",#REF!),FIND("]",CELL("filename"),1)+1,255)</f>
        <v>#REF!</v>
      </c>
      <c r="B30" s="222"/>
      <c r="C30" s="121"/>
      <c r="D30" s="118" t="e">
        <f>IF(#REF!=0,"",#REF!)</f>
        <v>#REF!</v>
      </c>
      <c r="E30" s="119" t="e">
        <f>IF(#REF!=0,"",#REF!)</f>
        <v>#REF!</v>
      </c>
      <c r="F30" s="61"/>
      <c r="G30" s="61"/>
      <c r="H30" s="61"/>
      <c r="I30" s="139"/>
      <c r="J30" s="61"/>
      <c r="K30" s="61"/>
      <c r="L30" s="61"/>
    </row>
    <row r="31" spans="1:12" ht="16.5" customHeight="1" x14ac:dyDescent="0.2">
      <c r="A31" s="221" t="e">
        <f ca="1">MID(CELL("filename",#REF!),FIND("]",CELL("filename"),1)+1,255)</f>
        <v>#REF!</v>
      </c>
      <c r="B31" s="222"/>
      <c r="C31" s="121"/>
      <c r="D31" s="118" t="e">
        <f>IF(#REF!=0,"",#REF!)</f>
        <v>#REF!</v>
      </c>
      <c r="E31" s="119" t="e">
        <f>IF(#REF!=0,"",#REF!)</f>
        <v>#REF!</v>
      </c>
      <c r="F31" s="61"/>
      <c r="G31" s="61"/>
      <c r="H31" s="61"/>
      <c r="I31" s="139"/>
      <c r="J31" s="61"/>
      <c r="K31" s="61"/>
      <c r="L31" s="61"/>
    </row>
    <row r="32" spans="1:12" ht="16.5" customHeight="1" x14ac:dyDescent="0.2">
      <c r="A32" s="221" t="e">
        <f ca="1">MID(CELL("filename",#REF!),FIND("]",CELL("filename"),1)+1,255)</f>
        <v>#REF!</v>
      </c>
      <c r="B32" s="222"/>
      <c r="C32" s="121"/>
      <c r="D32" s="118" t="e">
        <f>IF(#REF!=0,"",#REF!)</f>
        <v>#REF!</v>
      </c>
      <c r="E32" s="119" t="e">
        <f>IF(#REF!=0,"",#REF!)</f>
        <v>#REF!</v>
      </c>
      <c r="F32" s="61"/>
      <c r="G32" s="61"/>
      <c r="H32" s="61"/>
      <c r="I32" s="139"/>
      <c r="J32" s="61"/>
      <c r="K32" s="61"/>
      <c r="L32" s="61"/>
    </row>
    <row r="33" spans="1:12" ht="16.5" customHeight="1" x14ac:dyDescent="0.25">
      <c r="A33" s="221" t="e">
        <f ca="1">MID(CELL("filename",#REF!),FIND("]",CELL("filename"),1)+1,255)</f>
        <v>#REF!</v>
      </c>
      <c r="B33" s="222"/>
      <c r="C33" s="121"/>
      <c r="D33" s="118" t="e">
        <f>IF(#REF!=0,"",#REF!)</f>
        <v>#REF!</v>
      </c>
      <c r="E33" s="119" t="e">
        <f>IF(#REF!=0,"",#REF!)</f>
        <v>#REF!</v>
      </c>
      <c r="F33" s="61"/>
      <c r="G33" s="122" t="s">
        <v>35</v>
      </c>
      <c r="H33" s="123"/>
      <c r="I33" s="140"/>
      <c r="J33" s="140"/>
      <c r="K33" s="140"/>
      <c r="L33" s="140"/>
    </row>
    <row r="34" spans="1:12" ht="16.5" customHeight="1" x14ac:dyDescent="0.2">
      <c r="A34" s="221" t="e">
        <f ca="1">MID(CELL("filename",#REF!),FIND("]",CELL("filename"),1)+1,255)</f>
        <v>#REF!</v>
      </c>
      <c r="B34" s="222"/>
      <c r="C34" s="121"/>
      <c r="D34" s="118" t="e">
        <f>IF(#REF!=0,"",#REF!)</f>
        <v>#REF!</v>
      </c>
      <c r="E34" s="119" t="e">
        <f>IF(#REF!=0,"",#REF!)</f>
        <v>#REF!</v>
      </c>
      <c r="F34" s="61"/>
      <c r="G34" s="202" t="s">
        <v>36</v>
      </c>
      <c r="H34" s="203"/>
      <c r="I34" s="204"/>
      <c r="J34" s="217" t="s">
        <v>34</v>
      </c>
      <c r="K34" s="219" t="s">
        <v>37</v>
      </c>
      <c r="L34" s="200" t="s">
        <v>33</v>
      </c>
    </row>
    <row r="35" spans="1:12" ht="16.5" customHeight="1" x14ac:dyDescent="0.2">
      <c r="A35" s="221" t="e">
        <f ca="1">MID(CELL("filename",#REF!),FIND("]",CELL("filename"),1)+1,255)</f>
        <v>#REF!</v>
      </c>
      <c r="B35" s="222"/>
      <c r="C35" s="121"/>
      <c r="D35" s="118" t="e">
        <f>IF(#REF!=0,"",#REF!)</f>
        <v>#REF!</v>
      </c>
      <c r="E35" s="119" t="e">
        <f>IF(#REF!=0,"",#REF!)</f>
        <v>#REF!</v>
      </c>
      <c r="F35" s="61"/>
      <c r="G35" s="205"/>
      <c r="H35" s="206"/>
      <c r="I35" s="207"/>
      <c r="J35" s="218"/>
      <c r="K35" s="220"/>
      <c r="L35" s="201"/>
    </row>
    <row r="36" spans="1:12" ht="16.5" customHeight="1" x14ac:dyDescent="0.2">
      <c r="A36" s="221" t="e">
        <f ca="1">MID(CELL("filename",#REF!),FIND("]",CELL("filename"),1)+1,255)</f>
        <v>#REF!</v>
      </c>
      <c r="B36" s="222"/>
      <c r="C36" s="121"/>
      <c r="D36" s="118" t="e">
        <f>IF(#REF!=0,"",#REF!)</f>
        <v>#REF!</v>
      </c>
      <c r="E36" s="119" t="e">
        <f>IF(#REF!=0,"",#REF!)</f>
        <v>#REF!</v>
      </c>
      <c r="F36" s="61"/>
      <c r="G36" s="231" t="s">
        <v>38</v>
      </c>
      <c r="H36" s="232"/>
      <c r="I36" s="233"/>
      <c r="J36" s="141" t="e">
        <f>#REF!+Onlocation!E4+#REF!+#REF!+#REF!+#REF!+#REF!+#REF!+#REF!+#REF!+#REF!+#REF!+#REF!+#REF!+#REF!+#REF!+#REF!+#REF!+#REF!+#REF!</f>
        <v>#REF!</v>
      </c>
      <c r="K36" s="142" t="e">
        <f>J36/$J$42</f>
        <v>#REF!</v>
      </c>
      <c r="L36" s="143" t="e">
        <f>#REF!+Onlocation!G4+#REF!+#REF!+#REF!+#REF!+#REF!+#REF!+#REF!+#REF!+#REF!+#REF!+#REF!+#REF!+#REF!+#REF!+#REF!+#REF!+#REF!+#REF!</f>
        <v>#REF!</v>
      </c>
    </row>
    <row r="37" spans="1:12" ht="16.5" customHeight="1" x14ac:dyDescent="0.2">
      <c r="A37" s="221" t="e">
        <f ca="1">MID(CELL("filename",#REF!),FIND("]",CELL("filename"),1)+1,255)</f>
        <v>#REF!</v>
      </c>
      <c r="B37" s="222"/>
      <c r="C37" s="121"/>
      <c r="D37" s="118" t="e">
        <f>IF(#REF!=0,"",#REF!)</f>
        <v>#REF!</v>
      </c>
      <c r="E37" s="119" t="e">
        <f>IF(#REF!=0,"",#REF!)</f>
        <v>#REF!</v>
      </c>
      <c r="F37" s="61"/>
      <c r="G37" s="223" t="s">
        <v>39</v>
      </c>
      <c r="H37" s="224"/>
      <c r="I37" s="225"/>
      <c r="J37" s="144" t="e">
        <f>#REF!+Onlocation!E5+#REF!+#REF!+#REF!+#REF!+#REF!+#REF!+#REF!+#REF!+#REF!+#REF!+#REF!+#REF!+#REF!+#REF!+#REF!+#REF!+#REF!+#REF!</f>
        <v>#REF!</v>
      </c>
      <c r="K37" s="145" t="e">
        <f>J37/$J$42</f>
        <v>#REF!</v>
      </c>
      <c r="L37" s="146" t="e">
        <f>#REF!+Onlocation!G5+#REF!+#REF!+#REF!+#REF!+#REF!+#REF!+#REF!+#REF!+#REF!+#REF!+#REF!+#REF!+#REF!+#REF!+#REF!+#REF!+#REF!+#REF!</f>
        <v>#REF!</v>
      </c>
    </row>
    <row r="38" spans="1:12" ht="16.5" customHeight="1" x14ac:dyDescent="0.2">
      <c r="A38" s="226" t="e">
        <f ca="1">MID(CELL("filename",#REF!),FIND("]",CELL("filename"),1)+1,255)</f>
        <v>#REF!</v>
      </c>
      <c r="B38" s="227"/>
      <c r="C38" s="124"/>
      <c r="D38" s="125" t="e">
        <f>IF(#REF!=0,"",#REF!)</f>
        <v>#REF!</v>
      </c>
      <c r="E38" s="126" t="e">
        <f>IF(#REF!=0,"",#REF!)</f>
        <v>#REF!</v>
      </c>
      <c r="F38" s="61"/>
      <c r="G38" s="228" t="s">
        <v>40</v>
      </c>
      <c r="H38" s="229"/>
      <c r="I38" s="230"/>
      <c r="J38" s="147" t="e">
        <f>#REF!+Onlocation!E6+#REF!+#REF!+#REF!+#REF!+#REF!+#REF!+#REF!+#REF!+#REF!+#REF!+#REF!+#REF!+#REF!+#REF!+#REF!+#REF!+#REF!+#REF!</f>
        <v>#REF!</v>
      </c>
      <c r="K38" s="148" t="e">
        <f>J38/$J$42</f>
        <v>#REF!</v>
      </c>
      <c r="L38" s="149" t="e">
        <f>#REF!+Onlocation!G6+#REF!+#REF!+#REF!+#REF!+#REF!+#REF!+#REF!+#REF!+#REF!+#REF!+#REF!+#REF!+#REF!+#REF!+#REF!+#REF!+#REF!+#REF!</f>
        <v>#REF!</v>
      </c>
    </row>
    <row r="39" spans="1:12" ht="16.5" customHeight="1" x14ac:dyDescent="0.2">
      <c r="A39" s="61"/>
      <c r="B39" s="61"/>
      <c r="C39" s="61"/>
      <c r="D39" s="61"/>
      <c r="E39" s="127"/>
      <c r="F39" s="61"/>
      <c r="G39" s="223" t="s">
        <v>41</v>
      </c>
      <c r="H39" s="224"/>
      <c r="I39" s="225"/>
      <c r="J39" s="144" t="e">
        <f>#REF!+Onlocation!E7+#REF!+#REF!+#REF!+#REF!+#REF!+#REF!+#REF!+#REF!+#REF!+#REF!+#REF!+#REF!+#REF!+#REF!+#REF!+#REF!+#REF!+#REF!</f>
        <v>#REF!</v>
      </c>
      <c r="K39" s="145" t="e">
        <f>J39/$J$42</f>
        <v>#REF!</v>
      </c>
      <c r="L39" s="146" t="e">
        <f>#REF!+Onlocation!G7+#REF!+#REF!+#REF!+#REF!+#REF!+#REF!+#REF!+#REF!+#REF!+#REF!+#REF!+#REF!+#REF!+#REF!+#REF!+#REF!+#REF!+#REF!</f>
        <v>#REF!</v>
      </c>
    </row>
    <row r="40" spans="1:12" ht="16.5" customHeight="1" x14ac:dyDescent="0.2">
      <c r="A40" s="128" t="s">
        <v>42</v>
      </c>
      <c r="B40" s="129"/>
      <c r="C40" s="130"/>
      <c r="D40" s="131" t="e">
        <f>SUM(D21:D38)</f>
        <v>#REF!</v>
      </c>
      <c r="E40" s="132" t="e">
        <f>SUM(E21:E38)</f>
        <v>#REF!</v>
      </c>
      <c r="F40" s="61"/>
      <c r="G40" s="208" t="s">
        <v>43</v>
      </c>
      <c r="H40" s="209"/>
      <c r="I40" s="210"/>
      <c r="J40" s="150" t="e">
        <f>#REF!+Onlocation!E8+#REF!+#REF!+#REF!+#REF!+#REF!+#REF!+#REF!+#REF!+#REF!+#REF!+#REF!+#REF!+#REF!+#REF!+#REF!+#REF!+#REF!+#REF!</f>
        <v>#REF!</v>
      </c>
      <c r="K40" s="151" t="e">
        <f>J40/$J$42</f>
        <v>#REF!</v>
      </c>
      <c r="L40" s="152" t="e">
        <f>#REF!+Onlocation!G8+#REF!+#REF!+#REF!+#REF!+#REF!+#REF!+#REF!+#REF!+#REF!+#REF!+#REF!+#REF!+#REF!+#REF!+#REF!+#REF!+#REF!+#REF!</f>
        <v>#REF!</v>
      </c>
    </row>
    <row r="41" spans="1:12" ht="4.5" customHeight="1" x14ac:dyDescent="0.2">
      <c r="A41" s="61"/>
      <c r="B41" s="61"/>
      <c r="C41" s="61"/>
      <c r="D41" s="61"/>
      <c r="E41" s="127"/>
      <c r="F41" s="61"/>
      <c r="G41" s="61"/>
      <c r="H41" s="61"/>
      <c r="I41" s="61"/>
      <c r="J41" s="61"/>
      <c r="K41" s="61"/>
      <c r="L41" s="61"/>
    </row>
    <row r="42" spans="1:12" x14ac:dyDescent="0.2">
      <c r="A42" s="61"/>
      <c r="B42" s="61"/>
      <c r="C42" s="61"/>
      <c r="D42" s="61"/>
      <c r="E42" s="61"/>
      <c r="F42" s="61"/>
      <c r="G42" s="211" t="s">
        <v>42</v>
      </c>
      <c r="H42" s="212"/>
      <c r="I42" s="213"/>
      <c r="J42" s="153" t="e">
        <f>SUM(J36:J40)</f>
        <v>#REF!</v>
      </c>
      <c r="K42" s="154" t="e">
        <f>J42/$J$42</f>
        <v>#REF!</v>
      </c>
      <c r="L42" s="132" t="e">
        <f>SUM(L36:L40)</f>
        <v>#REF!</v>
      </c>
    </row>
    <row r="43" spans="1:12" ht="4.5" customHeight="1" x14ac:dyDescent="0.2">
      <c r="A43" s="61"/>
      <c r="B43" s="61"/>
      <c r="C43" s="61"/>
      <c r="D43" s="61"/>
      <c r="E43" s="127"/>
      <c r="F43" s="61"/>
      <c r="G43" s="61"/>
      <c r="H43" s="61"/>
      <c r="I43" s="61"/>
      <c r="J43" s="61"/>
      <c r="K43" s="61"/>
      <c r="L43" s="61"/>
    </row>
    <row r="44" spans="1:12" x14ac:dyDescent="0.2">
      <c r="A44" s="133"/>
      <c r="B44" s="61"/>
      <c r="C44" s="61"/>
      <c r="D44" s="61"/>
      <c r="E44" s="61"/>
      <c r="F44" s="61"/>
      <c r="G44" s="214" t="s">
        <v>44</v>
      </c>
      <c r="H44" s="215"/>
      <c r="I44" s="216"/>
      <c r="J44" s="155" t="e">
        <f>#REF!+Onlocation!E10+#REF!+#REF!+#REF!+#REF!+#REF!+#REF!+#REF!+#REF!+#REF!+#REF!+#REF!+#REF!+#REF!+#REF!+#REF!+#REF!+#REF!+#REF!</f>
        <v>#REF!</v>
      </c>
      <c r="K44" s="156"/>
      <c r="L44" s="157" t="e">
        <f>#REF!+Onlocation!G10+#REF!+#REF!+#REF!+#REF!+#REF!+#REF!+#REF!+#REF!+#REF!+#REF!+#REF!+#REF!+#REF!+#REF!+#REF!+#REF!+#REF!+#REF!</f>
        <v>#REF!</v>
      </c>
    </row>
    <row r="45" spans="1:12" ht="9" customHeight="1" x14ac:dyDescent="0.2">
      <c r="A45" s="61"/>
      <c r="B45" s="61"/>
      <c r="C45" s="61"/>
      <c r="D45" s="61"/>
      <c r="E45" s="61"/>
      <c r="F45" s="61"/>
      <c r="G45" s="61"/>
      <c r="H45" s="61"/>
      <c r="I45" s="61"/>
      <c r="J45" s="61"/>
      <c r="K45" s="61"/>
      <c r="L45" s="61"/>
    </row>
    <row r="46" spans="1:12" x14ac:dyDescent="0.2">
      <c r="A46" s="61"/>
      <c r="B46" s="61"/>
      <c r="C46" s="61"/>
      <c r="D46" s="61"/>
      <c r="E46" s="61"/>
      <c r="F46" s="61"/>
      <c r="G46" s="61"/>
      <c r="H46" s="61"/>
      <c r="I46" s="61"/>
      <c r="J46" s="61"/>
      <c r="K46" s="61"/>
      <c r="L46" s="101" t="s">
        <v>45</v>
      </c>
    </row>
    <row r="47" spans="1:12" x14ac:dyDescent="0.2">
      <c r="F47" s="61"/>
      <c r="G47" s="61"/>
      <c r="H47" s="61"/>
      <c r="I47" s="61"/>
      <c r="J47" s="61"/>
      <c r="K47" s="61"/>
      <c r="L47" s="61"/>
    </row>
    <row r="48" spans="1:12" x14ac:dyDescent="0.2">
      <c r="F48" s="61"/>
      <c r="G48" s="61"/>
      <c r="H48" s="61"/>
      <c r="I48" s="61"/>
      <c r="J48" s="61"/>
      <c r="K48" s="61"/>
      <c r="L48" s="61"/>
    </row>
  </sheetData>
  <mergeCells count="60">
    <mergeCell ref="B8:E8"/>
    <mergeCell ref="G8:H8"/>
    <mergeCell ref="I8:L8"/>
    <mergeCell ref="B9:E9"/>
    <mergeCell ref="G9:H9"/>
    <mergeCell ref="I9:L9"/>
    <mergeCell ref="B10:E10"/>
    <mergeCell ref="G10:H10"/>
    <mergeCell ref="I10:L10"/>
    <mergeCell ref="B11:E11"/>
    <mergeCell ref="G11:H11"/>
    <mergeCell ref="I11:L11"/>
    <mergeCell ref="B12:E12"/>
    <mergeCell ref="G12:H12"/>
    <mergeCell ref="I12:L12"/>
    <mergeCell ref="G13:H13"/>
    <mergeCell ref="I13:L13"/>
    <mergeCell ref="G14:H14"/>
    <mergeCell ref="I14:L14"/>
    <mergeCell ref="B15:E15"/>
    <mergeCell ref="G15:H15"/>
    <mergeCell ref="I15:L15"/>
    <mergeCell ref="B16:E16"/>
    <mergeCell ref="G16:H16"/>
    <mergeCell ref="I16:L16"/>
    <mergeCell ref="B17:E17"/>
    <mergeCell ref="G17:H17"/>
    <mergeCell ref="I17:L17"/>
    <mergeCell ref="A20:B20"/>
    <mergeCell ref="G20:H20"/>
    <mergeCell ref="I20:L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G36:I36"/>
    <mergeCell ref="A37:B37"/>
    <mergeCell ref="G37:I37"/>
    <mergeCell ref="A38:B38"/>
    <mergeCell ref="G38:I38"/>
    <mergeCell ref="G39:I39"/>
    <mergeCell ref="L34:L35"/>
    <mergeCell ref="G34:I35"/>
    <mergeCell ref="G40:I40"/>
    <mergeCell ref="G42:I42"/>
    <mergeCell ref="G44:I44"/>
    <mergeCell ref="J34:J35"/>
    <mergeCell ref="K34:K35"/>
  </mergeCells>
  <phoneticPr fontId="8" type="noConversion"/>
  <conditionalFormatting sqref="A21:B21">
    <cfRule type="cellIs" dxfId="20" priority="19" stopIfTrue="1" operator="equal">
      <formula>"2 - X"</formula>
    </cfRule>
  </conditionalFormatting>
  <conditionalFormatting sqref="A22:B22">
    <cfRule type="cellIs" dxfId="19" priority="18" stopIfTrue="1" operator="equal">
      <formula>"3 - X"</formula>
    </cfRule>
  </conditionalFormatting>
  <conditionalFormatting sqref="A23:B23">
    <cfRule type="cellIs" dxfId="18" priority="1" stopIfTrue="1" operator="equal">
      <formula>"4 - X"</formula>
    </cfRule>
  </conditionalFormatting>
  <conditionalFormatting sqref="A24:B24">
    <cfRule type="cellIs" dxfId="17" priority="2" stopIfTrue="1" operator="equal">
      <formula>"5 - X"</formula>
    </cfRule>
  </conditionalFormatting>
  <conditionalFormatting sqref="A25:B25">
    <cfRule type="cellIs" dxfId="16" priority="3" stopIfTrue="1" operator="equal">
      <formula>"6 - X"</formula>
    </cfRule>
  </conditionalFormatting>
  <conditionalFormatting sqref="A26:B26">
    <cfRule type="cellIs" dxfId="15" priority="5" stopIfTrue="1" operator="equal">
      <formula>"8 - X"</formula>
    </cfRule>
  </conditionalFormatting>
  <conditionalFormatting sqref="A27:B27">
    <cfRule type="cellIs" dxfId="14" priority="6" stopIfTrue="1" operator="equal">
      <formula>"9 - X"</formula>
    </cfRule>
  </conditionalFormatting>
  <conditionalFormatting sqref="A28:B28">
    <cfRule type="cellIs" dxfId="13" priority="7" stopIfTrue="1" operator="equal">
      <formula>"10 - X"</formula>
    </cfRule>
  </conditionalFormatting>
  <conditionalFormatting sqref="A29:B29">
    <cfRule type="cellIs" dxfId="12" priority="8" stopIfTrue="1" operator="equal">
      <formula>"11 - X"</formula>
    </cfRule>
  </conditionalFormatting>
  <conditionalFormatting sqref="A30:B30">
    <cfRule type="cellIs" dxfId="11" priority="9" stopIfTrue="1" operator="equal">
      <formula>"12 - X"</formula>
    </cfRule>
  </conditionalFormatting>
  <conditionalFormatting sqref="A31:B31">
    <cfRule type="cellIs" dxfId="10" priority="10" stopIfTrue="1" operator="equal">
      <formula>"13 - X"</formula>
    </cfRule>
  </conditionalFormatting>
  <conditionalFormatting sqref="A32:B32">
    <cfRule type="cellIs" dxfId="9" priority="11" stopIfTrue="1" operator="equal">
      <formula>"14 - X"</formula>
    </cfRule>
  </conditionalFormatting>
  <conditionalFormatting sqref="A33:B33">
    <cfRule type="cellIs" dxfId="8" priority="12" stopIfTrue="1" operator="equal">
      <formula>"15 - X"</formula>
    </cfRule>
  </conditionalFormatting>
  <conditionalFormatting sqref="A34:B34">
    <cfRule type="cellIs" dxfId="7" priority="13" stopIfTrue="1" operator="equal">
      <formula>"16 - X"</formula>
    </cfRule>
  </conditionalFormatting>
  <conditionalFormatting sqref="A35:B35">
    <cfRule type="cellIs" dxfId="6" priority="14" stopIfTrue="1" operator="equal">
      <formula>"17 - X"</formula>
    </cfRule>
  </conditionalFormatting>
  <conditionalFormatting sqref="A36:B36">
    <cfRule type="cellIs" dxfId="5" priority="15" stopIfTrue="1" operator="equal">
      <formula>"18 - X"</formula>
    </cfRule>
  </conditionalFormatting>
  <conditionalFormatting sqref="A37:B37">
    <cfRule type="cellIs" dxfId="4" priority="16" stopIfTrue="1" operator="equal">
      <formula>"19 - X"</formula>
    </cfRule>
  </conditionalFormatting>
  <conditionalFormatting sqref="A38:B38">
    <cfRule type="cellIs" dxfId="3" priority="17" stopIfTrue="1" operator="equal">
      <formula>"20 - X"</formula>
    </cfRule>
  </conditionalFormatting>
  <pageMargins left="0.5" right="0.5" top="0.5" bottom="0.5" header="0.5" footer="0.5"/>
  <pageSetup orientation="portrait"/>
  <headerFooter alignWithMargins="0"/>
  <drawing r:id="rId1"/>
  <legacyDrawing r:id="rId2"/>
  <oleObjects>
    <mc:AlternateContent xmlns:mc="http://schemas.openxmlformats.org/markup-compatibility/2006">
      <mc:Choice Requires="x14">
        <oleObject progId="Paint.Picture" shapeId="1077" r:id="rId3">
          <objectPr defaultSize="0" altText="" r:id="rId4">
            <anchor moveWithCells="1">
              <from>
                <xdr:col>10</xdr:col>
                <xdr:colOff>104775</xdr:colOff>
                <xdr:row>46</xdr:row>
                <xdr:rowOff>19050</xdr:rowOff>
              </from>
              <to>
                <xdr:col>12</xdr:col>
                <xdr:colOff>0</xdr:colOff>
                <xdr:row>48</xdr:row>
                <xdr:rowOff>0</xdr:rowOff>
              </to>
            </anchor>
          </objectPr>
        </oleObject>
      </mc:Choice>
      <mc:Fallback>
        <oleObject progId="Paint.Picture" shapeId="1077" r:id="rId3"/>
      </mc:Fallback>
    </mc:AlternateContent>
    <mc:AlternateContent xmlns:mc="http://schemas.openxmlformats.org/markup-compatibility/2006">
      <mc:Choice Requires="x14">
        <oleObject progId="Paint.Picture" shapeId="1113" r:id="rId5">
          <objectPr defaultSize="0" altText="" r:id="rId6">
            <anchor moveWithCells="1" sizeWithCells="1">
              <from>
                <xdr:col>10</xdr:col>
                <xdr:colOff>285750</xdr:colOff>
                <xdr:row>0</xdr:row>
                <xdr:rowOff>95250</xdr:rowOff>
              </from>
              <to>
                <xdr:col>11</xdr:col>
                <xdr:colOff>161925</xdr:colOff>
                <xdr:row>1</xdr:row>
                <xdr:rowOff>209550</xdr:rowOff>
              </to>
            </anchor>
          </objectPr>
        </oleObject>
      </mc:Choice>
      <mc:Fallback>
        <oleObject progId="Paint.Picture" shapeId="1113" r:id="rId5"/>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47"/>
  <sheetViews>
    <sheetView topLeftCell="A4" workbookViewId="0"/>
  </sheetViews>
  <sheetFormatPr defaultColWidth="9.140625" defaultRowHeight="12.75" x14ac:dyDescent="0.2"/>
  <cols>
    <col min="1" max="1" width="4.28515625" style="3" customWidth="1"/>
    <col min="2" max="2" width="22.42578125" style="3" customWidth="1"/>
    <col min="3" max="4" width="7.28515625" style="3" customWidth="1"/>
    <col min="5" max="5" width="8.28515625" style="3" customWidth="1"/>
    <col min="6" max="6" width="1.42578125" style="3" customWidth="1"/>
    <col min="7" max="11" width="7.7109375" style="3" customWidth="1"/>
    <col min="12" max="12" width="7.28515625" style="3" customWidth="1"/>
    <col min="13" max="13" width="6.85546875" style="3" customWidth="1"/>
    <col min="14" max="17" width="7.140625" style="3" customWidth="1"/>
    <col min="18" max="16384" width="9.140625" style="3"/>
  </cols>
  <sheetData>
    <row r="1" spans="1:12" ht="15.75" customHeight="1" x14ac:dyDescent="0.2"/>
    <row r="2" spans="1:12" ht="20.25" x14ac:dyDescent="0.3">
      <c r="F2" s="57" t="str">
        <f>Snapshot!$I$9</f>
        <v>Release 1.1</v>
      </c>
      <c r="G2" s="57"/>
      <c r="H2" s="57"/>
      <c r="I2" s="57"/>
    </row>
    <row r="3" spans="1:12" x14ac:dyDescent="0.2">
      <c r="F3" s="58" t="str">
        <f>"Project: "&amp;Snapshot!$B$16&amp;"  "&amp;Snapshot!$B$17</f>
        <v>Project: P18  教育平台</v>
      </c>
      <c r="G3" s="58"/>
      <c r="H3" s="58"/>
    </row>
    <row r="4" spans="1:12" ht="4.5" customHeight="1" x14ac:dyDescent="0.2"/>
    <row r="5" spans="1:12" ht="23.25" x14ac:dyDescent="0.2">
      <c r="A5" s="59" t="s">
        <v>46</v>
      </c>
      <c r="B5" s="59"/>
      <c r="C5" s="60"/>
      <c r="D5" s="60"/>
      <c r="E5" s="60"/>
      <c r="F5" s="60"/>
      <c r="G5" s="60"/>
      <c r="H5" s="60"/>
      <c r="I5" s="60"/>
      <c r="J5" s="60"/>
      <c r="K5" s="60"/>
      <c r="L5" s="60"/>
    </row>
    <row r="6" spans="1:12" x14ac:dyDescent="0.2">
      <c r="A6" s="61"/>
      <c r="B6" s="61"/>
      <c r="C6" s="61"/>
      <c r="D6" s="61"/>
      <c r="E6" s="61"/>
      <c r="F6" s="61"/>
      <c r="G6" s="61"/>
      <c r="H6" s="61"/>
      <c r="I6" s="61"/>
      <c r="J6" s="61"/>
      <c r="K6" s="61"/>
      <c r="L6" s="61"/>
    </row>
    <row r="7" spans="1:12" ht="16.5" customHeight="1" x14ac:dyDescent="0.2">
      <c r="A7" s="61"/>
      <c r="B7" s="62"/>
      <c r="C7" s="63"/>
      <c r="D7" s="63"/>
      <c r="E7" s="64"/>
      <c r="F7" s="61"/>
      <c r="G7" s="61"/>
      <c r="H7" s="61"/>
      <c r="I7" s="61"/>
      <c r="J7" s="61"/>
      <c r="K7" s="61"/>
      <c r="L7" s="61"/>
    </row>
    <row r="8" spans="1:12" x14ac:dyDescent="0.2">
      <c r="A8" s="61"/>
      <c r="B8" s="61"/>
      <c r="C8" s="61"/>
      <c r="D8" s="61"/>
      <c r="E8" s="61"/>
      <c r="F8" s="61"/>
      <c r="G8" s="61"/>
      <c r="H8" s="61"/>
      <c r="I8" s="61"/>
      <c r="J8" s="61"/>
      <c r="K8" s="61"/>
      <c r="L8" s="61"/>
    </row>
    <row r="9" spans="1:12" x14ac:dyDescent="0.2">
      <c r="A9" s="61"/>
      <c r="B9" s="61"/>
      <c r="C9" s="61"/>
      <c r="D9" s="61"/>
      <c r="E9" s="61"/>
      <c r="F9" s="61"/>
      <c r="G9" s="61"/>
      <c r="H9" s="61"/>
      <c r="I9" s="61"/>
      <c r="J9" s="61"/>
      <c r="K9" s="61"/>
      <c r="L9" s="61"/>
    </row>
    <row r="10" spans="1:12" x14ac:dyDescent="0.2">
      <c r="A10" s="61"/>
      <c r="B10" s="61"/>
      <c r="C10" s="61"/>
      <c r="D10" s="61"/>
      <c r="E10" s="61"/>
      <c r="F10" s="61"/>
      <c r="G10" s="61"/>
      <c r="H10" s="61"/>
      <c r="I10" s="61"/>
      <c r="J10" s="61"/>
      <c r="K10" s="61"/>
      <c r="L10" s="61"/>
    </row>
    <row r="11" spans="1:12" x14ac:dyDescent="0.2">
      <c r="A11" s="61"/>
      <c r="B11" s="61"/>
      <c r="C11" s="61"/>
      <c r="D11" s="61"/>
      <c r="E11" s="61"/>
      <c r="F11" s="61"/>
      <c r="G11" s="61"/>
      <c r="H11" s="61"/>
      <c r="I11" s="61"/>
      <c r="J11" s="61"/>
      <c r="K11" s="61"/>
      <c r="L11" s="61"/>
    </row>
    <row r="12" spans="1:12" x14ac:dyDescent="0.2">
      <c r="A12" s="61"/>
      <c r="B12" s="61"/>
      <c r="C12" s="61"/>
      <c r="D12" s="61"/>
      <c r="E12" s="61"/>
      <c r="F12" s="61"/>
      <c r="G12" s="61"/>
      <c r="H12" s="61"/>
      <c r="I12" s="61"/>
      <c r="J12" s="61"/>
      <c r="K12" s="61"/>
      <c r="L12" s="61"/>
    </row>
    <row r="13" spans="1:12" x14ac:dyDescent="0.2">
      <c r="A13" s="61"/>
      <c r="B13" s="61"/>
      <c r="C13" s="61"/>
      <c r="D13" s="61"/>
      <c r="E13" s="61"/>
      <c r="F13" s="61"/>
      <c r="G13" s="61"/>
      <c r="H13" s="61"/>
      <c r="I13" s="61"/>
      <c r="J13" s="61"/>
      <c r="K13" s="61"/>
      <c r="L13" s="61"/>
    </row>
    <row r="14" spans="1:12" x14ac:dyDescent="0.2">
      <c r="A14" s="61"/>
      <c r="B14" s="61"/>
      <c r="C14" s="61"/>
      <c r="D14" s="61"/>
      <c r="E14" s="61"/>
      <c r="F14" s="61"/>
      <c r="G14" s="61"/>
      <c r="H14" s="61"/>
      <c r="I14" s="61"/>
      <c r="J14" s="61"/>
      <c r="K14" s="61"/>
      <c r="L14" s="61"/>
    </row>
    <row r="15" spans="1:12" x14ac:dyDescent="0.2">
      <c r="A15" s="61"/>
      <c r="B15" s="61"/>
      <c r="C15" s="61"/>
      <c r="D15" s="61"/>
      <c r="E15" s="61"/>
      <c r="F15" s="61"/>
      <c r="G15" s="61"/>
      <c r="H15" s="61"/>
      <c r="I15" s="61"/>
      <c r="J15" s="61"/>
      <c r="K15" s="61"/>
      <c r="L15" s="61"/>
    </row>
    <row r="16" spans="1:12" x14ac:dyDescent="0.2">
      <c r="A16" s="61"/>
      <c r="B16" s="61"/>
      <c r="C16" s="61"/>
      <c r="D16" s="61"/>
      <c r="E16" s="61"/>
      <c r="F16" s="61"/>
      <c r="G16" s="61"/>
      <c r="H16" s="61"/>
      <c r="I16" s="61"/>
      <c r="J16" s="61"/>
      <c r="K16" s="61"/>
      <c r="L16" s="61"/>
    </row>
    <row r="17" spans="1:12" ht="5.25" customHeight="1" x14ac:dyDescent="0.2">
      <c r="A17" s="61"/>
      <c r="B17" s="61"/>
      <c r="C17" s="61"/>
      <c r="D17" s="61"/>
      <c r="E17" s="61"/>
      <c r="F17" s="61"/>
      <c r="G17" s="61"/>
      <c r="H17" s="61"/>
      <c r="I17" s="61"/>
      <c r="J17" s="61"/>
      <c r="K17" s="61"/>
      <c r="L17" s="61"/>
    </row>
    <row r="18" spans="1:12" ht="15" x14ac:dyDescent="0.2">
      <c r="A18" s="65"/>
      <c r="B18" s="66"/>
      <c r="C18" s="66"/>
      <c r="D18" s="66"/>
      <c r="E18" s="67"/>
      <c r="F18" s="68"/>
      <c r="G18" s="61"/>
      <c r="H18" s="61"/>
      <c r="I18" s="61"/>
      <c r="J18" s="61"/>
      <c r="K18" s="61"/>
      <c r="L18" s="61"/>
    </row>
    <row r="19" spans="1:12" x14ac:dyDescent="0.2">
      <c r="A19" s="61"/>
      <c r="B19" s="61"/>
      <c r="C19" s="61"/>
      <c r="D19" s="61"/>
      <c r="E19" s="61"/>
      <c r="F19" s="61"/>
      <c r="G19" s="61"/>
      <c r="H19" s="61"/>
      <c r="I19" s="61"/>
      <c r="J19" s="61"/>
      <c r="K19" s="61"/>
      <c r="L19" s="61"/>
    </row>
    <row r="20" spans="1:12" x14ac:dyDescent="0.2">
      <c r="A20" s="61"/>
      <c r="B20" s="61"/>
      <c r="C20" s="61"/>
      <c r="D20" s="61"/>
      <c r="E20" s="61"/>
      <c r="F20" s="61"/>
      <c r="G20" s="61"/>
      <c r="H20" s="61"/>
      <c r="I20" s="61"/>
      <c r="J20" s="61"/>
      <c r="K20" s="61"/>
      <c r="L20" s="61"/>
    </row>
    <row r="21" spans="1:12" x14ac:dyDescent="0.2">
      <c r="A21" s="61"/>
      <c r="B21" s="61"/>
      <c r="C21" s="61"/>
      <c r="D21" s="61"/>
      <c r="E21" s="61"/>
      <c r="F21" s="61"/>
      <c r="G21" s="61"/>
      <c r="H21" s="61"/>
      <c r="I21" s="61"/>
      <c r="J21" s="61"/>
      <c r="K21" s="61"/>
      <c r="L21" s="61"/>
    </row>
    <row r="22" spans="1:12" x14ac:dyDescent="0.2">
      <c r="A22" s="61"/>
      <c r="B22" s="61"/>
      <c r="C22" s="61"/>
      <c r="D22" s="61"/>
      <c r="E22" s="61"/>
      <c r="F22" s="61"/>
      <c r="G22" s="61"/>
      <c r="H22" s="61"/>
      <c r="I22" s="61"/>
      <c r="J22" s="61"/>
      <c r="K22" s="61"/>
      <c r="L22" s="61"/>
    </row>
    <row r="23" spans="1:12" x14ac:dyDescent="0.2">
      <c r="A23" s="61"/>
      <c r="B23" s="61"/>
      <c r="C23" s="61"/>
      <c r="D23" s="61"/>
      <c r="E23" s="61"/>
      <c r="F23" s="61"/>
      <c r="G23" s="61"/>
      <c r="H23" s="61"/>
      <c r="I23" s="61"/>
      <c r="J23" s="61"/>
      <c r="K23" s="61"/>
      <c r="L23" s="61"/>
    </row>
    <row r="24" spans="1:12" x14ac:dyDescent="0.2">
      <c r="A24" s="61"/>
      <c r="B24" s="61"/>
      <c r="C24" s="61"/>
      <c r="D24" s="61"/>
      <c r="E24" s="61"/>
      <c r="F24" s="61"/>
      <c r="G24" s="61"/>
      <c r="H24" s="61"/>
      <c r="I24" s="61"/>
      <c r="J24" s="61"/>
      <c r="K24" s="61"/>
      <c r="L24" s="61"/>
    </row>
    <row r="25" spans="1:12" x14ac:dyDescent="0.2">
      <c r="A25" s="61"/>
      <c r="B25" s="61"/>
      <c r="C25" s="61"/>
      <c r="D25" s="61"/>
      <c r="E25" s="61"/>
      <c r="F25" s="61"/>
      <c r="G25" s="61"/>
      <c r="H25" s="61"/>
      <c r="I25" s="61"/>
      <c r="J25" s="61"/>
      <c r="K25" s="61"/>
      <c r="L25" s="61"/>
    </row>
    <row r="26" spans="1:12" x14ac:dyDescent="0.2">
      <c r="A26" s="61"/>
      <c r="B26" s="61"/>
      <c r="C26" s="61"/>
      <c r="D26" s="61"/>
      <c r="E26" s="61"/>
      <c r="F26" s="61"/>
      <c r="G26" s="61"/>
      <c r="H26" s="61"/>
      <c r="I26" s="61"/>
      <c r="J26" s="61"/>
      <c r="K26" s="61"/>
      <c r="L26" s="61"/>
    </row>
    <row r="27" spans="1:12" x14ac:dyDescent="0.2">
      <c r="A27" s="61"/>
      <c r="B27" s="61"/>
      <c r="C27" s="61"/>
      <c r="D27" s="61"/>
      <c r="E27" s="61"/>
      <c r="F27" s="61"/>
      <c r="G27" s="61"/>
      <c r="H27" s="61"/>
      <c r="I27" s="61"/>
      <c r="J27" s="61"/>
      <c r="K27" s="61"/>
      <c r="L27" s="61"/>
    </row>
    <row r="28" spans="1:12" ht="3" customHeight="1" x14ac:dyDescent="0.2">
      <c r="A28" s="61"/>
      <c r="B28" s="61"/>
      <c r="C28" s="61"/>
      <c r="D28" s="61"/>
      <c r="E28" s="61"/>
      <c r="F28" s="61"/>
      <c r="G28" s="61"/>
      <c r="H28" s="61"/>
      <c r="I28" s="61"/>
      <c r="J28" s="61"/>
      <c r="K28" s="61"/>
      <c r="L28" s="61"/>
    </row>
    <row r="29" spans="1:12" ht="6" customHeight="1" x14ac:dyDescent="0.2">
      <c r="A29" s="61"/>
      <c r="B29" s="61"/>
      <c r="C29" s="61"/>
      <c r="D29" s="61"/>
      <c r="E29" s="61"/>
      <c r="F29" s="61"/>
      <c r="G29" s="61"/>
      <c r="H29" s="61"/>
      <c r="I29" s="61"/>
      <c r="J29" s="61"/>
      <c r="K29" s="61"/>
      <c r="L29" s="61"/>
    </row>
    <row r="30" spans="1:12" ht="16.5" customHeight="1" x14ac:dyDescent="0.2">
      <c r="A30" s="69" t="s">
        <v>47</v>
      </c>
      <c r="B30" s="70"/>
      <c r="C30" s="70"/>
      <c r="D30" s="70"/>
      <c r="E30" s="71"/>
      <c r="F30" s="72"/>
      <c r="G30" s="72"/>
      <c r="H30" s="72"/>
      <c r="I30" s="72"/>
      <c r="J30" s="72"/>
      <c r="K30" s="72"/>
      <c r="L30" s="72"/>
    </row>
    <row r="31" spans="1:12" ht="28.5" customHeight="1" x14ac:dyDescent="0.2">
      <c r="A31" s="277" t="s">
        <v>48</v>
      </c>
      <c r="B31" s="217" t="s">
        <v>49</v>
      </c>
      <c r="C31" s="274" t="s">
        <v>50</v>
      </c>
      <c r="D31" s="275"/>
      <c r="E31" s="280" t="s">
        <v>51</v>
      </c>
      <c r="F31" s="73"/>
      <c r="G31" s="73"/>
      <c r="H31" s="73"/>
      <c r="I31" s="276"/>
      <c r="J31" s="276"/>
      <c r="K31" s="276"/>
      <c r="L31" s="276"/>
    </row>
    <row r="32" spans="1:12" x14ac:dyDescent="0.2">
      <c r="A32" s="278"/>
      <c r="B32" s="279"/>
      <c r="C32" s="74" t="s">
        <v>42</v>
      </c>
      <c r="D32" s="74" t="s">
        <v>40</v>
      </c>
      <c r="E32" s="281"/>
      <c r="F32" s="75"/>
      <c r="G32" s="75"/>
      <c r="H32" s="75"/>
      <c r="I32" s="75"/>
      <c r="J32" s="75"/>
      <c r="K32" s="75"/>
      <c r="L32" s="75"/>
    </row>
    <row r="33" spans="1:12" ht="16.5" customHeight="1" x14ac:dyDescent="0.2">
      <c r="A33" s="76">
        <v>1</v>
      </c>
      <c r="B33" s="77" t="s">
        <v>52</v>
      </c>
      <c r="C33" s="78">
        <v>109</v>
      </c>
      <c r="D33" s="79">
        <v>15</v>
      </c>
      <c r="E33" s="80">
        <v>40.4</v>
      </c>
      <c r="F33" s="81"/>
      <c r="G33" s="81"/>
      <c r="H33" s="81"/>
      <c r="I33" s="100"/>
      <c r="J33" s="100"/>
      <c r="K33" s="100"/>
      <c r="L33" s="100"/>
    </row>
    <row r="34" spans="1:12" ht="16.5" customHeight="1" x14ac:dyDescent="0.2">
      <c r="A34" s="82">
        <f t="shared" ref="A34:A42" si="0">A33+1</f>
        <v>2</v>
      </c>
      <c r="B34" s="83" t="s">
        <v>53</v>
      </c>
      <c r="C34" s="84">
        <v>356</v>
      </c>
      <c r="D34" s="85">
        <v>24</v>
      </c>
      <c r="E34" s="86">
        <v>111.3</v>
      </c>
      <c r="F34" s="81"/>
      <c r="G34" s="81"/>
      <c r="H34" s="81"/>
      <c r="I34" s="100"/>
      <c r="J34" s="100"/>
      <c r="K34" s="100"/>
      <c r="L34" s="100"/>
    </row>
    <row r="35" spans="1:12" ht="16.5" customHeight="1" x14ac:dyDescent="0.2">
      <c r="A35" s="82">
        <f t="shared" si="0"/>
        <v>3</v>
      </c>
      <c r="B35" s="83" t="s">
        <v>54</v>
      </c>
      <c r="C35" s="84">
        <v>379</v>
      </c>
      <c r="D35" s="85">
        <v>16</v>
      </c>
      <c r="E35" s="86">
        <v>90.8</v>
      </c>
      <c r="F35" s="81"/>
      <c r="G35" s="81"/>
      <c r="H35" s="81"/>
      <c r="I35" s="100"/>
      <c r="J35" s="100"/>
      <c r="K35" s="100"/>
      <c r="L35" s="100"/>
    </row>
    <row r="36" spans="1:12" ht="16.5" customHeight="1" x14ac:dyDescent="0.2">
      <c r="A36" s="82">
        <f t="shared" si="0"/>
        <v>4</v>
      </c>
      <c r="B36" s="83" t="s">
        <v>55</v>
      </c>
      <c r="C36" s="84">
        <v>412</v>
      </c>
      <c r="D36" s="85">
        <v>14</v>
      </c>
      <c r="E36" s="86">
        <v>92.3</v>
      </c>
      <c r="F36" s="81"/>
      <c r="G36" s="81"/>
      <c r="H36" s="81"/>
      <c r="I36" s="100"/>
      <c r="J36" s="100"/>
      <c r="K36" s="100"/>
      <c r="L36" s="100"/>
    </row>
    <row r="37" spans="1:12" ht="16.5" customHeight="1" x14ac:dyDescent="0.2">
      <c r="A37" s="82">
        <f t="shared" si="0"/>
        <v>5</v>
      </c>
      <c r="B37" s="83" t="s">
        <v>56</v>
      </c>
      <c r="C37" s="84">
        <v>439</v>
      </c>
      <c r="D37" s="85">
        <v>13</v>
      </c>
      <c r="E37" s="86">
        <v>75.8</v>
      </c>
      <c r="F37" s="81"/>
      <c r="G37" s="81"/>
      <c r="H37" s="81"/>
      <c r="I37" s="100"/>
      <c r="J37" s="100"/>
      <c r="K37" s="100"/>
      <c r="L37" s="100"/>
    </row>
    <row r="38" spans="1:12" ht="16.5" customHeight="1" x14ac:dyDescent="0.2">
      <c r="A38" s="82">
        <f t="shared" si="0"/>
        <v>6</v>
      </c>
      <c r="B38" s="83" t="s">
        <v>57</v>
      </c>
      <c r="C38" s="84">
        <v>504</v>
      </c>
      <c r="D38" s="85">
        <v>12</v>
      </c>
      <c r="E38" s="86">
        <v>85.4</v>
      </c>
      <c r="F38" s="81"/>
      <c r="G38" s="81"/>
      <c r="H38" s="81"/>
      <c r="I38" s="100"/>
      <c r="J38" s="100"/>
      <c r="K38" s="100"/>
      <c r="L38" s="100"/>
    </row>
    <row r="39" spans="1:12" ht="16.5" customHeight="1" x14ac:dyDescent="0.2">
      <c r="A39" s="82">
        <f t="shared" si="0"/>
        <v>7</v>
      </c>
      <c r="B39" s="83" t="s">
        <v>58</v>
      </c>
      <c r="C39" s="84">
        <v>514</v>
      </c>
      <c r="D39" s="85">
        <v>4</v>
      </c>
      <c r="E39" s="86">
        <v>76.400000000000006</v>
      </c>
      <c r="F39" s="81"/>
      <c r="G39" s="81"/>
      <c r="H39" s="81"/>
      <c r="I39" s="100"/>
      <c r="J39" s="100"/>
      <c r="K39" s="100"/>
      <c r="L39" s="100"/>
    </row>
    <row r="40" spans="1:12" ht="16.5" customHeight="1" x14ac:dyDescent="0.2">
      <c r="A40" s="82">
        <f t="shared" si="0"/>
        <v>8</v>
      </c>
      <c r="B40" s="83" t="s">
        <v>59</v>
      </c>
      <c r="C40" s="84">
        <v>519</v>
      </c>
      <c r="D40" s="85">
        <v>4</v>
      </c>
      <c r="E40" s="86">
        <v>65.2</v>
      </c>
      <c r="F40" s="81"/>
      <c r="G40" s="81"/>
      <c r="H40" s="81"/>
      <c r="I40" s="100"/>
      <c r="J40" s="100"/>
      <c r="K40" s="100"/>
      <c r="L40" s="100"/>
    </row>
    <row r="41" spans="1:12" ht="16.5" customHeight="1" x14ac:dyDescent="0.2">
      <c r="A41" s="82">
        <f t="shared" si="0"/>
        <v>9</v>
      </c>
      <c r="B41" s="83" t="s">
        <v>60</v>
      </c>
      <c r="C41" s="84">
        <v>543</v>
      </c>
      <c r="D41" s="85">
        <v>3</v>
      </c>
      <c r="E41" s="86">
        <v>66.400000000000006</v>
      </c>
      <c r="F41" s="81"/>
      <c r="G41" s="81"/>
      <c r="H41" s="81"/>
      <c r="I41" s="100"/>
      <c r="J41" s="100"/>
      <c r="K41" s="100"/>
      <c r="L41" s="100"/>
    </row>
    <row r="42" spans="1:12" ht="16.5" customHeight="1" x14ac:dyDescent="0.2">
      <c r="A42" s="82">
        <f t="shared" si="0"/>
        <v>10</v>
      </c>
      <c r="B42" s="83" t="s">
        <v>61</v>
      </c>
      <c r="C42" s="87">
        <v>552</v>
      </c>
      <c r="D42" s="88">
        <v>2</v>
      </c>
      <c r="E42" s="89">
        <v>61.8</v>
      </c>
      <c r="F42" s="81"/>
      <c r="G42" s="81"/>
      <c r="H42" s="81"/>
      <c r="I42" s="100"/>
      <c r="J42" s="100"/>
      <c r="K42" s="100"/>
      <c r="L42" s="100"/>
    </row>
    <row r="43" spans="1:12" x14ac:dyDescent="0.2">
      <c r="A43" s="90"/>
      <c r="B43" s="91"/>
      <c r="C43" s="91"/>
      <c r="D43" s="91"/>
      <c r="E43" s="92"/>
      <c r="F43" s="81"/>
      <c r="G43" s="81"/>
      <c r="H43" s="81"/>
      <c r="I43" s="100"/>
      <c r="J43" s="100"/>
      <c r="K43" s="100"/>
      <c r="L43" s="100"/>
    </row>
    <row r="44" spans="1:12" x14ac:dyDescent="0.2">
      <c r="A44" s="93"/>
      <c r="B44" s="94"/>
      <c r="C44" s="94"/>
      <c r="D44" s="94"/>
      <c r="E44" s="95"/>
      <c r="F44" s="81"/>
      <c r="G44" s="81"/>
      <c r="H44" s="81"/>
      <c r="I44" s="100"/>
      <c r="J44" s="100"/>
      <c r="K44" s="61"/>
      <c r="L44" s="101" t="s">
        <v>45</v>
      </c>
    </row>
    <row r="45" spans="1:12" x14ac:dyDescent="0.2">
      <c r="A45" s="96"/>
      <c r="B45" s="94"/>
      <c r="C45" s="94"/>
      <c r="D45" s="94"/>
      <c r="E45" s="95"/>
      <c r="F45" s="81"/>
      <c r="G45" s="81"/>
      <c r="H45" s="81"/>
      <c r="I45" s="100"/>
      <c r="J45" s="100"/>
      <c r="K45" s="61"/>
      <c r="L45" s="61"/>
    </row>
    <row r="46" spans="1:12" ht="15" customHeight="1" x14ac:dyDescent="0.2">
      <c r="A46" s="97"/>
      <c r="B46" s="98"/>
      <c r="C46" s="98"/>
      <c r="D46" s="98"/>
      <c r="E46" s="99"/>
      <c r="F46" s="81"/>
      <c r="G46" s="81"/>
      <c r="H46" s="81"/>
      <c r="I46" s="100"/>
      <c r="J46" s="100"/>
      <c r="K46" s="61"/>
      <c r="L46" s="61"/>
    </row>
    <row r="47" spans="1:12" ht="6" customHeight="1" x14ac:dyDescent="0.2">
      <c r="A47" s="61"/>
      <c r="B47" s="61"/>
      <c r="C47" s="61"/>
      <c r="D47" s="61"/>
      <c r="E47" s="61"/>
      <c r="F47" s="61"/>
      <c r="G47" s="61"/>
      <c r="H47" s="61"/>
      <c r="I47" s="61"/>
      <c r="J47" s="61"/>
      <c r="K47" s="61"/>
      <c r="L47" s="61"/>
    </row>
  </sheetData>
  <mergeCells count="5">
    <mergeCell ref="C31:D31"/>
    <mergeCell ref="I31:L31"/>
    <mergeCell ref="A31:A32"/>
    <mergeCell ref="B31:B32"/>
    <mergeCell ref="E31:E32"/>
  </mergeCells>
  <phoneticPr fontId="8" type="noConversion"/>
  <pageMargins left="0.5" right="0.5" top="0.5" bottom="0.5" header="0.5" footer="0.5"/>
  <pageSetup orientation="portrait"/>
  <headerFooter alignWithMargins="0"/>
  <drawing r:id="rId1"/>
  <legacyDrawing r:id="rId2"/>
  <oleObjects>
    <mc:AlternateContent xmlns:mc="http://schemas.openxmlformats.org/markup-compatibility/2006">
      <mc:Choice Requires="x14">
        <oleObject progId="Paint.Picture" shapeId="104460" r:id="rId3">
          <objectPr defaultSize="0" altText="" r:id="rId4">
            <anchor moveWithCells="1">
              <from>
                <xdr:col>10</xdr:col>
                <xdr:colOff>104775</xdr:colOff>
                <xdr:row>44</xdr:row>
                <xdr:rowOff>19050</xdr:rowOff>
              </from>
              <to>
                <xdr:col>11</xdr:col>
                <xdr:colOff>400050</xdr:colOff>
                <xdr:row>45</xdr:row>
                <xdr:rowOff>161925</xdr:rowOff>
              </to>
            </anchor>
          </objectPr>
        </oleObject>
      </mc:Choice>
      <mc:Fallback>
        <oleObject progId="Paint.Picture" shapeId="104460" r:id="rId3"/>
      </mc:Fallback>
    </mc:AlternateContent>
    <mc:AlternateContent xmlns:mc="http://schemas.openxmlformats.org/markup-compatibility/2006">
      <mc:Choice Requires="x14">
        <oleObject progId="Paint.Picture" shapeId="104475" r:id="rId5">
          <objectPr defaultSize="0" altText="" r:id="rId6">
            <anchor moveWithCells="1" sizeWithCells="1">
              <from>
                <xdr:col>10</xdr:col>
                <xdr:colOff>409575</xdr:colOff>
                <xdr:row>0</xdr:row>
                <xdr:rowOff>95250</xdr:rowOff>
              </from>
              <to>
                <xdr:col>11</xdr:col>
                <xdr:colOff>219075</xdr:colOff>
                <xdr:row>1</xdr:row>
                <xdr:rowOff>209550</xdr:rowOff>
              </to>
            </anchor>
          </objectPr>
        </oleObject>
      </mc:Choice>
      <mc:Fallback>
        <oleObject progId="Paint.Picture" shapeId="104475" r:id="rId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4"/>
  <sheetViews>
    <sheetView workbookViewId="0">
      <selection activeCell="B21" sqref="B21"/>
    </sheetView>
  </sheetViews>
  <sheetFormatPr defaultColWidth="9" defaultRowHeight="12.75" x14ac:dyDescent="0.2"/>
  <cols>
    <col min="1" max="1" width="12.5703125" customWidth="1"/>
    <col min="2" max="2" width="59.5703125" bestFit="1" customWidth="1"/>
    <col min="3" max="3" width="50.140625" bestFit="1" customWidth="1"/>
    <col min="4" max="4" width="8.7109375" hidden="1" customWidth="1"/>
  </cols>
  <sheetData>
    <row r="2" spans="1:4" ht="27" customHeight="1" x14ac:dyDescent="0.2">
      <c r="A2" s="52" t="s">
        <v>62</v>
      </c>
      <c r="B2" s="53"/>
      <c r="C2" s="53"/>
      <c r="D2" s="53"/>
    </row>
    <row r="3" spans="1:4" x14ac:dyDescent="0.2">
      <c r="A3" s="54" t="s">
        <v>63</v>
      </c>
      <c r="B3" s="54" t="s">
        <v>64</v>
      </c>
      <c r="C3" s="54" t="s">
        <v>65</v>
      </c>
      <c r="D3" s="54"/>
    </row>
    <row r="4" spans="1:4" x14ac:dyDescent="0.2">
      <c r="A4" s="55" t="s">
        <v>66</v>
      </c>
      <c r="B4" s="56"/>
      <c r="C4" s="189" t="s">
        <v>103</v>
      </c>
      <c r="D4" s="54"/>
    </row>
  </sheetData>
  <phoneticPr fontId="8" type="noConversion"/>
  <hyperlinks>
    <hyperlink ref="A4" location="' Schedule Product Haul'!A1" display="UC001" xr:uid="{00000000-0004-0000-0200-000001000000}"/>
  </hyperlink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74"/>
  <sheetViews>
    <sheetView tabSelected="1" workbookViewId="0">
      <pane ySplit="12" topLeftCell="A13" activePane="bottomLeft" state="frozen"/>
      <selection pane="bottomLeft" activeCell="C17" sqref="C17"/>
    </sheetView>
  </sheetViews>
  <sheetFormatPr defaultColWidth="9.140625" defaultRowHeight="12.75" x14ac:dyDescent="0.2"/>
  <cols>
    <col min="1" max="1" width="11.42578125" style="3" customWidth="1"/>
    <col min="2" max="2" width="53" style="3" customWidth="1"/>
    <col min="3" max="3" width="43.85546875" style="3" customWidth="1"/>
    <col min="4" max="4" width="8.7109375" style="3" customWidth="1"/>
    <col min="5" max="5" width="15.7109375" style="3" customWidth="1"/>
    <col min="6" max="7" width="7.5703125" style="3" customWidth="1"/>
    <col min="8" max="8" width="13.85546875" style="3" customWidth="1"/>
    <col min="9" max="9" width="9" style="4" customWidth="1"/>
    <col min="10" max="16384" width="9.140625" style="3"/>
  </cols>
  <sheetData>
    <row r="1" spans="1:9" ht="20.25" x14ac:dyDescent="0.3">
      <c r="A1" s="282" t="str">
        <f ca="1">MID(CELL("filename",A7),FIND("]",CELL("filename"),1)+1,255)</f>
        <v>Onlocation</v>
      </c>
      <c r="B1" s="282"/>
      <c r="C1" s="282"/>
      <c r="D1" s="282"/>
      <c r="E1" s="282"/>
      <c r="F1" s="282"/>
      <c r="G1" s="282"/>
      <c r="H1" s="282"/>
      <c r="I1" s="282"/>
    </row>
    <row r="2" spans="1:9" ht="3.75" customHeight="1" x14ac:dyDescent="0.3">
      <c r="A2" s="5"/>
      <c r="B2" s="5"/>
      <c r="C2" s="5"/>
      <c r="D2" s="5"/>
      <c r="E2" s="5"/>
      <c r="F2" s="5"/>
      <c r="G2" s="5"/>
      <c r="H2" s="5"/>
      <c r="I2" s="5"/>
    </row>
    <row r="3" spans="1:9" s="1" customFormat="1" x14ac:dyDescent="0.2">
      <c r="A3" s="6"/>
      <c r="B3" s="6"/>
      <c r="C3" s="6"/>
      <c r="D3" s="7"/>
      <c r="E3" s="7" t="s">
        <v>67</v>
      </c>
      <c r="F3" s="8"/>
      <c r="G3" s="9"/>
      <c r="H3" s="6"/>
      <c r="I3" s="6"/>
    </row>
    <row r="4" spans="1:9" s="1" customFormat="1" ht="12" x14ac:dyDescent="0.2">
      <c r="A4" s="6"/>
      <c r="B4" s="6"/>
      <c r="C4" s="6"/>
      <c r="D4" s="10" t="s">
        <v>68</v>
      </c>
      <c r="E4" s="11">
        <f>COUNTIF($D$12:$D$55,"U")</f>
        <v>0</v>
      </c>
      <c r="F4" s="12" t="str">
        <f>IF($E$9=0,"-",$E4/$E$9)</f>
        <v>-</v>
      </c>
      <c r="G4" s="13">
        <f>SUMIF($D$12:$D$54,"U",$G$12:$G$54)/60</f>
        <v>0</v>
      </c>
      <c r="H4" s="6"/>
      <c r="I4" s="6"/>
    </row>
    <row r="5" spans="1:9" s="1" customFormat="1" ht="12" x14ac:dyDescent="0.2">
      <c r="A5" s="6"/>
      <c r="B5" s="6"/>
      <c r="C5" s="6"/>
      <c r="D5" s="10" t="s">
        <v>69</v>
      </c>
      <c r="E5" s="11">
        <f>COUNTIF($D$12:$D$55,"P")</f>
        <v>0</v>
      </c>
      <c r="F5" s="12" t="str">
        <f>IF($E$9=0,"-",$E5/$E$9)</f>
        <v>-</v>
      </c>
      <c r="G5" s="14">
        <f>SUMIF($D$12:$D$55,"P",$G$12:$G$55)/60</f>
        <v>0</v>
      </c>
      <c r="H5" s="6"/>
      <c r="I5" s="6"/>
    </row>
    <row r="6" spans="1:9" s="1" customFormat="1" ht="12" x14ac:dyDescent="0.2">
      <c r="A6" s="6"/>
      <c r="B6" s="6"/>
      <c r="C6" s="6"/>
      <c r="D6" s="10" t="s">
        <v>70</v>
      </c>
      <c r="E6" s="11">
        <f>COUNTIF($D$12:$D$55,"F")</f>
        <v>0</v>
      </c>
      <c r="F6" s="12" t="str">
        <f>IF($E$9=0,"-",$E6/$E$9)</f>
        <v>-</v>
      </c>
      <c r="G6" s="14">
        <f>SUMIF($D$12:$D$55,"F",$G$12:$G$55)/60</f>
        <v>0</v>
      </c>
      <c r="H6" s="6"/>
      <c r="I6" s="6"/>
    </row>
    <row r="7" spans="1:9" s="1" customFormat="1" ht="12" x14ac:dyDescent="0.2">
      <c r="A7" s="15"/>
      <c r="B7" s="15"/>
      <c r="C7" s="16"/>
      <c r="D7" s="10" t="s">
        <v>71</v>
      </c>
      <c r="E7" s="11">
        <f>COUNTIF($D$12:$D$55,"S")</f>
        <v>0</v>
      </c>
      <c r="F7" s="12" t="str">
        <f>IF($E$9=0,"-",$E7/$E$9)</f>
        <v>-</v>
      </c>
      <c r="G7" s="14">
        <f>SUMIF($D$12:$D$55,"S",$G$12:$G$55)/60</f>
        <v>0</v>
      </c>
      <c r="H7" s="6"/>
      <c r="I7" s="6"/>
    </row>
    <row r="8" spans="1:9" s="1" customFormat="1" ht="12" x14ac:dyDescent="0.2">
      <c r="A8" s="15"/>
      <c r="B8" s="15"/>
      <c r="C8" s="16"/>
      <c r="D8" s="10" t="s">
        <v>72</v>
      </c>
      <c r="E8" s="11">
        <f>COUNTIF($D$12:$D$55,"B")</f>
        <v>0</v>
      </c>
      <c r="F8" s="17" t="str">
        <f>IF($E$9=0,"-",$E8/$E$9)</f>
        <v>-</v>
      </c>
      <c r="G8" s="14">
        <f>SUMIF($D$12:$D$55,"B",$G$12:$G$55)/60</f>
        <v>0</v>
      </c>
      <c r="H8" s="6"/>
      <c r="I8" s="6"/>
    </row>
    <row r="9" spans="1:9" s="1" customFormat="1" ht="12" hidden="1" x14ac:dyDescent="0.2">
      <c r="A9" s="15"/>
      <c r="B9" s="15"/>
      <c r="C9" s="15"/>
      <c r="D9" s="18" t="s">
        <v>42</v>
      </c>
      <c r="E9" s="19">
        <f>SUM(E4:E8)</f>
        <v>0</v>
      </c>
      <c r="F9" s="20" t="str">
        <f>IF($E$9=0,"-",$E$9/$E$9)</f>
        <v>-</v>
      </c>
      <c r="G9" s="21">
        <f>SUM(G4:G8)</f>
        <v>0</v>
      </c>
      <c r="I9" s="39"/>
    </row>
    <row r="10" spans="1:9" s="1" customFormat="1" ht="12" hidden="1" x14ac:dyDescent="0.2">
      <c r="A10" s="15"/>
      <c r="B10" s="15"/>
      <c r="C10" s="15"/>
      <c r="D10" s="22" t="s">
        <v>44</v>
      </c>
      <c r="E10" s="23">
        <f>COUNTIF($D$12:$D$55,"N/A")</f>
        <v>0</v>
      </c>
      <c r="F10" s="24"/>
      <c r="G10" s="25">
        <f>SUMIF($D$12:$D$55,"n/a",$G$12:$G$55)/60</f>
        <v>0</v>
      </c>
      <c r="I10" s="39"/>
    </row>
    <row r="11" spans="1:9" ht="4.5" customHeight="1" x14ac:dyDescent="0.2">
      <c r="A11" s="26"/>
      <c r="B11" s="26"/>
      <c r="C11" s="26"/>
      <c r="D11" s="26"/>
      <c r="E11" s="26"/>
      <c r="F11" s="26"/>
      <c r="G11" s="26"/>
      <c r="H11" s="26"/>
      <c r="I11" s="40"/>
    </row>
    <row r="12" spans="1:9" ht="29.25" customHeight="1" x14ac:dyDescent="0.2">
      <c r="A12" s="27" t="s">
        <v>73</v>
      </c>
      <c r="B12" s="27" t="s">
        <v>98</v>
      </c>
      <c r="C12" s="27" t="s">
        <v>74</v>
      </c>
      <c r="D12" s="27" t="s">
        <v>75</v>
      </c>
      <c r="E12" s="27" t="s">
        <v>76</v>
      </c>
      <c r="F12" s="27" t="s">
        <v>31</v>
      </c>
      <c r="G12" s="27" t="s">
        <v>77</v>
      </c>
      <c r="H12" s="28" t="s">
        <v>65</v>
      </c>
      <c r="I12" s="41"/>
    </row>
    <row r="13" spans="1:9" x14ac:dyDescent="0.2">
      <c r="A13" s="283" t="s">
        <v>137</v>
      </c>
      <c r="B13" s="284"/>
      <c r="C13" s="284"/>
      <c r="D13" s="284"/>
      <c r="E13" s="284"/>
      <c r="F13" s="284"/>
      <c r="G13" s="284"/>
      <c r="H13" s="284"/>
      <c r="I13" s="285"/>
    </row>
    <row r="14" spans="1:9" ht="29.25" customHeight="1" x14ac:dyDescent="0.2">
      <c r="A14" s="190" t="s">
        <v>104</v>
      </c>
      <c r="B14" s="197" t="s">
        <v>134</v>
      </c>
      <c r="C14" s="44" t="s">
        <v>114</v>
      </c>
      <c r="D14" s="47"/>
      <c r="E14" s="36">
        <v>45257</v>
      </c>
      <c r="F14" s="195" t="s">
        <v>102</v>
      </c>
      <c r="G14" s="158"/>
      <c r="H14" s="159"/>
      <c r="I14" s="37"/>
    </row>
    <row r="15" spans="1:9" ht="39" customHeight="1" x14ac:dyDescent="0.2">
      <c r="A15" s="191" t="s">
        <v>115</v>
      </c>
      <c r="B15" s="197" t="s">
        <v>118</v>
      </c>
      <c r="C15" s="196" t="s">
        <v>110</v>
      </c>
      <c r="D15" s="192"/>
      <c r="E15" s="36">
        <v>45257</v>
      </c>
      <c r="F15" s="195" t="s">
        <v>102</v>
      </c>
      <c r="G15" s="193"/>
      <c r="H15" s="159"/>
      <c r="I15" s="37"/>
    </row>
    <row r="16" spans="1:9" ht="38.25" customHeight="1" x14ac:dyDescent="0.2">
      <c r="A16" s="191" t="s">
        <v>116</v>
      </c>
      <c r="B16" s="197" t="s">
        <v>119</v>
      </c>
      <c r="C16" s="194" t="s">
        <v>113</v>
      </c>
      <c r="D16" s="192"/>
      <c r="E16" s="36">
        <v>45257</v>
      </c>
      <c r="F16" s="195" t="s">
        <v>102</v>
      </c>
      <c r="G16" s="193"/>
      <c r="H16" s="159"/>
      <c r="I16" s="37"/>
    </row>
    <row r="17" spans="1:9" ht="39.75" customHeight="1" x14ac:dyDescent="0.2">
      <c r="A17" s="190" t="s">
        <v>117</v>
      </c>
      <c r="B17" s="46" t="s">
        <v>129</v>
      </c>
      <c r="C17" s="46" t="s">
        <v>136</v>
      </c>
      <c r="D17" s="47"/>
      <c r="E17" s="36">
        <v>45257</v>
      </c>
      <c r="F17" s="195" t="s">
        <v>102</v>
      </c>
      <c r="G17" s="158"/>
      <c r="H17" s="159"/>
      <c r="I17" s="37"/>
    </row>
    <row r="18" spans="1:9" x14ac:dyDescent="0.2">
      <c r="A18" s="33"/>
      <c r="B18" s="42"/>
      <c r="C18" s="42"/>
      <c r="D18" s="29"/>
      <c r="E18" s="36"/>
      <c r="F18" s="37"/>
      <c r="G18" s="32"/>
      <c r="H18" s="38"/>
      <c r="I18" s="37"/>
    </row>
    <row r="19" spans="1:9" x14ac:dyDescent="0.2">
      <c r="A19" s="33"/>
      <c r="B19" s="42"/>
      <c r="C19" s="42"/>
      <c r="D19" s="29"/>
      <c r="E19" s="36"/>
      <c r="F19" s="37"/>
      <c r="G19" s="32"/>
      <c r="H19" s="38"/>
      <c r="I19" s="37"/>
    </row>
    <row r="20" spans="1:9" x14ac:dyDescent="0.2">
      <c r="A20" s="33"/>
      <c r="B20" s="34"/>
      <c r="C20" s="34"/>
      <c r="D20" s="29"/>
      <c r="E20" s="36"/>
      <c r="F20" s="37"/>
      <c r="G20" s="32"/>
      <c r="H20" s="38"/>
      <c r="I20" s="37"/>
    </row>
    <row r="21" spans="1:9" x14ac:dyDescent="0.2">
      <c r="A21" s="33"/>
      <c r="B21" s="35"/>
      <c r="C21" s="34"/>
      <c r="D21" s="29"/>
      <c r="E21" s="36"/>
      <c r="F21" s="37"/>
      <c r="G21" s="32"/>
      <c r="H21" s="38"/>
      <c r="I21" s="37"/>
    </row>
    <row r="22" spans="1:9" x14ac:dyDescent="0.2">
      <c r="A22" s="33"/>
      <c r="B22" s="35"/>
      <c r="C22" s="34"/>
      <c r="D22" s="29"/>
      <c r="E22" s="36"/>
      <c r="F22" s="37"/>
      <c r="G22" s="32"/>
      <c r="H22" s="38"/>
      <c r="I22" s="37"/>
    </row>
    <row r="23" spans="1:9" x14ac:dyDescent="0.2">
      <c r="A23" s="33"/>
      <c r="B23" s="34"/>
      <c r="C23" s="34"/>
      <c r="D23" s="29"/>
      <c r="E23" s="36"/>
      <c r="F23" s="37"/>
      <c r="G23" s="32"/>
      <c r="H23" s="38"/>
      <c r="I23" s="37"/>
    </row>
    <row r="24" spans="1:9" x14ac:dyDescent="0.2">
      <c r="A24" s="33"/>
      <c r="B24" s="35"/>
      <c r="C24" s="34"/>
      <c r="D24" s="29"/>
      <c r="E24" s="36"/>
      <c r="F24" s="37"/>
      <c r="G24" s="32"/>
      <c r="H24" s="38"/>
      <c r="I24" s="37"/>
    </row>
    <row r="25" spans="1:9" x14ac:dyDescent="0.2">
      <c r="A25" s="33"/>
      <c r="B25" s="35"/>
      <c r="C25" s="34"/>
      <c r="D25" s="29"/>
      <c r="E25" s="36"/>
      <c r="F25" s="37"/>
      <c r="G25" s="32"/>
      <c r="H25" s="38"/>
      <c r="I25" s="37"/>
    </row>
    <row r="26" spans="1:9" x14ac:dyDescent="0.2">
      <c r="A26" s="33"/>
      <c r="B26" s="34"/>
      <c r="C26" s="34"/>
      <c r="D26" s="29"/>
      <c r="E26" s="36"/>
      <c r="F26" s="37"/>
      <c r="G26" s="32"/>
      <c r="H26" s="38"/>
      <c r="I26" s="37"/>
    </row>
    <row r="27" spans="1:9" x14ac:dyDescent="0.2">
      <c r="A27" s="33"/>
      <c r="B27" s="35"/>
      <c r="C27" s="34"/>
      <c r="D27" s="29"/>
      <c r="E27" s="36"/>
      <c r="F27" s="37"/>
      <c r="G27" s="32"/>
      <c r="H27" s="38"/>
      <c r="I27" s="37"/>
    </row>
    <row r="28" spans="1:9" x14ac:dyDescent="0.2">
      <c r="A28" s="33"/>
      <c r="B28" s="35"/>
      <c r="C28" s="34"/>
      <c r="D28" s="29"/>
      <c r="E28" s="36"/>
      <c r="F28" s="37"/>
      <c r="G28" s="32"/>
      <c r="H28" s="38"/>
      <c r="I28" s="37"/>
    </row>
    <row r="29" spans="1:9" x14ac:dyDescent="0.2">
      <c r="A29" s="33"/>
      <c r="B29" s="34"/>
      <c r="C29" s="34"/>
      <c r="D29" s="29"/>
      <c r="E29" s="36"/>
      <c r="F29" s="37"/>
      <c r="G29" s="32"/>
      <c r="H29" s="38"/>
      <c r="I29" s="37"/>
    </row>
    <row r="30" spans="1:9" x14ac:dyDescent="0.2">
      <c r="A30" s="33"/>
      <c r="B30" s="35"/>
      <c r="C30" s="34"/>
      <c r="D30" s="29"/>
      <c r="E30" s="36"/>
      <c r="F30" s="37"/>
      <c r="G30" s="32"/>
      <c r="H30" s="38"/>
      <c r="I30" s="37"/>
    </row>
    <row r="31" spans="1:9" x14ac:dyDescent="0.2">
      <c r="A31" s="33"/>
      <c r="B31" s="35"/>
      <c r="C31" s="34"/>
      <c r="D31" s="29"/>
      <c r="E31" s="36"/>
      <c r="F31" s="37"/>
      <c r="G31" s="32"/>
      <c r="H31" s="38"/>
      <c r="I31" s="37"/>
    </row>
    <row r="32" spans="1:9" x14ac:dyDescent="0.2">
      <c r="A32" s="33"/>
      <c r="B32" s="34"/>
      <c r="C32" s="34"/>
      <c r="D32" s="29"/>
      <c r="E32" s="36"/>
      <c r="F32" s="37"/>
      <c r="G32" s="32"/>
      <c r="H32" s="38"/>
      <c r="I32" s="37"/>
    </row>
    <row r="33" spans="1:9" x14ac:dyDescent="0.2">
      <c r="A33" s="33"/>
      <c r="B33" s="35"/>
      <c r="C33" s="34"/>
      <c r="D33" s="29"/>
      <c r="E33" s="36"/>
      <c r="F33" s="37"/>
      <c r="G33" s="32"/>
      <c r="H33" s="38"/>
      <c r="I33" s="37"/>
    </row>
    <row r="34" spans="1:9" x14ac:dyDescent="0.2">
      <c r="A34" s="33"/>
      <c r="B34" s="35"/>
      <c r="C34" s="34"/>
      <c r="D34" s="29"/>
      <c r="E34" s="36"/>
      <c r="F34" s="37"/>
      <c r="G34" s="32"/>
      <c r="H34" s="38"/>
      <c r="I34" s="37"/>
    </row>
    <row r="35" spans="1:9" x14ac:dyDescent="0.2">
      <c r="A35" s="33"/>
      <c r="B35" s="34"/>
      <c r="C35" s="34"/>
      <c r="D35" s="29"/>
      <c r="E35" s="36"/>
      <c r="F35" s="37"/>
      <c r="G35" s="32"/>
      <c r="H35" s="38"/>
      <c r="I35" s="37"/>
    </row>
    <row r="36" spans="1:9" x14ac:dyDescent="0.2">
      <c r="A36" s="33"/>
      <c r="B36" s="35"/>
      <c r="C36" s="34"/>
      <c r="D36" s="29"/>
      <c r="E36" s="36"/>
      <c r="F36" s="37"/>
      <c r="G36" s="32"/>
      <c r="H36" s="38"/>
      <c r="I36" s="37"/>
    </row>
    <row r="37" spans="1:9" x14ac:dyDescent="0.2">
      <c r="A37" s="33"/>
      <c r="B37" s="35"/>
      <c r="C37" s="34"/>
      <c r="D37" s="29"/>
      <c r="E37" s="36"/>
      <c r="F37" s="37"/>
      <c r="G37" s="32"/>
      <c r="H37" s="38"/>
      <c r="I37" s="37"/>
    </row>
    <row r="38" spans="1:9" x14ac:dyDescent="0.2">
      <c r="A38" s="33"/>
      <c r="B38" s="34"/>
      <c r="C38" s="34"/>
      <c r="D38" s="29"/>
      <c r="E38" s="36"/>
      <c r="F38" s="37"/>
      <c r="G38" s="32"/>
      <c r="H38" s="38"/>
      <c r="I38" s="37"/>
    </row>
    <row r="39" spans="1:9" x14ac:dyDescent="0.2">
      <c r="A39" s="33"/>
      <c r="B39" s="35"/>
      <c r="C39" s="34"/>
      <c r="D39" s="29"/>
      <c r="E39" s="36"/>
      <c r="F39" s="37"/>
      <c r="G39" s="32"/>
      <c r="H39" s="38"/>
      <c r="I39" s="37"/>
    </row>
    <row r="40" spans="1:9" x14ac:dyDescent="0.2">
      <c r="A40" s="33"/>
      <c r="B40" s="35"/>
      <c r="C40" s="34"/>
      <c r="D40" s="29"/>
      <c r="E40" s="36"/>
      <c r="F40" s="37"/>
      <c r="G40" s="32"/>
      <c r="H40" s="38"/>
      <c r="I40" s="37"/>
    </row>
    <row r="41" spans="1:9" x14ac:dyDescent="0.2">
      <c r="A41" s="33"/>
      <c r="B41" s="34"/>
      <c r="C41" s="34"/>
      <c r="D41" s="29"/>
      <c r="E41" s="36"/>
      <c r="F41" s="37"/>
      <c r="G41" s="32"/>
      <c r="H41" s="38"/>
      <c r="I41" s="37"/>
    </row>
    <row r="42" spans="1:9" x14ac:dyDescent="0.2">
      <c r="A42" s="33"/>
      <c r="B42" s="35"/>
      <c r="C42" s="34"/>
      <c r="D42" s="29"/>
      <c r="E42" s="36"/>
      <c r="F42" s="37"/>
      <c r="G42" s="32"/>
      <c r="H42" s="38"/>
      <c r="I42" s="37"/>
    </row>
    <row r="43" spans="1:9" x14ac:dyDescent="0.2">
      <c r="A43" s="33"/>
      <c r="B43" s="35"/>
      <c r="C43" s="34"/>
      <c r="D43" s="29"/>
      <c r="E43" s="36"/>
      <c r="F43" s="37"/>
      <c r="G43" s="32"/>
      <c r="H43" s="38"/>
      <c r="I43" s="37"/>
    </row>
    <row r="44" spans="1:9" x14ac:dyDescent="0.2">
      <c r="A44" s="33"/>
      <c r="B44" s="34"/>
      <c r="C44" s="34"/>
      <c r="D44" s="29"/>
      <c r="E44" s="36"/>
      <c r="F44" s="37"/>
      <c r="G44" s="32"/>
      <c r="H44" s="38"/>
      <c r="I44" s="37"/>
    </row>
    <row r="45" spans="1:9" x14ac:dyDescent="0.2">
      <c r="A45" s="33"/>
      <c r="B45" s="35"/>
      <c r="C45" s="34"/>
      <c r="D45" s="29"/>
      <c r="E45" s="36"/>
      <c r="F45" s="37"/>
      <c r="G45" s="32"/>
      <c r="H45" s="38"/>
      <c r="I45" s="37"/>
    </row>
    <row r="46" spans="1:9" x14ac:dyDescent="0.2">
      <c r="A46" s="33"/>
      <c r="B46" s="35"/>
      <c r="C46" s="34"/>
      <c r="D46" s="29"/>
      <c r="E46" s="36"/>
      <c r="F46" s="37"/>
      <c r="G46" s="32"/>
      <c r="H46" s="38"/>
      <c r="I46" s="37"/>
    </row>
    <row r="47" spans="1:9" x14ac:dyDescent="0.2">
      <c r="A47" s="33"/>
      <c r="B47" s="34"/>
      <c r="C47" s="34"/>
      <c r="D47" s="29"/>
      <c r="E47" s="36"/>
      <c r="F47" s="37"/>
      <c r="G47" s="32"/>
      <c r="H47" s="38"/>
      <c r="I47" s="37"/>
    </row>
    <row r="48" spans="1:9" x14ac:dyDescent="0.2">
      <c r="A48" s="33"/>
      <c r="B48" s="35"/>
      <c r="C48" s="34"/>
      <c r="D48" s="29"/>
      <c r="E48" s="36"/>
      <c r="F48" s="37"/>
      <c r="G48" s="32"/>
      <c r="H48" s="38"/>
      <c r="I48" s="37"/>
    </row>
    <row r="49" spans="1:9" x14ac:dyDescent="0.2">
      <c r="A49" s="33"/>
      <c r="B49" s="35"/>
      <c r="C49" s="34"/>
      <c r="D49" s="29"/>
      <c r="E49" s="36"/>
      <c r="F49" s="37"/>
      <c r="G49" s="32"/>
      <c r="H49" s="38"/>
      <c r="I49" s="37"/>
    </row>
    <row r="50" spans="1:9" x14ac:dyDescent="0.2">
      <c r="A50" s="33"/>
      <c r="B50" s="34"/>
      <c r="C50" s="34"/>
      <c r="D50" s="29"/>
      <c r="E50" s="36"/>
      <c r="F50" s="37"/>
      <c r="G50" s="32"/>
      <c r="H50" s="38"/>
      <c r="I50" s="37"/>
    </row>
    <row r="51" spans="1:9" x14ac:dyDescent="0.2">
      <c r="A51" s="33"/>
      <c r="B51" s="35"/>
      <c r="C51" s="34"/>
      <c r="D51" s="29"/>
      <c r="E51" s="36"/>
      <c r="F51" s="37"/>
      <c r="G51" s="32"/>
      <c r="H51" s="38"/>
      <c r="I51" s="37"/>
    </row>
    <row r="52" spans="1:9" x14ac:dyDescent="0.2">
      <c r="A52" s="33"/>
      <c r="B52" s="35"/>
      <c r="C52" s="34"/>
      <c r="D52" s="29"/>
      <c r="E52" s="36"/>
      <c r="F52" s="37"/>
      <c r="G52" s="32"/>
      <c r="H52" s="38"/>
      <c r="I52" s="37"/>
    </row>
    <row r="53" spans="1:9" x14ac:dyDescent="0.2">
      <c r="A53" s="33"/>
      <c r="B53" s="34"/>
      <c r="C53" s="34"/>
      <c r="D53" s="29"/>
      <c r="E53" s="36"/>
      <c r="F53" s="37"/>
      <c r="G53" s="32"/>
      <c r="H53" s="38"/>
      <c r="I53" s="37"/>
    </row>
    <row r="54" spans="1:9" x14ac:dyDescent="0.2">
      <c r="A54" s="33"/>
      <c r="B54" s="34"/>
      <c r="C54" s="34"/>
      <c r="D54" s="29"/>
      <c r="E54" s="36"/>
      <c r="F54" s="37"/>
      <c r="G54" s="32"/>
      <c r="H54" s="38"/>
      <c r="I54" s="37"/>
    </row>
    <row r="55" spans="1:9" x14ac:dyDescent="0.2">
      <c r="A55" s="286"/>
      <c r="B55" s="287"/>
      <c r="C55" s="287"/>
      <c r="D55" s="287"/>
      <c r="E55" s="287"/>
      <c r="F55" s="287"/>
      <c r="G55" s="287"/>
      <c r="H55" s="287"/>
      <c r="I55" s="288"/>
    </row>
    <row r="56" spans="1:9" s="2" customFormat="1" ht="36" customHeight="1" x14ac:dyDescent="0.2">
      <c r="A56" s="33"/>
      <c r="B56" s="43"/>
      <c r="C56" s="44"/>
      <c r="D56" s="29"/>
      <c r="E56" s="30"/>
      <c r="F56" s="31"/>
      <c r="G56" s="32"/>
      <c r="H56" s="38"/>
      <c r="I56" s="37"/>
    </row>
    <row r="57" spans="1:9" s="2" customFormat="1" ht="36" customHeight="1" x14ac:dyDescent="0.2">
      <c r="A57" s="33"/>
      <c r="B57" s="51"/>
      <c r="C57" s="45"/>
      <c r="D57" s="29"/>
      <c r="E57" s="30"/>
      <c r="F57" s="31"/>
      <c r="G57" s="32"/>
      <c r="H57" s="38"/>
      <c r="I57" s="37"/>
    </row>
    <row r="58" spans="1:9" s="2" customFormat="1" ht="36" customHeight="1" x14ac:dyDescent="0.2">
      <c r="A58" s="33"/>
      <c r="B58" s="51"/>
      <c r="C58" s="34"/>
      <c r="D58" s="29"/>
      <c r="E58" s="30"/>
      <c r="F58" s="31"/>
      <c r="G58" s="32"/>
      <c r="H58" s="38"/>
      <c r="I58" s="37"/>
    </row>
    <row r="59" spans="1:9" s="2" customFormat="1" ht="36" customHeight="1" x14ac:dyDescent="0.2">
      <c r="A59" s="33"/>
      <c r="B59" s="42"/>
      <c r="C59" s="42"/>
      <c r="D59" s="29"/>
      <c r="E59" s="30"/>
      <c r="F59" s="31"/>
      <c r="G59" s="32"/>
      <c r="H59" s="38"/>
      <c r="I59" s="37"/>
    </row>
    <row r="60" spans="1:9" s="2" customFormat="1" ht="36" customHeight="1" x14ac:dyDescent="0.2">
      <c r="A60" s="33"/>
      <c r="B60" s="42"/>
      <c r="C60" s="42"/>
      <c r="D60" s="29"/>
      <c r="E60" s="30"/>
      <c r="F60" s="31"/>
      <c r="G60" s="32"/>
      <c r="H60" s="38"/>
      <c r="I60" s="37"/>
    </row>
    <row r="61" spans="1:9" s="2" customFormat="1" ht="36" customHeight="1" x14ac:dyDescent="0.2">
      <c r="A61" s="33"/>
      <c r="B61" s="42"/>
      <c r="C61" s="42"/>
      <c r="D61" s="29"/>
      <c r="E61" s="30"/>
      <c r="F61" s="31"/>
      <c r="G61" s="32"/>
      <c r="H61" s="38"/>
      <c r="I61" s="37"/>
    </row>
    <row r="62" spans="1:9" s="2" customFormat="1" ht="36" customHeight="1" x14ac:dyDescent="0.2">
      <c r="A62" s="33"/>
      <c r="B62" s="42"/>
      <c r="C62" s="42"/>
      <c r="D62" s="29"/>
      <c r="E62" s="30"/>
      <c r="F62" s="31"/>
      <c r="G62" s="32"/>
      <c r="H62" s="38"/>
      <c r="I62" s="37"/>
    </row>
    <row r="63" spans="1:9" s="2" customFormat="1" ht="198.95" customHeight="1" x14ac:dyDescent="0.2">
      <c r="A63" s="33"/>
      <c r="B63" s="42"/>
      <c r="C63" s="42"/>
      <c r="D63" s="29"/>
      <c r="E63" s="48"/>
      <c r="F63" s="49"/>
      <c r="G63" s="50"/>
      <c r="H63" s="38"/>
      <c r="I63" s="37"/>
    </row>
    <row r="64" spans="1:9" s="2" customFormat="1" x14ac:dyDescent="0.2">
      <c r="A64" s="33">
        <f>MAX(A$12:A63)+1</f>
        <v>1</v>
      </c>
      <c r="B64" s="34"/>
      <c r="C64" s="34"/>
      <c r="D64" s="29" t="s">
        <v>78</v>
      </c>
      <c r="E64" s="36"/>
      <c r="F64" s="37"/>
      <c r="G64" s="32"/>
      <c r="H64" s="38"/>
      <c r="I64" s="37"/>
    </row>
    <row r="65" spans="1:9" x14ac:dyDescent="0.2">
      <c r="A65" s="33">
        <f>MAX(A$12:A64)+1</f>
        <v>2</v>
      </c>
      <c r="B65" s="35"/>
      <c r="C65" s="34"/>
      <c r="D65" s="29" t="s">
        <v>78</v>
      </c>
      <c r="E65" s="36"/>
      <c r="F65" s="37"/>
      <c r="G65" s="32"/>
      <c r="H65" s="38"/>
      <c r="I65" s="37"/>
    </row>
    <row r="66" spans="1:9" x14ac:dyDescent="0.2">
      <c r="A66" s="33">
        <f>MAX(A$12:A65)+1</f>
        <v>3</v>
      </c>
      <c r="B66" s="35"/>
      <c r="C66" s="34"/>
      <c r="D66" s="29" t="s">
        <v>78</v>
      </c>
      <c r="E66" s="36"/>
      <c r="F66" s="37"/>
      <c r="G66" s="32"/>
      <c r="H66" s="38"/>
      <c r="I66" s="37"/>
    </row>
    <row r="67" spans="1:9" x14ac:dyDescent="0.2">
      <c r="A67" s="33">
        <f>MAX(A$12:A66)+1</f>
        <v>4</v>
      </c>
      <c r="B67" s="34"/>
      <c r="C67" s="34"/>
      <c r="D67" s="29" t="s">
        <v>78</v>
      </c>
      <c r="E67" s="36"/>
      <c r="F67" s="37"/>
      <c r="G67" s="32"/>
      <c r="H67" s="38"/>
      <c r="I67" s="37"/>
    </row>
    <row r="68" spans="1:9" x14ac:dyDescent="0.2">
      <c r="A68" s="33">
        <f>MAX(A$12:A67)+1</f>
        <v>5</v>
      </c>
      <c r="B68" s="34"/>
      <c r="C68" s="34"/>
      <c r="D68" s="29" t="s">
        <v>78</v>
      </c>
      <c r="E68" s="36"/>
      <c r="F68" s="37"/>
      <c r="G68" s="32"/>
      <c r="H68" s="38"/>
      <c r="I68" s="37"/>
    </row>
    <row r="69" spans="1:9" x14ac:dyDescent="0.2">
      <c r="A69" s="33">
        <f>MAX(A$12:A68)+1</f>
        <v>6</v>
      </c>
      <c r="B69" s="35"/>
      <c r="C69" s="34"/>
      <c r="D69" s="29" t="s">
        <v>78</v>
      </c>
      <c r="E69" s="36"/>
      <c r="F69" s="37"/>
      <c r="G69" s="32"/>
      <c r="H69" s="38"/>
      <c r="I69" s="37"/>
    </row>
    <row r="70" spans="1:9" x14ac:dyDescent="0.2">
      <c r="A70" s="33">
        <f>MAX(A$12:A69)+1</f>
        <v>7</v>
      </c>
      <c r="B70" s="35"/>
      <c r="C70" s="34"/>
      <c r="D70" s="29" t="s">
        <v>78</v>
      </c>
      <c r="E70" s="36"/>
      <c r="F70" s="37"/>
      <c r="G70" s="32"/>
      <c r="H70" s="38"/>
      <c r="I70" s="37"/>
    </row>
    <row r="71" spans="1:9" x14ac:dyDescent="0.2">
      <c r="A71" s="33">
        <f>MAX(A$12:A70)+1</f>
        <v>8</v>
      </c>
      <c r="B71" s="34"/>
      <c r="C71" s="34"/>
      <c r="D71" s="29" t="s">
        <v>78</v>
      </c>
      <c r="E71" s="36"/>
      <c r="F71" s="37"/>
      <c r="G71" s="32"/>
      <c r="H71" s="38"/>
      <c r="I71" s="37"/>
    </row>
    <row r="72" spans="1:9" x14ac:dyDescent="0.2">
      <c r="A72" s="33">
        <f>MAX(A$12:A71)+1</f>
        <v>9</v>
      </c>
      <c r="B72" s="35"/>
      <c r="C72" s="34"/>
      <c r="D72" s="29" t="s">
        <v>78</v>
      </c>
      <c r="E72" s="36"/>
      <c r="F72" s="37"/>
      <c r="G72" s="32"/>
      <c r="H72" s="38"/>
      <c r="I72" s="37"/>
    </row>
    <row r="73" spans="1:9" x14ac:dyDescent="0.2">
      <c r="A73" s="33">
        <f>MAX(A$12:A72)+1</f>
        <v>10</v>
      </c>
      <c r="B73" s="34"/>
      <c r="C73" s="34"/>
      <c r="D73" s="29" t="s">
        <v>78</v>
      </c>
      <c r="E73" s="36"/>
      <c r="F73" s="37"/>
      <c r="G73" s="32"/>
      <c r="H73" s="38"/>
      <c r="I73" s="37"/>
    </row>
    <row r="74" spans="1:9" x14ac:dyDescent="0.2">
      <c r="A74" s="33">
        <f>MAX(A$12:A73)+1</f>
        <v>11</v>
      </c>
      <c r="B74" s="35"/>
      <c r="C74" s="34"/>
      <c r="D74" s="29" t="s">
        <v>78</v>
      </c>
      <c r="E74" s="36"/>
      <c r="F74" s="37"/>
      <c r="G74" s="32"/>
      <c r="H74" s="38"/>
      <c r="I74" s="37"/>
    </row>
  </sheetData>
  <mergeCells count="3">
    <mergeCell ref="A1:I1"/>
    <mergeCell ref="A13:I13"/>
    <mergeCell ref="A55:I55"/>
  </mergeCells>
  <phoneticPr fontId="8" type="noConversion"/>
  <conditionalFormatting sqref="D56:D74 D14:D54">
    <cfRule type="cellIs" dxfId="2" priority="1" stopIfTrue="1" operator="equal">
      <formula>"F"</formula>
    </cfRule>
    <cfRule type="cellIs" dxfId="1" priority="2" stopIfTrue="1" operator="equal">
      <formula>"B"</formula>
    </cfRule>
    <cfRule type="cellIs" dxfId="0" priority="3" stopIfTrue="1" operator="equal">
      <formula>"u"</formula>
    </cfRule>
  </conditionalFormatting>
  <dataValidations count="3">
    <dataValidation allowBlank="1" showErrorMessage="1" sqref="A12:B12" xr:uid="{00000000-0002-0000-0500-000000000000}"/>
    <dataValidation allowBlank="1" showErrorMessage="1" promptTitle="Valid values include:" sqref="D12" xr:uid="{00000000-0002-0000-0500-000001000000}"/>
    <dataValidation type="list" showInputMessage="1" showErrorMessage="1" promptTitle="Valid values include:" prompt="U - Untested_x000a_P - Pass_x000a_F - Fail_x000a_B - Blocked_x000a_S - Skipped_x000a_n/a - Not applicable_x000a_" sqref="D56:D74 D14:D54" xr:uid="{00000000-0002-0000-0500-000002000000}">
      <formula1>"U,P,F,B,S,n/a"</formula1>
    </dataValidation>
  </dataValidations>
  <pageMargins left="0.5" right="0.5" top="0.5" bottom="0.5" header="0.5" footer="0.5"/>
  <pageSetup orientation="landscape"/>
  <headerFooter alignWithMargins="0"/>
  <drawing r:id="rId1"/>
  <legacyDrawing r:id="rId2"/>
  <oleObjects>
    <mc:AlternateContent xmlns:mc="http://schemas.openxmlformats.org/markup-compatibility/2006">
      <mc:Choice Requires="x14">
        <oleObject progId="Paint.Picture" shapeId="109578" r:id="rId3">
          <objectPr defaultSize="0" altText="" r:id="rId4">
            <anchor moveWithCells="1">
              <from>
                <xdr:col>8</xdr:col>
                <xdr:colOff>19050</xdr:colOff>
                <xdr:row>11</xdr:row>
                <xdr:rowOff>190500</xdr:rowOff>
              </from>
              <to>
                <xdr:col>8</xdr:col>
                <xdr:colOff>180975</xdr:colOff>
                <xdr:row>11</xdr:row>
                <xdr:rowOff>342900</xdr:rowOff>
              </to>
            </anchor>
          </objectPr>
        </oleObject>
      </mc:Choice>
      <mc:Fallback>
        <oleObject progId="Paint.Picture" shapeId="109578" r:id="rId3"/>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E684F-FDAC-4FB7-A4C9-59B789442510}">
  <dimension ref="A1:G53"/>
  <sheetViews>
    <sheetView topLeftCell="A34" workbookViewId="0">
      <selection activeCell="C43" sqref="C43:G43"/>
    </sheetView>
  </sheetViews>
  <sheetFormatPr defaultRowHeight="12.75" x14ac:dyDescent="0.2"/>
  <cols>
    <col min="2" max="2" width="49.85546875" customWidth="1"/>
    <col min="3" max="3" width="45.140625" customWidth="1"/>
    <col min="4" max="4" width="53.85546875" customWidth="1"/>
    <col min="5" max="5" width="28.140625" customWidth="1"/>
    <col min="6" max="6" width="21" customWidth="1"/>
    <col min="7" max="7" width="17.28515625" customWidth="1"/>
  </cols>
  <sheetData>
    <row r="1" spans="1:7" ht="16.5" thickBot="1" x14ac:dyDescent="0.25">
      <c r="A1" s="306" t="s">
        <v>104</v>
      </c>
      <c r="B1" s="306"/>
      <c r="C1" s="306"/>
      <c r="D1" s="306"/>
      <c r="E1" s="306"/>
      <c r="F1" s="306"/>
      <c r="G1" s="306"/>
    </row>
    <row r="2" spans="1:7" ht="25.5" customHeight="1" thickTop="1" x14ac:dyDescent="0.2">
      <c r="A2" s="160"/>
      <c r="B2" s="161" t="s">
        <v>79</v>
      </c>
      <c r="C2" s="295" t="s">
        <v>109</v>
      </c>
      <c r="D2" s="296"/>
      <c r="E2" s="297"/>
      <c r="F2" s="162" t="s">
        <v>80</v>
      </c>
      <c r="G2" s="163" t="s">
        <v>100</v>
      </c>
    </row>
    <row r="3" spans="1:7" ht="15.75" customHeight="1" x14ac:dyDescent="0.2">
      <c r="A3" s="164"/>
      <c r="B3" s="165" t="s">
        <v>81</v>
      </c>
      <c r="C3" s="298" t="s">
        <v>114</v>
      </c>
      <c r="D3" s="299"/>
      <c r="E3" s="299"/>
      <c r="F3" s="299"/>
      <c r="G3" s="300"/>
    </row>
    <row r="4" spans="1:7" ht="18.75" customHeight="1" x14ac:dyDescent="0.2">
      <c r="A4" s="166"/>
      <c r="B4" s="165" t="s">
        <v>82</v>
      </c>
      <c r="C4" s="298"/>
      <c r="D4" s="299"/>
      <c r="E4" s="299"/>
      <c r="F4" s="299"/>
      <c r="G4" s="300"/>
    </row>
    <row r="5" spans="1:7" ht="15.75" customHeight="1" x14ac:dyDescent="0.2">
      <c r="A5" s="166"/>
      <c r="B5" s="165" t="s">
        <v>83</v>
      </c>
      <c r="C5" s="301"/>
      <c r="D5" s="302"/>
      <c r="E5" s="302"/>
      <c r="F5" s="302"/>
      <c r="G5" s="302"/>
    </row>
    <row r="6" spans="1:7" ht="69.75" customHeight="1" thickBot="1" x14ac:dyDescent="0.25">
      <c r="A6" s="167"/>
      <c r="B6" s="168" t="s">
        <v>84</v>
      </c>
      <c r="C6" s="303" t="s">
        <v>130</v>
      </c>
      <c r="D6" s="304"/>
      <c r="E6" s="304"/>
      <c r="F6" s="304"/>
      <c r="G6" s="305"/>
    </row>
    <row r="7" spans="1:7" ht="24.75" customHeight="1" x14ac:dyDescent="0.2">
      <c r="A7" s="169"/>
      <c r="B7" s="170" t="s">
        <v>85</v>
      </c>
      <c r="C7" s="289" t="s">
        <v>102</v>
      </c>
      <c r="D7" s="290"/>
      <c r="E7" s="291"/>
      <c r="F7" s="171" t="s">
        <v>86</v>
      </c>
      <c r="G7" s="172">
        <v>45257</v>
      </c>
    </row>
    <row r="8" spans="1:7" ht="16.5" customHeight="1" thickBot="1" x14ac:dyDescent="0.25">
      <c r="A8" s="173"/>
      <c r="B8" s="174" t="s">
        <v>87</v>
      </c>
      <c r="C8" s="292" t="s">
        <v>88</v>
      </c>
      <c r="D8" s="293"/>
      <c r="E8" s="294"/>
      <c r="F8" s="175" t="s">
        <v>89</v>
      </c>
      <c r="G8" s="176" t="s">
        <v>99</v>
      </c>
    </row>
    <row r="9" spans="1:7" ht="23.25" thickBot="1" x14ac:dyDescent="0.25">
      <c r="A9" s="177" t="s">
        <v>90</v>
      </c>
      <c r="B9" s="178" t="s">
        <v>91</v>
      </c>
      <c r="C9" s="178" t="s">
        <v>95</v>
      </c>
      <c r="D9" s="178" t="s">
        <v>92</v>
      </c>
      <c r="E9" s="178" t="s">
        <v>96</v>
      </c>
      <c r="F9" s="179" t="s">
        <v>75</v>
      </c>
      <c r="G9" s="180" t="s">
        <v>93</v>
      </c>
    </row>
    <row r="10" spans="1:7" ht="54.75" customHeight="1" x14ac:dyDescent="0.2">
      <c r="A10" s="181">
        <v>1</v>
      </c>
      <c r="B10" s="43" t="s">
        <v>108</v>
      </c>
      <c r="C10" s="43"/>
      <c r="D10" s="188" t="s">
        <v>125</v>
      </c>
      <c r="E10" s="44" t="s">
        <v>99</v>
      </c>
      <c r="F10" s="182" t="s">
        <v>78</v>
      </c>
      <c r="G10" s="44" t="s">
        <v>99</v>
      </c>
    </row>
    <row r="11" spans="1:7" ht="27.75" customHeight="1" x14ac:dyDescent="0.2">
      <c r="A11" s="198">
        <v>2</v>
      </c>
      <c r="B11" s="199" t="s">
        <v>121</v>
      </c>
      <c r="C11" s="307"/>
      <c r="D11" s="309" t="s">
        <v>123</v>
      </c>
      <c r="E11" s="308"/>
      <c r="F11" s="182" t="s">
        <v>78</v>
      </c>
      <c r="G11" s="188"/>
    </row>
    <row r="12" spans="1:7" ht="24.75" thickBot="1" x14ac:dyDescent="0.25">
      <c r="A12" s="198">
        <v>3</v>
      </c>
      <c r="B12" s="199" t="s">
        <v>122</v>
      </c>
      <c r="C12" s="199"/>
      <c r="D12" s="309" t="s">
        <v>124</v>
      </c>
      <c r="E12" s="309"/>
      <c r="F12" s="182" t="s">
        <v>78</v>
      </c>
      <c r="G12" s="185"/>
    </row>
    <row r="13" spans="1:7" ht="14.25" x14ac:dyDescent="0.2">
      <c r="A13" s="186"/>
      <c r="B13" s="186"/>
      <c r="C13" s="186"/>
      <c r="D13" s="186"/>
      <c r="E13" s="186"/>
      <c r="F13" s="186"/>
      <c r="G13" s="187" t="s">
        <v>97</v>
      </c>
    </row>
    <row r="14" spans="1:7" ht="16.5" thickBot="1" x14ac:dyDescent="0.25">
      <c r="A14" s="306" t="s">
        <v>105</v>
      </c>
      <c r="B14" s="306"/>
      <c r="C14" s="306"/>
      <c r="D14" s="306"/>
      <c r="E14" s="306"/>
      <c r="F14" s="306"/>
      <c r="G14" s="306"/>
    </row>
    <row r="15" spans="1:7" ht="13.5" customHeight="1" thickTop="1" x14ac:dyDescent="0.2">
      <c r="A15" s="160"/>
      <c r="B15" s="161" t="s">
        <v>79</v>
      </c>
      <c r="C15" s="295" t="s">
        <v>107</v>
      </c>
      <c r="D15" s="296"/>
      <c r="E15" s="297"/>
      <c r="F15" s="162" t="s">
        <v>80</v>
      </c>
      <c r="G15" s="163" t="s">
        <v>105</v>
      </c>
    </row>
    <row r="16" spans="1:7" ht="31.5" customHeight="1" x14ac:dyDescent="0.2">
      <c r="A16" s="164"/>
      <c r="B16" s="165" t="s">
        <v>81</v>
      </c>
      <c r="C16" s="298" t="s">
        <v>110</v>
      </c>
      <c r="D16" s="299"/>
      <c r="E16" s="299"/>
      <c r="F16" s="299"/>
      <c r="G16" s="300"/>
    </row>
    <row r="17" spans="1:7" x14ac:dyDescent="0.2">
      <c r="A17" s="166"/>
      <c r="B17" s="165" t="s">
        <v>82</v>
      </c>
      <c r="C17" s="298" t="s">
        <v>101</v>
      </c>
      <c r="D17" s="299"/>
      <c r="E17" s="299"/>
      <c r="F17" s="299"/>
      <c r="G17" s="300"/>
    </row>
    <row r="18" spans="1:7" x14ac:dyDescent="0.2">
      <c r="A18" s="166"/>
      <c r="B18" s="165" t="s">
        <v>83</v>
      </c>
      <c r="C18" s="301"/>
      <c r="D18" s="302"/>
      <c r="E18" s="302"/>
      <c r="F18" s="302"/>
      <c r="G18" s="302"/>
    </row>
    <row r="19" spans="1:7" ht="56.25" customHeight="1" thickBot="1" x14ac:dyDescent="0.25">
      <c r="A19" s="167"/>
      <c r="B19" s="168" t="s">
        <v>84</v>
      </c>
      <c r="C19" s="303" t="s">
        <v>131</v>
      </c>
      <c r="D19" s="304"/>
      <c r="E19" s="304"/>
      <c r="F19" s="304"/>
      <c r="G19" s="305"/>
    </row>
    <row r="20" spans="1:7" x14ac:dyDescent="0.2">
      <c r="A20" s="169"/>
      <c r="B20" s="170" t="s">
        <v>85</v>
      </c>
      <c r="C20" s="289" t="s">
        <v>102</v>
      </c>
      <c r="D20" s="290"/>
      <c r="E20" s="291"/>
      <c r="F20" s="171" t="s">
        <v>86</v>
      </c>
      <c r="G20" s="172">
        <v>45257</v>
      </c>
    </row>
    <row r="21" spans="1:7" ht="13.5" thickBot="1" x14ac:dyDescent="0.25">
      <c r="A21" s="173"/>
      <c r="B21" s="174" t="s">
        <v>87</v>
      </c>
      <c r="C21" s="292" t="s">
        <v>88</v>
      </c>
      <c r="D21" s="293"/>
      <c r="E21" s="294"/>
      <c r="F21" s="175" t="s">
        <v>89</v>
      </c>
      <c r="G21" s="176" t="s">
        <v>99</v>
      </c>
    </row>
    <row r="22" spans="1:7" ht="23.25" thickBot="1" x14ac:dyDescent="0.25">
      <c r="A22" s="177" t="s">
        <v>90</v>
      </c>
      <c r="B22" s="178" t="s">
        <v>91</v>
      </c>
      <c r="C22" s="178" t="s">
        <v>95</v>
      </c>
      <c r="D22" s="178" t="s">
        <v>92</v>
      </c>
      <c r="E22" s="178" t="s">
        <v>96</v>
      </c>
      <c r="F22" s="179" t="s">
        <v>75</v>
      </c>
      <c r="G22" s="180" t="s">
        <v>93</v>
      </c>
    </row>
    <row r="23" spans="1:7" ht="57" customHeight="1" x14ac:dyDescent="0.2">
      <c r="A23" s="181">
        <v>1</v>
      </c>
      <c r="B23" s="43" t="s">
        <v>108</v>
      </c>
      <c r="C23" s="43"/>
      <c r="D23" s="44" t="s">
        <v>111</v>
      </c>
      <c r="E23" s="44" t="s">
        <v>99</v>
      </c>
      <c r="F23" s="182" t="s">
        <v>78</v>
      </c>
      <c r="G23" s="44" t="s">
        <v>99</v>
      </c>
    </row>
    <row r="24" spans="1:7" ht="13.5" thickBot="1" x14ac:dyDescent="0.25">
      <c r="A24" s="183"/>
      <c r="B24" s="184" t="s">
        <v>94</v>
      </c>
      <c r="C24" s="184"/>
      <c r="D24" s="185"/>
      <c r="E24" s="185"/>
      <c r="F24" s="185"/>
      <c r="G24" s="185"/>
    </row>
    <row r="25" spans="1:7" ht="14.25" x14ac:dyDescent="0.2">
      <c r="A25" s="186"/>
      <c r="B25" s="186"/>
      <c r="C25" s="186"/>
      <c r="D25" s="186"/>
      <c r="E25" s="186"/>
      <c r="F25" s="186"/>
      <c r="G25" s="187" t="s">
        <v>97</v>
      </c>
    </row>
    <row r="26" spans="1:7" ht="16.5" thickBot="1" x14ac:dyDescent="0.25">
      <c r="A26" s="306" t="s">
        <v>106</v>
      </c>
      <c r="B26" s="306"/>
      <c r="C26" s="306"/>
      <c r="D26" s="306"/>
      <c r="E26" s="306"/>
      <c r="F26" s="306"/>
      <c r="G26" s="306"/>
    </row>
    <row r="27" spans="1:7" ht="31.5" customHeight="1" thickTop="1" x14ac:dyDescent="0.2">
      <c r="A27" s="160"/>
      <c r="B27" s="161" t="s">
        <v>79</v>
      </c>
      <c r="C27" s="295" t="s">
        <v>112</v>
      </c>
      <c r="D27" s="296"/>
      <c r="E27" s="297"/>
      <c r="F27" s="162" t="s">
        <v>80</v>
      </c>
      <c r="G27" s="163" t="s">
        <v>106</v>
      </c>
    </row>
    <row r="28" spans="1:7" ht="16.5" customHeight="1" x14ac:dyDescent="0.2">
      <c r="A28" s="164"/>
      <c r="B28" s="165" t="s">
        <v>81</v>
      </c>
      <c r="C28" s="298" t="s">
        <v>113</v>
      </c>
      <c r="D28" s="299"/>
      <c r="E28" s="299"/>
      <c r="F28" s="299"/>
      <c r="G28" s="300"/>
    </row>
    <row r="29" spans="1:7" ht="18.75" customHeight="1" x14ac:dyDescent="0.2">
      <c r="A29" s="166"/>
      <c r="B29" s="165" t="s">
        <v>82</v>
      </c>
      <c r="C29" s="298" t="s">
        <v>101</v>
      </c>
      <c r="D29" s="299"/>
      <c r="E29" s="299"/>
      <c r="F29" s="299"/>
      <c r="G29" s="300"/>
    </row>
    <row r="30" spans="1:7" x14ac:dyDescent="0.2">
      <c r="A30" s="166"/>
      <c r="B30" s="165" t="s">
        <v>83</v>
      </c>
      <c r="C30" s="301"/>
      <c r="D30" s="302"/>
      <c r="E30" s="302"/>
      <c r="F30" s="302"/>
      <c r="G30" s="302"/>
    </row>
    <row r="31" spans="1:7" ht="141.75" customHeight="1" thickBot="1" x14ac:dyDescent="0.25">
      <c r="A31" s="167"/>
      <c r="B31" s="168" t="s">
        <v>84</v>
      </c>
      <c r="C31" s="303" t="s">
        <v>135</v>
      </c>
      <c r="D31" s="304"/>
      <c r="E31" s="304"/>
      <c r="F31" s="304"/>
      <c r="G31" s="305"/>
    </row>
    <row r="32" spans="1:7" x14ac:dyDescent="0.2">
      <c r="A32" s="169"/>
      <c r="B32" s="170" t="s">
        <v>85</v>
      </c>
      <c r="C32" s="289" t="s">
        <v>102</v>
      </c>
      <c r="D32" s="290"/>
      <c r="E32" s="291"/>
      <c r="F32" s="171" t="s">
        <v>86</v>
      </c>
      <c r="G32" s="172">
        <v>45257</v>
      </c>
    </row>
    <row r="33" spans="1:7" ht="13.5" thickBot="1" x14ac:dyDescent="0.25">
      <c r="A33" s="173"/>
      <c r="B33" s="174" t="s">
        <v>87</v>
      </c>
      <c r="C33" s="292" t="s">
        <v>88</v>
      </c>
      <c r="D33" s="293"/>
      <c r="E33" s="294"/>
      <c r="F33" s="175" t="s">
        <v>89</v>
      </c>
      <c r="G33" s="176" t="s">
        <v>99</v>
      </c>
    </row>
    <row r="34" spans="1:7" ht="23.25" thickBot="1" x14ac:dyDescent="0.25">
      <c r="A34" s="177" t="s">
        <v>90</v>
      </c>
      <c r="B34" s="178" t="s">
        <v>91</v>
      </c>
      <c r="C34" s="178" t="s">
        <v>95</v>
      </c>
      <c r="D34" s="178" t="s">
        <v>92</v>
      </c>
      <c r="E34" s="178" t="s">
        <v>96</v>
      </c>
      <c r="F34" s="179" t="s">
        <v>75</v>
      </c>
      <c r="G34" s="180" t="s">
        <v>93</v>
      </c>
    </row>
    <row r="35" spans="1:7" ht="51.75" customHeight="1" x14ac:dyDescent="0.2">
      <c r="A35" s="181">
        <v>1</v>
      </c>
      <c r="B35" s="43" t="s">
        <v>108</v>
      </c>
      <c r="C35" s="43"/>
      <c r="D35" s="44" t="s">
        <v>120</v>
      </c>
      <c r="E35" s="44" t="s">
        <v>99</v>
      </c>
      <c r="F35" s="182" t="s">
        <v>78</v>
      </c>
      <c r="G35" s="44" t="s">
        <v>99</v>
      </c>
    </row>
    <row r="36" spans="1:7" ht="24" x14ac:dyDescent="0.2">
      <c r="A36" s="198">
        <v>2</v>
      </c>
      <c r="B36" s="199" t="s">
        <v>121</v>
      </c>
      <c r="C36" s="199"/>
      <c r="D36" s="188" t="s">
        <v>123</v>
      </c>
      <c r="E36" s="188"/>
      <c r="F36" s="182" t="s">
        <v>78</v>
      </c>
      <c r="G36" s="188"/>
    </row>
    <row r="37" spans="1:7" ht="24" x14ac:dyDescent="0.2">
      <c r="A37" s="198">
        <v>3</v>
      </c>
      <c r="B37" s="199" t="s">
        <v>122</v>
      </c>
      <c r="C37" s="199"/>
      <c r="D37" s="188" t="s">
        <v>124</v>
      </c>
      <c r="E37" s="188"/>
      <c r="F37" s="182" t="s">
        <v>78</v>
      </c>
      <c r="G37" s="188"/>
    </row>
    <row r="38" spans="1:7" ht="13.5" thickBot="1" x14ac:dyDescent="0.25">
      <c r="A38" s="183"/>
      <c r="B38" s="184" t="s">
        <v>94</v>
      </c>
      <c r="C38" s="184"/>
      <c r="D38" s="185"/>
      <c r="E38" s="185"/>
      <c r="F38" s="185"/>
      <c r="G38" s="185"/>
    </row>
    <row r="41" spans="1:7" ht="16.5" thickBot="1" x14ac:dyDescent="0.25">
      <c r="A41" s="306" t="s">
        <v>132</v>
      </c>
      <c r="B41" s="306"/>
      <c r="C41" s="306"/>
      <c r="D41" s="306"/>
      <c r="E41" s="306"/>
      <c r="F41" s="306"/>
      <c r="G41" s="306"/>
    </row>
    <row r="42" spans="1:7" ht="31.5" customHeight="1" thickTop="1" x14ac:dyDescent="0.2">
      <c r="A42" s="160"/>
      <c r="B42" s="161" t="s">
        <v>79</v>
      </c>
      <c r="C42" s="295" t="s">
        <v>112</v>
      </c>
      <c r="D42" s="296"/>
      <c r="E42" s="297"/>
      <c r="F42" s="162" t="s">
        <v>80</v>
      </c>
      <c r="G42" s="163" t="s">
        <v>126</v>
      </c>
    </row>
    <row r="43" spans="1:7" ht="33.75" customHeight="1" x14ac:dyDescent="0.2">
      <c r="A43" s="164"/>
      <c r="B43" s="165" t="s">
        <v>81</v>
      </c>
      <c r="C43" s="298" t="s">
        <v>136</v>
      </c>
      <c r="D43" s="299"/>
      <c r="E43" s="299"/>
      <c r="F43" s="299"/>
      <c r="G43" s="300"/>
    </row>
    <row r="44" spans="1:7" ht="21" customHeight="1" x14ac:dyDescent="0.2">
      <c r="A44" s="166"/>
      <c r="B44" s="165" t="s">
        <v>82</v>
      </c>
      <c r="C44" s="298" t="s">
        <v>101</v>
      </c>
      <c r="D44" s="299"/>
      <c r="E44" s="299"/>
      <c r="F44" s="299"/>
      <c r="G44" s="300"/>
    </row>
    <row r="45" spans="1:7" x14ac:dyDescent="0.2">
      <c r="A45" s="166"/>
      <c r="B45" s="165" t="s">
        <v>83</v>
      </c>
      <c r="C45" s="301"/>
      <c r="D45" s="302"/>
      <c r="E45" s="302"/>
      <c r="F45" s="302"/>
      <c r="G45" s="302"/>
    </row>
    <row r="46" spans="1:7" ht="64.5" customHeight="1" thickBot="1" x14ac:dyDescent="0.25">
      <c r="A46" s="167"/>
      <c r="B46" s="168" t="s">
        <v>84</v>
      </c>
      <c r="C46" s="303" t="s">
        <v>133</v>
      </c>
      <c r="D46" s="304"/>
      <c r="E46" s="304"/>
      <c r="F46" s="304"/>
      <c r="G46" s="305"/>
    </row>
    <row r="47" spans="1:7" x14ac:dyDescent="0.2">
      <c r="A47" s="169"/>
      <c r="B47" s="170" t="s">
        <v>85</v>
      </c>
      <c r="C47" s="289" t="s">
        <v>102</v>
      </c>
      <c r="D47" s="290"/>
      <c r="E47" s="291"/>
      <c r="F47" s="171" t="s">
        <v>86</v>
      </c>
      <c r="G47" s="172">
        <v>45257</v>
      </c>
    </row>
    <row r="48" spans="1:7" ht="13.5" thickBot="1" x14ac:dyDescent="0.25">
      <c r="A48" s="173"/>
      <c r="B48" s="174" t="s">
        <v>87</v>
      </c>
      <c r="C48" s="292" t="s">
        <v>88</v>
      </c>
      <c r="D48" s="293"/>
      <c r="E48" s="294"/>
      <c r="F48" s="175" t="s">
        <v>89</v>
      </c>
      <c r="G48" s="176" t="s">
        <v>99</v>
      </c>
    </row>
    <row r="49" spans="1:7" ht="23.25" thickBot="1" x14ac:dyDescent="0.25">
      <c r="A49" s="177" t="s">
        <v>90</v>
      </c>
      <c r="B49" s="178" t="s">
        <v>91</v>
      </c>
      <c r="C49" s="178" t="s">
        <v>95</v>
      </c>
      <c r="D49" s="178" t="s">
        <v>92</v>
      </c>
      <c r="E49" s="178" t="s">
        <v>96</v>
      </c>
      <c r="F49" s="179" t="s">
        <v>75</v>
      </c>
      <c r="G49" s="180" t="s">
        <v>93</v>
      </c>
    </row>
    <row r="50" spans="1:7" ht="48" x14ac:dyDescent="0.2">
      <c r="A50" s="181">
        <v>1</v>
      </c>
      <c r="B50" s="43" t="s">
        <v>108</v>
      </c>
      <c r="C50" s="43"/>
      <c r="D50" s="44" t="s">
        <v>127</v>
      </c>
      <c r="E50" s="44" t="s">
        <v>99</v>
      </c>
      <c r="F50" s="182" t="s">
        <v>78</v>
      </c>
      <c r="G50" s="44" t="s">
        <v>99</v>
      </c>
    </row>
    <row r="51" spans="1:7" ht="24" x14ac:dyDescent="0.2">
      <c r="A51" s="198">
        <v>2</v>
      </c>
      <c r="B51" s="199" t="s">
        <v>121</v>
      </c>
      <c r="C51" s="199"/>
      <c r="D51" s="188" t="s">
        <v>128</v>
      </c>
      <c r="E51" s="188"/>
      <c r="F51" s="182" t="s">
        <v>78</v>
      </c>
      <c r="G51" s="188"/>
    </row>
    <row r="52" spans="1:7" ht="24" x14ac:dyDescent="0.2">
      <c r="A52" s="198">
        <v>3</v>
      </c>
      <c r="B52" s="199" t="s">
        <v>122</v>
      </c>
      <c r="C52" s="199"/>
      <c r="D52" s="188" t="s">
        <v>128</v>
      </c>
      <c r="E52" s="188"/>
      <c r="F52" s="182" t="s">
        <v>78</v>
      </c>
      <c r="G52" s="188"/>
    </row>
    <row r="53" spans="1:7" ht="13.5" thickBot="1" x14ac:dyDescent="0.25">
      <c r="A53" s="183"/>
      <c r="B53" s="184" t="s">
        <v>94</v>
      </c>
      <c r="C53" s="184"/>
      <c r="D53" s="185"/>
      <c r="E53" s="185"/>
      <c r="F53" s="185"/>
      <c r="G53" s="185"/>
    </row>
  </sheetData>
  <mergeCells count="32">
    <mergeCell ref="C18:G18"/>
    <mergeCell ref="C19:G19"/>
    <mergeCell ref="C20:E20"/>
    <mergeCell ref="C21:E21"/>
    <mergeCell ref="A26:G26"/>
    <mergeCell ref="C27:E27"/>
    <mergeCell ref="C28:G28"/>
    <mergeCell ref="C29:G29"/>
    <mergeCell ref="C17:G17"/>
    <mergeCell ref="A1:G1"/>
    <mergeCell ref="C2:E2"/>
    <mergeCell ref="C3:G3"/>
    <mergeCell ref="C4:G4"/>
    <mergeCell ref="C5:G5"/>
    <mergeCell ref="C6:G6"/>
    <mergeCell ref="C7:E7"/>
    <mergeCell ref="C8:E8"/>
    <mergeCell ref="A14:G14"/>
    <mergeCell ref="C15:E15"/>
    <mergeCell ref="C16:G16"/>
    <mergeCell ref="C30:G30"/>
    <mergeCell ref="C31:G31"/>
    <mergeCell ref="C32:E32"/>
    <mergeCell ref="C33:E33"/>
    <mergeCell ref="A41:G41"/>
    <mergeCell ref="C47:E47"/>
    <mergeCell ref="C48:E48"/>
    <mergeCell ref="C42:E42"/>
    <mergeCell ref="C43:G43"/>
    <mergeCell ref="C44:G44"/>
    <mergeCell ref="C45:G45"/>
    <mergeCell ref="C46:G46"/>
  </mergeCells>
  <phoneticPr fontId="8" type="noConversion"/>
  <dataValidations count="1">
    <dataValidation type="list" allowBlank="1" showInputMessage="1" promptTitle="Valid values include:" prompt="U - Untested_x000a_P - Pass_x000a_F - Fail_x000a_B - Blocked_x000a_S - Skipped_x000a_n/a - Not applicable_x000a_" sqref="F23 F35:F37 F10:F12 F50:F52" xr:uid="{FC83FA6C-0FD5-44EB-8B08-7D60EE199C9C}">
      <formula1>"U,P,F,B,S,n/a"</formula1>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32582">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84">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88">
    <comment s:ref="A1" rgbClr="CFC42C"/>
    <comment s:ref="D4" rgbClr="CFC42C"/>
    <comment s:ref="E4" rgbClr="CFC42C"/>
    <comment s:ref="F4" rgbClr="CFC42C"/>
    <comment s:ref="G4" rgbClr="CFC42C"/>
    <comment s:ref="A12" rgbClr="CFC42C"/>
    <comment s:ref="B12" rgbClr="CFC42C"/>
    <comment s:ref="C12" rgbClr="CFC42C"/>
    <comment s:ref="D12" rgbClr="CFC42C"/>
    <comment s:ref="E12" rgbClr="CFC42C"/>
    <comment s:ref="F12" rgbClr="CFC42C"/>
    <comment s:ref="G12" rgbClr="CFC42C"/>
    <comment s:ref="H12" rgbClr="CFC42C"/>
    <comment s:ref="I12" rgbClr="CFC42C"/>
  </commentList>
  <commentList sheetStid="32586">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90">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92">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94">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96">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98">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00">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02">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05">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07">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09">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11">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13">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15">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57"/>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Snapshot</vt:lpstr>
      <vt:lpstr>Trend</vt:lpstr>
      <vt:lpstr>Use Cases</vt:lpstr>
      <vt:lpstr>Onlocation</vt:lpstr>
      <vt:lpstr>UC001</vt:lpstr>
    </vt:vector>
  </TitlesOfParts>
  <Company>WinTestGear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Test Case Manager</dc:title>
  <dc:subject>Excel Test Case Manager</dc:subject>
  <dc:creator>Matt Pierce</dc:creator>
  <cp:lastModifiedBy>孙婷</cp:lastModifiedBy>
  <cp:lastPrinted>2010-01-30T03:11:00Z</cp:lastPrinted>
  <dcterms:created xsi:type="dcterms:W3CDTF">1996-10-14T23:33:00Z</dcterms:created>
  <dcterms:modified xsi:type="dcterms:W3CDTF">2023-11-27T06:08:01Z</dcterms:modified>
  <cp:category>Test Case Management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WinTestGear</vt:lpwstr>
  </property>
  <property fmtid="{D5CDD505-2E9C-101B-9397-08002B2CF9AE}" pid="3" name="Publisher">
    <vt:lpwstr>WinTestGear</vt:lpwstr>
  </property>
  <property fmtid="{D5CDD505-2E9C-101B-9397-08002B2CF9AE}" pid="4" name="ICV">
    <vt:lpwstr>7FA7CA2AE56B4BC99779EBCBC8F1811E</vt:lpwstr>
  </property>
  <property fmtid="{D5CDD505-2E9C-101B-9397-08002B2CF9AE}" pid="5" name="KSOProductBuildVer">
    <vt:lpwstr>2052-11.1.0.11365</vt:lpwstr>
  </property>
</Properties>
</file>