
<file path=[Content_Types].xml><?xml version="1.0" encoding="utf-8"?>
<Types xmlns="http://schemas.openxmlformats.org/package/2006/content-types">
  <Default Extension="bin" ContentType="application/vnd.openxmlformats-officedocument.oleObject"/>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printerSettings/printerSettings1.bin" ContentType="application/vnd.openxmlformats-officedocument.spreadsheetml.printerSettings"/>
  <Override PartName="/xl/drawings/drawing3.xml" ContentType="application/vnd.openxmlformats-officedocument.drawing+xml"/>
  <Override PartName="/xl/comments3.xml" ContentType="application/vnd.openxmlformats-officedocument.spreadsheetml.comments+xml"/>
  <Override PartName="/xl/charts/chart6.xml" ContentType="application/vnd.openxmlformats-officedocument.drawingml.chart+xml"/>
  <Override PartName="/xl/printerSettings/printerSettings2.bin" ContentType="application/vnd.openxmlformats-officedocument.spreadsheetml.printerSettings"/>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codeName="ThisWorkbook"/>
  <mc:AlternateContent xmlns:mc="http://schemas.openxmlformats.org/markup-compatibility/2006">
    <mc:Choice Requires="x15">
      <x15ac:absPath xmlns:x15ac="http://schemas.microsoft.com/office/spreadsheetml/2010/11/ac" url="D:\SanjelDocuments\trunk\Requirements\Phase 63 - Product Haul clean up\Test Case\Haul Blend\"/>
    </mc:Choice>
  </mc:AlternateContent>
  <xr:revisionPtr revIDLastSave="0" documentId="13_ncr:1_{3766F078-73A5-452B-A97B-38499530D341}" xr6:coauthVersionLast="47" xr6:coauthVersionMax="47" xr10:uidLastSave="{00000000-0000-0000-0000-000000000000}"/>
  <bookViews>
    <workbookView xWindow="-120" yWindow="-120" windowWidth="29040" windowHeight="15840" tabRatio="959" activeTab="4" xr2:uid="{00000000-000D-0000-FFFF-FFFF00000000}"/>
  </bookViews>
  <sheets>
    <sheet name="Snapshot" sheetId="5" r:id="rId1"/>
    <sheet name="Trend" sheetId="32538" r:id="rId2"/>
    <sheet name="Use Cases" sheetId="32578" r:id="rId3"/>
    <sheet name="Haul Blend" sheetId="32539" r:id="rId4"/>
    <sheet name="Test Case" sheetId="32617"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74" i="32539" l="1"/>
  <c r="G10" i="32539"/>
  <c r="L44" i="5" s="1"/>
  <c r="E10" i="32539"/>
  <c r="G8" i="32539"/>
  <c r="L40" i="5" s="1"/>
  <c r="E8" i="32539"/>
  <c r="G7" i="32539"/>
  <c r="L39" i="5" s="1"/>
  <c r="E7" i="32539"/>
  <c r="G6" i="32539"/>
  <c r="L38" i="5" s="1"/>
  <c r="E6" i="32539"/>
  <c r="E9" i="32539" s="1"/>
  <c r="G5" i="32539"/>
  <c r="L37" i="5" s="1"/>
  <c r="E5" i="32539"/>
  <c r="G4" i="32539"/>
  <c r="L36" i="5" s="1"/>
  <c r="L42" i="5" s="1"/>
  <c r="E4" i="32539"/>
  <c r="A1" i="32539"/>
  <c r="A34" i="32538"/>
  <c r="A35" i="32538" s="1"/>
  <c r="A36" i="32538" s="1"/>
  <c r="A37" i="32538" s="1"/>
  <c r="A38" i="32538" s="1"/>
  <c r="A39" i="32538" s="1"/>
  <c r="A40" i="32538" s="1"/>
  <c r="A41" i="32538" s="1"/>
  <c r="A42" i="32538" s="1"/>
  <c r="F3" i="32538"/>
  <c r="F2" i="32538"/>
  <c r="J44" i="5"/>
  <c r="J40" i="5"/>
  <c r="J39" i="5"/>
  <c r="E38" i="5"/>
  <c r="A38" i="5"/>
  <c r="J37" i="5"/>
  <c r="E37" i="5"/>
  <c r="D37" i="5"/>
  <c r="A37" i="5"/>
  <c r="J36" i="5"/>
  <c r="J42" i="5" s="1"/>
  <c r="K42" i="5" s="1"/>
  <c r="E36" i="5"/>
  <c r="D36" i="5"/>
  <c r="A36" i="5"/>
  <c r="E35" i="5"/>
  <c r="D35" i="5"/>
  <c r="A35" i="5"/>
  <c r="E34" i="5"/>
  <c r="D34" i="5"/>
  <c r="A34" i="5"/>
  <c r="E33" i="5"/>
  <c r="D33" i="5"/>
  <c r="A33" i="5"/>
  <c r="E32" i="5"/>
  <c r="D32" i="5"/>
  <c r="A32" i="5"/>
  <c r="E31" i="5"/>
  <c r="D31" i="5"/>
  <c r="A31" i="5"/>
  <c r="E30" i="5"/>
  <c r="D30" i="5"/>
  <c r="A30" i="5"/>
  <c r="E29" i="5"/>
  <c r="D29" i="5"/>
  <c r="A29" i="5"/>
  <c r="E28" i="5"/>
  <c r="D28" i="5"/>
  <c r="A28" i="5"/>
  <c r="E27" i="5"/>
  <c r="D27" i="5"/>
  <c r="A27" i="5"/>
  <c r="E26" i="5"/>
  <c r="D26" i="5"/>
  <c r="A26" i="5"/>
  <c r="E25" i="5"/>
  <c r="D25" i="5"/>
  <c r="A25" i="5"/>
  <c r="E24" i="5"/>
  <c r="D24" i="5"/>
  <c r="A24" i="5"/>
  <c r="E23" i="5"/>
  <c r="D23" i="5"/>
  <c r="A23" i="5"/>
  <c r="E22" i="5"/>
  <c r="D22" i="5"/>
  <c r="A22" i="5"/>
  <c r="A21" i="5"/>
  <c r="F3" i="5"/>
  <c r="F2" i="5"/>
  <c r="K39" i="5" l="1"/>
  <c r="K40" i="5"/>
  <c r="K36" i="5"/>
  <c r="K37" i="5"/>
  <c r="G9" i="32539"/>
  <c r="E21" i="5" s="1"/>
  <c r="E40" i="5" s="1"/>
  <c r="F8" i="32539"/>
  <c r="F4" i="32539"/>
  <c r="D21" i="5"/>
  <c r="D40" i="5" s="1"/>
  <c r="F9" i="32539"/>
  <c r="F7" i="32539"/>
  <c r="F5" i="32539"/>
  <c r="F6" i="32539"/>
  <c r="J38" i="5"/>
  <c r="K38" i="5" s="1"/>
  <c r="A75" i="32539"/>
  <c r="A76" i="32539" l="1"/>
  <c r="D38" i="5"/>
  <c r="A77" i="32539" l="1"/>
  <c r="A78" i="32539" s="1"/>
  <c r="A79" i="32539" l="1"/>
  <c r="A80" i="32539" l="1"/>
  <c r="A81" i="32539" l="1"/>
  <c r="A82" i="32539" s="1"/>
  <c r="A83" i="32539" s="1"/>
  <c r="A84" i="3253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mp</author>
  </authors>
  <commentList>
    <comment ref="B8" authorId="0" shapeId="0" xr:uid="{00000000-0006-0000-0000-000001000000}">
      <text>
        <r>
          <rPr>
            <sz val="9"/>
            <rFont val="Tahoma"/>
            <family val="2"/>
          </rPr>
          <t>在白色区域输入公司信息</t>
        </r>
      </text>
    </comment>
    <comment ref="G8" authorId="0" shapeId="0" xr:uid="{00000000-0006-0000-0000-000002000000}">
      <text>
        <r>
          <rPr>
            <sz val="9"/>
            <rFont val="Tahoma"/>
            <family val="2"/>
          </rPr>
          <t>Change staff type in the white cells below; leave the gray cells unchanged</t>
        </r>
      </text>
    </comment>
    <comment ref="I8" authorId="0" shapeId="0" xr:uid="{00000000-0006-0000-0000-000003000000}">
      <text>
        <r>
          <rPr>
            <sz val="9"/>
            <rFont val="Tahoma"/>
            <family val="2"/>
          </rPr>
          <t>Enter Test Cycle information for the given attribute into the white cells below</t>
        </r>
      </text>
    </comment>
    <comment ref="B15" authorId="0" shapeId="0" xr:uid="{00000000-0006-0000-0000-000004000000}">
      <text>
        <r>
          <rPr>
            <sz val="9"/>
            <rFont val="Tahoma"/>
            <family val="2"/>
          </rPr>
          <t>输入项目信息到白色区域</t>
        </r>
      </text>
    </comment>
    <comment ref="A20" authorId="0" shapeId="0" xr:uid="{00000000-0006-0000-0000-000005000000}">
      <text>
        <r>
          <rPr>
            <sz val="9"/>
            <rFont val="Tahoma"/>
            <family val="2"/>
          </rPr>
          <t xml:space="preserve">不要更改这些值; 公式将根据相应的工作表选项卡名称自动填充单元格。
相反，请更改工作表选项卡名称以表示测试区域。
</t>
        </r>
        <r>
          <rPr>
            <b/>
            <sz val="9"/>
            <rFont val="Tahoma"/>
            <family val="2"/>
          </rPr>
          <t>注意：按F9键EXCEL可重新计算此列的值</t>
        </r>
      </text>
    </comment>
    <comment ref="C20" authorId="0" shapeId="0" xr:uid="{00000000-0006-0000-0000-000006000000}">
      <text>
        <r>
          <rPr>
            <sz val="9"/>
            <rFont val="Tahoma"/>
            <family val="2"/>
          </rPr>
          <t>输入负责本测试区域的测试人员</t>
        </r>
      </text>
    </comment>
    <comment ref="D20" authorId="0" shapeId="0" xr:uid="{00000000-0006-0000-0000-000007000000}">
      <text>
        <r>
          <rPr>
            <sz val="9"/>
            <rFont val="Tahoma"/>
            <family val="2"/>
          </rPr>
          <t>本测试区域的测试用例总数</t>
        </r>
      </text>
    </comment>
    <comment ref="E20" authorId="0" shapeId="0" xr:uid="{00000000-0006-0000-0000-000008000000}">
      <text>
        <r>
          <rPr>
            <sz val="9"/>
            <rFont val="Tahoma"/>
            <family val="2"/>
          </rPr>
          <t>此测试区域所花费总的测试时间.
注意，“测试时间”包括研究，写入和执行测试用例的时间。 测试用例的第一个测试周期很大; 后续的测试周期会更小，因为只有执行时间。</t>
        </r>
      </text>
    </comment>
    <comment ref="G20" authorId="0" shapeId="0" xr:uid="{00000000-0006-0000-0000-000009000000}">
      <text>
        <r>
          <rPr>
            <sz val="9"/>
            <rFont val="Tahoma"/>
            <family val="2"/>
          </rPr>
          <t>本测试区域的测试用例总数</t>
        </r>
      </text>
    </comment>
    <comment ref="I20" authorId="0" shapeId="0" xr:uid="{00000000-0006-0000-0000-00000A000000}">
      <text>
        <r>
          <rPr>
            <sz val="9"/>
            <rFont val="Tahoma"/>
            <family val="2"/>
          </rPr>
          <t>此测试区域所花费总的测试时间.
注意，“测试时间”包括研究，写入和执行测试用例的时间。 测试用例的第一个测试周期很大; 后续的测试周期会更小，因为只有执行时间。</t>
        </r>
      </text>
    </comment>
    <comment ref="J34" authorId="0" shapeId="0" xr:uid="{00000000-0006-0000-0000-00000B000000}">
      <text>
        <r>
          <rPr>
            <sz val="9"/>
            <rFont val="Tahoma"/>
            <family val="2"/>
          </rPr>
          <t xml:space="preserve">本测试区域的测试用例总数
</t>
        </r>
      </text>
    </comment>
    <comment ref="K34" authorId="0" shapeId="0" xr:uid="{00000000-0006-0000-0000-00000C000000}">
      <text>
        <r>
          <rPr>
            <sz val="9"/>
            <rFont val="Tahoma"/>
            <family val="2"/>
          </rPr>
          <t>占测试用例总数的百分比</t>
        </r>
      </text>
    </comment>
    <comment ref="L34" authorId="0" shapeId="0" xr:uid="{00000000-0006-0000-0000-00000D000000}">
      <text>
        <r>
          <rPr>
            <sz val="9"/>
            <rFont val="Tahoma"/>
            <family val="2"/>
          </rPr>
          <t>此测试区域所花费总的测试时间.
注意，“测试时间”包括研究，写入和执行测试用例的时间。 测试用例的第一个测试周期很大; 后续的测试周期会更小，因为只有执行时间。</t>
        </r>
      </text>
    </comment>
    <comment ref="G44" authorId="0" shapeId="0" xr:uid="{00000000-0006-0000-0000-00000E000000}">
      <text>
        <r>
          <rPr>
            <sz val="9"/>
            <rFont val="Tahoma"/>
            <family val="2"/>
          </rPr>
          <t>Not applicable test cases.  
These are not included in any of the counts above in tables or graphs.
These are either test steps without expected results, or unused test cases, or stubs (as come with the original template)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mp</author>
  </authors>
  <commentList>
    <comment ref="B31" authorId="0" shapeId="0" xr:uid="{00000000-0006-0000-0100-000001000000}">
      <text>
        <r>
          <rPr>
            <sz val="9"/>
            <rFont val="Tahoma"/>
            <family val="2"/>
          </rPr>
          <t>Test Cycle Name, taken from the "Snapshot" worksheet's Test Cycle Information section at the end of every test cycle; you manually copy it here</t>
        </r>
      </text>
    </comment>
    <comment ref="C31" authorId="0" shapeId="0" xr:uid="{00000000-0006-0000-0100-000002000000}">
      <text>
        <r>
          <rPr>
            <sz val="9"/>
            <rFont val="Tahoma"/>
            <family val="2"/>
          </rPr>
          <t>Test Case Counts (total and failed) taken from the Test Results Table of worksheet "Snapshot" at the end of each test cycle; you manually copy the values here</t>
        </r>
      </text>
    </comment>
    <comment ref="E31" authorId="0" shapeId="0" xr:uid="{00000000-0006-0000-0100-000003000000}">
      <text>
        <r>
          <rPr>
            <sz val="9"/>
            <rFont val="Tahoma"/>
            <family val="2"/>
          </rPr>
          <t>Total Test Time for each test cycle; you manually copy the values from the "Snapshot" worksheet at the end of each test cycle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mp</author>
  </authors>
  <commentList>
    <comment ref="A1" authorId="0" shapeId="0" xr:uid="{00000000-0006-0000-0500-000001000000}">
      <text>
        <r>
          <rPr>
            <b/>
            <u/>
            <sz val="9"/>
            <rFont val="Tahoma"/>
            <family val="2"/>
          </rPr>
          <t>Worksheet Title</t>
        </r>
        <r>
          <rPr>
            <b/>
            <sz val="9"/>
            <rFont val="Tahoma"/>
            <family val="2"/>
          </rPr>
          <t xml:space="preserve">:
</t>
        </r>
        <r>
          <rPr>
            <sz val="9"/>
            <rFont val="Tahoma"/>
            <family val="2"/>
          </rPr>
          <t xml:space="preserve">Do not change this title…it is automatically 
calculated from the worksheet tab name.
Change the tab name below to auto-
matically reset this cell's value.
</t>
        </r>
      </text>
    </comment>
    <comment ref="D4" authorId="0" shapeId="0" xr:uid="{00000000-0006-0000-0500-000002000000}">
      <text>
        <r>
          <rPr>
            <b/>
            <u/>
            <sz val="9"/>
            <rFont val="Tahoma"/>
            <family val="2"/>
          </rPr>
          <t>Execution Status Type</t>
        </r>
        <r>
          <rPr>
            <b/>
            <sz val="9"/>
            <rFont val="Tahoma"/>
            <family val="2"/>
          </rPr>
          <t xml:space="preserve">:
</t>
        </r>
        <r>
          <rPr>
            <sz val="9"/>
            <rFont val="Tahoma"/>
            <family val="2"/>
          </rPr>
          <t xml:space="preserve">Status type
</t>
        </r>
      </text>
    </comment>
    <comment ref="E4" authorId="0" shapeId="0" xr:uid="{00000000-0006-0000-0500-000003000000}">
      <text>
        <r>
          <rPr>
            <b/>
            <u/>
            <sz val="9"/>
            <rFont val="Tahoma"/>
            <family val="2"/>
          </rPr>
          <t>Test Case Count</t>
        </r>
        <r>
          <rPr>
            <b/>
            <sz val="9"/>
            <rFont val="Tahoma"/>
            <family val="2"/>
          </rPr>
          <t xml:space="preserve">:
</t>
        </r>
        <r>
          <rPr>
            <sz val="9"/>
            <rFont val="Tahoma"/>
            <family val="2"/>
          </rPr>
          <t>Count of test cases for given status type</t>
        </r>
      </text>
    </comment>
    <comment ref="F4" authorId="0" shapeId="0" xr:uid="{00000000-0006-0000-0500-000004000000}">
      <text>
        <r>
          <rPr>
            <b/>
            <u/>
            <sz val="9"/>
            <rFont val="Tahoma"/>
            <family val="2"/>
          </rPr>
          <t>% Count Test Cases</t>
        </r>
        <r>
          <rPr>
            <b/>
            <sz val="9"/>
            <rFont val="Tahoma"/>
            <family val="2"/>
          </rPr>
          <t xml:space="preserve">:
</t>
        </r>
        <r>
          <rPr>
            <sz val="9"/>
            <rFont val="Tahoma"/>
            <family val="2"/>
          </rPr>
          <t>Count of test cases for given status divided by total non-"n/a" test count</t>
        </r>
      </text>
    </comment>
    <comment ref="G4" authorId="0" shapeId="0" xr:uid="{00000000-0006-0000-0500-000005000000}">
      <text>
        <r>
          <rPr>
            <b/>
            <u/>
            <sz val="9"/>
            <rFont val="Tahoma"/>
            <family val="2"/>
          </rPr>
          <t>Test Case Time</t>
        </r>
        <r>
          <rPr>
            <b/>
            <sz val="9"/>
            <rFont val="Tahoma"/>
            <family val="2"/>
          </rPr>
          <t xml:space="preserve">:
</t>
        </r>
        <r>
          <rPr>
            <sz val="9"/>
            <rFont val="Tahoma"/>
            <family val="2"/>
          </rPr>
          <t>Time to research and execute test cases</t>
        </r>
      </text>
    </comment>
    <comment ref="A12" authorId="0" shapeId="0" xr:uid="{00000000-0006-0000-0500-000006000000}">
      <text>
        <r>
          <rPr>
            <sz val="9"/>
            <rFont val="Tahoma"/>
            <family val="2"/>
          </rPr>
          <t xml:space="preserve">
</t>
        </r>
        <r>
          <rPr>
            <b/>
            <u/>
            <sz val="9"/>
            <rFont val="Tahoma"/>
            <family val="2"/>
          </rPr>
          <t>测试用例编号</t>
        </r>
        <r>
          <rPr>
            <b/>
            <sz val="9"/>
            <rFont val="Tahoma"/>
            <family val="2"/>
          </rPr>
          <t xml:space="preserve">:
</t>
        </r>
        <r>
          <rPr>
            <sz val="9"/>
            <rFont val="Tahoma"/>
            <family val="2"/>
          </rPr>
          <t>1. 这些值是自动计算的，不要输入</t>
        </r>
        <r>
          <rPr>
            <b/>
            <sz val="9"/>
            <rFont val="Tahoma"/>
            <family val="2"/>
          </rPr>
          <t xml:space="preserve">
</t>
        </r>
        <r>
          <rPr>
            <sz val="9"/>
            <rFont val="Tahoma"/>
            <family val="2"/>
          </rPr>
          <t>2.使用复制粘贴来插入新行将产生不正确的TC编号，因为单元格引用被移动了。 可通过更正引用或从同一列复制粘贴具有相同公式的其他单元格来解决此问题。</t>
        </r>
      </text>
    </comment>
    <comment ref="B12" authorId="0" shapeId="0" xr:uid="{00000000-0006-0000-0500-000007000000}">
      <text>
        <r>
          <rPr>
            <sz val="10"/>
            <rFont val="Tahoma"/>
            <family val="2"/>
          </rPr>
          <t xml:space="preserve">
详细的测试用例步骤</t>
        </r>
        <r>
          <rPr>
            <b/>
            <sz val="9"/>
            <rFont val="Tahoma"/>
            <family val="2"/>
          </rPr>
          <t xml:space="preserve">:
</t>
        </r>
        <r>
          <rPr>
            <sz val="9"/>
            <rFont val="Tahoma"/>
            <family val="2"/>
          </rPr>
          <t>1. 输入测试步骤
2. Use "alt-enter" to enter text on next line
    of same cell (that's how the sample data
    has step numbers listed)
3. 确保所有测试步骤有单个预期结果。 根据需要插入新行以添加其他预期结果，然后将测试步骤的多个行单元格合并到跨所有预期结果的单个单元格中。</t>
        </r>
      </text>
    </comment>
    <comment ref="C12" authorId="0" shapeId="0" xr:uid="{00000000-0006-0000-0500-000008000000}">
      <text>
        <r>
          <rPr>
            <b/>
            <u/>
            <sz val="10"/>
            <rFont val="Tahoma"/>
            <family val="2"/>
          </rPr>
          <t xml:space="preserve">
</t>
        </r>
        <r>
          <rPr>
            <b/>
            <u/>
            <sz val="9"/>
            <rFont val="Tahoma"/>
            <family val="2"/>
          </rPr>
          <t>测试用例的预期结果</t>
        </r>
        <r>
          <rPr>
            <b/>
            <sz val="9"/>
            <rFont val="Tahoma"/>
            <family val="2"/>
          </rPr>
          <t xml:space="preserve">:
</t>
        </r>
        <r>
          <rPr>
            <sz val="9"/>
            <rFont val="Tahoma"/>
            <family val="2"/>
          </rPr>
          <t>1.输入测试步骤的预期结果。
2.请务必将每个预期结果在单独的行来显示，以便状态适用于单个测试结果。
3.建议用字母（A.，B.，C.等）标记每个单独的结果</t>
        </r>
      </text>
    </comment>
    <comment ref="D12" authorId="0" shapeId="0" xr:uid="{00000000-0006-0000-0500-000009000000}">
      <text>
        <r>
          <rPr>
            <sz val="10"/>
            <rFont val="Tahoma"/>
            <family val="2"/>
          </rPr>
          <t xml:space="preserve">
</t>
        </r>
        <r>
          <rPr>
            <b/>
            <u/>
            <sz val="9"/>
            <rFont val="Tahoma"/>
            <family val="2"/>
          </rPr>
          <t>Test Case Execution Result测试用例执行结果</t>
        </r>
        <r>
          <rPr>
            <b/>
            <sz val="9"/>
            <rFont val="Tahoma"/>
            <family val="2"/>
          </rPr>
          <t xml:space="preserve">:
</t>
        </r>
        <r>
          <rPr>
            <sz val="9"/>
            <rFont val="Tahoma"/>
            <family val="2"/>
          </rPr>
          <t>1. 空白格 = Done (</t>
        </r>
        <r>
          <rPr>
            <u/>
            <sz val="9"/>
            <rFont val="Tahoma"/>
            <family val="2"/>
          </rPr>
          <t>P</t>
        </r>
        <r>
          <rPr>
            <sz val="9"/>
            <rFont val="Tahoma"/>
            <family val="2"/>
          </rPr>
          <t xml:space="preserve">ass, </t>
        </r>
        <r>
          <rPr>
            <u/>
            <sz val="9"/>
            <rFont val="Tahoma"/>
            <family val="2"/>
          </rPr>
          <t>n/a</t>
        </r>
        <r>
          <rPr>
            <sz val="9"/>
            <rFont val="Tahoma"/>
            <family val="2"/>
          </rPr>
          <t xml:space="preserve">, and </t>
        </r>
        <r>
          <rPr>
            <u/>
            <sz val="9"/>
            <rFont val="Tahoma"/>
            <family val="2"/>
          </rPr>
          <t>S</t>
        </r>
        <r>
          <rPr>
            <sz val="9"/>
            <rFont val="Tahoma"/>
            <family val="2"/>
          </rPr>
          <t xml:space="preserve">kip)  
2. 红色 = </t>
        </r>
        <r>
          <rPr>
            <u/>
            <sz val="9"/>
            <rFont val="Tahoma"/>
            <family val="2"/>
          </rPr>
          <t>F</t>
        </r>
        <r>
          <rPr>
            <sz val="9"/>
            <rFont val="Tahoma"/>
            <family val="2"/>
          </rPr>
          <t xml:space="preserve">ail
3. 黄色 = </t>
        </r>
        <r>
          <rPr>
            <u/>
            <sz val="9"/>
            <rFont val="Tahoma"/>
            <family val="2"/>
          </rPr>
          <t>B</t>
        </r>
        <r>
          <rPr>
            <sz val="9"/>
            <rFont val="Tahoma"/>
            <family val="2"/>
          </rPr>
          <t xml:space="preserve">locked
4. 浅黄 = </t>
        </r>
        <r>
          <rPr>
            <u/>
            <sz val="9"/>
            <rFont val="Tahoma"/>
            <family val="2"/>
          </rPr>
          <t>U</t>
        </r>
        <r>
          <rPr>
            <sz val="9"/>
            <rFont val="Tahoma"/>
            <family val="2"/>
          </rPr>
          <t>ntested
两种输入状态的方式：
A. 悬停鼠标并使用下拉列表
B. 输入 P, F, S, B, U, or n/a
注意：不要更改背景颜色，它会根据单元格中的文本自动格式化。</t>
        </r>
      </text>
    </comment>
    <comment ref="E12" authorId="0" shapeId="0" xr:uid="{00000000-0006-0000-0500-00000A000000}">
      <text>
        <r>
          <rPr>
            <sz val="10"/>
            <rFont val="Tahoma"/>
            <family val="2"/>
          </rPr>
          <t xml:space="preserve">
</t>
        </r>
        <r>
          <rPr>
            <b/>
            <u/>
            <sz val="9"/>
            <rFont val="Tahoma"/>
            <family val="2"/>
          </rPr>
          <t>测试用例执行的日期</t>
        </r>
        <r>
          <rPr>
            <b/>
            <sz val="9"/>
            <rFont val="Tahoma"/>
            <family val="2"/>
          </rPr>
          <t xml:space="preserve">:
</t>
        </r>
        <r>
          <rPr>
            <sz val="9"/>
            <rFont val="Tahoma"/>
            <family val="2"/>
          </rPr>
          <t>1. 按住"ctrl"+";"插入当天的日期
2.测试时，从上面复制和粘贴</t>
        </r>
      </text>
    </comment>
    <comment ref="F12" authorId="0" shapeId="0" xr:uid="{00000000-0006-0000-0500-00000B000000}">
      <text>
        <r>
          <rPr>
            <sz val="10"/>
            <rFont val="Tahoma"/>
            <family val="2"/>
          </rPr>
          <t xml:space="preserve">
执行测试用例的测试人员</t>
        </r>
        <r>
          <rPr>
            <b/>
            <sz val="9"/>
            <rFont val="Tahoma"/>
            <family val="2"/>
          </rPr>
          <t xml:space="preserve">:
</t>
        </r>
        <r>
          <rPr>
            <sz val="9"/>
            <rFont val="Tahoma"/>
            <family val="2"/>
          </rPr>
          <t xml:space="preserve">执行测试用例的测试人员
</t>
        </r>
      </text>
    </comment>
    <comment ref="G12" authorId="0" shapeId="0" xr:uid="{00000000-0006-0000-0500-00000C000000}">
      <text>
        <r>
          <rPr>
            <sz val="10"/>
            <rFont val="Tahoma"/>
            <family val="2"/>
          </rPr>
          <t xml:space="preserve">
</t>
        </r>
        <r>
          <rPr>
            <b/>
            <u/>
            <sz val="9"/>
            <rFont val="Tahoma"/>
            <family val="2"/>
          </rPr>
          <t>测试用例的时间</t>
        </r>
        <r>
          <rPr>
            <b/>
            <sz val="9"/>
            <rFont val="Tahoma"/>
            <family val="2"/>
          </rPr>
          <t>:</t>
        </r>
        <r>
          <rPr>
            <sz val="9"/>
            <rFont val="Tahoma"/>
            <family val="2"/>
          </rPr>
          <t xml:space="preserve">
在本测试周期预估的研究、写入和执行的时间...在运行测试后更新为实际时间</t>
        </r>
      </text>
    </comment>
    <comment ref="H12" authorId="0" shapeId="0" xr:uid="{00000000-0006-0000-0500-00000D000000}">
      <text>
        <r>
          <rPr>
            <sz val="10"/>
            <rFont val="Tahoma"/>
            <family val="2"/>
          </rPr>
          <t xml:space="preserve">
</t>
        </r>
        <r>
          <rPr>
            <b/>
            <u/>
            <sz val="9"/>
            <rFont val="Tahoma"/>
            <family val="2"/>
          </rPr>
          <t>Test Case Comments测试用例的备注</t>
        </r>
        <r>
          <rPr>
            <b/>
            <sz val="9"/>
            <rFont val="Tahoma"/>
            <family val="2"/>
          </rPr>
          <t>:</t>
        </r>
        <r>
          <rPr>
            <sz val="9"/>
            <rFont val="Tahoma"/>
            <family val="2"/>
          </rPr>
          <t xml:space="preserve">
1. 输入任何可能解释测试用例的注释
2. 可以添加类似需求文档编号来追溯
3. 添加角色或其他有用的文本</t>
        </r>
      </text>
    </comment>
    <comment ref="I12" authorId="0" shapeId="0" xr:uid="{00000000-0006-0000-0500-00000E000000}">
      <text>
        <r>
          <rPr>
            <sz val="10"/>
            <rFont val="Tahoma"/>
            <family val="2"/>
          </rPr>
          <t xml:space="preserve">
</t>
        </r>
        <r>
          <rPr>
            <b/>
            <u/>
            <sz val="9"/>
            <rFont val="Tahoma"/>
            <family val="2"/>
          </rPr>
          <t>Bookmarks</t>
        </r>
        <r>
          <rPr>
            <b/>
            <sz val="9"/>
            <rFont val="Tahoma"/>
            <family val="2"/>
          </rPr>
          <t xml:space="preserve">:
</t>
        </r>
        <r>
          <rPr>
            <sz val="9"/>
            <rFont val="Tahoma"/>
            <family val="2"/>
          </rPr>
          <t>1. Enter X's on rows that you want to
    quickly jump to such as Status = F or B
2. Highlight a cell in this Column, then 
    press ctrl-up or ctrl-down to quickly
    jump up and down through the list</t>
        </r>
      </text>
    </comment>
  </commentList>
</comments>
</file>

<file path=xl/sharedStrings.xml><?xml version="1.0" encoding="utf-8"?>
<sst xmlns="http://schemas.openxmlformats.org/spreadsheetml/2006/main" count="1017" uniqueCount="348">
  <si>
    <t>当前Test周期</t>
  </si>
  <si>
    <t>公司信息</t>
  </si>
  <si>
    <t>Test周期信息</t>
  </si>
  <si>
    <t>属性</t>
  </si>
  <si>
    <t>值</t>
  </si>
  <si>
    <t>公司</t>
  </si>
  <si>
    <t>MetaShare Inc.</t>
  </si>
  <si>
    <t>周期名称</t>
  </si>
  <si>
    <t>Release 1.1</t>
  </si>
  <si>
    <t>部门</t>
  </si>
  <si>
    <t>开发部</t>
  </si>
  <si>
    <t>Test周期类型</t>
  </si>
  <si>
    <t>街道地址</t>
  </si>
  <si>
    <t>丈八一路汇鑫IBC</t>
  </si>
  <si>
    <t>发布Date</t>
  </si>
  <si>
    <t>省市</t>
  </si>
  <si>
    <t>陕西省西安市</t>
  </si>
  <si>
    <t>PM</t>
  </si>
  <si>
    <t>BA</t>
  </si>
  <si>
    <t>项目信息</t>
  </si>
  <si>
    <t>QA Tester 1</t>
  </si>
  <si>
    <t>QA Tester 2</t>
  </si>
  <si>
    <t>项目编号</t>
  </si>
  <si>
    <t>P18</t>
  </si>
  <si>
    <t>QA Tester 3</t>
  </si>
  <si>
    <t>项目名称</t>
  </si>
  <si>
    <t>教育平台</t>
  </si>
  <si>
    <t>QA Tester 4</t>
  </si>
  <si>
    <t>Test区域 (工作表 /标签名称)</t>
  </si>
  <si>
    <t>Test Result图</t>
  </si>
  <si>
    <t>Test区域</t>
  </si>
  <si>
    <t>Tester</t>
  </si>
  <si>
    <t>TC
总数</t>
  </si>
  <si>
    <t>TestTime</t>
  </si>
  <si>
    <t>TC总数</t>
  </si>
  <si>
    <t>Test Result表</t>
  </si>
  <si>
    <t>Test Result状态</t>
  </si>
  <si>
    <t>占比</t>
  </si>
  <si>
    <t>Untested</t>
  </si>
  <si>
    <t>Passed</t>
  </si>
  <si>
    <t>Failed</t>
  </si>
  <si>
    <t>Skipped</t>
  </si>
  <si>
    <t>Total</t>
  </si>
  <si>
    <t>Blocked</t>
  </si>
  <si>
    <t>N/A</t>
  </si>
  <si>
    <t>XL Template by:</t>
  </si>
  <si>
    <t>Past Test Cycles Trend</t>
  </si>
  <si>
    <t>Test Cycle Test Results</t>
  </si>
  <si>
    <t>#</t>
  </si>
  <si>
    <t>Test Cycle
Name</t>
  </si>
  <si>
    <t>Test Case Counts</t>
  </si>
  <si>
    <t>Total
Test  Time</t>
  </si>
  <si>
    <t>Beta 1.00 Release</t>
  </si>
  <si>
    <t>RTM 1.00 Release</t>
  </si>
  <si>
    <t>RTM 1.01 Release</t>
  </si>
  <si>
    <t>RTM 1.02 Release</t>
  </si>
  <si>
    <t>RTM 1.03 Release</t>
  </si>
  <si>
    <t>RTM 1.10 Release</t>
  </si>
  <si>
    <t>RTM 1.11 Release</t>
  </si>
  <si>
    <t>Beta 2.00 Release</t>
  </si>
  <si>
    <t>RTM 2.00 Release</t>
  </si>
  <si>
    <t>RTM 2.01 Release</t>
  </si>
  <si>
    <t>Use Case</t>
  </si>
  <si>
    <t>No.</t>
  </si>
  <si>
    <t>Name</t>
  </si>
  <si>
    <t>Comments</t>
  </si>
  <si>
    <t>UC001</t>
  </si>
  <si>
    <t>Test Case Results</t>
  </si>
  <si>
    <t>U</t>
  </si>
  <si>
    <t>P</t>
  </si>
  <si>
    <t>F</t>
  </si>
  <si>
    <t>S</t>
  </si>
  <si>
    <t>B</t>
  </si>
  <si>
    <t>TC#</t>
  </si>
  <si>
    <t xml:space="preserve">
Expeced Result</t>
  </si>
  <si>
    <t>Test Result</t>
  </si>
  <si>
    <t>Test Date</t>
  </si>
  <si>
    <t>Test
Time</t>
  </si>
  <si>
    <t>n/a</t>
  </si>
  <si>
    <t>Test Script Name:</t>
  </si>
  <si>
    <t>TC #:</t>
  </si>
  <si>
    <t>Scenario/Purpose</t>
  </si>
  <si>
    <t>Target Test Case:</t>
  </si>
  <si>
    <t>Testing Requirements:</t>
  </si>
  <si>
    <t>Prerequisite:</t>
  </si>
  <si>
    <t>Tester:</t>
  </si>
  <si>
    <t>Date:</t>
  </si>
  <si>
    <t xml:space="preserve">Version: </t>
  </si>
  <si>
    <t>1.0</t>
  </si>
  <si>
    <t>Time:</t>
  </si>
  <si>
    <t>Step</t>
  </si>
  <si>
    <t>Description</t>
  </si>
  <si>
    <t>Expected Results</t>
  </si>
  <si>
    <t>Defect/Comments</t>
  </si>
  <si>
    <t>End of Test Case</t>
  </si>
  <si>
    <t>Value</t>
  </si>
  <si>
    <t>Result</t>
  </si>
  <si>
    <t xml:space="preserve"> </t>
  </si>
  <si>
    <t xml:space="preserve">
Test Script</t>
  </si>
  <si>
    <t>Assign Bin From Bin</t>
  </si>
  <si>
    <t>需要根据系统当前实现补充，更新用例，优先级高</t>
    <phoneticPr fontId="8" type="noConversion"/>
  </si>
  <si>
    <t/>
  </si>
  <si>
    <t>Click on Haul Blend on BIN column of Bulk Plant</t>
    <phoneticPr fontId="44" type="noConversion"/>
  </si>
  <si>
    <t>System will clear the amount, the textbox will be editable</t>
    <phoneticPr fontId="44" type="noConversion"/>
  </si>
  <si>
    <t>Save Haul Blend</t>
  </si>
  <si>
    <t>The following information is displayed:
Haul Amount Should Less Than Remains Amount!
Do You Want To Continue?
Clike "Yes" To Continue</t>
    <phoneticPr fontId="44" type="noConversion"/>
  </si>
  <si>
    <t>Click No</t>
  </si>
  <si>
    <t>Close the confirmation box</t>
  </si>
  <si>
    <t>The following information is displayed:
All Bin Load Amount Add up Should Equal Haul Amount ?
Do You Want To Continue?
Clike "Yes" To Continue</t>
    <phoneticPr fontId="44" type="noConversion"/>
  </si>
  <si>
    <t>The following information is displayed:
All Pod Load Amount Add up Should Equal Haul Amount ?
Do You Want To Continue?
Clike "Yes" To Continue</t>
    <phoneticPr fontId="44" type="noConversion"/>
  </si>
  <si>
    <t>The precision of Pod1 is 3 digits</t>
    <phoneticPr fontId="44" type="noConversion"/>
  </si>
  <si>
    <t>Sucess,there are no errors on the page</t>
  </si>
  <si>
    <t>Tick up Haul All</t>
    <phoneticPr fontId="44" type="noConversion"/>
  </si>
  <si>
    <t xml:space="preserve">Uncheck Haul All  </t>
    <phoneticPr fontId="44" type="noConversion"/>
  </si>
  <si>
    <t>The precision of HaulAmount is 3 digits</t>
    <phoneticPr fontId="44" type="noConversion"/>
  </si>
  <si>
    <t>input HaulAmount =10
Pod1=15.123</t>
  </si>
  <si>
    <t>input HaulAmount =10
Pod1=10</t>
  </si>
  <si>
    <t xml:space="preserve"> </t>
    <phoneticPr fontId="44" type="noConversion"/>
  </si>
  <si>
    <t>Haul Blend successfully</t>
    <phoneticPr fontId="44" type="noConversion"/>
  </si>
  <si>
    <t>Haul All</t>
    <phoneticPr fontId="44" type="noConversion"/>
  </si>
  <si>
    <t>Blend in Bin</t>
  </si>
  <si>
    <t>Selected  one of them</t>
  </si>
  <si>
    <t>Third Party crew=:Komat</t>
  </si>
  <si>
    <t>Load to an Existing Haul is checked</t>
  </si>
  <si>
    <t>Haul Blend from Blend column of Rig Board</t>
    <phoneticPr fontId="8" type="noConversion"/>
  </si>
  <si>
    <t>HaulBlend Blend In Bin,There's multiple callsheets</t>
    <phoneticPr fontId="8" type="noConversion"/>
  </si>
  <si>
    <t>UC001-001</t>
    <phoneticPr fontId="8" type="noConversion"/>
  </si>
  <si>
    <t>Check if Rig Name is editable</t>
    <phoneticPr fontId="8" type="noConversion"/>
  </si>
  <si>
    <t xml:space="preserve">Haul Blend successfully </t>
    <phoneticPr fontId="8" type="noConversion"/>
  </si>
  <si>
    <t>HaulBlend Blend In Bin,There's only one callsheet,Rigbin is empty</t>
    <phoneticPr fontId="8" type="noConversion"/>
  </si>
  <si>
    <t>Haul Blend In Bin,There's only one Program and callsheet is empty</t>
    <phoneticPr fontId="8" type="noConversion"/>
  </si>
  <si>
    <t xml:space="preserve">Context Menu </t>
    <phoneticPr fontId="8" type="noConversion"/>
  </si>
  <si>
    <t>HaulBlend-Third Party(Has Program)</t>
    <phoneticPr fontId="8" type="noConversion"/>
  </si>
  <si>
    <t>HaulBlend-BlendTest is checked(Has Program)</t>
    <phoneticPr fontId="8" type="noConversion"/>
  </si>
  <si>
    <r>
      <t>HaulBlend</t>
    </r>
    <r>
      <rPr>
        <sz val="10"/>
        <rFont val="宋体"/>
        <family val="2"/>
        <charset val="134"/>
      </rPr>
      <t>（</t>
    </r>
    <r>
      <rPr>
        <sz val="10"/>
        <rFont val="Calibri"/>
        <family val="2"/>
      </rPr>
      <t>Main Progress PartilHaul)(HasProgarm)</t>
    </r>
    <phoneticPr fontId="8" type="noConversion"/>
  </si>
  <si>
    <r>
      <t>HaulBlend</t>
    </r>
    <r>
      <rPr>
        <sz val="10"/>
        <rFont val="宋体"/>
        <family val="2"/>
        <charset val="134"/>
      </rPr>
      <t>（</t>
    </r>
    <r>
      <rPr>
        <sz val="10"/>
        <rFont val="Calibri"/>
        <family val="2"/>
      </rPr>
      <t>Main Progress Haul All</t>
    </r>
    <r>
      <rPr>
        <sz val="10"/>
        <rFont val="宋体"/>
        <family val="2"/>
        <charset val="134"/>
      </rPr>
      <t>）</t>
    </r>
    <r>
      <rPr>
        <sz val="10"/>
        <rFont val="Calibri"/>
        <family val="2"/>
      </rPr>
      <t>(HasProgarm)</t>
    </r>
    <phoneticPr fontId="8" type="noConversion"/>
  </si>
  <si>
    <t>HaulBlend-Load to an existint haul(Has Progarm)</t>
    <phoneticPr fontId="8" type="noConversion"/>
  </si>
  <si>
    <t>Rig Name is editable</t>
    <phoneticPr fontId="8" type="noConversion"/>
  </si>
  <si>
    <t>Click Yes</t>
    <phoneticPr fontId="8" type="noConversion"/>
  </si>
  <si>
    <t>UC001-002</t>
    <phoneticPr fontId="8" type="noConversion"/>
  </si>
  <si>
    <r>
      <rPr>
        <b/>
        <sz val="10"/>
        <rFont val="宋体"/>
        <family val="3"/>
        <charset val="134"/>
      </rPr>
      <t>RigBoard：</t>
    </r>
    <r>
      <rPr>
        <sz val="10"/>
        <rFont val="宋体"/>
        <family val="3"/>
        <charset val="134"/>
      </rPr>
      <t xml:space="preserve">
1、Schedule BlendRequset Successfully
  CallSheet Number = 1110714  Base Blend = EverCRETE*(DN#1) Amount = 19  Mix Water = 0.321  Blend Test is checked
  Bulk Plant = RD Bulk Plant  Load to BIN: Silo10
</t>
    </r>
    <r>
      <rPr>
        <b/>
        <sz val="10"/>
        <rFont val="宋体"/>
        <family val="3"/>
        <charset val="134"/>
      </rPr>
      <t>Bulk Plant：</t>
    </r>
    <r>
      <rPr>
        <sz val="10"/>
        <rFont val="宋体"/>
        <family val="3"/>
        <charset val="134"/>
      </rPr>
      <t xml:space="preserve">
2、Schedule BlendRequset status=BlendCompleted
3、Load Blend to Bin</t>
    </r>
    <phoneticPr fontId="44" type="noConversion"/>
  </si>
  <si>
    <t>Schedule BlendRequset
BaseBlendTonnage is checked
Amount = 19
BaseBlend= EverCRETE*(DN#1)
Blend Test  checked
BulkPlant = SC Bulk Plant
Silo1</t>
    <phoneticPr fontId="44" type="noConversion"/>
  </si>
  <si>
    <t>Click on  Blend in Bin - EverCRETE(DN#1) + 0.4%CFR + 0.25%CFL-4+3%EA-5+0.3%CDF-6P+0.1%ASM-3+1kg/m3LCF-7</t>
    <phoneticPr fontId="8" type="noConversion"/>
  </si>
  <si>
    <t>display Menu:Blend in Bin - EverCRETE(DN#1) + 0.4%CFR + 0.25%CFL-4+3%EA-5+0.3%CDF-6P+0.1%ASM-3+1kg/m3LCF-7</t>
    <phoneticPr fontId="8" type="noConversion"/>
  </si>
  <si>
    <t>Haul Blend in Bin,There's only one callsheet,Rigbin is empty, Tick up Haul All</t>
    <phoneticPr fontId="8" type="noConversion"/>
  </si>
  <si>
    <t>Haul Amount = 19.77， uneditable</t>
    <phoneticPr fontId="44" type="noConversion"/>
  </si>
  <si>
    <t>F</t>
    <phoneticPr fontId="8" type="noConversion"/>
  </si>
  <si>
    <t>Input HaulAmount =19.96</t>
    <phoneticPr fontId="44" type="noConversion"/>
  </si>
  <si>
    <t xml:space="preserve">Click on Haul Blend  </t>
    <phoneticPr fontId="44" type="noConversion"/>
  </si>
  <si>
    <t>Bulk Plant：
Schedule BlendRequset Successfully
ProgramID = PRG2300829.01</t>
    <phoneticPr fontId="8" type="noConversion"/>
  </si>
  <si>
    <t>display Menu:PRG2300829.01-ECOproteus CORE +Additives-10t</t>
    <phoneticPr fontId="8" type="noConversion"/>
  </si>
  <si>
    <t>click Menu:PRG2300829.01-ECOproteus CORE +Additives-10t
           Status = Scheduled</t>
    <phoneticPr fontId="8" type="noConversion"/>
  </si>
  <si>
    <t xml:space="preserve">Open HaulBlend page:
Title = PRG2300829.01-ECOproteus CORE +Additives-10t
Below information will be displayed and be uneditable
Bulk Plant = SC Bulk Plant
From Storage = Silo6
Customer = Cenovus Energy Inc.
Program = PRG2300829.01
Job Type = Surface
Category = Lead 1
Base Blend = ECOproteus CORE
Call Sheet Number = Empty
LoadSheet ID = 50412
Total Tonnage(Adds included) = 10.34
Remains Amount = 10.34
Below information will be displayed and be editable
Haul Amount = 0
Haul All is unchecked
Go With Crew is unchecked
Rig = Advance5
Load to An Existing Haul is unchecked
Estimated Load Time
Expected On Location Time
Estimated Travel Time = 4
Third Party is unchecked
Crew is unchekced
Pod1 = 0
Pod2 = 0
Pod3 = 0
Pod4 = 0
</t>
    <phoneticPr fontId="8" type="noConversion"/>
  </si>
  <si>
    <t>Tick up Haul All</t>
    <phoneticPr fontId="8" type="noConversion"/>
  </si>
  <si>
    <t>Remains Amount will be fetched to fill in the textbox of Haul Amount</t>
    <phoneticPr fontId="8" type="noConversion"/>
  </si>
  <si>
    <t>Do not tick up Go With Crew</t>
    <phoneticPr fontId="8" type="noConversion"/>
  </si>
  <si>
    <t>Done</t>
    <phoneticPr fontId="8" type="noConversion"/>
  </si>
  <si>
    <t>Do not tick up Load to An Existing Haul</t>
    <phoneticPr fontId="8" type="noConversion"/>
  </si>
  <si>
    <t>Tick up Third Party</t>
    <phoneticPr fontId="8" type="noConversion"/>
  </si>
  <si>
    <t>Crew is hidden
ThirdParty Crew  is display</t>
    <phoneticPr fontId="8" type="noConversion"/>
  </si>
  <si>
    <t>Input Haul Amount to the textbox of Pod1</t>
    <phoneticPr fontId="8" type="noConversion"/>
  </si>
  <si>
    <r>
      <t xml:space="preserve">Schedule BlendRequset
Customer:Cenovus Energy Inc.
Job Type:Surface Casing
BaseBlendL:Lead1-ECOproteus CORE  
BaseBlendTonnage is checked
Amount = 10
Mix Water = 0.461
</t>
    </r>
    <r>
      <rPr>
        <b/>
        <sz val="10"/>
        <rFont val="宋体"/>
        <family val="3"/>
        <charset val="134"/>
      </rPr>
      <t>Blend Test not checked</t>
    </r>
    <r>
      <rPr>
        <sz val="10"/>
        <rFont val="宋体"/>
        <family val="3"/>
        <charset val="134"/>
      </rPr>
      <t xml:space="preserve">
BulkPlant = SC Bulk Plant
Silo=6</t>
    </r>
    <phoneticPr fontId="8" type="noConversion"/>
  </si>
  <si>
    <t>HaulBlend-Third Party(Has Program)-Blend Test not checked</t>
    <phoneticPr fontId="8" type="noConversion"/>
  </si>
  <si>
    <t>HaulBlend-Third Party(Has Program)-Blend Test is checked</t>
    <phoneticPr fontId="8" type="noConversion"/>
  </si>
  <si>
    <t>Total Tonnage = Remains Amount = 10.34
should be 3 digits?</t>
    <phoneticPr fontId="8" type="noConversion"/>
  </si>
  <si>
    <t>Tick up Go With Crew</t>
    <phoneticPr fontId="8" type="noConversion"/>
  </si>
  <si>
    <t>System will hide below information:
Expected On Location Time
Estimated Travel Time</t>
    <phoneticPr fontId="8" type="noConversion"/>
  </si>
  <si>
    <t>Third Party crew= Living Sky|Joe Siemens</t>
    <phoneticPr fontId="8" type="noConversion"/>
  </si>
  <si>
    <r>
      <t xml:space="preserve">Schedule BlendRequset
Customer:Cenovus Energy Inc.
Job Type:Whipstock Plug
BaseBlend:Plug-EverCRETE*(DN#1)
BaseBlendTonnage is checked
Amount = 10
Mix Water = 0.461
</t>
    </r>
    <r>
      <rPr>
        <b/>
        <sz val="10"/>
        <rFont val="宋体"/>
        <family val="3"/>
        <charset val="134"/>
      </rPr>
      <t>Blend Test is checked</t>
    </r>
    <r>
      <rPr>
        <sz val="10"/>
        <rFont val="宋体"/>
        <family val="3"/>
        <charset val="134"/>
      </rPr>
      <t xml:space="preserve">
BulkPlant = SC Bulk Plant
Silo=6</t>
    </r>
    <phoneticPr fontId="8" type="noConversion"/>
  </si>
  <si>
    <t>Bulk Plant：
Schedule BlendRequset Successfully
ProgramID = PRG2301531.00</t>
    <phoneticPr fontId="8" type="noConversion"/>
  </si>
  <si>
    <t xml:space="preserve">Open HaulBlend page:
Title = PRG2300829.01-ECOproteus CORE +Additives-10t
Below information will be displayed and be uneditable
Bulk Plant = SC Bulk Plant
From Storage = Silo6
Customer = Cenovus Energy Inc.
Program = PRG2301531.00
Job Type = Surface
Category = Lead 1
Base Blend = ECOproteus CORE
Call Sheet Number = Empty
LoadSheet ID = 50413
Total Tonnage(Adds included) = 10.34
Remains Amount = 10.34
Below information will be displayed and be editable
Haul Amount = 0
Haul All is unchecked
Go With Crew is unchecked
Rig = Advance5
Load to An Existing Haul is unchecked
Estimated Load Time
Expected On Location Time
Estimated Travel Time = 4
Third Party is unchecked
Crew is unchekced
Pod1 = 0
Pod2 = 0
Pod3 = 0
Pod4 = 0
</t>
    <phoneticPr fontId="8" type="noConversion"/>
  </si>
  <si>
    <t>Click on Haul Blend</t>
    <phoneticPr fontId="8" type="noConversion"/>
  </si>
  <si>
    <t>Precision of Haul Amount should be 3 digits</t>
    <phoneticPr fontId="8" type="noConversion"/>
  </si>
  <si>
    <t>Remains Amount will be populated to the textbox of Haul Amount</t>
    <phoneticPr fontId="8" type="noConversion"/>
  </si>
  <si>
    <t>The following information is displayed:
Haul Amount Should Less Than Remains Amount!
Do You Want To Continue?
Clike "Yes" To Continue</t>
    <phoneticPr fontId="8" type="noConversion"/>
  </si>
  <si>
    <t>Untick HaulAmount
Input HaulAmount =10.004</t>
    <phoneticPr fontId="8" type="noConversion"/>
  </si>
  <si>
    <t xml:space="preserve">Precision of Haul Amount is 3 digits </t>
    <phoneticPr fontId="8" type="noConversion"/>
  </si>
  <si>
    <t>Do not tick up Third Party</t>
    <phoneticPr fontId="8" type="noConversion"/>
  </si>
  <si>
    <t xml:space="preserve">Input HaulAmount =10.006
 </t>
    <phoneticPr fontId="8" type="noConversion"/>
  </si>
  <si>
    <t>The following information is displayed:
All Bin Load Amount Add up Should Equal Haul Amount ?
Do You Want To Continue?
Clike "Yes" To Continue</t>
    <phoneticPr fontId="8" type="noConversion"/>
  </si>
  <si>
    <t>Precision of Pod1 is 3 digits</t>
    <phoneticPr fontId="8" type="noConversion"/>
  </si>
  <si>
    <t>Select crew from the dropdown list</t>
    <phoneticPr fontId="8" type="noConversion"/>
  </si>
  <si>
    <t>Crew = Cam Alder | 446705L | 746705</t>
    <phoneticPr fontId="8" type="noConversion"/>
  </si>
  <si>
    <t>Input Pod1 = 9.016</t>
    <phoneticPr fontId="8" type="noConversion"/>
  </si>
  <si>
    <t>The following information is displayed:
All Pod Load Amount Add up Should Equal Haul Amount ?
Do You Want To Continue?
Clike "Yes" To Continue</t>
    <phoneticPr fontId="8" type="noConversion"/>
  </si>
  <si>
    <t>Input Pod1 = 10.006</t>
    <phoneticPr fontId="8" type="noConversion"/>
  </si>
  <si>
    <t>Click Menu:EverCRETE(DN#1) + Additves-10t</t>
    <phoneticPr fontId="8" type="noConversion"/>
  </si>
  <si>
    <t>Click on Haul Blend PRG2300829.00-ECOproteus CORE + Additives -16t
Check if Remains Amount = Total Amount - Haul Amount</t>
    <phoneticPr fontId="8" type="noConversion"/>
  </si>
  <si>
    <t>Remains Amount = Total Amount - Haul Amount
               = 6.538</t>
    <phoneticPr fontId="8" type="noConversion"/>
  </si>
  <si>
    <t>Schedule BlendRequset on BIN column of Bulk Plant
Program ID = PRG2301531.00
Customer = Advantage Energy Ltd.
Job Type = Whipstock Plug
BaseBlendTonnage is checked
Amount = 10
BaseBlend= Plug - EverCRETE(DN#1)
Blend Test not checked
BulkPlant = EST Bulk Plant
Silo=3</t>
    <phoneticPr fontId="44" type="noConversion"/>
  </si>
  <si>
    <t>Click on HaulBlend</t>
    <phoneticPr fontId="8" type="noConversion"/>
  </si>
  <si>
    <t>Mouse Hover Menu：CS1110726 - PRODUCTIONmix LW + Additives - 16t</t>
    <phoneticPr fontId="8" type="noConversion"/>
  </si>
  <si>
    <t>Mouse Hover Menu：PRG2101690-SURFACEmix PRO + Additives -10t</t>
    <phoneticPr fontId="8" type="noConversion"/>
  </si>
  <si>
    <t>Mouse Hover Menu：PRG2101690-SURFACEmix PRO + Additives -12t</t>
    <phoneticPr fontId="8" type="noConversion"/>
  </si>
  <si>
    <t>Mouse Hover Menu：PRG2101690-SURFACEmix PRO + Additives -8t</t>
    <phoneticPr fontId="8" type="noConversion"/>
  </si>
  <si>
    <t>Mouse Hover Menu：Blend in Bin-ECOprime + 0.7% CFL-12 + 0.5% SCA-6 + 0.5% SCA-7 + 0.35% MCR-7 + 0.3% ASM-3 + 1% FWC-2 + 0.2% CDF-6P</t>
    <phoneticPr fontId="8" type="noConversion"/>
  </si>
  <si>
    <t>Scheduled</t>
    <phoneticPr fontId="8" type="noConversion"/>
  </si>
  <si>
    <t>Date:</t>
    <phoneticPr fontId="8" type="noConversion"/>
  </si>
  <si>
    <t>Bulk Plant
1. Schedule blend request on BIN column of Bulk Plant 
2、Blend status=BlendCompleted
3、Scheduled Blend Column Load Blend to Bin</t>
    <phoneticPr fontId="44" type="noConversion"/>
  </si>
  <si>
    <t>Expected Results</t>
    <phoneticPr fontId="8" type="noConversion"/>
  </si>
  <si>
    <t>Blend in Bin - EverCRETE*(DN#1)+0.4%CFR+0.25%CFL-4+3%EA-5+0.3%CDF-6P+0.1%ASM-3+1kg/m3LCF-7</t>
    <phoneticPr fontId="8" type="noConversion"/>
  </si>
  <si>
    <t>Click Menu:Blend in Bin - EverCRETE*(DN#1)+0.4%CFR+0.25%CFL-4+3%EA-5+0.3%CDF-6P+0.1%ASM-3+1kg/m3LCF-7</t>
    <phoneticPr fontId="44" type="noConversion"/>
  </si>
  <si>
    <t xml:space="preserve">open HaulBlend page:
Title = Blend in Bin - EverCRETE(DN#1) + 0.4%CFR + 0.25%CFL-4+3%EA-5+0.3%CDF-6P+0.1%ASM-3+1kg/m3LCF-7 
Below information will be displayed and cannot be modified:
BulkPlant = SC Bulk Plant
From Storage =Silo1
BaseBlend= EverCRETE(DN#1)
Call Sheet Number = Empty
Customer= Empty
Haul Amount = Empty
Load Sheet Id = 50387
Total Tonnage(Adds included) = 10.405
Remains Amount = 10.405
You can modify the following information
HauleAmount =0
Haul All checkbox is unchecked
Rig =Advance5
Load to an Existing Haul is unchecked
Estimated Load Time
Expected On Location Time 
Estimated Travel Time
Third Party
Crew
Pod1
Pod2
Pod3
Pod4
</t>
    <phoneticPr fontId="8" type="noConversion"/>
  </si>
  <si>
    <t>UC001-003</t>
    <phoneticPr fontId="8" type="noConversion"/>
  </si>
  <si>
    <t>Amount=10.405, uneditable</t>
    <phoneticPr fontId="8" type="noConversion"/>
  </si>
  <si>
    <t>Haul Blend In Bin,There's only one Program and callsheet is empty -- Haul All</t>
    <phoneticPr fontId="44" type="noConversion"/>
  </si>
  <si>
    <t>HaulBlend page will be displayed
title =  Blend in Bin - EverCRETE*(DN#1)+0.4%CFR+0.25%CFL-4+3%EA-5+0.3%CDF-6P+0.1%ASM-3+1kg/m3LCF-7
Below information will be displayed and cannot be modified:
BulkPlant = EST Bulk Plant
From Storage =Silo3
Customer = Empty
BaseBlend = EverCRETE*(DN#1)+Additives
CallsheetNumber = Empty
Rig =Advance5
User can modify below information
Haul Amount =0 
Haul All: unchecked
Rig: Advance5
Go With Crew: Unchecked
Load to an Existing Haul:unchecked
Estimated Load Time
Expected On Location Time 
Estimated Travel Time
Third Party
Crew
Pod1
Pod2
Pod3
Pod4</t>
    <phoneticPr fontId="44" type="noConversion"/>
  </si>
  <si>
    <t>Pod1=15.123</t>
    <phoneticPr fontId="8" type="noConversion"/>
  </si>
  <si>
    <t>Save Haul Blend</t>
    <phoneticPr fontId="8" type="noConversion"/>
  </si>
  <si>
    <t>Pod1=10.405</t>
    <phoneticPr fontId="8" type="noConversion"/>
  </si>
  <si>
    <t xml:space="preserve">Click on Yes </t>
    <phoneticPr fontId="8" type="noConversion"/>
  </si>
  <si>
    <t>Click Menu:PRG2300829.00-ECOproteus CORE + Additives -10t</t>
    <phoneticPr fontId="8" type="noConversion"/>
  </si>
  <si>
    <t>Check if Rig is editable</t>
    <phoneticPr fontId="8" type="noConversion"/>
  </si>
  <si>
    <t>User is able to change Rig from Adance5 to Advance6</t>
    <phoneticPr fontId="8" type="noConversion"/>
  </si>
  <si>
    <t>Input Pod1 = 16</t>
    <phoneticPr fontId="8" type="noConversion"/>
  </si>
  <si>
    <t>Click on Save</t>
    <phoneticPr fontId="8" type="noConversion"/>
  </si>
  <si>
    <t>Click on Yes to continue the flow</t>
    <phoneticPr fontId="8" type="noConversion"/>
  </si>
  <si>
    <t>Haul Blend Successfully</t>
    <phoneticPr fontId="8" type="noConversion"/>
  </si>
  <si>
    <t>Click on Haul Blend PRG2300829.00-ECOproteus CORE + Additives -10t again, checking Remains Amount</t>
    <phoneticPr fontId="8" type="noConversion"/>
  </si>
  <si>
    <t>Remains Amount = 0</t>
    <phoneticPr fontId="8" type="noConversion"/>
  </si>
  <si>
    <t xml:space="preserve">Bulk Plant：
Schedule Blend Requset successfully on BIN column </t>
    <phoneticPr fontId="8" type="noConversion"/>
  </si>
  <si>
    <t>Schedule BlendRequset
Program ID.Revision = PRG2300829.01
Customer = Cenovus Energy Inc.
Job Type = Product Casing
Base Blend =Scavenger-ECOproteus Pro
Amount = 10
Mix Water = 2.262
Blend Test not checked
BulkPlant = EDM Bulk Plant
Silo=6</t>
    <phoneticPr fontId="8" type="noConversion"/>
  </si>
  <si>
    <t>display Menu:PRG2300829.01-ECOproteus PRO - 10t
status:Scheduled</t>
    <phoneticPr fontId="8" type="noConversion"/>
  </si>
  <si>
    <t xml:space="preserve"> </t>
    <phoneticPr fontId="8" type="noConversion"/>
  </si>
  <si>
    <t xml:space="preserve">Open HaulBlend page:
title =  PRG2300829.00-ECOproteus CORE + Additives -10t
The following information is displayed that cannot be modified:
BulkPlant = EMD Bulk Plant
From Storage =Silo10
Customer=Cenovus Energy Inc.
Program:PRG2300829.00
JobType=Production
Category=Scavenger
BaseBlend=ECOproteus Pro
CallsheetNumber= Empty
LoadSheet id =50434
Total Tonnage(Add includel)=10.385
RemainAmount =10.385
You can modify the following information
HauleAmount =0
Haul All  unchecked
GowithCrew unchecked
Rig = Advance5
Load to an Existing Haul unchecked
Estimated Load Time
Expected On Location Time 
Estimated Travel Time
Third Party
Crew
Pod1
Pod2
Pod3
Pod4
</t>
    <phoneticPr fontId="8" type="noConversion"/>
  </si>
  <si>
    <t>Estimated Load  Time is  hidden
Expected On Location Time is hidden 
Estimated Travel Time is  hidden
Third Part is  hidden
Crew is hidden
System will display the dropdown list of Existing Haul</t>
    <phoneticPr fontId="8" type="noConversion"/>
  </si>
  <si>
    <t xml:space="preserve">Select a value from the dropdown list </t>
    <phoneticPr fontId="8" type="noConversion"/>
  </si>
  <si>
    <t>Living Sky | Joe Siemens 11月8 10：59</t>
    <phoneticPr fontId="8" type="noConversion"/>
  </si>
  <si>
    <t xml:space="preserve">Alice </t>
    <phoneticPr fontId="8" type="noConversion"/>
  </si>
  <si>
    <t>UC001-004</t>
    <phoneticPr fontId="8" type="noConversion"/>
  </si>
  <si>
    <t>UC001-005</t>
    <phoneticPr fontId="8" type="noConversion"/>
  </si>
  <si>
    <t>UC001-006</t>
    <phoneticPr fontId="8" type="noConversion"/>
  </si>
  <si>
    <t>UC001-007</t>
    <phoneticPr fontId="8" type="noConversion"/>
  </si>
  <si>
    <t>UC001-008</t>
    <phoneticPr fontId="8" type="noConversion"/>
  </si>
  <si>
    <t>UC001-009</t>
    <phoneticPr fontId="8" type="noConversion"/>
  </si>
  <si>
    <t>Alice</t>
    <phoneticPr fontId="8" type="noConversion"/>
  </si>
  <si>
    <t>Menu should be enlighted if condition meets requirement,</t>
    <phoneticPr fontId="8" type="noConversion"/>
  </si>
  <si>
    <t>https://github.com/Sanjel-Energy-Services/eService_WorkItems/issues/130</t>
    <phoneticPr fontId="8" type="noConversion"/>
  </si>
  <si>
    <t>001-004</t>
    <phoneticPr fontId="8" type="noConversion"/>
  </si>
  <si>
    <t>001-005</t>
    <phoneticPr fontId="8" type="noConversion"/>
  </si>
  <si>
    <t>001-006</t>
    <phoneticPr fontId="8" type="noConversion"/>
  </si>
  <si>
    <t>001-007</t>
    <phoneticPr fontId="8" type="noConversion"/>
  </si>
  <si>
    <t>Click Haul Blend and move mouse over CS1110726 - PRODUCTIONmix LW + Additives - 16t</t>
    <phoneticPr fontId="8" type="noConversion"/>
  </si>
  <si>
    <t>Click Haul Blend and move mouse over CS1110726 - PRODUCTIONmix LW + Additives - 10t</t>
    <phoneticPr fontId="8" type="noConversion"/>
  </si>
  <si>
    <t>Display Blendcompleted
 PRODUCTIONmix LW + Additives - 16t will be enabled</t>
    <phoneticPr fontId="8" type="noConversion"/>
  </si>
  <si>
    <t>Display Blending
 PRODUCTIONmix LW + Additives - 10t will be enabled</t>
    <phoneticPr fontId="8" type="noConversion"/>
  </si>
  <si>
    <t>Click Haul Blend and move mouse over
CS1110726 - PRODUCTIONmix LW + Additives - 11t</t>
    <phoneticPr fontId="8" type="noConversion"/>
  </si>
  <si>
    <t>Click Haul Blend and move mouse over
CS1110726 - PRODUCTIONmix LW + Additives - 24t</t>
    <phoneticPr fontId="8" type="noConversion"/>
  </si>
  <si>
    <t>Click Haul Blend and move mouse over
CS1110726 - PRODUCTIONmix LW + Additives - 17t</t>
    <phoneticPr fontId="8" type="noConversion"/>
  </si>
  <si>
    <t>Mouse Hover Menu：PRG2101690-SURFACEmix PRO + Additives -7t</t>
    <phoneticPr fontId="8" type="noConversion"/>
  </si>
  <si>
    <t>BlendCompleted
SURFACEmix PRO + Additives -12t will not be enabled</t>
    <phoneticPr fontId="8" type="noConversion"/>
  </si>
  <si>
    <t>Scheduled|ParitialHaulScheduled
SURFACEmix PRO + Additives -8t will be enabled</t>
    <phoneticPr fontId="8" type="noConversion"/>
  </si>
  <si>
    <t>Mouse Hover Menu：PRG2101690-SURFACEmix PRO + Additives  -9t</t>
    <phoneticPr fontId="8" type="noConversion"/>
  </si>
  <si>
    <t>Mouse Hover Menu：PRG2101690-SURFACEmix PRO + Additives  -16t</t>
    <phoneticPr fontId="8" type="noConversion"/>
  </si>
  <si>
    <t>Stored
SURFACEmix PRO + Additives  -16t</t>
    <phoneticPr fontId="8" type="noConversion"/>
  </si>
  <si>
    <t>display Menu:  
Blend in Bin - EverCRETE(DN#1) + 0.4%CFR+0.25%CFL-4+3%EA-5+0.3%CDF-6P+0.1%ASM-3+1kg/m3 LCF-7 
status:Scheduled
CS1110707 -Ecoproteus PRO + Additives -9.347  Callsheet order is in gray and can not be editable
CS1110712 - Ecoproteus PRO + Additives - 16.616 Callsheet order is in gray and can not be editable</t>
    <phoneticPr fontId="8" type="noConversion"/>
  </si>
  <si>
    <t>Decimal test</t>
    <phoneticPr fontId="8" type="noConversion"/>
  </si>
  <si>
    <t>1.0</t>
    <phoneticPr fontId="8" type="noConversion"/>
  </si>
  <si>
    <t>Scheduled QTY = 10.468</t>
    <phoneticPr fontId="8" type="noConversion"/>
  </si>
  <si>
    <t>Check Quantity value</t>
    <phoneticPr fontId="8" type="noConversion"/>
  </si>
  <si>
    <t>Check Scheduled QTY value</t>
    <phoneticPr fontId="8" type="noConversion"/>
  </si>
  <si>
    <t>Quantity = 10.468</t>
    <phoneticPr fontId="8" type="noConversion"/>
  </si>
  <si>
    <t>Decimal Test</t>
    <phoneticPr fontId="8" type="noConversion"/>
  </si>
  <si>
    <r>
      <t xml:space="preserve">Bulk Plant：
Schedule Blend Requset on BIN column Successfully
Schedule BlendRequset
Program ID.Revision = PRG2300829.00
Customer = Cenovus Energy Inc.
Job Type = Product Casing
Base Blend = Lead1-ECOproteus Pro
Total Blend Tonnage  is checked
</t>
    </r>
    <r>
      <rPr>
        <b/>
        <sz val="10"/>
        <rFont val="宋体"/>
        <family val="3"/>
        <charset val="134"/>
      </rPr>
      <t>Amount =</t>
    </r>
    <r>
      <rPr>
        <sz val="10"/>
        <rFont val="宋体"/>
        <family val="3"/>
        <charset val="134"/>
      </rPr>
      <t xml:space="preserve"> </t>
    </r>
    <r>
      <rPr>
        <b/>
        <sz val="10"/>
        <rFont val="宋体"/>
        <family val="3"/>
        <charset val="134"/>
      </rPr>
      <t>10.4679</t>
    </r>
    <r>
      <rPr>
        <sz val="10"/>
        <rFont val="宋体"/>
        <family val="3"/>
        <charset val="134"/>
      </rPr>
      <t xml:space="preserve">
Mix Water = 0.546
Blend Test is checked
BulkPlant = LLD Bulk Plant
Load to Bin: Silo=1</t>
    </r>
    <phoneticPr fontId="8" type="noConversion"/>
  </si>
  <si>
    <t>Check scheduled amount in database</t>
    <phoneticPr fontId="8" type="noConversion"/>
  </si>
  <si>
    <t>select ProductHaulLoadLifeStatus,  TotalBlendWeight, BaseBlendWeight,RemainsAmount,  * from ProductHaulLoad order by modified_datetime DESC;</t>
    <phoneticPr fontId="8" type="noConversion"/>
  </si>
  <si>
    <t>TotalBlendWeight = 10.4679</t>
    <phoneticPr fontId="8" type="noConversion"/>
  </si>
  <si>
    <t>display Menu:
PRG2300829.00-ECOproteus PRO + Additives -10.468t</t>
    <phoneticPr fontId="8" type="noConversion"/>
  </si>
  <si>
    <t>HaulBlend（Main Progress Haul All）(One program has multiple callsheets)</t>
    <phoneticPr fontId="8" type="noConversion"/>
  </si>
  <si>
    <t>HaulBlend-Load to an existint haul(One program has only one callsheet)</t>
    <phoneticPr fontId="8" type="noConversion"/>
  </si>
  <si>
    <t xml:space="preserve">Open HaulBlend page:
title =  PRG2300829.00-ECOproteus PRO + Additives -10.468t
The following information is displayed that cannot be modified:
BulkPlant = LLD Bulk Plant
From Storage =Silo 1
Customer=Cenovus Energy Inc.
Program:PRG2300829.00
JobType=Production 
Category=Lead 1
BaseBlend=ECOproteus PRO 
CallsheetNumber= Empty
LoadSheet id =50355
Total Tonnage(Add includel)=10.468
RemainAmount =10.468
You can modify the following information
HauleAmount =0
Haul All                  unchecked
GowithCrew                unchecked
Rig = Advance5
Load to an Existing Haul   unchecked
Estimated Load Time        Current Time
Expected On Location Time  Current Time
Estimated Travel Time      4
Third Party                unchecked
Crew                       None
Pod1=0
Pod2=0
Pod3=0
Pod4=0
</t>
    <phoneticPr fontId="8" type="noConversion"/>
  </si>
  <si>
    <t xml:space="preserve">Expand the dropdown list of Call Sheet Number </t>
    <phoneticPr fontId="8" type="noConversion"/>
  </si>
  <si>
    <t>System will display below information.
Empty
1110707
1110720</t>
    <phoneticPr fontId="8" type="noConversion"/>
  </si>
  <si>
    <t>Select 1110707 from the dropdown list</t>
    <phoneticPr fontId="8" type="noConversion"/>
  </si>
  <si>
    <t>Tick up Haul All checkbox</t>
    <phoneticPr fontId="8" type="noConversion"/>
  </si>
  <si>
    <t>Haul Amount=10.468, uneditable</t>
    <phoneticPr fontId="8" type="noConversion"/>
  </si>
  <si>
    <t>Callsheetnumber = 1110707
Rig will be auto-populated.Rig = PD254</t>
    <phoneticPr fontId="8" type="noConversion"/>
  </si>
  <si>
    <t>Input Pod1= 10.468</t>
    <phoneticPr fontId="8" type="noConversion"/>
  </si>
  <si>
    <t>Crew = Jimmy Rubio | 446713L | 746713</t>
    <phoneticPr fontId="8" type="noConversion"/>
  </si>
  <si>
    <t>Rig should not be editable, however Adam has changed code.</t>
    <phoneticPr fontId="8" type="noConversion"/>
  </si>
  <si>
    <t>Scheduled QTY = 16.124</t>
    <phoneticPr fontId="8" type="noConversion"/>
  </si>
  <si>
    <t xml:space="preserve">
Schedule Blend Requset Successfully
BulkPlant = EMD Bulk Plant
Load to BIN: 2107-1
Schedule BlendRequest
ProgramID = PRG2300829.00
Customer = Cenovus Energy Inc
Job Type = Surface Casing
BaseBlend= Lead1-ECOproteus CORE
TotalBlendTonnage is checked
Amount = 16.124
Blend Test not checked
Mix Water = 0.461
Comments = Schedule blend request from BIN 2107-1 of EMD BUlk Plant
</t>
    <phoneticPr fontId="8" type="noConversion"/>
  </si>
  <si>
    <t>Check Blending Status</t>
    <phoneticPr fontId="8" type="noConversion"/>
  </si>
  <si>
    <t>Blending Status = Scheduled</t>
    <phoneticPr fontId="8" type="noConversion"/>
  </si>
  <si>
    <t>TotalBlendWeight = 16124
BaseBlendWeight = 15593.8104448743
RemainsAmount = 16124
ProductHaulLoadLifeStatus = 1</t>
    <phoneticPr fontId="8" type="noConversion"/>
  </si>
  <si>
    <t>display Menu: PRG2300829.00-ECOproteus CORE + Additives -16.124t</t>
    <phoneticPr fontId="8" type="noConversion"/>
  </si>
  <si>
    <t xml:space="preserve"> click Menu:PRG2300829.00-ECOproteus CORE + Additives -16.124t</t>
    <phoneticPr fontId="8" type="noConversion"/>
  </si>
  <si>
    <t>HaulBlend（Main Progress PartilHaul)(Has Program--one callsheet number)</t>
    <phoneticPr fontId="8" type="noConversion"/>
  </si>
  <si>
    <t xml:space="preserve">Open HaulBlend page:
Title =  PRG2300829.00-ECOproteus CORE + Additives -16.124t
The following information is displayed that cannot be modified:
BulkPlant = EMD Bulk Plant
From Storage = 2107-1
Customer=Cenovus Energy Inc.
Program:PRG2300829.00
JobType=Surface
Category=Lead 1
BaseBlend= ECOproteus CORE 
CallsheetNumber= 1110709
LoadSheet id =50358
Total Tonnage(Add includel)=16.124
Remains Amount =16.124
You can modify the following information
Rig = Advance5
HauleAmount =0
Haul All: unchecked
GowithCrew: unchecked
Load to an Existing Haul: unchecked
Estimated Load Time
Expected On Location Time 
Estimated Travel Time
Third Party
Crew
Pod1
Pod2
Pod3
Pod4
</t>
    <phoneticPr fontId="8" type="noConversion"/>
  </si>
  <si>
    <t>HaulBlend from  Blend In Bin,There's multiple callsheets</t>
    <phoneticPr fontId="44" type="noConversion"/>
  </si>
  <si>
    <t>System will display multiple callsheets during haul blend if user load blend to bin from multiple callsheets.</t>
    <phoneticPr fontId="8" type="noConversion"/>
  </si>
  <si>
    <t xml:space="preserve">Check Scheduled QTY of Callsheet2  </t>
    <phoneticPr fontId="8" type="noConversion"/>
  </si>
  <si>
    <t xml:space="preserve">Check Scheduled QTY of Callsheet1  </t>
    <phoneticPr fontId="8" type="noConversion"/>
  </si>
  <si>
    <t>Check Scheduled QTY of PRG2300829.01</t>
    <phoneticPr fontId="8" type="noConversion"/>
  </si>
  <si>
    <t xml:space="preserve">CS#/PRG#= 1110707
Scheduled QTY = 16.125
</t>
    <phoneticPr fontId="8" type="noConversion"/>
  </si>
  <si>
    <t>CS#/PRG# = 1110720
Scheduled QTY = 17.123</t>
    <phoneticPr fontId="8" type="noConversion"/>
  </si>
  <si>
    <t>CS#/PRG# = PRG2300829.01
Scheduled QTY = 14.667</t>
    <phoneticPr fontId="8" type="noConversion"/>
  </si>
  <si>
    <t>Right click on ECOproteus PRO of PD254 and click Load blend to BIN</t>
    <phoneticPr fontId="8" type="noConversion"/>
  </si>
  <si>
    <r>
      <rPr>
        <b/>
        <sz val="10"/>
        <rFont val="宋体"/>
        <family val="3"/>
        <charset val="134"/>
      </rPr>
      <t xml:space="preserve">
RigBoard：</t>
    </r>
    <r>
      <rPr>
        <sz val="10"/>
        <rFont val="宋体"/>
        <family val="3"/>
        <charset val="134"/>
      </rPr>
      <t xml:space="preserve">
Create three requests for the same rig
Schedule BlendRequset1 、2
RD  Bulk Plant  Silo 9
Blend Request1 Rig = PD254 Call Sheet Number = 1110707  Mix Water = 0.546 Blend Test: Checked Total Blend:Ecoproteus PRO Amount =16.1246  Total Amount = 16.1246
Blend Request2 Rig = Akita6 Call Sheet Number = 1110712  Mix Water = 0.546 Blend Test: Checked Total Blend: Ecoproteus PRO Amount =17.1234 Total Amount = 17.1234
Blendstatus = </t>
    </r>
    <r>
      <rPr>
        <sz val="10"/>
        <color rgb="FFFF0000"/>
        <rFont val="宋体"/>
        <family val="3"/>
        <charset val="134"/>
      </rPr>
      <t xml:space="preserve">Blendcompleted
</t>
    </r>
    <r>
      <rPr>
        <b/>
        <sz val="10"/>
        <rFont val="宋体"/>
        <family val="3"/>
        <charset val="134"/>
      </rPr>
      <t xml:space="preserve">
Bulk Plant：
RD  Bulk Plant  Silo 9   Quantity = 0  Blend in the Bin = Null</t>
    </r>
    <r>
      <rPr>
        <sz val="10"/>
        <rFont val="宋体"/>
        <family val="3"/>
        <charset val="134"/>
      </rPr>
      <t xml:space="preserve">
  ProgramID = PRG2300829.01  Customer = Cenovus Energy Inc.  Job Type = Product Casing  Base Blend = Lead1-ECOproteus PRO  Base Blend Tonnage = 14.1234 Mix Water = 0.546
  Blend Test = Checked  Bulk Plant = RD  Bulk Plant    Load to Bin=Silo9  Schedule BlendRequset status=</t>
    </r>
    <r>
      <rPr>
        <sz val="10"/>
        <color rgb="FFFF0000"/>
        <rFont val="宋体"/>
        <family val="3"/>
        <charset val="134"/>
      </rPr>
      <t>BlendCompleted</t>
    </r>
    <r>
      <rPr>
        <sz val="10"/>
        <rFont val="宋体"/>
        <family val="3"/>
        <charset val="134"/>
      </rPr>
      <t xml:space="preserve">
</t>
    </r>
    <phoneticPr fontId="44" type="noConversion"/>
  </si>
  <si>
    <t>Load blend to BIN successfully
Quantity = 16.125</t>
    <phoneticPr fontId="8" type="noConversion"/>
  </si>
  <si>
    <t>Quantity = 16.125</t>
    <phoneticPr fontId="8" type="noConversion"/>
  </si>
  <si>
    <t>Right click on ECOproteus PRO of Akita6 and click Load blend to BIN</t>
    <phoneticPr fontId="8" type="noConversion"/>
  </si>
  <si>
    <t>Load blend to BIN successfully
Quantity = 16.125 + 17.123 = 33.248</t>
    <phoneticPr fontId="8" type="noConversion"/>
  </si>
  <si>
    <t>Quantity = 33.248</t>
    <phoneticPr fontId="8" type="noConversion"/>
  </si>
  <si>
    <t>Right click on ECOproteus PRO of PRG2300829.01 and click Load blend to BIN</t>
    <phoneticPr fontId="8" type="noConversion"/>
  </si>
  <si>
    <t>QTY = 16.125</t>
    <phoneticPr fontId="8" type="noConversion"/>
  </si>
  <si>
    <t>QTY = 17.123</t>
    <phoneticPr fontId="8" type="noConversion"/>
  </si>
  <si>
    <t>QTY = 14.667</t>
    <phoneticPr fontId="8" type="noConversion"/>
  </si>
  <si>
    <t>Load blend to BIN successfully
Quantity = 33.248 + 14.667 = 47.915</t>
    <phoneticPr fontId="8" type="noConversion"/>
  </si>
  <si>
    <t>Quantity = 47.915</t>
    <phoneticPr fontId="8" type="noConversion"/>
  </si>
  <si>
    <t>click haul blend and click Menu:
Blend in Bin - ECOproteus PRO+0.1%CFR-2+0.5%CFL-3+1.5%CaCI2+1.5%FWC-2+0.1%SPC-11+0.15%CDF-6P+1kg/m3LCF-7</t>
    <phoneticPr fontId="44" type="noConversion"/>
  </si>
  <si>
    <t>Expand the dropdown list of Call sheet number</t>
    <phoneticPr fontId="8" type="noConversion"/>
  </si>
  <si>
    <t>System will display below callsheet numbers.
Empty
1110677
1110680
1110703
1110704
1110707
1110708
1110710
1110712
1110720
1110723
1110727
1110730
1110731
1110732
1110733
1110734</t>
    <phoneticPr fontId="8" type="noConversion"/>
  </si>
  <si>
    <t xml:space="preserve">System will display below callsheet numbers.
Empty
1110707
1110712
1110720
</t>
    <phoneticPr fontId="8" type="noConversion"/>
  </si>
  <si>
    <t>Select callsheetnumber from the dropdown list</t>
    <phoneticPr fontId="8" type="noConversion"/>
  </si>
  <si>
    <t>Callsheetnumber = 1110707</t>
    <phoneticPr fontId="8" type="noConversion"/>
  </si>
  <si>
    <r>
      <rPr>
        <b/>
        <sz val="10"/>
        <rFont val="宋体"/>
        <family val="3"/>
        <charset val="134"/>
      </rPr>
      <t>HaulBlend page is displayed:</t>
    </r>
    <r>
      <rPr>
        <sz val="10"/>
        <rFont val="宋体"/>
        <family val="3"/>
        <charset val="134"/>
      </rPr>
      <t xml:space="preserve">
Blend in Bin - ECOproteus PRO+0.1%CFR-2+0.5%CFL-3+1.5%CaCI2+1.5%FWC...
The following information is displayed that cannot be modified:
BulkPlant = RD Bulk Plant
From Storage =Silo9
Customer= Empty
Blend Blend= ECOproteus PRO+Additives
You can modify the following information
CallsheetNumber=  Empty
Rig = PD186
HauleAmount =0  
Haul All unchecked
Load to an Existing Haul unchecked
Estimated Load Time = Current Time
Expected On Location Time= Current Time
Estimated Travel Time = 4
Third Party unchecked
Crew
Pod1=0
Pod2=0
Pod3=0
Pod4=0
</t>
    </r>
    <phoneticPr fontId="44" type="noConversion"/>
  </si>
  <si>
    <t>Callsheetnumber = 1110707
Customer = Cenovus Energy Inc.
Rig = PD186</t>
    <phoneticPr fontId="8" type="noConversion"/>
  </si>
  <si>
    <t>Input value to the textbox of Haul Amount</t>
    <phoneticPr fontId="44" type="noConversion"/>
  </si>
  <si>
    <t>Input value to the textbox of Pod1</t>
    <phoneticPr fontId="8" type="noConversion"/>
  </si>
  <si>
    <t>Select crew from the dropdown list</t>
    <phoneticPr fontId="44" type="noConversion"/>
  </si>
  <si>
    <t>Input haul amount to the textbox of Bin 1985 Load Amount</t>
    <phoneticPr fontId="8" type="noConversion"/>
  </si>
  <si>
    <t>Haul Amount = 49.915</t>
    <phoneticPr fontId="44" type="noConversion"/>
  </si>
  <si>
    <t>Bin 1985 Load Amount = 49.915</t>
    <phoneticPr fontId="8" type="noConversion"/>
  </si>
  <si>
    <t>Pod1 = 49.915</t>
    <phoneticPr fontId="44" type="noConversion"/>
  </si>
  <si>
    <t>Quantity value will be populated to the textbox of Haul Amount.
Haul Amount = 47.915</t>
    <phoneticPr fontId="8" type="noConversion"/>
  </si>
  <si>
    <t>Untick Haul All</t>
    <phoneticPr fontId="8" type="noConversion"/>
  </si>
  <si>
    <t>Haul Amount textbox will be cleared.</t>
    <phoneticPr fontId="8" type="noConversion"/>
  </si>
  <si>
    <t>Haul Amount = 47.915</t>
    <phoneticPr fontId="8" type="noConversion"/>
  </si>
  <si>
    <t>Haul Amount = NULL</t>
    <phoneticPr fontId="8" type="noConversion"/>
  </si>
  <si>
    <t>目前系统实现里，没有这个判断
System will haul blend successfully</t>
    <phoneticPr fontId="8" type="noConversion"/>
  </si>
  <si>
    <t>Haul Blend section will be displayed</t>
    <phoneticPr fontId="8" type="noConversion"/>
  </si>
  <si>
    <t>Input HaulAmount =10.1647
Pod1=10.1647
Bin 1985 Load Amount =10.1647</t>
    <phoneticPr fontId="8" type="noConversion"/>
  </si>
  <si>
    <t>HaulAmount =10.1647
Pod1=10.1647
Bin 1985 Load Amount =10.1647</t>
    <phoneticPr fontId="44" type="noConversion"/>
  </si>
  <si>
    <t>Click Load Blend to Bulker</t>
    <phoneticPr fontId="8" type="noConversion"/>
  </si>
  <si>
    <t>System will display product haul and shippingload sheet information as below.
Jimmy Rubio| 446713L | 746713-17:30  Load Blend to Bulker ECOproteus PRO+Additives -10.1647t</t>
    <phoneticPr fontId="44" type="noConversion"/>
  </si>
  <si>
    <t xml:space="preserve">Stored
PRODUCTIONmix LW + Additives - 24t WILL  be enabled
 </t>
    <phoneticPr fontId="8" type="noConversion"/>
  </si>
  <si>
    <t>Scheduled
PRODUCTIONmix LW + Additives - 11t WILL be enabled</t>
    <phoneticPr fontId="8" type="noConversion"/>
  </si>
  <si>
    <t xml:space="preserve">
PRODUCTIONmix LW + Additives - 17t WILL be enabled</t>
    <phoneticPr fontId="8" type="noConversion"/>
  </si>
  <si>
    <t>Scheduled
SURFACEmix PRO + Additives -10t will be enabled</t>
    <phoneticPr fontId="8" type="noConversion"/>
  </si>
  <si>
    <t>Scheduled Blend Request does not appear on BIN column of Bulk Plant</t>
    <phoneticPr fontId="8" type="noConversion"/>
  </si>
  <si>
    <t>Scheduled|HaulScheduled
SURFACEmix PRO + Additives -7t will be enabled</t>
    <phoneticPr fontId="8" type="noConversion"/>
  </si>
  <si>
    <t>Blending
SURFACEmix PRO + Additives  -9t will be enabled</t>
    <phoneticPr fontId="8" type="noConversion"/>
  </si>
  <si>
    <t xml:space="preserve">RigBoard: 
      Blend: Schedule Blend Request1 Amount = 16t,    status = Blendcompleted 
      Blend: Schedule Blend Request2 Amount = 10t,    status = Blending
      Blend: Schedule Blend Request3 Amount = 11t,    status = Scheduled
      Blend: Schedule Blend Request4 Amount = 24t,    status = Stored
      Blend: Schedule Blend Request5 Amount = 17t,    status = Blendcompleted|HaulScheduled
BulkPlant:
      BIN: Schedule Blend Request 6   Amount=10t,      status = Scheduled
      BIN: Schedule Blend Request 7   Amount=12t       status = BlendCompleted
      BIN: Schedule Blend Request 8   Amount = 18t, Haul Blend 6t    status = Scheduled|ParitialHaulScheduled
      BIN: Schedule Blend Request 9   Amount = 7t,  Haul Blend 7t    status = Scheduled|HaulScheduled
      BIN: Schedule Blend Request 10  Amount = 9t     status = Blending
      BIN: Schedule Blend Request 11  Amount = 16t     status = Stored
      BIN: Schedule Blend Request 11  Amount=18t ,
      BIN: Schedule Blend Request 12  Amount=8t , Haul Blend 8t
      Schedule a blend request from Blend column, Blend Request1 Amount = 16t,    status = Scheduled
Visit BIN column on Bulk Plant
</t>
    <phoneticPr fontId="8" type="noConversion"/>
  </si>
  <si>
    <t>System will display all Scheduled Blend Request
    CS1110726 - PRODUCTIONmix LW + Additives - 16t
    CS1110726 - PRODUCTIONmix LW + Additives - 10t
    CS1110726 - PRODUCTIONmix LW + Additives - 11t
    CS1110726 - PRODUCTIONmix LW + Additives - 24t
    CS1110726 - PRODUCTIONmix LW + Additives - 17t
    PRG2101690-SURFACEmix PRO + Additives -10t
    PRG2101690-SURFACEmix PRO + Additives -12t
    PRG2101690-SURFACEmix PRO + Additives -8t
    PRG2101690-SURFACEmix PRO + Additives -7t
    PRG2101690-SURFACEmix PRO + Additives -9t
    PRG2101690-SURFACEmix PRO + Additives -16t
    PRG2101690-SURFACEmix PRO + Additives -18t
    Blend in Bin-ECOprime + 0.7% CFL-12 + 0.5% SCA-6 + 0.5% SCA-7 + 0.35% MCR-7 + 0.3% ASM-3 + 1% FWC-2 + 0.2% CDF-6P
    CS1110726 - PRODUCTIONmix LW + Additives - 16t</t>
    <phoneticPr fontId="8" type="noConversion"/>
  </si>
  <si>
    <t>Click Haul Blend and move mouse over
 CS1110726 - PRODUCTIONmix LW + Additives - 16t</t>
    <phoneticPr fontId="8" type="noConversion"/>
  </si>
  <si>
    <t>Scheduled
CS1110726 - PRODUCTIONmix LW + Additives - 16t is in gray and can not be editable</t>
    <phoneticPr fontId="8" type="noConversion"/>
  </si>
  <si>
    <t>System will not display stored status on Bulk Plant Bin.</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</si>
</sst>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0\ "/>
    <numFmt numFmtId="177" formatCode="0.0\ \h"/>
    <numFmt numFmtId="178" formatCode="0\ \m"/>
    <numFmt numFmtId="179" formatCode="d\-mmm\-yyyy"/>
    <numFmt numFmtId="180" formatCode="mmmm\ d\,\ yyyy"/>
    <numFmt numFmtId="181" formatCode="#,##0.0\ \h"/>
  </numFmts>
  <fonts count="52" x14ac:knownFonts="1">
    <font>
      <sz val="10"/>
      <name val="Arial"/>
      <charset val="134"/>
    </font>
    <font>
      <sz val="11"/>
      <color theme="1"/>
      <name val="宋体"/>
      <family val="2"/>
      <scheme val="minor"/>
    </font>
    <font>
      <u/>
      <sz val="9"/>
      <color indexed="12"/>
      <name val="Arial"/>
      <family val="2"/>
    </font>
    <font>
      <sz val="8"/>
      <name val="Arial"/>
      <family val="2"/>
    </font>
    <font>
      <b/>
      <sz val="16"/>
      <color indexed="9"/>
      <name val="Arial"/>
      <family val="2"/>
    </font>
    <font>
      <b/>
      <sz val="8"/>
      <color indexed="9"/>
      <name val="Arial"/>
      <family val="2"/>
    </font>
    <font>
      <b/>
      <sz val="10"/>
      <color indexed="9"/>
      <name val="Arial"/>
      <family val="2"/>
    </font>
    <font>
      <b/>
      <sz val="9"/>
      <name val="Arial"/>
      <family val="2"/>
    </font>
    <font>
      <sz val="9"/>
      <name val="Arial"/>
      <family val="2"/>
    </font>
    <font>
      <b/>
      <sz val="10"/>
      <name val="Arial"/>
      <family val="2"/>
    </font>
    <font>
      <b/>
      <sz val="12"/>
      <name val="Calibri"/>
      <family val="2"/>
    </font>
    <font>
      <sz val="10"/>
      <name val="Calibri"/>
      <family val="2"/>
    </font>
    <font>
      <b/>
      <sz val="10"/>
      <name val="Calibri"/>
      <family val="2"/>
    </font>
    <font>
      <sz val="10"/>
      <name val="宋体"/>
      <family val="3"/>
      <charset val="134"/>
    </font>
    <font>
      <u/>
      <sz val="9"/>
      <color rgb="FF800080"/>
      <name val="Arial"/>
      <family val="2"/>
    </font>
    <font>
      <b/>
      <sz val="10"/>
      <color rgb="FFFFFFFF"/>
      <name val="Arial"/>
      <family val="2"/>
    </font>
    <font>
      <b/>
      <sz val="12"/>
      <color indexed="9"/>
      <name val="Arial"/>
      <family val="2"/>
    </font>
    <font>
      <sz val="10"/>
      <color indexed="9"/>
      <name val="Arial"/>
      <family val="2"/>
    </font>
    <font>
      <b/>
      <sz val="16"/>
      <name val="Arial"/>
      <family val="2"/>
    </font>
    <font>
      <b/>
      <sz val="18"/>
      <color indexed="9"/>
      <name val="Arial"/>
      <family val="2"/>
    </font>
    <font>
      <sz val="12"/>
      <name val="Arial"/>
      <family val="2"/>
    </font>
    <font>
      <b/>
      <sz val="9"/>
      <color indexed="9"/>
      <name val="Arial"/>
      <family val="2"/>
    </font>
    <font>
      <sz val="10"/>
      <color indexed="63"/>
      <name val="Arial"/>
      <family val="2"/>
    </font>
    <font>
      <b/>
      <sz val="10"/>
      <color indexed="63"/>
      <name val="Arial"/>
      <family val="2"/>
    </font>
    <font>
      <b/>
      <sz val="8"/>
      <color indexed="12"/>
      <name val="Courier New"/>
      <family val="3"/>
    </font>
    <font>
      <b/>
      <i/>
      <sz val="8"/>
      <color indexed="23"/>
      <name val="Arial"/>
      <family val="2"/>
    </font>
    <font>
      <sz val="10"/>
      <color indexed="23"/>
      <name val="Arial"/>
      <family val="2"/>
    </font>
    <font>
      <b/>
      <sz val="10"/>
      <color indexed="16"/>
      <name val="Arial"/>
      <family val="2"/>
    </font>
    <font>
      <b/>
      <i/>
      <sz val="10"/>
      <color indexed="55"/>
      <name val="Arial"/>
      <family val="2"/>
    </font>
    <font>
      <b/>
      <sz val="12"/>
      <color indexed="10"/>
      <name val="Arial"/>
      <family val="2"/>
    </font>
    <font>
      <b/>
      <i/>
      <sz val="8"/>
      <color indexed="55"/>
      <name val="Arial"/>
      <family val="2"/>
    </font>
    <font>
      <u/>
      <sz val="8"/>
      <color indexed="22"/>
      <name val="Arial"/>
      <family val="2"/>
    </font>
    <font>
      <b/>
      <sz val="9"/>
      <color indexed="16"/>
      <name val="Arial"/>
      <family val="2"/>
    </font>
    <font>
      <sz val="9"/>
      <color indexed="63"/>
      <name val="Arial"/>
      <family val="2"/>
    </font>
    <font>
      <b/>
      <u/>
      <sz val="9"/>
      <name val="Tahoma"/>
      <family val="2"/>
    </font>
    <font>
      <b/>
      <sz val="9"/>
      <name val="Tahoma"/>
      <family val="2"/>
    </font>
    <font>
      <sz val="9"/>
      <name val="Tahoma"/>
      <family val="2"/>
    </font>
    <font>
      <u/>
      <sz val="9"/>
      <name val="Tahoma"/>
      <family val="2"/>
    </font>
    <font>
      <sz val="10"/>
      <name val="Tahoma"/>
      <family val="2"/>
    </font>
    <font>
      <b/>
      <u/>
      <sz val="10"/>
      <name val="Tahoma"/>
      <family val="2"/>
    </font>
    <font>
      <sz val="10"/>
      <name val="Arial"/>
      <family val="2"/>
    </font>
    <font>
      <sz val="10"/>
      <name val="宋体"/>
      <family val="3"/>
      <charset val="134"/>
    </font>
    <font>
      <sz val="11"/>
      <color indexed="8"/>
      <name val="宋体"/>
      <family val="2"/>
      <scheme val="minor"/>
    </font>
    <font>
      <b/>
      <sz val="10"/>
      <name val="宋体"/>
      <family val="3"/>
      <charset val="134"/>
    </font>
    <font>
      <sz val="9"/>
      <name val="宋体"/>
      <family val="3"/>
      <charset val="134"/>
      <scheme val="minor"/>
    </font>
    <font>
      <u/>
      <sz val="9"/>
      <color theme="10"/>
      <name val="Arial"/>
      <family val="2"/>
    </font>
    <font>
      <sz val="9"/>
      <color theme="1"/>
      <name val="Arial"/>
      <family val="2"/>
    </font>
    <font>
      <sz val="10"/>
      <name val="宋体"/>
      <family val="2"/>
      <charset val="134"/>
    </font>
    <font>
      <b/>
      <sz val="10"/>
      <color rgb="FFFF0000"/>
      <name val="Arial"/>
      <family val="2"/>
    </font>
    <font>
      <b/>
      <sz val="10"/>
      <color rgb="FF00B050"/>
      <name val="宋体"/>
      <family val="3"/>
      <charset val="134"/>
    </font>
    <font>
      <sz val="10"/>
      <color rgb="FF00B050"/>
      <name val="宋体"/>
      <family val="3"/>
      <charset val="134"/>
    </font>
    <font>
      <sz val="10"/>
      <color rgb="FFFF0000"/>
      <name val="宋体"/>
      <family val="3"/>
      <charset val="134"/>
    </font>
  </fonts>
  <fills count="12">
    <fill>
      <patternFill patternType="none"/>
    </fill>
    <fill>
      <patternFill patternType="gray125"/>
    </fill>
    <fill>
      <patternFill patternType="solid">
        <fgColor indexed="22"/>
        <bgColor indexed="64"/>
      </patternFill>
    </fill>
    <fill>
      <patternFill patternType="solid">
        <fgColor indexed="8"/>
        <bgColor indexed="64"/>
      </patternFill>
    </fill>
    <fill>
      <patternFill patternType="solid">
        <fgColor indexed="9"/>
        <bgColor indexed="64"/>
      </patternFill>
    </fill>
    <fill>
      <patternFill patternType="solid">
        <fgColor indexed="55"/>
        <bgColor indexed="64"/>
      </patternFill>
    </fill>
    <fill>
      <patternFill patternType="solid">
        <fgColor indexed="63"/>
        <bgColor indexed="64"/>
      </patternFill>
    </fill>
    <fill>
      <patternFill patternType="solid">
        <fgColor indexed="12"/>
        <bgColor indexed="64"/>
      </patternFill>
    </fill>
    <fill>
      <patternFill patternType="solid">
        <fgColor indexed="23"/>
        <bgColor indexed="64"/>
      </patternFill>
    </fill>
    <fill>
      <patternFill patternType="solid">
        <fgColor rgb="FF00B050"/>
        <bgColor indexed="64"/>
      </patternFill>
    </fill>
    <fill>
      <patternFill patternType="solid">
        <fgColor theme="3" tint="0.59999389629810485"/>
        <bgColor indexed="64"/>
      </patternFill>
    </fill>
    <fill>
      <patternFill patternType="solid">
        <fgColor theme="0"/>
        <bgColor indexed="64"/>
      </patternFill>
    </fill>
  </fills>
  <borders count="57">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23"/>
      </left>
      <right style="thin">
        <color auto="1"/>
      </right>
      <top style="thin">
        <color auto="1"/>
      </top>
      <bottom/>
      <diagonal/>
    </border>
    <border>
      <left/>
      <right style="thin">
        <color auto="1"/>
      </right>
      <top/>
      <bottom style="thin">
        <color auto="1"/>
      </bottom>
      <diagonal/>
    </border>
    <border>
      <left style="thin">
        <color indexed="23"/>
      </left>
      <right style="thin">
        <color auto="1"/>
      </right>
      <top style="thin">
        <color auto="1"/>
      </top>
      <bottom style="thin">
        <color auto="1"/>
      </bottom>
      <diagonal/>
    </border>
    <border>
      <left style="thin">
        <color auto="1"/>
      </left>
      <right/>
      <top/>
      <bottom style="thin">
        <color auto="1"/>
      </bottom>
      <diagonal/>
    </border>
    <border>
      <left style="double">
        <color auto="1"/>
      </left>
      <right style="thin">
        <color auto="1"/>
      </right>
      <top/>
      <bottom style="thin">
        <color auto="1"/>
      </bottom>
      <diagonal/>
    </border>
    <border>
      <left style="double">
        <color auto="1"/>
      </left>
      <right style="thin">
        <color auto="1"/>
      </right>
      <top style="thin">
        <color auto="1"/>
      </top>
      <bottom style="thin">
        <color auto="1"/>
      </bottom>
      <diagonal/>
    </border>
    <border>
      <left style="medium">
        <color indexed="12"/>
      </left>
      <right/>
      <top/>
      <bottom style="medium">
        <color indexed="12"/>
      </bottom>
      <diagonal/>
    </border>
    <border>
      <left/>
      <right/>
      <top/>
      <bottom style="medium">
        <color indexed="12"/>
      </bottom>
      <diagonal/>
    </border>
    <border>
      <left/>
      <right style="medium">
        <color indexed="12"/>
      </right>
      <top/>
      <bottom style="medium">
        <color indexed="12"/>
      </bottom>
      <diagonal/>
    </border>
    <border>
      <left/>
      <right/>
      <top/>
      <bottom style="double">
        <color auto="1"/>
      </bottom>
      <diagonal/>
    </border>
    <border>
      <left style="medium">
        <color auto="1"/>
      </left>
      <right/>
      <top style="thin">
        <color auto="1"/>
      </top>
      <bottom style="thin">
        <color auto="1"/>
      </bottom>
      <diagonal/>
    </border>
    <border>
      <left style="medium">
        <color auto="1"/>
      </left>
      <right/>
      <top style="thin">
        <color auto="1"/>
      </top>
      <bottom/>
      <diagonal/>
    </border>
    <border>
      <left style="medium">
        <color auto="1"/>
      </left>
      <right/>
      <top style="thin">
        <color auto="1"/>
      </top>
      <bottom style="medium">
        <color auto="1"/>
      </bottom>
      <diagonal/>
    </border>
    <border>
      <left/>
      <right style="thin">
        <color auto="1"/>
      </right>
      <top/>
      <bottom style="medium">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diagonal/>
    </border>
    <border>
      <left/>
      <right/>
      <top/>
      <bottom style="medium">
        <color auto="1"/>
      </bottom>
      <diagonal/>
    </border>
    <border>
      <left/>
      <right/>
      <top style="thin">
        <color auto="1"/>
      </top>
      <bottom style="medium">
        <color auto="1"/>
      </bottom>
      <diagonal/>
    </border>
    <border>
      <left style="thin">
        <color auto="1"/>
      </left>
      <right/>
      <top style="double">
        <color auto="1"/>
      </top>
      <bottom style="thin">
        <color auto="1"/>
      </bottom>
      <diagonal/>
    </border>
    <border>
      <left/>
      <right/>
      <top style="double">
        <color auto="1"/>
      </top>
      <bottom style="thin">
        <color auto="1"/>
      </bottom>
      <diagonal/>
    </border>
    <border>
      <left/>
      <right style="thin">
        <color auto="1"/>
      </right>
      <top style="double">
        <color auto="1"/>
      </top>
      <bottom style="thin">
        <color auto="1"/>
      </bottom>
      <diagonal/>
    </border>
    <border>
      <left/>
      <right/>
      <top style="thin">
        <color auto="1"/>
      </top>
      <bottom/>
      <diagonal/>
    </border>
    <border>
      <left style="thin">
        <color auto="1"/>
      </left>
      <right/>
      <top/>
      <bottom style="medium">
        <color auto="1"/>
      </bottom>
      <diagonal/>
    </border>
    <border>
      <left/>
      <right/>
      <top style="medium">
        <color auto="1"/>
      </top>
      <bottom style="thin">
        <color auto="1"/>
      </bottom>
      <diagonal/>
    </border>
    <border>
      <left style="thin">
        <color auto="1"/>
      </left>
      <right style="double">
        <color auto="1"/>
      </right>
      <top style="thin">
        <color auto="1"/>
      </top>
      <bottom/>
      <diagonal/>
    </border>
    <border>
      <left style="thin">
        <color auto="1"/>
      </left>
      <right style="double">
        <color auto="1"/>
      </right>
      <top/>
      <bottom style="thin">
        <color auto="1"/>
      </bottom>
      <diagonal/>
    </border>
    <border>
      <left/>
      <right/>
      <top/>
      <bottom style="thin">
        <color auto="1"/>
      </bottom>
      <diagonal/>
    </border>
    <border>
      <left style="thin">
        <color auto="1"/>
      </left>
      <right/>
      <top/>
      <bottom style="thin">
        <color indexed="55"/>
      </bottom>
      <diagonal/>
    </border>
    <border>
      <left/>
      <right style="thin">
        <color auto="1"/>
      </right>
      <top/>
      <bottom style="thin">
        <color indexed="55"/>
      </bottom>
      <diagonal/>
    </border>
    <border>
      <left style="thin">
        <color indexed="63"/>
      </left>
      <right style="thin">
        <color auto="1"/>
      </right>
      <top style="thin">
        <color auto="1"/>
      </top>
      <bottom/>
      <diagonal/>
    </border>
    <border>
      <left style="thin">
        <color indexed="63"/>
      </left>
      <right style="thin">
        <color auto="1"/>
      </right>
      <top/>
      <bottom style="thin">
        <color auto="1"/>
      </bottom>
      <diagonal/>
    </border>
    <border>
      <left style="thin">
        <color indexed="23"/>
      </left>
      <right style="thin">
        <color auto="1"/>
      </right>
      <top/>
      <bottom/>
      <diagonal/>
    </border>
    <border>
      <left style="thin">
        <color indexed="23"/>
      </left>
      <right style="thin">
        <color auto="1"/>
      </right>
      <top/>
      <bottom style="thin">
        <color auto="1"/>
      </bottom>
      <diagonal/>
    </border>
    <border>
      <left style="medium">
        <color auto="1"/>
      </left>
      <right/>
      <top style="double">
        <color auto="1"/>
      </top>
      <bottom style="thin">
        <color auto="1"/>
      </bottom>
      <diagonal/>
    </border>
    <border>
      <left/>
      <right style="thin">
        <color auto="1"/>
      </right>
      <top style="double">
        <color auto="1"/>
      </top>
      <bottom/>
      <diagonal/>
    </border>
    <border>
      <left style="medium">
        <color indexed="12"/>
      </left>
      <right/>
      <top/>
      <bottom/>
      <diagonal/>
    </border>
    <border>
      <left/>
      <right style="medium">
        <color indexed="12"/>
      </right>
      <top/>
      <bottom/>
      <diagonal/>
    </border>
  </borders>
  <cellStyleXfs count="7">
    <xf numFmtId="0" fontId="0" fillId="0" borderId="0"/>
    <xf numFmtId="0" fontId="2" fillId="0" borderId="0" applyNumberFormat="0" applyFill="0" applyBorder="0" applyAlignment="0" applyProtection="0">
      <alignment vertical="top"/>
      <protection locked="0"/>
    </xf>
    <xf numFmtId="9" fontId="40" fillId="0" borderId="0" applyFont="0" applyFill="0" applyBorder="0" applyAlignment="0" applyProtection="0"/>
    <xf numFmtId="0" fontId="2" fillId="0" borderId="0" applyNumberFormat="0" applyFill="0" applyBorder="0" applyAlignment="0" applyProtection="0">
      <alignment vertical="top"/>
      <protection locked="0"/>
    </xf>
    <xf numFmtId="0" fontId="40" fillId="0" borderId="0"/>
    <xf numFmtId="9" fontId="40" fillId="0" borderId="0" applyFont="0" applyFill="0" applyBorder="0" applyAlignment="0" applyProtection="0"/>
    <xf numFmtId="0" fontId="42" fillId="0" borderId="0">
      <alignment vertical="center"/>
    </xf>
  </cellStyleXfs>
  <cellXfs count="328">
    <xf numFmtId="0" fontId="0" fillId="0" borderId="0" xfId="0"/>
    <xf numFmtId="0" fontId="3" fillId="2" borderId="0" xfId="0" applyFont="1" applyFill="1"/>
    <xf numFmtId="0" fontId="0" fillId="2" borderId="0" xfId="0" applyFont="1" applyFill="1" applyAlignment="1">
      <alignment wrapText="1"/>
    </xf>
    <xf numFmtId="0" fontId="0" fillId="2" borderId="0" xfId="0" applyFill="1"/>
    <xf numFmtId="0" fontId="0" fillId="2" borderId="0" xfId="0" applyFill="1" applyAlignment="1">
      <alignment horizontal="center"/>
    </xf>
    <xf numFmtId="0" fontId="4" fillId="4" borderId="0" xfId="0" applyFont="1" applyFill="1" applyAlignment="1">
      <alignment horizontal="left"/>
    </xf>
    <xf numFmtId="0" fontId="5" fillId="4" borderId="0" xfId="0" applyFont="1" applyFill="1" applyAlignment="1">
      <alignment horizontal="left"/>
    </xf>
    <xf numFmtId="0" fontId="6" fillId="3" borderId="10" xfId="0" applyFont="1" applyFill="1" applyBorder="1" applyAlignment="1">
      <alignment vertical="top"/>
    </xf>
    <xf numFmtId="0" fontId="6" fillId="3" borderId="11" xfId="0" applyFont="1" applyFill="1" applyBorder="1" applyAlignment="1">
      <alignment vertical="top"/>
    </xf>
    <xf numFmtId="0" fontId="6" fillId="3" borderId="12" xfId="0" applyFont="1" applyFill="1" applyBorder="1" applyAlignment="1">
      <alignment vertical="top"/>
    </xf>
    <xf numFmtId="0" fontId="7" fillId="2" borderId="10" xfId="0" applyFont="1" applyFill="1" applyBorder="1" applyAlignment="1">
      <alignment horizontal="center" vertical="center" wrapText="1"/>
    </xf>
    <xf numFmtId="0" fontId="7" fillId="2" borderId="10" xfId="0" applyNumberFormat="1" applyFont="1" applyFill="1" applyBorder="1" applyAlignment="1">
      <alignment horizontal="center" vertical="center" wrapText="1"/>
    </xf>
    <xf numFmtId="9" fontId="7" fillId="2" borderId="13" xfId="2" applyFont="1" applyFill="1" applyBorder="1" applyAlignment="1">
      <alignment horizontal="center" vertical="center" wrapText="1"/>
    </xf>
    <xf numFmtId="177" fontId="8" fillId="2" borderId="12" xfId="0" applyNumberFormat="1" applyFont="1" applyFill="1" applyBorder="1" applyAlignment="1">
      <alignment horizontal="center" vertical="center" wrapText="1"/>
    </xf>
    <xf numFmtId="177" fontId="8" fillId="2" borderId="14" xfId="0" applyNumberFormat="1" applyFont="1" applyFill="1" applyBorder="1" applyAlignment="1">
      <alignment horizontal="center" vertical="center" wrapText="1"/>
    </xf>
    <xf numFmtId="0" fontId="3" fillId="4" borderId="0" xfId="0" applyFont="1" applyFill="1" applyBorder="1"/>
    <xf numFmtId="0" fontId="3" fillId="4" borderId="0" xfId="0" applyFont="1" applyFill="1"/>
    <xf numFmtId="9" fontId="7" fillId="2" borderId="15" xfId="2" applyFont="1" applyFill="1" applyBorder="1" applyAlignment="1">
      <alignment horizontal="center" vertical="center" wrapText="1"/>
    </xf>
    <xf numFmtId="0" fontId="7" fillId="5" borderId="16" xfId="0" applyFont="1" applyFill="1" applyBorder="1" applyAlignment="1">
      <alignment horizontal="left" vertical="center" wrapText="1"/>
    </xf>
    <xf numFmtId="0" fontId="7" fillId="5" borderId="17" xfId="0" applyNumberFormat="1" applyFont="1" applyFill="1" applyBorder="1" applyAlignment="1">
      <alignment horizontal="center" vertical="center" wrapText="1"/>
    </xf>
    <xf numFmtId="9" fontId="7" fillId="5" borderId="16" xfId="2" applyNumberFormat="1" applyFont="1" applyFill="1" applyBorder="1" applyAlignment="1">
      <alignment horizontal="center" vertical="center" wrapText="1"/>
    </xf>
    <xf numFmtId="177" fontId="7" fillId="5" borderId="17" xfId="0" applyNumberFormat="1" applyFont="1" applyFill="1" applyBorder="1" applyAlignment="1">
      <alignment horizontal="center" vertical="center" wrapText="1"/>
    </xf>
    <xf numFmtId="0" fontId="7" fillId="2" borderId="10" xfId="0" applyFont="1" applyFill="1" applyBorder="1" applyAlignment="1">
      <alignment horizontal="left" vertical="center" wrapText="1"/>
    </xf>
    <xf numFmtId="0" fontId="7" fillId="2" borderId="18" xfId="0" applyNumberFormat="1" applyFont="1" applyFill="1" applyBorder="1" applyAlignment="1">
      <alignment horizontal="center" vertical="center" wrapText="1"/>
    </xf>
    <xf numFmtId="9" fontId="7" fillId="2" borderId="10" xfId="2" applyNumberFormat="1" applyFont="1" applyFill="1" applyBorder="1" applyAlignment="1">
      <alignment horizontal="right" vertical="center" wrapText="1"/>
    </xf>
    <xf numFmtId="177" fontId="7" fillId="2" borderId="17" xfId="0" applyNumberFormat="1" applyFont="1" applyFill="1" applyBorder="1" applyAlignment="1">
      <alignment horizontal="center" vertical="center" wrapText="1"/>
    </xf>
    <xf numFmtId="0" fontId="0" fillId="4" borderId="0" xfId="0" applyFill="1" applyBorder="1"/>
    <xf numFmtId="0" fontId="6" fillId="6" borderId="4" xfId="0" applyFont="1" applyFill="1" applyBorder="1" applyAlignment="1">
      <alignment horizontal="center" wrapText="1"/>
    </xf>
    <xf numFmtId="0" fontId="6" fillId="6" borderId="10" xfId="0" applyFont="1" applyFill="1" applyBorder="1" applyAlignment="1">
      <alignment horizontal="center" wrapText="1"/>
    </xf>
    <xf numFmtId="0" fontId="9" fillId="4" borderId="12" xfId="0" applyNumberFormat="1" applyFont="1" applyFill="1" applyBorder="1" applyAlignment="1">
      <alignment horizontal="center" vertical="top" wrapText="1"/>
    </xf>
    <xf numFmtId="14" fontId="0" fillId="4" borderId="8" xfId="0" applyNumberFormat="1" applyFont="1" applyFill="1" applyBorder="1" applyAlignment="1">
      <alignment horizontal="center" vertical="top" wrapText="1"/>
    </xf>
    <xf numFmtId="0" fontId="0" fillId="4" borderId="8" xfId="0" applyFont="1" applyFill="1" applyBorder="1" applyAlignment="1">
      <alignment horizontal="center" vertical="top" wrapText="1"/>
    </xf>
    <xf numFmtId="178" fontId="0" fillId="4" borderId="8" xfId="0" applyNumberFormat="1" applyFont="1" applyFill="1" applyBorder="1" applyAlignment="1">
      <alignment horizontal="center" vertical="top" wrapText="1"/>
    </xf>
    <xf numFmtId="0" fontId="0" fillId="2" borderId="10" xfId="0" applyFont="1" applyFill="1" applyBorder="1" applyAlignment="1">
      <alignment horizontal="left" vertical="top" wrapText="1"/>
    </xf>
    <xf numFmtId="0" fontId="0" fillId="4" borderId="4" xfId="0" applyFont="1" applyFill="1" applyBorder="1" applyAlignment="1">
      <alignment vertical="top" wrapText="1"/>
    </xf>
    <xf numFmtId="0" fontId="0" fillId="4" borderId="4" xfId="0" applyFont="1" applyFill="1" applyBorder="1" applyAlignment="1">
      <alignment horizontal="left" vertical="top" wrapText="1"/>
    </xf>
    <xf numFmtId="14" fontId="0" fillId="4" borderId="4" xfId="0" applyNumberFormat="1" applyFont="1" applyFill="1" applyBorder="1" applyAlignment="1">
      <alignment horizontal="center" vertical="top" wrapText="1"/>
    </xf>
    <xf numFmtId="0" fontId="0" fillId="4" borderId="4" xfId="0" applyFont="1" applyFill="1" applyBorder="1" applyAlignment="1">
      <alignment horizontal="center" vertical="top" wrapText="1"/>
    </xf>
    <xf numFmtId="178" fontId="0" fillId="4" borderId="10" xfId="0" applyNumberFormat="1" applyFont="1" applyFill="1" applyBorder="1" applyAlignment="1">
      <alignment horizontal="left" vertical="top" wrapText="1"/>
    </xf>
    <xf numFmtId="0" fontId="3" fillId="4" borderId="0" xfId="0" applyFont="1" applyFill="1" applyBorder="1" applyAlignment="1">
      <alignment horizontal="center"/>
    </xf>
    <xf numFmtId="0" fontId="0" fillId="4" borderId="0" xfId="0" applyFill="1" applyBorder="1" applyAlignment="1">
      <alignment horizontal="center"/>
    </xf>
    <xf numFmtId="0" fontId="6" fillId="5" borderId="4" xfId="0" applyFont="1" applyFill="1" applyBorder="1" applyAlignment="1">
      <alignment horizontal="center" wrapText="1"/>
    </xf>
    <xf numFmtId="0" fontId="11" fillId="0" borderId="8" xfId="0" applyFont="1" applyBorder="1" applyAlignment="1">
      <alignment vertical="top" wrapText="1"/>
    </xf>
    <xf numFmtId="0" fontId="13" fillId="0" borderId="8" xfId="0" applyFont="1" applyBorder="1" applyAlignment="1">
      <alignment vertical="top" wrapText="1"/>
    </xf>
    <xf numFmtId="0" fontId="13" fillId="4" borderId="4" xfId="0" applyFont="1" applyFill="1" applyBorder="1" applyAlignment="1">
      <alignment horizontal="left" vertical="top" wrapText="1"/>
    </xf>
    <xf numFmtId="0" fontId="13" fillId="0" borderId="4" xfId="0" applyFont="1" applyBorder="1" applyAlignment="1">
      <alignment wrapText="1"/>
    </xf>
    <xf numFmtId="0" fontId="13" fillId="4" borderId="4" xfId="0" applyFont="1" applyFill="1" applyBorder="1" applyAlignment="1">
      <alignment vertical="top" wrapText="1"/>
    </xf>
    <xf numFmtId="0" fontId="11" fillId="0" borderId="4" xfId="0" applyFont="1" applyBorder="1" applyAlignment="1">
      <alignment vertical="top" wrapText="1"/>
    </xf>
    <xf numFmtId="0" fontId="9" fillId="4" borderId="4" xfId="0" applyNumberFormat="1" applyFont="1" applyFill="1" applyBorder="1" applyAlignment="1">
      <alignment horizontal="center" vertical="top" wrapText="1"/>
    </xf>
    <xf numFmtId="14" fontId="0" fillId="4" borderId="6" xfId="0" applyNumberFormat="1" applyFont="1" applyFill="1" applyBorder="1" applyAlignment="1">
      <alignment horizontal="center" vertical="top" wrapText="1"/>
    </xf>
    <xf numFmtId="0" fontId="0" fillId="4" borderId="6" xfId="0" applyFont="1" applyFill="1" applyBorder="1" applyAlignment="1">
      <alignment horizontal="center" vertical="top" wrapText="1"/>
    </xf>
    <xf numFmtId="178" fontId="0" fillId="4" borderId="6" xfId="0" applyNumberFormat="1" applyFont="1" applyFill="1" applyBorder="1" applyAlignment="1">
      <alignment horizontal="center" vertical="top" wrapText="1"/>
    </xf>
    <xf numFmtId="0" fontId="13" fillId="0" borderId="0" xfId="0" applyFont="1" applyAlignment="1">
      <alignment wrapText="1"/>
    </xf>
    <xf numFmtId="0" fontId="16" fillId="3" borderId="10" xfId="0" applyFont="1" applyFill="1" applyBorder="1" applyAlignment="1" applyProtection="1">
      <alignment vertical="center"/>
    </xf>
    <xf numFmtId="0" fontId="17" fillId="3" borderId="12" xfId="0" applyFont="1" applyFill="1" applyBorder="1" applyAlignment="1" applyProtection="1">
      <alignment vertical="center"/>
    </xf>
    <xf numFmtId="0" fontId="6" fillId="8" borderId="4" xfId="0" applyFont="1" applyFill="1" applyBorder="1" applyAlignment="1" applyProtection="1">
      <alignment vertical="center"/>
    </xf>
    <xf numFmtId="0" fontId="14" fillId="2" borderId="4" xfId="1" applyFont="1" applyFill="1" applyBorder="1" applyAlignment="1" applyProtection="1">
      <alignment vertical="center"/>
    </xf>
    <xf numFmtId="0" fontId="9" fillId="4" borderId="4" xfId="0" applyFont="1" applyFill="1" applyBorder="1" applyAlignment="1" applyProtection="1">
      <alignment vertical="center"/>
      <protection locked="0"/>
    </xf>
    <xf numFmtId="0" fontId="18" fillId="2" borderId="0" xfId="0" applyFont="1" applyFill="1" applyAlignment="1">
      <alignment horizontal="center"/>
    </xf>
    <xf numFmtId="0" fontId="9" fillId="2" borderId="0" xfId="0" applyFont="1" applyFill="1" applyAlignment="1">
      <alignment horizontal="center"/>
    </xf>
    <xf numFmtId="0" fontId="19" fillId="3" borderId="36" xfId="0" applyFont="1" applyFill="1" applyBorder="1" applyAlignment="1" applyProtection="1">
      <alignment vertical="center"/>
    </xf>
    <xf numFmtId="0" fontId="17" fillId="3" borderId="36" xfId="0" applyFont="1" applyFill="1" applyBorder="1" applyAlignment="1" applyProtection="1">
      <alignment vertical="center"/>
    </xf>
    <xf numFmtId="0" fontId="0" fillId="4" borderId="0" xfId="0" applyFill="1"/>
    <xf numFmtId="0" fontId="0" fillId="4" borderId="10" xfId="0" applyFill="1" applyBorder="1"/>
    <xf numFmtId="0" fontId="0" fillId="4" borderId="11" xfId="0" applyFill="1" applyBorder="1"/>
    <xf numFmtId="0" fontId="0" fillId="4" borderId="12" xfId="0" applyFill="1" applyBorder="1"/>
    <xf numFmtId="0" fontId="20" fillId="4" borderId="10" xfId="0" applyFont="1" applyFill="1" applyBorder="1"/>
    <xf numFmtId="0" fontId="20" fillId="4" borderId="11" xfId="0" applyFont="1" applyFill="1" applyBorder="1"/>
    <xf numFmtId="0" fontId="20" fillId="4" borderId="12" xfId="0" applyFont="1" applyFill="1" applyBorder="1"/>
    <xf numFmtId="0" fontId="20" fillId="4" borderId="0" xfId="0" applyFont="1" applyFill="1"/>
    <xf numFmtId="0" fontId="16" fillId="3" borderId="10" xfId="0" applyFont="1" applyFill="1" applyBorder="1" applyAlignment="1" applyProtection="1">
      <alignment horizontal="left" vertical="center"/>
    </xf>
    <xf numFmtId="0" fontId="16" fillId="3" borderId="11" xfId="0" applyFont="1" applyFill="1" applyBorder="1" applyAlignment="1" applyProtection="1">
      <alignment horizontal="left" vertical="center"/>
    </xf>
    <xf numFmtId="0" fontId="16" fillId="3" borderId="12" xfId="0" applyFont="1" applyFill="1" applyBorder="1" applyAlignment="1" applyProtection="1">
      <alignment horizontal="left" vertical="center"/>
    </xf>
    <xf numFmtId="0" fontId="16" fillId="4" borderId="0" xfId="0" applyFont="1" applyFill="1" applyBorder="1" applyAlignment="1" applyProtection="1">
      <alignment horizontal="left" vertical="center"/>
    </xf>
    <xf numFmtId="0" fontId="6" fillId="4" borderId="0" xfId="0" applyFont="1" applyFill="1" applyBorder="1" applyAlignment="1" applyProtection="1">
      <alignment horizontal="center" vertical="center"/>
    </xf>
    <xf numFmtId="0" fontId="21" fillId="8" borderId="4" xfId="0" applyFont="1" applyFill="1" applyBorder="1" applyAlignment="1" applyProtection="1">
      <alignment horizontal="center" vertical="center"/>
    </xf>
    <xf numFmtId="0" fontId="21" fillId="4" borderId="0" xfId="0" applyFont="1" applyFill="1" applyBorder="1" applyAlignment="1" applyProtection="1">
      <alignment horizontal="center" vertical="center"/>
    </xf>
    <xf numFmtId="0" fontId="22" fillId="2" borderId="35" xfId="0" applyFont="1" applyFill="1" applyBorder="1" applyAlignment="1" applyProtection="1">
      <alignment horizontal="center" vertical="center"/>
    </xf>
    <xf numFmtId="0" fontId="23" fillId="4" borderId="35" xfId="0" applyFont="1" applyFill="1" applyBorder="1" applyAlignment="1" applyProtection="1">
      <alignment vertical="center"/>
    </xf>
    <xf numFmtId="176" fontId="9" fillId="4" borderId="35" xfId="0" applyNumberFormat="1" applyFont="1" applyFill="1" applyBorder="1" applyAlignment="1" applyProtection="1">
      <alignment horizontal="right" vertical="center"/>
      <protection locked="0"/>
    </xf>
    <xf numFmtId="176" fontId="9" fillId="4" borderId="7" xfId="0" applyNumberFormat="1" applyFont="1" applyFill="1" applyBorder="1" applyAlignment="1" applyProtection="1">
      <alignment horizontal="right" vertical="center"/>
      <protection locked="0"/>
    </xf>
    <xf numFmtId="177" fontId="9" fillId="4" borderId="7" xfId="0" applyNumberFormat="1" applyFont="1" applyFill="1" applyBorder="1" applyAlignment="1" applyProtection="1">
      <alignment horizontal="right" vertical="center"/>
      <protection locked="0"/>
    </xf>
    <xf numFmtId="176" fontId="9" fillId="4" borderId="0" xfId="0" applyNumberFormat="1" applyFont="1" applyFill="1" applyBorder="1" applyAlignment="1" applyProtection="1">
      <alignment horizontal="right" vertical="center"/>
      <protection locked="0"/>
    </xf>
    <xf numFmtId="0" fontId="22" fillId="2" borderId="33" xfId="0" applyFont="1" applyFill="1" applyBorder="1" applyAlignment="1" applyProtection="1">
      <alignment horizontal="center" vertical="center"/>
    </xf>
    <xf numFmtId="0" fontId="23" fillId="4" borderId="33" xfId="0" applyFont="1" applyFill="1" applyBorder="1" applyAlignment="1" applyProtection="1">
      <alignment vertical="center"/>
    </xf>
    <xf numFmtId="176" fontId="9" fillId="4" borderId="33" xfId="0" applyNumberFormat="1" applyFont="1" applyFill="1" applyBorder="1" applyAlignment="1" applyProtection="1">
      <alignment horizontal="right" vertical="center"/>
      <protection locked="0"/>
    </xf>
    <xf numFmtId="176" fontId="9" fillId="4" borderId="6" xfId="0" applyNumberFormat="1" applyFont="1" applyFill="1" applyBorder="1" applyAlignment="1" applyProtection="1">
      <alignment horizontal="right" vertical="center"/>
      <protection locked="0"/>
    </xf>
    <xf numFmtId="177" fontId="9" fillId="4" borderId="6" xfId="0" applyNumberFormat="1" applyFont="1" applyFill="1" applyBorder="1" applyAlignment="1" applyProtection="1">
      <alignment horizontal="right" vertical="center"/>
      <protection locked="0"/>
    </xf>
    <xf numFmtId="176" fontId="9" fillId="4" borderId="16" xfId="0" applyNumberFormat="1" applyFont="1" applyFill="1" applyBorder="1" applyAlignment="1" applyProtection="1">
      <alignment horizontal="right" vertical="center"/>
      <protection locked="0"/>
    </xf>
    <xf numFmtId="176" fontId="9" fillId="4" borderId="8" xfId="0" applyNumberFormat="1" applyFont="1" applyFill="1" applyBorder="1" applyAlignment="1" applyProtection="1">
      <alignment horizontal="right" vertical="center"/>
      <protection locked="0"/>
    </xf>
    <xf numFmtId="177" fontId="9" fillId="4" borderId="8" xfId="0" applyNumberFormat="1" applyFont="1" applyFill="1" applyBorder="1" applyAlignment="1" applyProtection="1">
      <alignment horizontal="right" vertical="center"/>
      <protection locked="0"/>
    </xf>
    <xf numFmtId="0" fontId="24" fillId="2" borderId="35" xfId="0" applyFont="1" applyFill="1" applyBorder="1" applyAlignment="1" applyProtection="1">
      <alignment horizontal="left" vertical="center"/>
    </xf>
    <xf numFmtId="0" fontId="22" fillId="2" borderId="41" xfId="0" applyFont="1" applyFill="1" applyBorder="1" applyAlignment="1" applyProtection="1">
      <alignment horizontal="left" vertical="center"/>
    </xf>
    <xf numFmtId="0" fontId="22" fillId="2" borderId="32" xfId="0" applyFont="1" applyFill="1" applyBorder="1" applyAlignment="1" applyProtection="1">
      <alignment horizontal="left" vertical="center"/>
    </xf>
    <xf numFmtId="0" fontId="24" fillId="2" borderId="33" xfId="0" applyFont="1" applyFill="1" applyBorder="1" applyAlignment="1" applyProtection="1">
      <alignment horizontal="left" vertical="center"/>
    </xf>
    <xf numFmtId="0" fontId="22" fillId="2" borderId="0" xfId="0" applyFont="1" applyFill="1" applyBorder="1" applyAlignment="1" applyProtection="1">
      <alignment horizontal="left" vertical="center"/>
    </xf>
    <xf numFmtId="0" fontId="22" fillId="2" borderId="34" xfId="0" applyFont="1" applyFill="1" applyBorder="1" applyAlignment="1" applyProtection="1">
      <alignment horizontal="left" vertical="center"/>
    </xf>
    <xf numFmtId="0" fontId="22" fillId="2" borderId="33" xfId="0" applyFont="1" applyFill="1" applyBorder="1" applyAlignment="1" applyProtection="1">
      <alignment horizontal="left" vertical="center"/>
    </xf>
    <xf numFmtId="0" fontId="22" fillId="2" borderId="16" xfId="0" applyFont="1" applyFill="1" applyBorder="1" applyAlignment="1" applyProtection="1">
      <alignment horizontal="left" vertical="center"/>
    </xf>
    <xf numFmtId="0" fontId="22" fillId="2" borderId="46" xfId="0" applyFont="1" applyFill="1" applyBorder="1" applyAlignment="1" applyProtection="1">
      <alignment horizontal="left" vertical="center"/>
    </xf>
    <xf numFmtId="0" fontId="22" fillId="2" borderId="14" xfId="0" applyFont="1" applyFill="1" applyBorder="1" applyAlignment="1" applyProtection="1">
      <alignment horizontal="left" vertical="center"/>
    </xf>
    <xf numFmtId="177" fontId="9" fillId="4" borderId="0" xfId="0" applyNumberFormat="1" applyFont="1" applyFill="1" applyBorder="1" applyAlignment="1" applyProtection="1">
      <alignment horizontal="right" vertical="center"/>
      <protection locked="0"/>
    </xf>
    <xf numFmtId="0" fontId="25" fillId="4" borderId="0" xfId="0" applyFont="1" applyFill="1" applyAlignment="1">
      <alignment horizontal="right"/>
    </xf>
    <xf numFmtId="0" fontId="0" fillId="4" borderId="0" xfId="0" applyFont="1" applyFill="1" applyAlignment="1" applyProtection="1">
      <alignment vertical="center"/>
    </xf>
    <xf numFmtId="0" fontId="16" fillId="3" borderId="11" xfId="0" applyFont="1" applyFill="1" applyBorder="1" applyAlignment="1" applyProtection="1">
      <alignment vertical="center"/>
    </xf>
    <xf numFmtId="0" fontId="22" fillId="2" borderId="35" xfId="0" applyFont="1" applyFill="1" applyBorder="1" applyAlignment="1" applyProtection="1">
      <alignment vertical="center"/>
    </xf>
    <xf numFmtId="0" fontId="22" fillId="2" borderId="33" xfId="0" applyFont="1" applyFill="1" applyBorder="1" applyAlignment="1" applyProtection="1">
      <alignment vertical="center"/>
    </xf>
    <xf numFmtId="0" fontId="22" fillId="2" borderId="16" xfId="0" applyFont="1" applyFill="1" applyBorder="1" applyAlignment="1" applyProtection="1">
      <alignment vertical="center"/>
    </xf>
    <xf numFmtId="0" fontId="26" fillId="4" borderId="0" xfId="0" applyFont="1" applyFill="1" applyAlignment="1" applyProtection="1">
      <alignment vertical="center"/>
    </xf>
    <xf numFmtId="0" fontId="0" fillId="0" borderId="0" xfId="0" applyFont="1" applyAlignment="1" applyProtection="1">
      <alignment vertical="center"/>
    </xf>
    <xf numFmtId="180" fontId="0" fillId="4" borderId="0" xfId="0" applyNumberFormat="1" applyFont="1" applyFill="1" applyBorder="1" applyAlignment="1" applyProtection="1">
      <alignment horizontal="left" vertical="center"/>
    </xf>
    <xf numFmtId="0" fontId="22" fillId="2" borderId="7" xfId="0" applyFont="1" applyFill="1" applyBorder="1" applyAlignment="1" applyProtection="1">
      <alignment vertical="center"/>
    </xf>
    <xf numFmtId="0" fontId="22" fillId="2" borderId="8" xfId="0" applyFont="1" applyFill="1" applyBorder="1" applyAlignment="1" applyProtection="1">
      <alignment vertical="center"/>
    </xf>
    <xf numFmtId="0" fontId="16" fillId="3" borderId="35" xfId="0" applyFont="1" applyFill="1" applyBorder="1" applyAlignment="1" applyProtection="1">
      <alignment vertical="center"/>
    </xf>
    <xf numFmtId="0" fontId="17" fillId="3" borderId="32" xfId="0" applyFont="1" applyFill="1" applyBorder="1" applyAlignment="1" applyProtection="1">
      <alignment vertical="center"/>
    </xf>
    <xf numFmtId="0" fontId="6" fillId="8" borderId="4" xfId="0" applyFont="1" applyFill="1" applyBorder="1" applyAlignment="1" applyProtection="1">
      <alignment horizontal="center"/>
    </xf>
    <xf numFmtId="0" fontId="6" fillId="8" borderId="4" xfId="0" applyFont="1" applyFill="1" applyBorder="1" applyAlignment="1" applyProtection="1">
      <alignment horizontal="center" wrapText="1"/>
    </xf>
    <xf numFmtId="0" fontId="0" fillId="4" borderId="0" xfId="0" applyFont="1" applyFill="1" applyProtection="1"/>
    <xf numFmtId="0" fontId="0" fillId="4" borderId="6" xfId="0" applyFont="1" applyFill="1" applyBorder="1" applyAlignment="1" applyProtection="1">
      <alignment horizontal="center" vertical="center"/>
    </xf>
    <xf numFmtId="0" fontId="0" fillId="2" borderId="6" xfId="0" applyFill="1" applyBorder="1" applyAlignment="1">
      <alignment horizontal="right" vertical="center"/>
    </xf>
    <xf numFmtId="177" fontId="8" fillId="2" borderId="6" xfId="0" applyNumberFormat="1" applyFont="1" applyFill="1" applyBorder="1" applyAlignment="1">
      <alignment horizontal="right" vertical="center"/>
    </xf>
    <xf numFmtId="0" fontId="0" fillId="4" borderId="6" xfId="0" applyFill="1" applyBorder="1" applyAlignment="1">
      <alignment horizontal="center" vertical="center"/>
    </xf>
    <xf numFmtId="0" fontId="0" fillId="4" borderId="6" xfId="0" applyFont="1" applyFill="1" applyBorder="1" applyAlignment="1">
      <alignment horizontal="center" vertical="center"/>
    </xf>
    <xf numFmtId="0" fontId="16" fillId="3" borderId="10" xfId="0" applyFont="1" applyFill="1" applyBorder="1" applyProtection="1"/>
    <xf numFmtId="0" fontId="16" fillId="3" borderId="11" xfId="0" applyFont="1" applyFill="1" applyBorder="1" applyProtection="1"/>
    <xf numFmtId="0" fontId="0" fillId="4" borderId="8" xfId="0" applyFont="1" applyFill="1" applyBorder="1" applyAlignment="1">
      <alignment horizontal="center" vertical="center"/>
    </xf>
    <xf numFmtId="0" fontId="0" fillId="2" borderId="8" xfId="0" applyFill="1" applyBorder="1" applyAlignment="1">
      <alignment horizontal="right" vertical="center"/>
    </xf>
    <xf numFmtId="177" fontId="8" fillId="2" borderId="8" xfId="0" applyNumberFormat="1" applyFont="1" applyFill="1" applyBorder="1" applyAlignment="1">
      <alignment horizontal="right" vertical="center"/>
    </xf>
    <xf numFmtId="0" fontId="8" fillId="4" borderId="0" xfId="0" applyFont="1" applyFill="1"/>
    <xf numFmtId="0" fontId="9" fillId="2" borderId="10" xfId="0" applyFont="1" applyFill="1" applyBorder="1" applyAlignment="1" applyProtection="1">
      <alignment horizontal="left" vertical="center"/>
    </xf>
    <xf numFmtId="0" fontId="9" fillId="2" borderId="11" xfId="0" applyFont="1" applyFill="1" applyBorder="1" applyAlignment="1" applyProtection="1">
      <alignment horizontal="left" vertical="center"/>
    </xf>
    <xf numFmtId="0" fontId="9" fillId="2" borderId="12" xfId="0" applyFont="1" applyFill="1" applyBorder="1" applyAlignment="1" applyProtection="1">
      <alignment horizontal="left" vertical="center"/>
    </xf>
    <xf numFmtId="0" fontId="9" fillId="2" borderId="4" xfId="0" applyFont="1" applyFill="1" applyBorder="1" applyAlignment="1">
      <alignment vertical="center"/>
    </xf>
    <xf numFmtId="181" fontId="7" fillId="2" borderId="4" xfId="0" applyNumberFormat="1" applyFont="1" applyFill="1" applyBorder="1" applyAlignment="1">
      <alignment vertical="center"/>
    </xf>
    <xf numFmtId="0" fontId="28" fillId="4" borderId="0" xfId="0" applyFont="1" applyFill="1" applyAlignment="1">
      <alignment horizontal="center"/>
    </xf>
    <xf numFmtId="0" fontId="29" fillId="2" borderId="0" xfId="0" applyFont="1" applyFill="1" applyAlignment="1" applyProtection="1">
      <alignment horizontal="right"/>
    </xf>
    <xf numFmtId="0" fontId="30" fillId="2" borderId="0" xfId="0" applyFont="1" applyFill="1" applyAlignment="1">
      <alignment horizontal="right" vertical="center"/>
    </xf>
    <xf numFmtId="0" fontId="31" fillId="2" borderId="0" xfId="1" applyFont="1" applyFill="1" applyAlignment="1" applyProtection="1">
      <alignment horizontal="right" vertical="top"/>
    </xf>
    <xf numFmtId="0" fontId="18" fillId="2" borderId="0" xfId="0" applyFont="1" applyFill="1" applyAlignment="1">
      <alignment horizontal="right"/>
    </xf>
    <xf numFmtId="0" fontId="28" fillId="2" borderId="0" xfId="0" applyFont="1" applyFill="1" applyAlignment="1">
      <alignment horizontal="center" vertical="top"/>
    </xf>
    <xf numFmtId="0" fontId="9" fillId="4" borderId="0" xfId="0" applyFont="1" applyFill="1"/>
    <xf numFmtId="0" fontId="17" fillId="3" borderId="12" xfId="0" applyFont="1" applyFill="1" applyBorder="1" applyProtection="1"/>
    <xf numFmtId="3" fontId="9" fillId="2" borderId="35" xfId="0" applyNumberFormat="1" applyFont="1" applyFill="1" applyBorder="1" applyAlignment="1">
      <alignment vertical="center"/>
    </xf>
    <xf numFmtId="9" fontId="9" fillId="2" borderId="13" xfId="2" applyFont="1" applyFill="1" applyBorder="1" applyAlignment="1">
      <alignment vertical="center"/>
    </xf>
    <xf numFmtId="181" fontId="7" fillId="2" borderId="7" xfId="0" applyNumberFormat="1" applyFont="1" applyFill="1" applyBorder="1" applyAlignment="1">
      <alignment vertical="center"/>
    </xf>
    <xf numFmtId="3" fontId="9" fillId="2" borderId="33" xfId="0" applyNumberFormat="1" applyFont="1" applyFill="1" applyBorder="1" applyAlignment="1">
      <alignment vertical="center"/>
    </xf>
    <xf numFmtId="9" fontId="9" fillId="2" borderId="51" xfId="2" applyFont="1" applyFill="1" applyBorder="1" applyAlignment="1">
      <alignment vertical="center"/>
    </xf>
    <xf numFmtId="181" fontId="7" fillId="2" borderId="6" xfId="0" applyNumberFormat="1" applyFont="1" applyFill="1" applyBorder="1" applyAlignment="1">
      <alignment vertical="center"/>
    </xf>
    <xf numFmtId="3" fontId="27" fillId="2" borderId="33" xfId="0" applyNumberFormat="1" applyFont="1" applyFill="1" applyBorder="1" applyAlignment="1">
      <alignment vertical="center"/>
    </xf>
    <xf numFmtId="9" fontId="27" fillId="2" borderId="51" xfId="2" applyFont="1" applyFill="1" applyBorder="1" applyAlignment="1">
      <alignment vertical="center"/>
    </xf>
    <xf numFmtId="181" fontId="32" fillId="2" borderId="6" xfId="0" applyNumberFormat="1" applyFont="1" applyFill="1" applyBorder="1" applyAlignment="1">
      <alignment vertical="center"/>
    </xf>
    <xf numFmtId="3" fontId="9" fillId="2" borderId="16" xfId="0" applyNumberFormat="1" applyFont="1" applyFill="1" applyBorder="1" applyAlignment="1">
      <alignment vertical="center"/>
    </xf>
    <xf numFmtId="9" fontId="9" fillId="2" borderId="52" xfId="2" applyFont="1" applyFill="1" applyBorder="1" applyAlignment="1">
      <alignment vertical="center"/>
    </xf>
    <xf numFmtId="181" fontId="7" fillId="2" borderId="8" xfId="0" applyNumberFormat="1" applyFont="1" applyFill="1" applyBorder="1" applyAlignment="1">
      <alignment vertical="center"/>
    </xf>
    <xf numFmtId="3" fontId="9" fillId="2" borderId="10" xfId="0" applyNumberFormat="1" applyFont="1" applyFill="1" applyBorder="1" applyAlignment="1">
      <alignment vertical="center"/>
    </xf>
    <xf numFmtId="9" fontId="9" fillId="2" borderId="15" xfId="2" applyFont="1" applyFill="1" applyBorder="1" applyAlignment="1">
      <alignment vertical="center"/>
    </xf>
    <xf numFmtId="3" fontId="22" fillId="2" borderId="10" xfId="0" applyNumberFormat="1" applyFont="1" applyFill="1" applyBorder="1" applyAlignment="1">
      <alignment vertical="center"/>
    </xf>
    <xf numFmtId="0" fontId="22" fillId="2" borderId="15" xfId="0" applyFont="1" applyFill="1" applyBorder="1" applyAlignment="1">
      <alignment vertical="center"/>
    </xf>
    <xf numFmtId="181" fontId="33" fillId="2" borderId="4" xfId="0" applyNumberFormat="1" applyFont="1" applyFill="1" applyBorder="1" applyAlignment="1">
      <alignment vertical="center"/>
    </xf>
    <xf numFmtId="0" fontId="41" fillId="4" borderId="4" xfId="0" applyFont="1" applyFill="1" applyBorder="1" applyAlignment="1" applyProtection="1">
      <alignment vertical="center"/>
      <protection locked="0"/>
    </xf>
    <xf numFmtId="0" fontId="42" fillId="0" borderId="0" xfId="6">
      <alignment vertical="center"/>
    </xf>
    <xf numFmtId="0" fontId="11" fillId="2" borderId="53" xfId="6" applyFont="1" applyFill="1" applyBorder="1" applyAlignment="1">
      <alignment horizontal="center"/>
    </xf>
    <xf numFmtId="0" fontId="12" fillId="2" borderId="40" xfId="6" applyFont="1" applyFill="1" applyBorder="1" applyAlignment="1">
      <alignment horizontal="right" vertical="center" wrapText="1"/>
    </xf>
    <xf numFmtId="0" fontId="12" fillId="2" borderId="38" xfId="6" applyFont="1" applyFill="1" applyBorder="1" applyAlignment="1">
      <alignment horizontal="right" vertical="center" wrapText="1"/>
    </xf>
    <xf numFmtId="0" fontId="45" fillId="0" borderId="54" xfId="6" quotePrefix="1" applyFont="1" applyBorder="1" applyAlignment="1"/>
    <xf numFmtId="0" fontId="11" fillId="2" borderId="23" xfId="6" applyFont="1" applyFill="1" applyBorder="1" applyAlignment="1">
      <alignment horizontal="center"/>
    </xf>
    <xf numFmtId="0" fontId="12" fillId="2" borderId="12" xfId="6" applyFont="1" applyFill="1" applyBorder="1" applyAlignment="1">
      <alignment horizontal="right" vertical="center" wrapText="1"/>
    </xf>
    <xf numFmtId="0" fontId="11" fillId="2" borderId="24" xfId="6" applyFont="1" applyFill="1" applyBorder="1" applyAlignment="1">
      <alignment horizontal="center"/>
    </xf>
    <xf numFmtId="0" fontId="11" fillId="2" borderId="25" xfId="6" applyFont="1" applyFill="1" applyBorder="1" applyAlignment="1">
      <alignment horizontal="center"/>
    </xf>
    <xf numFmtId="0" fontId="12" fillId="2" borderId="26" xfId="6" applyFont="1" applyFill="1" applyBorder="1" applyAlignment="1">
      <alignment horizontal="right" vertical="center" wrapText="1"/>
    </xf>
    <xf numFmtId="0" fontId="12" fillId="2" borderId="27" xfId="6" applyFont="1" applyFill="1" applyBorder="1" applyAlignment="1">
      <alignment horizontal="center"/>
    </xf>
    <xf numFmtId="0" fontId="12" fillId="2" borderId="28" xfId="6" applyFont="1" applyFill="1" applyBorder="1" applyAlignment="1">
      <alignment horizontal="right"/>
    </xf>
    <xf numFmtId="0" fontId="12" fillId="2" borderId="29" xfId="6" applyFont="1" applyFill="1" applyBorder="1" applyAlignment="1">
      <alignment horizontal="center"/>
    </xf>
    <xf numFmtId="179" fontId="11" fillId="0" borderId="3" xfId="6" applyNumberFormat="1" applyFont="1" applyBorder="1" applyAlignment="1">
      <alignment horizontal="center" wrapText="1"/>
    </xf>
    <xf numFmtId="0" fontId="12" fillId="2" borderId="25" xfId="6" applyFont="1" applyFill="1" applyBorder="1" applyAlignment="1">
      <alignment horizontal="center"/>
    </xf>
    <xf numFmtId="0" fontId="12" fillId="2" borderId="30" xfId="6" applyFont="1" applyFill="1" applyBorder="1" applyAlignment="1">
      <alignment horizontal="right"/>
    </xf>
    <xf numFmtId="0" fontId="12" fillId="2" borderId="31" xfId="6" applyFont="1" applyFill="1" applyBorder="1" applyAlignment="1">
      <alignment horizontal="center"/>
    </xf>
    <xf numFmtId="14" fontId="11" fillId="0" borderId="5" xfId="6" applyNumberFormat="1" applyFont="1" applyBorder="1" applyAlignment="1">
      <alignment horizontal="center" wrapText="1"/>
    </xf>
    <xf numFmtId="0" fontId="12" fillId="2" borderId="1" xfId="6" applyFont="1" applyFill="1" applyBorder="1" applyAlignment="1">
      <alignment horizontal="center" vertical="center" textRotation="180"/>
    </xf>
    <xf numFmtId="0" fontId="12" fillId="2" borderId="2" xfId="6" applyFont="1" applyFill="1" applyBorder="1" applyAlignment="1">
      <alignment vertical="center" wrapText="1"/>
    </xf>
    <xf numFmtId="0" fontId="12" fillId="2" borderId="2" xfId="6" applyFont="1" applyFill="1" applyBorder="1" applyAlignment="1">
      <alignment horizontal="center" vertical="center" wrapText="1"/>
    </xf>
    <xf numFmtId="0" fontId="12" fillId="2" borderId="2" xfId="6" applyFont="1" applyFill="1" applyBorder="1" applyAlignment="1"/>
    <xf numFmtId="0" fontId="11" fillId="0" borderId="9" xfId="6" applyFont="1" applyBorder="1" applyAlignment="1">
      <alignment horizontal="center" vertical="top" wrapText="1"/>
    </xf>
    <xf numFmtId="0" fontId="13" fillId="0" borderId="8" xfId="6" applyFont="1" applyBorder="1" applyAlignment="1">
      <alignment vertical="top" wrapText="1"/>
    </xf>
    <xf numFmtId="0" fontId="13" fillId="4" borderId="4" xfId="6" applyFont="1" applyFill="1" applyBorder="1" applyAlignment="1">
      <alignment horizontal="left" vertical="top" wrapText="1"/>
    </xf>
    <xf numFmtId="0" fontId="9" fillId="4" borderId="4" xfId="6" applyFont="1" applyFill="1" applyBorder="1" applyAlignment="1">
      <alignment horizontal="center" vertical="center" wrapText="1"/>
    </xf>
    <xf numFmtId="0" fontId="11" fillId="2" borderId="5" xfId="6" applyFont="1" applyFill="1" applyBorder="1" applyAlignment="1">
      <alignment horizontal="center" vertical="center" wrapText="1"/>
    </xf>
    <xf numFmtId="0" fontId="12" fillId="2" borderId="5" xfId="6" applyFont="1" applyFill="1" applyBorder="1" applyAlignment="1">
      <alignment wrapText="1"/>
    </xf>
    <xf numFmtId="0" fontId="11" fillId="2" borderId="5" xfId="6" applyFont="1" applyFill="1" applyBorder="1" applyAlignment="1">
      <alignment wrapText="1"/>
    </xf>
    <xf numFmtId="0" fontId="1" fillId="0" borderId="0" xfId="6" applyFont="1" applyAlignment="1"/>
    <xf numFmtId="0" fontId="0" fillId="2" borderId="4" xfId="0" applyFont="1" applyFill="1" applyBorder="1" applyAlignment="1">
      <alignment horizontal="left" vertical="top" wrapText="1"/>
    </xf>
    <xf numFmtId="178" fontId="0" fillId="4" borderId="4" xfId="0" applyNumberFormat="1" applyFont="1" applyFill="1" applyBorder="1" applyAlignment="1">
      <alignment horizontal="center" vertical="top" wrapText="1"/>
    </xf>
    <xf numFmtId="178" fontId="0" fillId="4" borderId="4" xfId="0" applyNumberFormat="1" applyFont="1" applyFill="1" applyBorder="1" applyAlignment="1">
      <alignment horizontal="left" vertical="top" wrapText="1"/>
    </xf>
    <xf numFmtId="0" fontId="14" fillId="0" borderId="4" xfId="1" applyFont="1" applyBorder="1" applyAlignment="1" applyProtection="1">
      <alignment wrapText="1"/>
    </xf>
    <xf numFmtId="0" fontId="0" fillId="0" borderId="0" xfId="0" applyFill="1"/>
    <xf numFmtId="0" fontId="13" fillId="9" borderId="4" xfId="6" applyFont="1" applyFill="1" applyBorder="1" applyAlignment="1">
      <alignment horizontal="left" vertical="top" wrapText="1"/>
    </xf>
    <xf numFmtId="0" fontId="48" fillId="4" borderId="4" xfId="6" applyFont="1" applyFill="1" applyBorder="1" applyAlignment="1">
      <alignment horizontal="center" vertical="center" wrapText="1"/>
    </xf>
    <xf numFmtId="0" fontId="11" fillId="2" borderId="0" xfId="6" applyFont="1" applyFill="1" applyBorder="1" applyAlignment="1">
      <alignment horizontal="center" vertical="center" wrapText="1"/>
    </xf>
    <xf numFmtId="0" fontId="12" fillId="2" borderId="0" xfId="6" applyFont="1" applyFill="1" applyBorder="1" applyAlignment="1">
      <alignment wrapText="1"/>
    </xf>
    <xf numFmtId="0" fontId="11" fillId="2" borderId="0" xfId="6" applyFont="1" applyFill="1" applyBorder="1" applyAlignment="1">
      <alignment wrapText="1"/>
    </xf>
    <xf numFmtId="0" fontId="13" fillId="0" borderId="6" xfId="6" applyFont="1" applyBorder="1" applyAlignment="1">
      <alignment vertical="top" wrapText="1"/>
    </xf>
    <xf numFmtId="0" fontId="13" fillId="4" borderId="7" xfId="6" applyFont="1" applyFill="1" applyBorder="1" applyAlignment="1">
      <alignment horizontal="left" vertical="top" wrapText="1"/>
    </xf>
    <xf numFmtId="0" fontId="40" fillId="4" borderId="4" xfId="0" applyFont="1" applyFill="1" applyBorder="1" applyAlignment="1">
      <alignment horizontal="center" vertical="top" wrapText="1"/>
    </xf>
    <xf numFmtId="178" fontId="40" fillId="4" borderId="4" xfId="0" applyNumberFormat="1" applyFont="1" applyFill="1" applyBorder="1" applyAlignment="1">
      <alignment horizontal="center" vertical="top" wrapText="1"/>
    </xf>
    <xf numFmtId="0" fontId="40" fillId="2" borderId="4" xfId="0" applyFont="1" applyFill="1" applyBorder="1" applyAlignment="1">
      <alignment horizontal="left" vertical="top" wrapText="1"/>
    </xf>
    <xf numFmtId="0" fontId="11" fillId="10" borderId="9" xfId="6" applyFont="1" applyFill="1" applyBorder="1" applyAlignment="1">
      <alignment horizontal="center" vertical="top" wrapText="1"/>
    </xf>
    <xf numFmtId="0" fontId="13" fillId="10" borderId="8" xfId="6" applyFont="1" applyFill="1" applyBorder="1" applyAlignment="1">
      <alignment vertical="top" wrapText="1"/>
    </xf>
    <xf numFmtId="0" fontId="13" fillId="10" borderId="4" xfId="6" applyFont="1" applyFill="1" applyBorder="1" applyAlignment="1">
      <alignment horizontal="left" vertical="top" wrapText="1"/>
    </xf>
    <xf numFmtId="0" fontId="9" fillId="10" borderId="4" xfId="6" applyFont="1" applyFill="1" applyBorder="1" applyAlignment="1">
      <alignment horizontal="center" vertical="center" wrapText="1"/>
    </xf>
    <xf numFmtId="0" fontId="42" fillId="10" borderId="0" xfId="6" applyFill="1">
      <alignment vertical="center"/>
    </xf>
    <xf numFmtId="0" fontId="11" fillId="11" borderId="9" xfId="6" applyFont="1" applyFill="1" applyBorder="1" applyAlignment="1">
      <alignment horizontal="center" vertical="top" wrapText="1"/>
    </xf>
    <xf numFmtId="0" fontId="13" fillId="11" borderId="8" xfId="6" applyFont="1" applyFill="1" applyBorder="1" applyAlignment="1">
      <alignment vertical="top" wrapText="1"/>
    </xf>
    <xf numFmtId="0" fontId="13" fillId="11" borderId="4" xfId="6" applyFont="1" applyFill="1" applyBorder="1" applyAlignment="1">
      <alignment horizontal="left" vertical="top" wrapText="1"/>
    </xf>
    <xf numFmtId="0" fontId="9" fillId="11" borderId="4" xfId="6" applyFont="1" applyFill="1" applyBorder="1" applyAlignment="1">
      <alignment horizontal="center" vertical="center" wrapText="1"/>
    </xf>
    <xf numFmtId="0" fontId="42" fillId="11" borderId="0" xfId="6" applyFill="1">
      <alignment vertical="center"/>
    </xf>
    <xf numFmtId="0" fontId="11" fillId="0" borderId="34" xfId="6" applyFont="1" applyBorder="1" applyAlignment="1">
      <alignment horizontal="center" vertical="top" wrapText="1"/>
    </xf>
    <xf numFmtId="0" fontId="6" fillId="8" borderId="7" xfId="0" applyFont="1" applyFill="1" applyBorder="1" applyAlignment="1">
      <alignment horizontal="center" wrapText="1"/>
    </xf>
    <xf numFmtId="0" fontId="6" fillId="8" borderId="8" xfId="0" applyFont="1" applyFill="1" applyBorder="1" applyAlignment="1">
      <alignment horizontal="center"/>
    </xf>
    <xf numFmtId="0" fontId="6" fillId="8" borderId="35" xfId="0" applyFont="1" applyFill="1" applyBorder="1" applyAlignment="1" applyProtection="1">
      <alignment horizontal="left"/>
    </xf>
    <xf numFmtId="0" fontId="6" fillId="8" borderId="41" xfId="0" applyFont="1" applyFill="1" applyBorder="1" applyAlignment="1" applyProtection="1">
      <alignment horizontal="left"/>
    </xf>
    <xf numFmtId="0" fontId="6" fillId="8" borderId="32" xfId="0" applyFont="1" applyFill="1" applyBorder="1" applyAlignment="1" applyProtection="1">
      <alignment horizontal="left"/>
    </xf>
    <xf numFmtId="0" fontId="6" fillId="8" borderId="16" xfId="0" applyFont="1" applyFill="1" applyBorder="1" applyAlignment="1" applyProtection="1">
      <alignment horizontal="left"/>
    </xf>
    <xf numFmtId="0" fontId="6" fillId="8" borderId="46" xfId="0" applyFont="1" applyFill="1" applyBorder="1" applyAlignment="1" applyProtection="1">
      <alignment horizontal="left"/>
    </xf>
    <xf numFmtId="0" fontId="6" fillId="8" borderId="14" xfId="0" applyFont="1" applyFill="1" applyBorder="1" applyAlignment="1" applyProtection="1">
      <alignment horizontal="left"/>
    </xf>
    <xf numFmtId="0" fontId="9" fillId="2" borderId="16" xfId="0" applyFont="1" applyFill="1" applyBorder="1" applyAlignment="1" applyProtection="1">
      <alignment horizontal="left" vertical="center"/>
    </xf>
    <xf numFmtId="0" fontId="9" fillId="2" borderId="46" xfId="0" applyFont="1" applyFill="1" applyBorder="1" applyAlignment="1" applyProtection="1">
      <alignment horizontal="left" vertical="center"/>
    </xf>
    <xf numFmtId="0" fontId="9" fillId="2" borderId="14" xfId="0" applyFont="1" applyFill="1" applyBorder="1" applyAlignment="1" applyProtection="1">
      <alignment horizontal="left" vertical="center"/>
    </xf>
    <xf numFmtId="0" fontId="9" fillId="2" borderId="10" xfId="0" applyFont="1" applyFill="1" applyBorder="1" applyAlignment="1" applyProtection="1">
      <alignment horizontal="left" vertical="center"/>
    </xf>
    <xf numFmtId="0" fontId="9" fillId="2" borderId="11" xfId="0" applyFont="1" applyFill="1" applyBorder="1" applyAlignment="1" applyProtection="1">
      <alignment horizontal="left" vertical="center"/>
    </xf>
    <xf numFmtId="0" fontId="9" fillId="2" borderId="12" xfId="0" applyFont="1" applyFill="1" applyBorder="1" applyAlignment="1" applyProtection="1">
      <alignment horizontal="left" vertical="center"/>
    </xf>
    <xf numFmtId="0" fontId="22" fillId="2" borderId="10" xfId="0" applyFont="1" applyFill="1" applyBorder="1" applyAlignment="1" applyProtection="1">
      <alignment horizontal="left" vertical="center"/>
    </xf>
    <xf numFmtId="0" fontId="22" fillId="2" borderId="11" xfId="0" applyFont="1" applyFill="1" applyBorder="1" applyAlignment="1" applyProtection="1">
      <alignment horizontal="left" vertical="center"/>
    </xf>
    <xf numFmtId="0" fontId="22" fillId="2" borderId="12" xfId="0" applyFont="1" applyFill="1" applyBorder="1" applyAlignment="1" applyProtection="1">
      <alignment horizontal="left" vertical="center"/>
    </xf>
    <xf numFmtId="0" fontId="6" fillId="8" borderId="35" xfId="0" applyFont="1" applyFill="1" applyBorder="1" applyAlignment="1" applyProtection="1">
      <alignment horizontal="center" wrapText="1"/>
    </xf>
    <xf numFmtId="0" fontId="6" fillId="8" borderId="16" xfId="0" applyFont="1" applyFill="1" applyBorder="1" applyAlignment="1" applyProtection="1">
      <alignment horizontal="center"/>
    </xf>
    <xf numFmtId="0" fontId="6" fillId="8" borderId="49" xfId="0" applyFont="1" applyFill="1" applyBorder="1" applyAlignment="1" applyProtection="1">
      <alignment horizontal="center" wrapText="1"/>
    </xf>
    <xf numFmtId="0" fontId="6" fillId="8" borderId="50" xfId="0" applyFont="1" applyFill="1" applyBorder="1" applyAlignment="1" applyProtection="1">
      <alignment horizontal="center"/>
    </xf>
    <xf numFmtId="0" fontId="0" fillId="2" borderId="33" xfId="0" applyFont="1" applyFill="1" applyBorder="1" applyAlignment="1" applyProtection="1">
      <alignment horizontal="left" vertical="center"/>
    </xf>
    <xf numFmtId="0" fontId="0" fillId="2" borderId="34" xfId="0" applyFont="1" applyFill="1" applyBorder="1" applyAlignment="1" applyProtection="1">
      <alignment horizontal="left" vertical="center"/>
    </xf>
    <xf numFmtId="0" fontId="9" fillId="2" borderId="33" xfId="0" applyFont="1" applyFill="1" applyBorder="1" applyAlignment="1" applyProtection="1">
      <alignment horizontal="left" vertical="center"/>
    </xf>
    <xf numFmtId="0" fontId="9" fillId="2" borderId="0" xfId="0" applyFont="1" applyFill="1" applyBorder="1" applyAlignment="1" applyProtection="1">
      <alignment horizontal="left" vertical="center"/>
    </xf>
    <xf numFmtId="0" fontId="9" fillId="2" borderId="34" xfId="0" applyFont="1" applyFill="1" applyBorder="1" applyAlignment="1" applyProtection="1">
      <alignment horizontal="left" vertical="center"/>
    </xf>
    <xf numFmtId="0" fontId="0" fillId="2" borderId="16" xfId="0" applyFont="1" applyFill="1" applyBorder="1" applyAlignment="1" applyProtection="1">
      <alignment horizontal="left" vertical="center"/>
    </xf>
    <xf numFmtId="0" fontId="0" fillId="2" borderId="14" xfId="0" applyFont="1" applyFill="1" applyBorder="1" applyAlignment="1" applyProtection="1">
      <alignment horizontal="left" vertical="center"/>
    </xf>
    <xf numFmtId="0" fontId="27" fillId="2" borderId="33" xfId="0" applyFont="1" applyFill="1" applyBorder="1" applyAlignment="1" applyProtection="1">
      <alignment horizontal="left" vertical="center"/>
    </xf>
    <xf numFmtId="0" fontId="27" fillId="2" borderId="0" xfId="0" applyFont="1" applyFill="1" applyBorder="1" applyAlignment="1" applyProtection="1">
      <alignment horizontal="left" vertical="center"/>
    </xf>
    <xf numFmtId="0" fontId="27" fillId="2" borderId="34" xfId="0" applyFont="1" applyFill="1" applyBorder="1" applyAlignment="1" applyProtection="1">
      <alignment horizontal="left" vertical="center"/>
    </xf>
    <xf numFmtId="0" fontId="9" fillId="2" borderId="35" xfId="0" applyFont="1" applyFill="1" applyBorder="1" applyAlignment="1" applyProtection="1">
      <alignment horizontal="left" vertical="center"/>
    </xf>
    <xf numFmtId="0" fontId="9" fillId="2" borderId="41" xfId="0" applyFont="1" applyFill="1" applyBorder="1" applyAlignment="1" applyProtection="1">
      <alignment horizontal="left" vertical="center"/>
    </xf>
    <xf numFmtId="0" fontId="9" fillId="2" borderId="32" xfId="0" applyFont="1" applyFill="1" applyBorder="1" applyAlignment="1" applyProtection="1">
      <alignment horizontal="left" vertical="center"/>
    </xf>
    <xf numFmtId="0" fontId="6" fillId="8" borderId="4" xfId="0" applyFont="1" applyFill="1" applyBorder="1" applyAlignment="1" applyProtection="1">
      <alignment horizontal="left"/>
    </xf>
    <xf numFmtId="0" fontId="6" fillId="8" borderId="10" xfId="0" applyFont="1" applyFill="1" applyBorder="1" applyAlignment="1" applyProtection="1">
      <alignment horizontal="center"/>
    </xf>
    <xf numFmtId="0" fontId="6" fillId="8" borderId="12" xfId="0" applyFont="1" applyFill="1" applyBorder="1" applyAlignment="1" applyProtection="1">
      <alignment horizontal="center"/>
    </xf>
    <xf numFmtId="0" fontId="6" fillId="8" borderId="10" xfId="0" applyFont="1" applyFill="1" applyBorder="1" applyAlignment="1">
      <alignment horizontal="center"/>
    </xf>
    <xf numFmtId="0" fontId="6" fillId="8" borderId="11" xfId="0" applyFont="1" applyFill="1" applyBorder="1" applyAlignment="1">
      <alignment horizontal="center"/>
    </xf>
    <xf numFmtId="0" fontId="6" fillId="8" borderId="12" xfId="0" applyFont="1" applyFill="1" applyBorder="1" applyAlignment="1">
      <alignment horizontal="center"/>
    </xf>
    <xf numFmtId="0" fontId="9" fillId="4" borderId="35" xfId="0" applyFont="1" applyFill="1" applyBorder="1" applyAlignment="1" applyProtection="1">
      <alignment horizontal="left" vertical="center"/>
      <protection locked="0"/>
    </xf>
    <xf numFmtId="0" fontId="9" fillId="4" borderId="41" xfId="0" applyFont="1" applyFill="1" applyBorder="1" applyAlignment="1" applyProtection="1">
      <alignment horizontal="left" vertical="center"/>
      <protection locked="0"/>
    </xf>
    <xf numFmtId="0" fontId="9" fillId="4" borderId="32" xfId="0" applyFont="1" applyFill="1" applyBorder="1" applyAlignment="1" applyProtection="1">
      <alignment horizontal="left" vertical="center"/>
      <protection locked="0"/>
    </xf>
    <xf numFmtId="0" fontId="22" fillId="4" borderId="33" xfId="0" applyFont="1" applyFill="1" applyBorder="1" applyAlignment="1" applyProtection="1">
      <alignment horizontal="left" vertical="center"/>
    </xf>
    <xf numFmtId="0" fontId="22" fillId="4" borderId="34" xfId="0" applyFont="1" applyFill="1" applyBorder="1" applyAlignment="1" applyProtection="1">
      <alignment horizontal="left" vertical="center"/>
    </xf>
    <xf numFmtId="0" fontId="9" fillId="4" borderId="33" xfId="0" applyFont="1" applyFill="1" applyBorder="1" applyAlignment="1" applyProtection="1">
      <alignment horizontal="left" vertical="center"/>
    </xf>
    <xf numFmtId="0" fontId="9" fillId="4" borderId="0" xfId="0" applyFont="1" applyFill="1" applyBorder="1" applyAlignment="1" applyProtection="1">
      <alignment horizontal="left" vertical="center"/>
    </xf>
    <xf numFmtId="0" fontId="9" fillId="4" borderId="34" xfId="0" applyFont="1" applyFill="1" applyBorder="1" applyAlignment="1" applyProtection="1">
      <alignment horizontal="left" vertical="center"/>
    </xf>
    <xf numFmtId="0" fontId="9" fillId="4" borderId="16" xfId="0" applyFont="1" applyFill="1" applyBorder="1" applyAlignment="1" applyProtection="1">
      <alignment horizontal="left" vertical="center"/>
      <protection locked="0"/>
    </xf>
    <xf numFmtId="0" fontId="9" fillId="4" borderId="46" xfId="0" applyFont="1" applyFill="1" applyBorder="1" applyAlignment="1" applyProtection="1">
      <alignment horizontal="left" vertical="center"/>
      <protection locked="0"/>
    </xf>
    <xf numFmtId="0" fontId="9" fillId="4" borderId="14" xfId="0" applyFont="1" applyFill="1" applyBorder="1" applyAlignment="1" applyProtection="1">
      <alignment horizontal="left" vertical="center"/>
      <protection locked="0"/>
    </xf>
    <xf numFmtId="0" fontId="22" fillId="4" borderId="16" xfId="0" applyFont="1" applyFill="1" applyBorder="1" applyAlignment="1" applyProtection="1">
      <alignment horizontal="left" vertical="center"/>
    </xf>
    <xf numFmtId="0" fontId="22" fillId="4" borderId="14" xfId="0" applyFont="1" applyFill="1" applyBorder="1" applyAlignment="1" applyProtection="1">
      <alignment horizontal="left" vertical="center"/>
    </xf>
    <xf numFmtId="0" fontId="9" fillId="4" borderId="16" xfId="0" applyFont="1" applyFill="1" applyBorder="1" applyAlignment="1" applyProtection="1">
      <alignment horizontal="left" vertical="center"/>
    </xf>
    <xf numFmtId="0" fontId="9" fillId="4" borderId="46" xfId="0" applyFont="1" applyFill="1" applyBorder="1" applyAlignment="1" applyProtection="1">
      <alignment horizontal="left" vertical="center"/>
    </xf>
    <xf numFmtId="0" fontId="9" fillId="4" borderId="14" xfId="0" applyFont="1" applyFill="1" applyBorder="1" applyAlignment="1" applyProtection="1">
      <alignment horizontal="left" vertical="center"/>
    </xf>
    <xf numFmtId="0" fontId="6" fillId="8" borderId="4" xfId="0" applyFont="1" applyFill="1" applyBorder="1" applyAlignment="1" applyProtection="1">
      <alignment horizontal="left" vertical="center"/>
    </xf>
    <xf numFmtId="0" fontId="9" fillId="4" borderId="33" xfId="0" applyFont="1" applyFill="1" applyBorder="1" applyAlignment="1" applyProtection="1">
      <alignment horizontal="left" vertical="center"/>
      <protection locked="0"/>
    </xf>
    <xf numFmtId="0" fontId="9" fillId="4" borderId="0" xfId="0" applyFont="1" applyFill="1" applyBorder="1" applyAlignment="1" applyProtection="1">
      <alignment horizontal="left" vertical="center"/>
      <protection locked="0"/>
    </xf>
    <xf numFmtId="0" fontId="9" fillId="4" borderId="34" xfId="0" applyFont="1" applyFill="1" applyBorder="1" applyAlignment="1" applyProtection="1">
      <alignment horizontal="left" vertical="center"/>
      <protection locked="0"/>
    </xf>
    <xf numFmtId="0" fontId="22" fillId="2" borderId="33" xfId="0" applyFont="1" applyFill="1" applyBorder="1" applyAlignment="1" applyProtection="1">
      <alignment horizontal="left" vertical="center"/>
    </xf>
    <xf numFmtId="0" fontId="22" fillId="2" borderId="34" xfId="0" applyFont="1" applyFill="1" applyBorder="1" applyAlignment="1" applyProtection="1">
      <alignment horizontal="left" vertical="center"/>
    </xf>
    <xf numFmtId="180" fontId="9" fillId="4" borderId="33" xfId="0" applyNumberFormat="1" applyFont="1" applyFill="1" applyBorder="1" applyAlignment="1" applyProtection="1">
      <alignment horizontal="left" vertical="center"/>
    </xf>
    <xf numFmtId="180" fontId="9" fillId="4" borderId="0" xfId="0" applyNumberFormat="1" applyFont="1" applyFill="1" applyBorder="1" applyAlignment="1" applyProtection="1">
      <alignment horizontal="left" vertical="center"/>
    </xf>
    <xf numFmtId="180" fontId="9" fillId="4" borderId="34" xfId="0" applyNumberFormat="1" applyFont="1" applyFill="1" applyBorder="1" applyAlignment="1" applyProtection="1">
      <alignment horizontal="left" vertical="center"/>
    </xf>
    <xf numFmtId="0" fontId="22" fillId="2" borderId="47" xfId="0" applyFont="1" applyFill="1" applyBorder="1" applyAlignment="1" applyProtection="1">
      <alignment horizontal="left" vertical="center"/>
    </xf>
    <xf numFmtId="0" fontId="22" fillId="2" borderId="48" xfId="0" applyFont="1" applyFill="1" applyBorder="1" applyAlignment="1" applyProtection="1">
      <alignment horizontal="left" vertical="center"/>
    </xf>
    <xf numFmtId="0" fontId="6" fillId="8" borderId="10" xfId="0" applyFont="1" applyFill="1" applyBorder="1" applyAlignment="1" applyProtection="1">
      <alignment horizontal="center" vertical="center"/>
    </xf>
    <xf numFmtId="0" fontId="6" fillId="8" borderId="12" xfId="0" applyFont="1" applyFill="1" applyBorder="1" applyAlignment="1" applyProtection="1">
      <alignment horizontal="center" vertical="center"/>
    </xf>
    <xf numFmtId="0" fontId="22" fillId="2" borderId="35" xfId="0" applyFont="1" applyFill="1" applyBorder="1" applyAlignment="1" applyProtection="1">
      <alignment horizontal="left" vertical="center"/>
    </xf>
    <xf numFmtId="0" fontId="22" fillId="2" borderId="32" xfId="0" applyFont="1" applyFill="1" applyBorder="1" applyAlignment="1" applyProtection="1">
      <alignment horizontal="left" vertical="center"/>
    </xf>
    <xf numFmtId="0" fontId="9" fillId="4" borderId="35" xfId="0" applyFont="1" applyFill="1" applyBorder="1" applyAlignment="1" applyProtection="1">
      <alignment horizontal="left" vertical="center"/>
    </xf>
    <xf numFmtId="0" fontId="9" fillId="4" borderId="41" xfId="0" applyFont="1" applyFill="1" applyBorder="1" applyAlignment="1" applyProtection="1">
      <alignment horizontal="left" vertical="center"/>
    </xf>
    <xf numFmtId="0" fontId="9" fillId="4" borderId="32" xfId="0" applyFont="1" applyFill="1" applyBorder="1" applyAlignment="1" applyProtection="1">
      <alignment horizontal="left" vertical="center"/>
    </xf>
    <xf numFmtId="0" fontId="6" fillId="8" borderId="10" xfId="0" applyFont="1" applyFill="1" applyBorder="1" applyAlignment="1" applyProtection="1">
      <alignment horizontal="center" vertical="center" wrapText="1"/>
    </xf>
    <xf numFmtId="0" fontId="6" fillId="8" borderId="12" xfId="0" applyFont="1" applyFill="1" applyBorder="1" applyAlignment="1" applyProtection="1">
      <alignment horizontal="center" vertical="center" wrapText="1"/>
    </xf>
    <xf numFmtId="0" fontId="6" fillId="4" borderId="0" xfId="0" applyFont="1" applyFill="1" applyBorder="1" applyAlignment="1" applyProtection="1">
      <alignment horizontal="center" vertical="center"/>
    </xf>
    <xf numFmtId="0" fontId="6" fillId="8" borderId="44" xfId="0" applyFont="1" applyFill="1" applyBorder="1" applyAlignment="1" applyProtection="1">
      <alignment horizontal="center" wrapText="1"/>
    </xf>
    <xf numFmtId="0" fontId="0" fillId="0" borderId="45" xfId="0" applyBorder="1" applyAlignment="1">
      <alignment horizontal="center"/>
    </xf>
    <xf numFmtId="0" fontId="0" fillId="0" borderId="16" xfId="0" applyBorder="1" applyAlignment="1">
      <alignment horizontal="center"/>
    </xf>
    <xf numFmtId="0" fontId="6" fillId="8" borderId="7" xfId="0" applyFont="1" applyFill="1" applyBorder="1" applyAlignment="1" applyProtection="1">
      <alignment horizontal="center" vertical="center" wrapText="1"/>
    </xf>
    <xf numFmtId="0" fontId="6" fillId="8" borderId="8" xfId="0" applyFont="1" applyFill="1" applyBorder="1" applyAlignment="1" applyProtection="1">
      <alignment horizontal="center" vertical="center" wrapText="1"/>
    </xf>
    <xf numFmtId="0" fontId="4" fillId="3" borderId="0" xfId="0" applyFont="1" applyFill="1" applyAlignment="1">
      <alignment horizontal="left"/>
    </xf>
    <xf numFmtId="0" fontId="15" fillId="7" borderId="55" xfId="0" applyFont="1" applyFill="1" applyBorder="1" applyAlignment="1">
      <alignment horizontal="left"/>
    </xf>
    <xf numFmtId="0" fontId="6" fillId="7" borderId="0" xfId="0" applyFont="1" applyFill="1" applyBorder="1" applyAlignment="1">
      <alignment horizontal="left"/>
    </xf>
    <xf numFmtId="0" fontId="6" fillId="7" borderId="56" xfId="0" applyFont="1" applyFill="1" applyBorder="1" applyAlignment="1">
      <alignment horizontal="left"/>
    </xf>
    <xf numFmtId="0" fontId="6" fillId="7" borderId="19" xfId="0" applyFont="1" applyFill="1" applyBorder="1" applyAlignment="1">
      <alignment horizontal="left"/>
    </xf>
    <xf numFmtId="0" fontId="6" fillId="7" borderId="20" xfId="0" applyFont="1" applyFill="1" applyBorder="1" applyAlignment="1">
      <alignment horizontal="left"/>
    </xf>
    <xf numFmtId="0" fontId="6" fillId="7" borderId="21" xfId="0" applyFont="1" applyFill="1" applyBorder="1" applyAlignment="1">
      <alignment horizontal="left"/>
    </xf>
    <xf numFmtId="49" fontId="11" fillId="0" borderId="31" xfId="6" applyNumberFormat="1" applyFont="1" applyBorder="1" applyAlignment="1">
      <alignment horizontal="left" wrapText="1"/>
    </xf>
    <xf numFmtId="49" fontId="11" fillId="0" borderId="37" xfId="6" applyNumberFormat="1" applyFont="1" applyBorder="1" applyAlignment="1">
      <alignment horizontal="left" wrapText="1"/>
    </xf>
    <xf numFmtId="49" fontId="11" fillId="0" borderId="30" xfId="6" applyNumberFormat="1" applyFont="1" applyBorder="1" applyAlignment="1">
      <alignment horizontal="left" wrapText="1"/>
    </xf>
    <xf numFmtId="0" fontId="45" fillId="0" borderId="4" xfId="6" applyFont="1" applyBorder="1" applyAlignment="1"/>
    <xf numFmtId="0" fontId="46" fillId="0" borderId="4" xfId="6" applyFont="1" applyBorder="1" applyAlignment="1"/>
    <xf numFmtId="0" fontId="13" fillId="0" borderId="42" xfId="6" applyFont="1" applyBorder="1" applyAlignment="1">
      <alignment horizontal="left" vertical="center" wrapText="1"/>
    </xf>
    <xf numFmtId="0" fontId="13" fillId="0" borderId="36" xfId="6" applyFont="1" applyBorder="1" applyAlignment="1">
      <alignment horizontal="left" vertical="center" wrapText="1"/>
    </xf>
    <xf numFmtId="0" fontId="13" fillId="0" borderId="26" xfId="6" applyFont="1" applyBorder="1" applyAlignment="1">
      <alignment horizontal="left" vertical="center" wrapText="1"/>
    </xf>
    <xf numFmtId="0" fontId="12" fillId="0" borderId="29" xfId="6" applyFont="1" applyBorder="1" applyAlignment="1">
      <alignment horizontal="center"/>
    </xf>
    <xf numFmtId="0" fontId="12" fillId="0" borderId="43" xfId="6" applyFont="1" applyBorder="1" applyAlignment="1">
      <alignment horizontal="center"/>
    </xf>
    <xf numFmtId="0" fontId="12" fillId="0" borderId="28" xfId="6" applyFont="1" applyBorder="1" applyAlignment="1">
      <alignment horizontal="center"/>
    </xf>
    <xf numFmtId="0" fontId="10" fillId="0" borderId="22" xfId="6" applyFont="1" applyBorder="1" applyAlignment="1">
      <alignment horizontal="left" vertical="center" wrapText="1"/>
    </xf>
    <xf numFmtId="0" fontId="43" fillId="0" borderId="38" xfId="6" applyFont="1" applyBorder="1" applyAlignment="1">
      <alignment horizontal="left" vertical="center" wrapText="1"/>
    </xf>
    <xf numFmtId="0" fontId="13" fillId="0" borderId="39" xfId="6" applyFont="1" applyBorder="1" applyAlignment="1">
      <alignment horizontal="left" vertical="center" wrapText="1"/>
    </xf>
    <xf numFmtId="0" fontId="13" fillId="0" borderId="40" xfId="6" applyFont="1" applyBorder="1" applyAlignment="1">
      <alignment horizontal="left" vertical="center" wrapText="1"/>
    </xf>
    <xf numFmtId="0" fontId="13" fillId="0" borderId="10" xfId="6" applyFont="1" applyBorder="1" applyAlignment="1">
      <alignment horizontal="left" vertical="center" wrapText="1"/>
    </xf>
    <xf numFmtId="0" fontId="13" fillId="0" borderId="11" xfId="6" applyFont="1" applyBorder="1" applyAlignment="1">
      <alignment horizontal="left" vertical="center" wrapText="1"/>
    </xf>
    <xf numFmtId="0" fontId="13" fillId="0" borderId="12" xfId="6" applyFont="1" applyBorder="1" applyAlignment="1">
      <alignment horizontal="left" vertical="center" wrapText="1"/>
    </xf>
    <xf numFmtId="0" fontId="2" fillId="0" borderId="10" xfId="1" applyBorder="1" applyAlignment="1" applyProtection="1">
      <alignment horizontal="left" vertical="center" wrapText="1"/>
    </xf>
    <xf numFmtId="0" fontId="10" fillId="0" borderId="22" xfId="6" quotePrefix="1" applyFont="1" applyBorder="1" applyAlignment="1">
      <alignment horizontal="left" vertical="center" wrapText="1"/>
    </xf>
    <xf numFmtId="0" fontId="49" fillId="0" borderId="38" xfId="6" applyFont="1" applyBorder="1" applyAlignment="1">
      <alignment horizontal="left" vertical="center" wrapText="1"/>
    </xf>
    <xf numFmtId="0" fontId="50" fillId="0" borderId="39" xfId="6" applyFont="1" applyBorder="1" applyAlignment="1">
      <alignment horizontal="left" vertical="center" wrapText="1"/>
    </xf>
    <xf numFmtId="0" fontId="50" fillId="0" borderId="40" xfId="6" applyFont="1" applyBorder="1" applyAlignment="1">
      <alignment horizontal="left" vertical="center" wrapText="1"/>
    </xf>
  </cellXfs>
  <cellStyles count="7">
    <cellStyle name="Hyperlink 2" xfId="3" xr:uid="{00000000-0005-0000-0000-000027000000}"/>
    <cellStyle name="Normal 2" xfId="4" xr:uid="{00000000-0005-0000-0000-00002B000000}"/>
    <cellStyle name="Percent 2" xfId="5" xr:uid="{00000000-0005-0000-0000-000033000000}"/>
    <cellStyle name="常规" xfId="0" builtinId="0"/>
    <cellStyle name="常规 2" xfId="6" xr:uid="{1B149E69-44CC-41A9-8C82-519AA168036C}"/>
    <cellStyle name="百分比" xfId="2" builtinId="5"/>
    <cellStyle name="超链接" xfId="1" builtinId="8"/>
  </cellStyles>
  <dxfs count="21">
    <dxf>
      <fill>
        <patternFill patternType="solid">
          <bgColor indexed="43"/>
        </patternFill>
      </fill>
    </dxf>
    <dxf>
      <font>
        <b/>
        <i val="0"/>
        <color auto="1"/>
      </font>
      <fill>
        <patternFill patternType="solid">
          <bgColor indexed="13"/>
        </patternFill>
      </fill>
    </dxf>
    <dxf>
      <font>
        <b/>
        <i val="0"/>
        <color indexed="9"/>
      </font>
      <fill>
        <patternFill patternType="solid">
          <bgColor indexed="10"/>
        </patternFill>
      </fill>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
      <font>
        <color indexed="55"/>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C0C0C0"/>
      <rgbColor rgb="00003366"/>
      <rgbColor rgb="00339966"/>
      <rgbColor rgb="00003300"/>
      <rgbColor rgb="00333300"/>
      <rgbColor rgb="00993300"/>
      <rgbColor rgb="00993366"/>
      <rgbColor rgb="00333399"/>
      <rgbColor rgb="00333333"/>
    </indexedColors>
    <mruColors>
      <color rgb="FF800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6001218759522"/>
          <c:y val="8.0808147234180394E-2"/>
          <c:w val="0.816006375049805"/>
          <c:h val="0.83838452755462101"/>
        </c:manualLayout>
      </c:layout>
      <c:barChart>
        <c:barDir val="col"/>
        <c:grouping val="clustered"/>
        <c:varyColors val="0"/>
        <c:ser>
          <c:idx val="1"/>
          <c:order val="0"/>
          <c:tx>
            <c:strRef>
              <c:f>Snapshot!$G$37</c:f>
              <c:strCache>
                <c:ptCount val="1"/>
                <c:pt idx="0">
                  <c:v>Passed</c:v>
                </c:pt>
              </c:strCache>
            </c:strRef>
          </c:tx>
          <c:spPr>
            <a:gradFill rotWithShape="0">
              <a:gsLst>
                <a:gs pos="0">
                  <a:srgbClr xmlns:mc="http://schemas.openxmlformats.org/markup-compatibility/2006" xmlns:a14="http://schemas.microsoft.com/office/drawing/2010/main" val="007600" mc:Ignorable="a14" a14:legacySpreadsheetColorIndex="11">
                    <a:gamma/>
                    <a:shade val="46275"/>
                    <a:invGamma/>
                  </a:srgbClr>
                </a:gs>
                <a:gs pos="50000">
                  <a:srgbClr xmlns:mc="http://schemas.openxmlformats.org/markup-compatibility/2006" xmlns:a14="http://schemas.microsoft.com/office/drawing/2010/main" val="00FF00" mc:Ignorable="a14" a14:legacySpreadsheetColorIndex="11"/>
                </a:gs>
                <a:gs pos="100000">
                  <a:srgbClr xmlns:mc="http://schemas.openxmlformats.org/markup-compatibility/2006" xmlns:a14="http://schemas.microsoft.com/office/drawing/2010/main" val="007600" mc:Ignorable="a14" a14:legacySpreadsheetColorIndex="11">
                    <a:gamma/>
                    <a:shade val="46275"/>
                    <a:invGamma/>
                  </a:srgbClr>
                </a:gs>
              </a:gsLst>
              <a:lin ang="0" scaled="1"/>
            </a:gradFill>
            <a:ln w="25400">
              <a:noFill/>
            </a:ln>
          </c:spPr>
          <c:invertIfNegative val="0"/>
          <c:val>
            <c:numRef>
              <c:f>Snapshot!$J$37</c:f>
              <c:numCache>
                <c:formatCode>#,##0</c:formatCode>
                <c:ptCount val="1"/>
                <c:pt idx="0">
                  <c:v>0</c:v>
                </c:pt>
              </c:numCache>
            </c:numRef>
          </c:val>
          <c:extLst>
            <c:ext xmlns:c16="http://schemas.microsoft.com/office/drawing/2014/chart" uri="{C3380CC4-5D6E-409C-BE32-E72D297353CC}">
              <c16:uniqueId val="{00000000-B22F-42D3-9682-63CD5BA37249}"/>
            </c:ext>
          </c:extLst>
        </c:ser>
        <c:ser>
          <c:idx val="4"/>
          <c:order val="1"/>
          <c:tx>
            <c:strRef>
              <c:f>Snapshot!$G$40</c:f>
              <c:strCache>
                <c:ptCount val="1"/>
                <c:pt idx="0">
                  <c:v>Blocked</c:v>
                </c:pt>
              </c:strCache>
            </c:strRef>
          </c:tx>
          <c:spPr>
            <a:gradFill rotWithShape="0">
              <a:gsLst>
                <a:gs pos="0">
                  <a:srgbClr xmlns:mc="http://schemas.openxmlformats.org/markup-compatibility/2006" xmlns:a14="http://schemas.microsoft.com/office/drawing/2010/main" val="767600" mc:Ignorable="a14" a14:legacySpreadsheetColorIndex="13">
                    <a:gamma/>
                    <a:shade val="46275"/>
                    <a:invGamma/>
                  </a:srgbClr>
                </a:gs>
                <a:gs pos="50000">
                  <a:srgbClr xmlns:mc="http://schemas.openxmlformats.org/markup-compatibility/2006" xmlns:a14="http://schemas.microsoft.com/office/drawing/2010/main" val="FFFF00" mc:Ignorable="a14" a14:legacySpreadsheetColorIndex="13"/>
                </a:gs>
                <a:gs pos="100000">
                  <a:srgbClr xmlns:mc="http://schemas.openxmlformats.org/markup-compatibility/2006" xmlns:a14="http://schemas.microsoft.com/office/drawing/2010/main" val="767600" mc:Ignorable="a14" a14:legacySpreadsheetColorIndex="13">
                    <a:gamma/>
                    <a:shade val="46275"/>
                    <a:invGamma/>
                  </a:srgbClr>
                </a:gs>
              </a:gsLst>
              <a:lin ang="0" scaled="1"/>
            </a:gradFill>
            <a:ln w="25400">
              <a:noFill/>
            </a:ln>
          </c:spPr>
          <c:invertIfNegative val="0"/>
          <c:val>
            <c:numRef>
              <c:f>Snapshot!$J$40</c:f>
              <c:numCache>
                <c:formatCode>#,##0</c:formatCode>
                <c:ptCount val="1"/>
                <c:pt idx="0">
                  <c:v>0</c:v>
                </c:pt>
              </c:numCache>
            </c:numRef>
          </c:val>
          <c:extLst>
            <c:ext xmlns:c16="http://schemas.microsoft.com/office/drawing/2014/chart" uri="{C3380CC4-5D6E-409C-BE32-E72D297353CC}">
              <c16:uniqueId val="{00000001-B22F-42D3-9682-63CD5BA37249}"/>
            </c:ext>
          </c:extLst>
        </c:ser>
        <c:ser>
          <c:idx val="2"/>
          <c:order val="2"/>
          <c:tx>
            <c:strRef>
              <c:f>Snapshot!$G$38</c:f>
              <c:strCache>
                <c:ptCount val="1"/>
                <c:pt idx="0">
                  <c:v>Failed</c:v>
                </c:pt>
              </c:strCache>
            </c:strRef>
          </c:tx>
          <c:spPr>
            <a:gradFill rotWithShape="0">
              <a:gsLst>
                <a:gs pos="0">
                  <a:srgbClr xmlns:mc="http://schemas.openxmlformats.org/markup-compatibility/2006" xmlns:a14="http://schemas.microsoft.com/office/drawing/2010/main" val="760000" mc:Ignorable="a14" a14:legacySpreadsheetColorIndex="10">
                    <a:gamma/>
                    <a:shade val="46275"/>
                    <a:invGamma/>
                  </a:srgbClr>
                </a:gs>
                <a:gs pos="50000">
                  <a:srgbClr xmlns:mc="http://schemas.openxmlformats.org/markup-compatibility/2006" xmlns:a14="http://schemas.microsoft.com/office/drawing/2010/main" val="FF0000" mc:Ignorable="a14" a14:legacySpreadsheetColorIndex="10"/>
                </a:gs>
                <a:gs pos="100000">
                  <a:srgbClr xmlns:mc="http://schemas.openxmlformats.org/markup-compatibility/2006" xmlns:a14="http://schemas.microsoft.com/office/drawing/2010/main" val="760000" mc:Ignorable="a14" a14:legacySpreadsheetColorIndex="10">
                    <a:gamma/>
                    <a:shade val="46275"/>
                    <a:invGamma/>
                  </a:srgbClr>
                </a:gs>
              </a:gsLst>
              <a:lin ang="0" scaled="1"/>
            </a:gradFill>
            <a:ln w="25400">
              <a:noFill/>
            </a:ln>
          </c:spPr>
          <c:invertIfNegative val="0"/>
          <c:val>
            <c:numRef>
              <c:f>Snapshot!$J$38</c:f>
              <c:numCache>
                <c:formatCode>#,##0</c:formatCode>
                <c:ptCount val="1"/>
                <c:pt idx="0">
                  <c:v>0</c:v>
                </c:pt>
              </c:numCache>
            </c:numRef>
          </c:val>
          <c:extLst>
            <c:ext xmlns:c16="http://schemas.microsoft.com/office/drawing/2014/chart" uri="{C3380CC4-5D6E-409C-BE32-E72D297353CC}">
              <c16:uniqueId val="{00000002-B22F-42D3-9682-63CD5BA37249}"/>
            </c:ext>
          </c:extLst>
        </c:ser>
        <c:ser>
          <c:idx val="3"/>
          <c:order val="3"/>
          <c:tx>
            <c:strRef>
              <c:f>Snapshot!$G$39</c:f>
              <c:strCache>
                <c:ptCount val="1"/>
                <c:pt idx="0">
                  <c:v>Skipped</c:v>
                </c:pt>
              </c:strCache>
            </c:strRef>
          </c:tx>
          <c:spPr>
            <a:gradFill rotWithShape="0">
              <a:gsLst>
                <a:gs pos="0">
                  <a:srgbClr xmlns:mc="http://schemas.openxmlformats.org/markup-compatibility/2006" xmlns:a14="http://schemas.microsoft.com/office/drawing/2010/main" val="6C6C6C" mc:Ignorable="a14" a14:legacySpreadsheetColorIndex="22">
                    <a:gamma/>
                    <a:shade val="46275"/>
                    <a:invGamma/>
                  </a:srgbClr>
                </a:gs>
                <a:gs pos="50000">
                  <a:srgbClr xmlns:mc="http://schemas.openxmlformats.org/markup-compatibility/2006" xmlns:a14="http://schemas.microsoft.com/office/drawing/2010/main" val="EAEAEA" mc:Ignorable="a14" a14:legacySpreadsheetColorIndex="22"/>
                </a:gs>
                <a:gs pos="100000">
                  <a:srgbClr xmlns:mc="http://schemas.openxmlformats.org/markup-compatibility/2006" xmlns:a14="http://schemas.microsoft.com/office/drawing/2010/main" val="6C6C6C" mc:Ignorable="a14" a14:legacySpreadsheetColorIndex="22">
                    <a:gamma/>
                    <a:shade val="46275"/>
                    <a:invGamma/>
                  </a:srgbClr>
                </a:gs>
              </a:gsLst>
              <a:lin ang="0" scaled="1"/>
            </a:gradFill>
            <a:ln w="25400">
              <a:noFill/>
            </a:ln>
          </c:spPr>
          <c:invertIfNegative val="0"/>
          <c:val>
            <c:numRef>
              <c:f>Snapshot!$J$39</c:f>
              <c:numCache>
                <c:formatCode>#,##0</c:formatCode>
                <c:ptCount val="1"/>
                <c:pt idx="0">
                  <c:v>0</c:v>
                </c:pt>
              </c:numCache>
            </c:numRef>
          </c:val>
          <c:extLst>
            <c:ext xmlns:c16="http://schemas.microsoft.com/office/drawing/2014/chart" uri="{C3380CC4-5D6E-409C-BE32-E72D297353CC}">
              <c16:uniqueId val="{00000003-B22F-42D3-9682-63CD5BA37249}"/>
            </c:ext>
          </c:extLst>
        </c:ser>
        <c:ser>
          <c:idx val="0"/>
          <c:order val="4"/>
          <c:tx>
            <c:strRef>
              <c:f>Snapshot!$G$36</c:f>
              <c:strCache>
                <c:ptCount val="1"/>
                <c:pt idx="0">
                  <c:v>Untested</c:v>
                </c:pt>
              </c:strCache>
            </c:strRef>
          </c:tx>
          <c:spPr>
            <a:gradFill rotWithShape="0">
              <a:gsLst>
                <a:gs pos="0">
                  <a:srgbClr xmlns:mc="http://schemas.openxmlformats.org/markup-compatibility/2006" xmlns:a14="http://schemas.microsoft.com/office/drawing/2010/main" val="767647" mc:Ignorable="a14" a14:legacySpreadsheetColorIndex="43">
                    <a:gamma/>
                    <a:shade val="46275"/>
                    <a:invGamma/>
                  </a:srgbClr>
                </a:gs>
                <a:gs pos="50000">
                  <a:srgbClr xmlns:mc="http://schemas.openxmlformats.org/markup-compatibility/2006" xmlns:a14="http://schemas.microsoft.com/office/drawing/2010/main" val="FFFF99" mc:Ignorable="a14" a14:legacySpreadsheetColorIndex="43"/>
                </a:gs>
                <a:gs pos="100000">
                  <a:srgbClr xmlns:mc="http://schemas.openxmlformats.org/markup-compatibility/2006" xmlns:a14="http://schemas.microsoft.com/office/drawing/2010/main" val="767647" mc:Ignorable="a14" a14:legacySpreadsheetColorIndex="43">
                    <a:gamma/>
                    <a:shade val="46275"/>
                    <a:invGamma/>
                  </a:srgbClr>
                </a:gs>
              </a:gsLst>
              <a:lin ang="0" scaled="1"/>
            </a:gradFill>
            <a:ln w="25400">
              <a:noFill/>
            </a:ln>
          </c:spPr>
          <c:invertIfNegative val="0"/>
          <c:val>
            <c:numRef>
              <c:f>Snapshot!$J$36</c:f>
              <c:numCache>
                <c:formatCode>#,##0</c:formatCode>
                <c:ptCount val="1"/>
                <c:pt idx="0">
                  <c:v>0</c:v>
                </c:pt>
              </c:numCache>
            </c:numRef>
          </c:val>
          <c:extLst>
            <c:ext xmlns:c16="http://schemas.microsoft.com/office/drawing/2014/chart" uri="{C3380CC4-5D6E-409C-BE32-E72D297353CC}">
              <c16:uniqueId val="{00000004-B22F-42D3-9682-63CD5BA37249}"/>
            </c:ext>
          </c:extLst>
        </c:ser>
        <c:dLbls>
          <c:showLegendKey val="0"/>
          <c:showVal val="0"/>
          <c:showCatName val="0"/>
          <c:showSerName val="0"/>
          <c:showPercent val="0"/>
          <c:showBubbleSize val="0"/>
        </c:dLbls>
        <c:gapWidth val="100"/>
        <c:axId val="98182272"/>
        <c:axId val="98183808"/>
      </c:barChart>
      <c:catAx>
        <c:axId val="98182272"/>
        <c:scaling>
          <c:orientation val="minMax"/>
        </c:scaling>
        <c:delete val="0"/>
        <c:axPos val="b"/>
        <c:numFmt formatCode="General" sourceLinked="1"/>
        <c:majorTickMark val="out"/>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250" b="0" i="0" u="none" strike="noStrike" kern="1200" baseline="0">
                <a:solidFill>
                  <a:srgbClr val="000000"/>
                </a:solidFill>
                <a:latin typeface="Arial" panose="020B0604020202020204"/>
                <a:ea typeface="Arial" panose="020B0604020202020204"/>
                <a:cs typeface="Arial" panose="020B0604020202020204"/>
              </a:defRPr>
            </a:pPr>
            <a:endParaRPr lang="zh-CN"/>
          </a:p>
        </c:txPr>
        <c:crossAx val="98183808"/>
        <c:crosses val="autoZero"/>
        <c:auto val="1"/>
        <c:lblAlgn val="ctr"/>
        <c:lblOffset val="100"/>
        <c:tickLblSkip val="1"/>
        <c:noMultiLvlLbl val="0"/>
      </c:catAx>
      <c:valAx>
        <c:axId val="98183808"/>
        <c:scaling>
          <c:orientation val="minMax"/>
        </c:scaling>
        <c:delete val="0"/>
        <c:axPos val="l"/>
        <c:majorGridlines>
          <c:spPr>
            <a:ln w="3175" cap="flat" cmpd="sng" algn="ctr">
              <a:solidFill>
                <a:srgbClr val="000000"/>
              </a:solidFill>
              <a:prstDash val="solid"/>
              <a:round/>
            </a:ln>
          </c:spPr>
        </c:majorGridlines>
        <c:numFmt formatCode="#,##0" sourceLinked="1"/>
        <c:majorTickMark val="out"/>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Arial" panose="020B0604020202020204"/>
                <a:ea typeface="Arial" panose="020B0604020202020204"/>
                <a:cs typeface="Arial" panose="020B0604020202020204"/>
              </a:defRPr>
            </a:pPr>
            <a:endParaRPr lang="zh-CN"/>
          </a:p>
        </c:txPr>
        <c:crossAx val="98182272"/>
        <c:crosses val="autoZero"/>
        <c:crossBetween val="between"/>
      </c:valAx>
      <c:spPr>
        <a:noFill/>
        <a:ln w="12700">
          <a:solidFill>
            <a:srgbClr val="000000"/>
          </a:solidFill>
          <a:prstDash val="solid"/>
        </a:ln>
      </c:spPr>
    </c:plotArea>
    <c:plotVisOnly val="1"/>
    <c:dispBlanksAs val="gap"/>
    <c:showDLblsOverMax val="0"/>
  </c:chart>
  <c:spPr>
    <a:solidFill>
      <a:srgbClr val="FFFFFF"/>
    </a:solidFill>
    <a:ln w="3175" cap="flat" cmpd="sng" algn="ctr">
      <a:solidFill>
        <a:srgbClr val="000000"/>
      </a:solidFill>
      <a:prstDash val="solid"/>
      <a:round/>
    </a:ln>
  </c:spPr>
  <c:txPr>
    <a:bodyPr/>
    <a:lstStyle/>
    <a:p>
      <a:pPr>
        <a:defRPr lang="zh-CN" sz="250" b="0" i="0" u="none" strike="noStrike" baseline="0">
          <a:solidFill>
            <a:srgbClr val="000000"/>
          </a:solidFill>
          <a:latin typeface="Arial" panose="020B0604020202020204"/>
          <a:ea typeface="Arial" panose="020B0604020202020204"/>
          <a:cs typeface="Arial" panose="020B0604020202020204"/>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315934393729401"/>
          <c:y val="8.0808147234180394E-2"/>
          <c:w val="0.71053022863069404"/>
          <c:h val="0.84175153368937905"/>
        </c:manualLayout>
      </c:layout>
      <c:barChart>
        <c:barDir val="col"/>
        <c:grouping val="clustered"/>
        <c:varyColors val="0"/>
        <c:ser>
          <c:idx val="1"/>
          <c:order val="0"/>
          <c:tx>
            <c:strRef>
              <c:f>Snapshot!$G$37</c:f>
              <c:strCache>
                <c:ptCount val="1"/>
                <c:pt idx="0">
                  <c:v>Passed</c:v>
                </c:pt>
              </c:strCache>
            </c:strRef>
          </c:tx>
          <c:spPr>
            <a:gradFill rotWithShape="0">
              <a:gsLst>
                <a:gs pos="0">
                  <a:srgbClr xmlns:mc="http://schemas.openxmlformats.org/markup-compatibility/2006" xmlns:a14="http://schemas.microsoft.com/office/drawing/2010/main" val="007600" mc:Ignorable="a14" a14:legacySpreadsheetColorIndex="11">
                    <a:gamma/>
                    <a:shade val="46275"/>
                    <a:invGamma/>
                  </a:srgbClr>
                </a:gs>
                <a:gs pos="50000">
                  <a:srgbClr xmlns:mc="http://schemas.openxmlformats.org/markup-compatibility/2006" xmlns:a14="http://schemas.microsoft.com/office/drawing/2010/main" val="00FF00" mc:Ignorable="a14" a14:legacySpreadsheetColorIndex="11"/>
                </a:gs>
                <a:gs pos="100000">
                  <a:srgbClr xmlns:mc="http://schemas.openxmlformats.org/markup-compatibility/2006" xmlns:a14="http://schemas.microsoft.com/office/drawing/2010/main" val="007600" mc:Ignorable="a14" a14:legacySpreadsheetColorIndex="11">
                    <a:gamma/>
                    <a:shade val="46275"/>
                    <a:invGamma/>
                  </a:srgbClr>
                </a:gs>
              </a:gsLst>
              <a:lin ang="0" scaled="1"/>
            </a:gradFill>
            <a:ln w="25400">
              <a:noFill/>
            </a:ln>
          </c:spPr>
          <c:invertIfNegative val="0"/>
          <c:val>
            <c:numRef>
              <c:f>Snapshot!$L$37</c:f>
              <c:numCache>
                <c:formatCode>#,##0.0\ \h</c:formatCode>
                <c:ptCount val="1"/>
                <c:pt idx="0">
                  <c:v>0</c:v>
                </c:pt>
              </c:numCache>
            </c:numRef>
          </c:val>
          <c:extLst>
            <c:ext xmlns:c16="http://schemas.microsoft.com/office/drawing/2014/chart" uri="{C3380CC4-5D6E-409C-BE32-E72D297353CC}">
              <c16:uniqueId val="{00000000-CBA4-4EB9-80EE-BFA698AF4986}"/>
            </c:ext>
          </c:extLst>
        </c:ser>
        <c:ser>
          <c:idx val="4"/>
          <c:order val="1"/>
          <c:tx>
            <c:strRef>
              <c:f>Snapshot!$G$40</c:f>
              <c:strCache>
                <c:ptCount val="1"/>
                <c:pt idx="0">
                  <c:v>Blocked</c:v>
                </c:pt>
              </c:strCache>
            </c:strRef>
          </c:tx>
          <c:spPr>
            <a:gradFill rotWithShape="0">
              <a:gsLst>
                <a:gs pos="0">
                  <a:srgbClr xmlns:mc="http://schemas.openxmlformats.org/markup-compatibility/2006" xmlns:a14="http://schemas.microsoft.com/office/drawing/2010/main" val="767600" mc:Ignorable="a14" a14:legacySpreadsheetColorIndex="13">
                    <a:gamma/>
                    <a:shade val="46275"/>
                    <a:invGamma/>
                  </a:srgbClr>
                </a:gs>
                <a:gs pos="50000">
                  <a:srgbClr xmlns:mc="http://schemas.openxmlformats.org/markup-compatibility/2006" xmlns:a14="http://schemas.microsoft.com/office/drawing/2010/main" val="FFFF00" mc:Ignorable="a14" a14:legacySpreadsheetColorIndex="13"/>
                </a:gs>
                <a:gs pos="100000">
                  <a:srgbClr xmlns:mc="http://schemas.openxmlformats.org/markup-compatibility/2006" xmlns:a14="http://schemas.microsoft.com/office/drawing/2010/main" val="767600" mc:Ignorable="a14" a14:legacySpreadsheetColorIndex="13">
                    <a:gamma/>
                    <a:shade val="46275"/>
                    <a:invGamma/>
                  </a:srgbClr>
                </a:gs>
              </a:gsLst>
              <a:lin ang="0" scaled="1"/>
            </a:gradFill>
            <a:ln w="25400">
              <a:noFill/>
            </a:ln>
          </c:spPr>
          <c:invertIfNegative val="0"/>
          <c:val>
            <c:numRef>
              <c:f>Snapshot!$L$40</c:f>
              <c:numCache>
                <c:formatCode>#,##0.0\ \h</c:formatCode>
                <c:ptCount val="1"/>
                <c:pt idx="0">
                  <c:v>0</c:v>
                </c:pt>
              </c:numCache>
            </c:numRef>
          </c:val>
          <c:extLst>
            <c:ext xmlns:c16="http://schemas.microsoft.com/office/drawing/2014/chart" uri="{C3380CC4-5D6E-409C-BE32-E72D297353CC}">
              <c16:uniqueId val="{00000001-CBA4-4EB9-80EE-BFA698AF4986}"/>
            </c:ext>
          </c:extLst>
        </c:ser>
        <c:ser>
          <c:idx val="2"/>
          <c:order val="2"/>
          <c:tx>
            <c:strRef>
              <c:f>Snapshot!$G$38</c:f>
              <c:strCache>
                <c:ptCount val="1"/>
                <c:pt idx="0">
                  <c:v>Failed</c:v>
                </c:pt>
              </c:strCache>
            </c:strRef>
          </c:tx>
          <c:spPr>
            <a:gradFill rotWithShape="0">
              <a:gsLst>
                <a:gs pos="0">
                  <a:srgbClr xmlns:mc="http://schemas.openxmlformats.org/markup-compatibility/2006" xmlns:a14="http://schemas.microsoft.com/office/drawing/2010/main" val="760000" mc:Ignorable="a14" a14:legacySpreadsheetColorIndex="10">
                    <a:gamma/>
                    <a:shade val="46275"/>
                    <a:invGamma/>
                  </a:srgbClr>
                </a:gs>
                <a:gs pos="50000">
                  <a:srgbClr xmlns:mc="http://schemas.openxmlformats.org/markup-compatibility/2006" xmlns:a14="http://schemas.microsoft.com/office/drawing/2010/main" val="FF0000" mc:Ignorable="a14" a14:legacySpreadsheetColorIndex="10"/>
                </a:gs>
                <a:gs pos="100000">
                  <a:srgbClr xmlns:mc="http://schemas.openxmlformats.org/markup-compatibility/2006" xmlns:a14="http://schemas.microsoft.com/office/drawing/2010/main" val="760000" mc:Ignorable="a14" a14:legacySpreadsheetColorIndex="10">
                    <a:gamma/>
                    <a:shade val="46275"/>
                    <a:invGamma/>
                  </a:srgbClr>
                </a:gs>
              </a:gsLst>
              <a:lin ang="0" scaled="1"/>
            </a:gradFill>
            <a:ln w="25400">
              <a:noFill/>
            </a:ln>
          </c:spPr>
          <c:invertIfNegative val="0"/>
          <c:val>
            <c:numRef>
              <c:f>Snapshot!$L$38</c:f>
              <c:numCache>
                <c:formatCode>#,##0.0\ \h</c:formatCode>
                <c:ptCount val="1"/>
                <c:pt idx="0">
                  <c:v>0</c:v>
                </c:pt>
              </c:numCache>
            </c:numRef>
          </c:val>
          <c:extLst>
            <c:ext xmlns:c16="http://schemas.microsoft.com/office/drawing/2014/chart" uri="{C3380CC4-5D6E-409C-BE32-E72D297353CC}">
              <c16:uniqueId val="{00000002-CBA4-4EB9-80EE-BFA698AF4986}"/>
            </c:ext>
          </c:extLst>
        </c:ser>
        <c:ser>
          <c:idx val="3"/>
          <c:order val="3"/>
          <c:tx>
            <c:strRef>
              <c:f>Snapshot!$G$39</c:f>
              <c:strCache>
                <c:ptCount val="1"/>
                <c:pt idx="0">
                  <c:v>Skipped</c:v>
                </c:pt>
              </c:strCache>
            </c:strRef>
          </c:tx>
          <c:spPr>
            <a:gradFill rotWithShape="0">
              <a:gsLst>
                <a:gs pos="0">
                  <a:srgbClr xmlns:mc="http://schemas.openxmlformats.org/markup-compatibility/2006" xmlns:a14="http://schemas.microsoft.com/office/drawing/2010/main" val="6C6C6C" mc:Ignorable="a14" a14:legacySpreadsheetColorIndex="22">
                    <a:gamma/>
                    <a:shade val="46275"/>
                    <a:invGamma/>
                  </a:srgbClr>
                </a:gs>
                <a:gs pos="50000">
                  <a:srgbClr xmlns:mc="http://schemas.openxmlformats.org/markup-compatibility/2006" xmlns:a14="http://schemas.microsoft.com/office/drawing/2010/main" val="EAEAEA" mc:Ignorable="a14" a14:legacySpreadsheetColorIndex="22"/>
                </a:gs>
                <a:gs pos="100000">
                  <a:srgbClr xmlns:mc="http://schemas.openxmlformats.org/markup-compatibility/2006" xmlns:a14="http://schemas.microsoft.com/office/drawing/2010/main" val="6C6C6C" mc:Ignorable="a14" a14:legacySpreadsheetColorIndex="22">
                    <a:gamma/>
                    <a:shade val="46275"/>
                    <a:invGamma/>
                  </a:srgbClr>
                </a:gs>
              </a:gsLst>
              <a:lin ang="0" scaled="1"/>
            </a:gradFill>
            <a:ln w="25400">
              <a:noFill/>
            </a:ln>
          </c:spPr>
          <c:invertIfNegative val="0"/>
          <c:val>
            <c:numRef>
              <c:f>Snapshot!$L$39</c:f>
              <c:numCache>
                <c:formatCode>#,##0.0\ \h</c:formatCode>
                <c:ptCount val="1"/>
                <c:pt idx="0">
                  <c:v>0</c:v>
                </c:pt>
              </c:numCache>
            </c:numRef>
          </c:val>
          <c:extLst>
            <c:ext xmlns:c16="http://schemas.microsoft.com/office/drawing/2014/chart" uri="{C3380CC4-5D6E-409C-BE32-E72D297353CC}">
              <c16:uniqueId val="{00000003-CBA4-4EB9-80EE-BFA698AF4986}"/>
            </c:ext>
          </c:extLst>
        </c:ser>
        <c:ser>
          <c:idx val="0"/>
          <c:order val="4"/>
          <c:tx>
            <c:strRef>
              <c:f>Snapshot!$G$36</c:f>
              <c:strCache>
                <c:ptCount val="1"/>
                <c:pt idx="0">
                  <c:v>Untested</c:v>
                </c:pt>
              </c:strCache>
            </c:strRef>
          </c:tx>
          <c:spPr>
            <a:gradFill rotWithShape="0">
              <a:gsLst>
                <a:gs pos="0">
                  <a:srgbClr xmlns:mc="http://schemas.openxmlformats.org/markup-compatibility/2006" xmlns:a14="http://schemas.microsoft.com/office/drawing/2010/main" val="767647" mc:Ignorable="a14" a14:legacySpreadsheetColorIndex="43">
                    <a:gamma/>
                    <a:shade val="46275"/>
                    <a:invGamma/>
                  </a:srgbClr>
                </a:gs>
                <a:gs pos="50000">
                  <a:srgbClr xmlns:mc="http://schemas.openxmlformats.org/markup-compatibility/2006" xmlns:a14="http://schemas.microsoft.com/office/drawing/2010/main" val="FFFF99" mc:Ignorable="a14" a14:legacySpreadsheetColorIndex="43"/>
                </a:gs>
                <a:gs pos="100000">
                  <a:srgbClr xmlns:mc="http://schemas.openxmlformats.org/markup-compatibility/2006" xmlns:a14="http://schemas.microsoft.com/office/drawing/2010/main" val="767647" mc:Ignorable="a14" a14:legacySpreadsheetColorIndex="43">
                    <a:gamma/>
                    <a:shade val="46275"/>
                    <a:invGamma/>
                  </a:srgbClr>
                </a:gs>
              </a:gsLst>
              <a:lin ang="0" scaled="1"/>
            </a:gradFill>
            <a:ln w="25400">
              <a:noFill/>
            </a:ln>
          </c:spPr>
          <c:invertIfNegative val="0"/>
          <c:val>
            <c:numRef>
              <c:f>Snapshot!$L$36</c:f>
              <c:numCache>
                <c:formatCode>#,##0.0\ \h</c:formatCode>
                <c:ptCount val="1"/>
                <c:pt idx="0">
                  <c:v>0</c:v>
                </c:pt>
              </c:numCache>
            </c:numRef>
          </c:val>
          <c:extLst>
            <c:ext xmlns:c16="http://schemas.microsoft.com/office/drawing/2014/chart" uri="{C3380CC4-5D6E-409C-BE32-E72D297353CC}">
              <c16:uniqueId val="{00000004-CBA4-4EB9-80EE-BFA698AF4986}"/>
            </c:ext>
          </c:extLst>
        </c:ser>
        <c:dLbls>
          <c:showLegendKey val="0"/>
          <c:showVal val="0"/>
          <c:showCatName val="0"/>
          <c:showSerName val="0"/>
          <c:showPercent val="0"/>
          <c:showBubbleSize val="0"/>
        </c:dLbls>
        <c:gapWidth val="100"/>
        <c:axId val="115369472"/>
        <c:axId val="115371008"/>
      </c:barChart>
      <c:catAx>
        <c:axId val="115369472"/>
        <c:scaling>
          <c:orientation val="minMax"/>
        </c:scaling>
        <c:delete val="0"/>
        <c:axPos val="b"/>
        <c:majorTickMark val="none"/>
        <c:minorTickMark val="none"/>
        <c:tickLblPos val="none"/>
        <c:spPr>
          <a:ln w="3175" cap="flat" cmpd="sng" algn="ctr">
            <a:solidFill>
              <a:srgbClr val="000000"/>
            </a:solidFill>
            <a:prstDash val="solid"/>
            <a:round/>
          </a:ln>
        </c:spPr>
        <c:txPr>
          <a:bodyPr rot="-60000000" spcFirstLastPara="0" vertOverflow="ellipsis" vert="horz" wrap="square" anchor="ctr" anchorCtr="1"/>
          <a:lstStyle/>
          <a:p>
            <a:pPr>
              <a:defRPr lang="zh-CN" sz="275" b="0" i="0" u="none" strike="noStrike" kern="1200" baseline="0">
                <a:solidFill>
                  <a:srgbClr val="000000"/>
                </a:solidFill>
                <a:latin typeface="Arial" panose="020B0604020202020204"/>
                <a:ea typeface="Arial" panose="020B0604020202020204"/>
                <a:cs typeface="Arial" panose="020B0604020202020204"/>
              </a:defRPr>
            </a:pPr>
            <a:endParaRPr lang="zh-CN"/>
          </a:p>
        </c:txPr>
        <c:crossAx val="115371008"/>
        <c:crosses val="autoZero"/>
        <c:auto val="1"/>
        <c:lblAlgn val="ctr"/>
        <c:lblOffset val="100"/>
        <c:noMultiLvlLbl val="0"/>
      </c:catAx>
      <c:valAx>
        <c:axId val="115371008"/>
        <c:scaling>
          <c:orientation val="minMax"/>
        </c:scaling>
        <c:delete val="0"/>
        <c:axPos val="l"/>
        <c:majorGridlines>
          <c:spPr>
            <a:ln w="3175" cap="flat" cmpd="sng" algn="ctr">
              <a:solidFill>
                <a:srgbClr val="000000"/>
              </a:solidFill>
              <a:prstDash val="solid"/>
              <a:round/>
            </a:ln>
          </c:spPr>
        </c:majorGridlines>
        <c:numFmt formatCode="#,##0.0\ \h" sourceLinked="1"/>
        <c:majorTickMark val="out"/>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Arial" panose="020B0604020202020204"/>
                <a:ea typeface="Arial" panose="020B0604020202020204"/>
                <a:cs typeface="Arial" panose="020B0604020202020204"/>
              </a:defRPr>
            </a:pPr>
            <a:endParaRPr lang="zh-CN"/>
          </a:p>
        </c:txPr>
        <c:crossAx val="115369472"/>
        <c:crosses val="autoZero"/>
        <c:crossBetween val="between"/>
      </c:valAx>
      <c:spPr>
        <a:noFill/>
        <a:ln w="12700">
          <a:solidFill>
            <a:srgbClr val="000000"/>
          </a:solidFill>
          <a:prstDash val="solid"/>
        </a:ln>
      </c:spPr>
    </c:plotArea>
    <c:plotVisOnly val="1"/>
    <c:dispBlanksAs val="gap"/>
    <c:showDLblsOverMax val="0"/>
  </c:chart>
  <c:spPr>
    <a:solidFill>
      <a:srgbClr val="FFFFFF"/>
    </a:solidFill>
    <a:ln w="3175" cap="flat" cmpd="sng" algn="ctr">
      <a:solidFill>
        <a:srgbClr val="000000"/>
      </a:solidFill>
      <a:prstDash val="solid"/>
      <a:round/>
    </a:ln>
  </c:spPr>
  <c:txPr>
    <a:bodyPr/>
    <a:lstStyle/>
    <a:p>
      <a:pPr>
        <a:defRPr lang="zh-CN" sz="275" b="0" i="0" u="none" strike="noStrike" baseline="0">
          <a:solidFill>
            <a:srgbClr val="000000"/>
          </a:solidFill>
          <a:latin typeface="Arial" panose="020B0604020202020204"/>
          <a:ea typeface="Arial" panose="020B0604020202020204"/>
          <a:cs typeface="Arial" panose="020B0604020202020204"/>
        </a:defRPr>
      </a:pPr>
      <a:endParaRPr lang="zh-C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1926906340237"/>
          <c:y val="0.102222333140552"/>
          <c:w val="0.87523171023431301"/>
          <c:h val="0.58222285397445095"/>
        </c:manualLayout>
      </c:layout>
      <c:lineChart>
        <c:grouping val="standard"/>
        <c:varyColors val="0"/>
        <c:ser>
          <c:idx val="0"/>
          <c:order val="0"/>
          <c:tx>
            <c:strRef>
              <c:f>Trend!$C$32</c:f>
              <c:strCache>
                <c:ptCount val="1"/>
                <c:pt idx="0">
                  <c:v>Total</c:v>
                </c:pt>
              </c:strCache>
            </c:strRef>
          </c:tx>
          <c:spPr>
            <a:ln w="38100" cap="rnd" cmpd="sng" algn="ctr">
              <a:solidFill>
                <a:srgbClr val="000000"/>
              </a:solidFill>
              <a:prstDash val="solid"/>
              <a:round/>
            </a:ln>
          </c:spPr>
          <c:marker>
            <c:symbol val="circle"/>
            <c:size val="6"/>
            <c:spPr>
              <a:solidFill>
                <a:srgbClr val="FFFFFF"/>
              </a:solidFill>
              <a:ln w="9525" cap="flat" cmpd="sng" algn="ctr">
                <a:solidFill>
                  <a:srgbClr val="000000"/>
                </a:solidFill>
                <a:prstDash val="solid"/>
                <a:round/>
              </a:ln>
            </c:spPr>
          </c:marker>
          <c:cat>
            <c:numRef>
              <c:f>Trend!$A$33:$A$43</c:f>
              <c:numCache>
                <c:formatCode>General</c:formatCode>
                <c:ptCount val="11"/>
                <c:pt idx="0">
                  <c:v>1</c:v>
                </c:pt>
                <c:pt idx="1">
                  <c:v>2</c:v>
                </c:pt>
                <c:pt idx="2">
                  <c:v>3</c:v>
                </c:pt>
                <c:pt idx="3">
                  <c:v>4</c:v>
                </c:pt>
                <c:pt idx="4">
                  <c:v>5</c:v>
                </c:pt>
                <c:pt idx="5">
                  <c:v>6</c:v>
                </c:pt>
                <c:pt idx="6">
                  <c:v>7</c:v>
                </c:pt>
                <c:pt idx="7">
                  <c:v>8</c:v>
                </c:pt>
                <c:pt idx="8">
                  <c:v>9</c:v>
                </c:pt>
                <c:pt idx="9">
                  <c:v>10</c:v>
                </c:pt>
              </c:numCache>
            </c:numRef>
          </c:cat>
          <c:val>
            <c:numRef>
              <c:f>Trend!$C$33:$C$43</c:f>
              <c:numCache>
                <c:formatCode>0\ </c:formatCode>
                <c:ptCount val="11"/>
                <c:pt idx="0">
                  <c:v>109</c:v>
                </c:pt>
                <c:pt idx="1">
                  <c:v>356</c:v>
                </c:pt>
                <c:pt idx="2">
                  <c:v>379</c:v>
                </c:pt>
                <c:pt idx="3">
                  <c:v>412</c:v>
                </c:pt>
                <c:pt idx="4">
                  <c:v>439</c:v>
                </c:pt>
                <c:pt idx="5">
                  <c:v>504</c:v>
                </c:pt>
                <c:pt idx="6">
                  <c:v>514</c:v>
                </c:pt>
                <c:pt idx="7">
                  <c:v>519</c:v>
                </c:pt>
                <c:pt idx="8">
                  <c:v>543</c:v>
                </c:pt>
                <c:pt idx="9">
                  <c:v>552</c:v>
                </c:pt>
              </c:numCache>
            </c:numRef>
          </c:val>
          <c:smooth val="0"/>
          <c:extLst>
            <c:ext xmlns:c16="http://schemas.microsoft.com/office/drawing/2014/chart" uri="{C3380CC4-5D6E-409C-BE32-E72D297353CC}">
              <c16:uniqueId val="{00000000-DF3D-4E51-A0D7-CF19B7E33561}"/>
            </c:ext>
          </c:extLst>
        </c:ser>
        <c:dLbls>
          <c:showLegendKey val="0"/>
          <c:showVal val="0"/>
          <c:showCatName val="0"/>
          <c:showSerName val="0"/>
          <c:showPercent val="0"/>
          <c:showBubbleSize val="0"/>
        </c:dLbls>
        <c:marker val="1"/>
        <c:smooth val="0"/>
        <c:axId val="115096576"/>
        <c:axId val="115107328"/>
      </c:lineChart>
      <c:catAx>
        <c:axId val="115096576"/>
        <c:scaling>
          <c:orientation val="minMax"/>
        </c:scaling>
        <c:delete val="0"/>
        <c:axPos val="b"/>
        <c:title>
          <c:tx>
            <c:rich>
              <a:bodyPr rot="0" spcFirstLastPara="0" vertOverflow="ellipsis" vert="horz" wrap="square" anchor="ctr" anchorCtr="1"/>
              <a:lstStyle/>
              <a:p>
                <a:pPr>
                  <a:defRPr lang="zh-CN" sz="1000" b="1" i="0" u="none" strike="noStrike" kern="1200" baseline="0">
                    <a:solidFill>
                      <a:srgbClr val="000000"/>
                    </a:solidFill>
                    <a:latin typeface="Arial" panose="020B0604020202020204"/>
                    <a:ea typeface="Arial" panose="020B0604020202020204"/>
                    <a:cs typeface="Arial" panose="020B0604020202020204"/>
                  </a:defRPr>
                </a:pPr>
                <a:r>
                  <a:rPr lang="en-CA"/>
                  <a:t>Test Cycle</a:t>
                </a:r>
              </a:p>
            </c:rich>
          </c:tx>
          <c:layout>
            <c:manualLayout>
              <c:xMode val="edge"/>
              <c:yMode val="edge"/>
              <c:x val="0.43669840352524703"/>
              <c:y val="0.80888958880140005"/>
            </c:manualLayout>
          </c:layout>
          <c:overlay val="0"/>
          <c:spPr>
            <a:noFill/>
            <a:ln w="25400">
              <a:noFill/>
            </a:ln>
          </c:spPr>
        </c:title>
        <c:numFmt formatCode="General" sourceLinked="1"/>
        <c:majorTickMark val="out"/>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900" b="0" i="0" u="none" strike="noStrike" kern="1200" baseline="0">
                <a:solidFill>
                  <a:srgbClr val="000000"/>
                </a:solidFill>
                <a:latin typeface="Arial" panose="020B0604020202020204"/>
                <a:ea typeface="Arial" panose="020B0604020202020204"/>
                <a:cs typeface="Arial" panose="020B0604020202020204"/>
              </a:defRPr>
            </a:pPr>
            <a:endParaRPr lang="zh-CN"/>
          </a:p>
        </c:txPr>
        <c:crossAx val="115107328"/>
        <c:crosses val="autoZero"/>
        <c:auto val="1"/>
        <c:lblAlgn val="ctr"/>
        <c:lblOffset val="100"/>
        <c:tickLblSkip val="1"/>
        <c:noMultiLvlLbl val="0"/>
      </c:catAx>
      <c:valAx>
        <c:axId val="115107328"/>
        <c:scaling>
          <c:orientation val="minMax"/>
        </c:scaling>
        <c:delete val="0"/>
        <c:axPos val="l"/>
        <c:majorGridlines>
          <c:spPr>
            <a:ln w="3175" cap="flat" cmpd="sng" algn="ctr">
              <a:solidFill>
                <a:srgbClr val="C0C0C0"/>
              </a:solidFill>
              <a:prstDash val="solid"/>
              <a:round/>
            </a:ln>
          </c:spPr>
        </c:majorGridlines>
        <c:numFmt formatCode="0\ " sourceLinked="1"/>
        <c:majorTickMark val="out"/>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900" b="0" i="0" u="none" strike="noStrike" kern="1200" baseline="0">
                <a:solidFill>
                  <a:srgbClr val="000000"/>
                </a:solidFill>
                <a:latin typeface="Arial" panose="020B0604020202020204"/>
                <a:ea typeface="Arial" panose="020B0604020202020204"/>
                <a:cs typeface="Arial" panose="020B0604020202020204"/>
              </a:defRPr>
            </a:pPr>
            <a:endParaRPr lang="zh-CN"/>
          </a:p>
        </c:txPr>
        <c:crossAx val="115096576"/>
        <c:crosses val="autoZero"/>
        <c:crossBetween val="between"/>
      </c:valAx>
      <c:spPr>
        <a:solidFill>
          <a:srgbClr val="FFFFFF"/>
        </a:solidFill>
        <a:ln w="3175">
          <a:solidFill>
            <a:srgbClr val="000000"/>
          </a:solidFill>
          <a:prstDash val="solid"/>
        </a:ln>
      </c:spPr>
    </c:plotArea>
    <c:plotVisOnly val="1"/>
    <c:dispBlanksAs val="gap"/>
    <c:showDLblsOverMax val="0"/>
  </c:chart>
  <c:spPr>
    <a:solidFill>
      <a:srgbClr val="FFFFFF"/>
    </a:solidFill>
    <a:ln w="3175" cap="flat" cmpd="sng" algn="ctr">
      <a:solidFill>
        <a:srgbClr val="000000"/>
      </a:solidFill>
      <a:prstDash val="solid"/>
      <a:round/>
    </a:ln>
  </c:spPr>
  <c:txPr>
    <a:bodyPr/>
    <a:lstStyle/>
    <a:p>
      <a:pPr>
        <a:defRPr lang="zh-CN" sz="500" b="0" i="0" u="none" strike="noStrike" baseline="0">
          <a:solidFill>
            <a:srgbClr val="000000"/>
          </a:solidFill>
          <a:latin typeface="Arial" panose="020B0604020202020204"/>
          <a:ea typeface="Arial" panose="020B0604020202020204"/>
          <a:cs typeface="Arial" panose="020B0604020202020204"/>
        </a:defRPr>
      </a:pPr>
      <a:endParaRPr lang="zh-CN"/>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029719436223201"/>
          <c:y val="4.6843316941222103E-2"/>
          <c:w val="0.81584237299115603"/>
          <c:h val="0.74745640510558697"/>
        </c:manualLayout>
      </c:layout>
      <c:barChart>
        <c:barDir val="col"/>
        <c:grouping val="stacked"/>
        <c:varyColors val="0"/>
        <c:ser>
          <c:idx val="0"/>
          <c:order val="0"/>
          <c:tx>
            <c:strRef>
              <c:f>Trend!$E$31</c:f>
              <c:strCache>
                <c:ptCount val="1"/>
                <c:pt idx="0">
                  <c:v>Total
Test  Time</c:v>
                </c:pt>
              </c:strCache>
            </c:strRef>
          </c:tx>
          <c:spPr>
            <a:gradFill rotWithShape="0">
              <a:gsLst>
                <a:gs pos="0">
                  <a:srgbClr xmlns:mc="http://schemas.openxmlformats.org/markup-compatibility/2006" xmlns:a14="http://schemas.microsoft.com/office/drawing/2010/main" val="000076" mc:Ignorable="a14" a14:legacySpreadsheetColorIndex="12">
                    <a:gamma/>
                    <a:shade val="46275"/>
                    <a:invGamma/>
                  </a:srgbClr>
                </a:gs>
                <a:gs pos="50000">
                  <a:srgbClr xmlns:mc="http://schemas.openxmlformats.org/markup-compatibility/2006" xmlns:a14="http://schemas.microsoft.com/office/drawing/2010/main" val="0000FF" mc:Ignorable="a14" a14:legacySpreadsheetColorIndex="12"/>
                </a:gs>
                <a:gs pos="100000">
                  <a:srgbClr xmlns:mc="http://schemas.openxmlformats.org/markup-compatibility/2006" xmlns:a14="http://schemas.microsoft.com/office/drawing/2010/main" val="000076" mc:Ignorable="a14" a14:legacySpreadsheetColorIndex="12">
                    <a:gamma/>
                    <a:shade val="46275"/>
                    <a:invGamma/>
                  </a:srgbClr>
                </a:gs>
              </a:gsLst>
              <a:lin ang="0" scaled="1"/>
            </a:gradFill>
            <a:ln w="25400">
              <a:noFill/>
            </a:ln>
          </c:spPr>
          <c:invertIfNegative val="0"/>
          <c:cat>
            <c:numRef>
              <c:f>Trend!$A$33:$A$43</c:f>
              <c:numCache>
                <c:formatCode>General</c:formatCode>
                <c:ptCount val="11"/>
                <c:pt idx="0">
                  <c:v>1</c:v>
                </c:pt>
                <c:pt idx="1">
                  <c:v>2</c:v>
                </c:pt>
                <c:pt idx="2">
                  <c:v>3</c:v>
                </c:pt>
                <c:pt idx="3">
                  <c:v>4</c:v>
                </c:pt>
                <c:pt idx="4">
                  <c:v>5</c:v>
                </c:pt>
                <c:pt idx="5">
                  <c:v>6</c:v>
                </c:pt>
                <c:pt idx="6">
                  <c:v>7</c:v>
                </c:pt>
                <c:pt idx="7">
                  <c:v>8</c:v>
                </c:pt>
                <c:pt idx="8">
                  <c:v>9</c:v>
                </c:pt>
                <c:pt idx="9">
                  <c:v>10</c:v>
                </c:pt>
              </c:numCache>
            </c:numRef>
          </c:cat>
          <c:val>
            <c:numRef>
              <c:f>Trend!$E$33:$E$43</c:f>
              <c:numCache>
                <c:formatCode>0.0\ \h</c:formatCode>
                <c:ptCount val="11"/>
                <c:pt idx="0">
                  <c:v>40.4</c:v>
                </c:pt>
                <c:pt idx="1">
                  <c:v>111.3</c:v>
                </c:pt>
                <c:pt idx="2">
                  <c:v>90.8</c:v>
                </c:pt>
                <c:pt idx="3">
                  <c:v>92.3</c:v>
                </c:pt>
                <c:pt idx="4">
                  <c:v>75.8</c:v>
                </c:pt>
                <c:pt idx="5">
                  <c:v>85.4</c:v>
                </c:pt>
                <c:pt idx="6">
                  <c:v>76.400000000000006</c:v>
                </c:pt>
                <c:pt idx="7">
                  <c:v>65.2</c:v>
                </c:pt>
                <c:pt idx="8">
                  <c:v>66.400000000000006</c:v>
                </c:pt>
                <c:pt idx="9">
                  <c:v>61.8</c:v>
                </c:pt>
              </c:numCache>
            </c:numRef>
          </c:val>
          <c:extLst>
            <c:ext xmlns:c16="http://schemas.microsoft.com/office/drawing/2014/chart" uri="{C3380CC4-5D6E-409C-BE32-E72D297353CC}">
              <c16:uniqueId val="{00000000-9430-4CC0-BA91-2465B6842605}"/>
            </c:ext>
          </c:extLst>
        </c:ser>
        <c:dLbls>
          <c:showLegendKey val="0"/>
          <c:showVal val="0"/>
          <c:showCatName val="0"/>
          <c:showSerName val="0"/>
          <c:showPercent val="0"/>
          <c:showBubbleSize val="0"/>
        </c:dLbls>
        <c:gapWidth val="30"/>
        <c:overlap val="100"/>
        <c:axId val="115131136"/>
        <c:axId val="115133056"/>
      </c:barChart>
      <c:catAx>
        <c:axId val="115131136"/>
        <c:scaling>
          <c:orientation val="minMax"/>
        </c:scaling>
        <c:delete val="0"/>
        <c:axPos val="b"/>
        <c:title>
          <c:tx>
            <c:rich>
              <a:bodyPr rot="0" spcFirstLastPara="0" vertOverflow="ellipsis" vert="horz" wrap="square" anchor="ctr" anchorCtr="1"/>
              <a:lstStyle/>
              <a:p>
                <a:pPr>
                  <a:defRPr lang="zh-CN" sz="1000" b="1" i="0" u="none" strike="noStrike" kern="1200" baseline="0">
                    <a:solidFill>
                      <a:srgbClr val="000000"/>
                    </a:solidFill>
                    <a:latin typeface="Arial" panose="020B0604020202020204"/>
                    <a:ea typeface="Arial" panose="020B0604020202020204"/>
                    <a:cs typeface="Arial" panose="020B0604020202020204"/>
                  </a:defRPr>
                </a:pPr>
                <a:r>
                  <a:rPr lang="en-CA"/>
                  <a:t>Test Cycle</a:t>
                </a:r>
              </a:p>
            </c:rich>
          </c:tx>
          <c:layout>
            <c:manualLayout>
              <c:xMode val="edge"/>
              <c:yMode val="edge"/>
              <c:x val="0.46138645045606902"/>
              <c:y val="0.90427955161409301"/>
            </c:manualLayout>
          </c:layout>
          <c:overlay val="0"/>
          <c:spPr>
            <a:noFill/>
            <a:ln w="25400">
              <a:noFill/>
            </a:ln>
          </c:spPr>
        </c:title>
        <c:numFmt formatCode="General" sourceLinked="1"/>
        <c:majorTickMark val="out"/>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900" b="0" i="0" u="none" strike="noStrike" kern="1200" baseline="0">
                <a:solidFill>
                  <a:srgbClr val="000000"/>
                </a:solidFill>
                <a:latin typeface="Arial" panose="020B0604020202020204"/>
                <a:ea typeface="Arial" panose="020B0604020202020204"/>
                <a:cs typeface="Arial" panose="020B0604020202020204"/>
              </a:defRPr>
            </a:pPr>
            <a:endParaRPr lang="zh-CN"/>
          </a:p>
        </c:txPr>
        <c:crossAx val="115133056"/>
        <c:crosses val="autoZero"/>
        <c:auto val="1"/>
        <c:lblAlgn val="ctr"/>
        <c:lblOffset val="100"/>
        <c:tickLblSkip val="1"/>
        <c:noMultiLvlLbl val="0"/>
      </c:catAx>
      <c:valAx>
        <c:axId val="115133056"/>
        <c:scaling>
          <c:orientation val="minMax"/>
        </c:scaling>
        <c:delete val="0"/>
        <c:axPos val="l"/>
        <c:majorGridlines>
          <c:spPr>
            <a:ln w="3175" cap="flat" cmpd="sng" algn="ctr">
              <a:solidFill>
                <a:srgbClr val="C0C0C0"/>
              </a:solidFill>
              <a:prstDash val="solid"/>
              <a:round/>
            </a:ln>
          </c:spPr>
        </c:majorGridlines>
        <c:numFmt formatCode="0.0\ \h" sourceLinked="1"/>
        <c:majorTickMark val="out"/>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900" b="0" i="0" u="none" strike="noStrike" kern="1200" baseline="0">
                <a:solidFill>
                  <a:srgbClr val="000000"/>
                </a:solidFill>
                <a:latin typeface="Arial" panose="020B0604020202020204"/>
                <a:ea typeface="Arial" panose="020B0604020202020204"/>
                <a:cs typeface="Arial" panose="020B0604020202020204"/>
              </a:defRPr>
            </a:pPr>
            <a:endParaRPr lang="zh-CN"/>
          </a:p>
        </c:txPr>
        <c:crossAx val="115131136"/>
        <c:crosses val="autoZero"/>
        <c:crossBetween val="between"/>
      </c:valAx>
      <c:spPr>
        <a:solidFill>
          <a:srgbClr val="FFFFFF"/>
        </a:solidFill>
        <a:ln w="3175">
          <a:solidFill>
            <a:srgbClr val="000000"/>
          </a:solidFill>
          <a:prstDash val="solid"/>
        </a:ln>
      </c:spPr>
    </c:plotArea>
    <c:plotVisOnly val="1"/>
    <c:dispBlanksAs val="gap"/>
    <c:showDLblsOverMax val="0"/>
  </c:chart>
  <c:spPr>
    <a:solidFill>
      <a:srgbClr val="FFFFFF"/>
    </a:solidFill>
    <a:ln w="3175" cap="flat" cmpd="sng" algn="ctr">
      <a:solidFill>
        <a:srgbClr val="000000"/>
      </a:solidFill>
      <a:prstDash val="solid"/>
      <a:round/>
    </a:ln>
  </c:spPr>
  <c:txPr>
    <a:bodyPr/>
    <a:lstStyle/>
    <a:p>
      <a:pPr>
        <a:defRPr lang="zh-CN" sz="525" b="0" i="0" u="none" strike="noStrike" baseline="0">
          <a:solidFill>
            <a:srgbClr val="000000"/>
          </a:solidFill>
          <a:latin typeface="Arial" panose="020B0604020202020204"/>
          <a:ea typeface="Arial" panose="020B0604020202020204"/>
          <a:cs typeface="Arial" panose="020B0604020202020204"/>
        </a:defRPr>
      </a:pPr>
      <a:endParaRPr lang="zh-CN"/>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3578233169706398E-2"/>
          <c:y val="0.102222333140552"/>
          <c:w val="0.89358038340484403"/>
          <c:h val="0.58222285397445095"/>
        </c:manualLayout>
      </c:layout>
      <c:lineChart>
        <c:grouping val="standard"/>
        <c:varyColors val="0"/>
        <c:ser>
          <c:idx val="0"/>
          <c:order val="0"/>
          <c:tx>
            <c:strRef>
              <c:f>Trend!$D$32</c:f>
              <c:strCache>
                <c:ptCount val="1"/>
                <c:pt idx="0">
                  <c:v>Failed</c:v>
                </c:pt>
              </c:strCache>
            </c:strRef>
          </c:tx>
          <c:spPr>
            <a:ln w="38100" cap="rnd" cmpd="sng" algn="ctr">
              <a:solidFill>
                <a:srgbClr val="000000"/>
              </a:solidFill>
              <a:prstDash val="solid"/>
              <a:round/>
            </a:ln>
          </c:spPr>
          <c:marker>
            <c:symbol val="circle"/>
            <c:size val="6"/>
            <c:spPr>
              <a:solidFill>
                <a:srgbClr val="FFFFFF"/>
              </a:solidFill>
              <a:ln w="9525" cap="flat" cmpd="sng" algn="ctr">
                <a:solidFill>
                  <a:srgbClr val="000000"/>
                </a:solidFill>
                <a:prstDash val="solid"/>
                <a:round/>
              </a:ln>
            </c:spPr>
          </c:marker>
          <c:cat>
            <c:numRef>
              <c:f>Trend!$A$33:$A$43</c:f>
              <c:numCache>
                <c:formatCode>General</c:formatCode>
                <c:ptCount val="11"/>
                <c:pt idx="0">
                  <c:v>1</c:v>
                </c:pt>
                <c:pt idx="1">
                  <c:v>2</c:v>
                </c:pt>
                <c:pt idx="2">
                  <c:v>3</c:v>
                </c:pt>
                <c:pt idx="3">
                  <c:v>4</c:v>
                </c:pt>
                <c:pt idx="4">
                  <c:v>5</c:v>
                </c:pt>
                <c:pt idx="5">
                  <c:v>6</c:v>
                </c:pt>
                <c:pt idx="6">
                  <c:v>7</c:v>
                </c:pt>
                <c:pt idx="7">
                  <c:v>8</c:v>
                </c:pt>
                <c:pt idx="8">
                  <c:v>9</c:v>
                </c:pt>
                <c:pt idx="9">
                  <c:v>10</c:v>
                </c:pt>
              </c:numCache>
            </c:numRef>
          </c:cat>
          <c:val>
            <c:numRef>
              <c:f>Trend!$D$33:$D$43</c:f>
              <c:numCache>
                <c:formatCode>0\ </c:formatCode>
                <c:ptCount val="11"/>
                <c:pt idx="0">
                  <c:v>15</c:v>
                </c:pt>
                <c:pt idx="1">
                  <c:v>24</c:v>
                </c:pt>
                <c:pt idx="2">
                  <c:v>16</c:v>
                </c:pt>
                <c:pt idx="3">
                  <c:v>14</c:v>
                </c:pt>
                <c:pt idx="4">
                  <c:v>13</c:v>
                </c:pt>
                <c:pt idx="5">
                  <c:v>12</c:v>
                </c:pt>
                <c:pt idx="6">
                  <c:v>4</c:v>
                </c:pt>
                <c:pt idx="7">
                  <c:v>4</c:v>
                </c:pt>
                <c:pt idx="8">
                  <c:v>3</c:v>
                </c:pt>
                <c:pt idx="9">
                  <c:v>2</c:v>
                </c:pt>
              </c:numCache>
            </c:numRef>
          </c:val>
          <c:smooth val="0"/>
          <c:extLst>
            <c:ext xmlns:c16="http://schemas.microsoft.com/office/drawing/2014/chart" uri="{C3380CC4-5D6E-409C-BE32-E72D297353CC}">
              <c16:uniqueId val="{00000000-75F5-4C1D-94D0-D07A67D93AEE}"/>
            </c:ext>
          </c:extLst>
        </c:ser>
        <c:dLbls>
          <c:showLegendKey val="0"/>
          <c:showVal val="0"/>
          <c:showCatName val="0"/>
          <c:showSerName val="0"/>
          <c:showPercent val="0"/>
          <c:showBubbleSize val="0"/>
        </c:dLbls>
        <c:marker val="1"/>
        <c:smooth val="0"/>
        <c:axId val="114494848"/>
        <c:axId val="114521984"/>
      </c:lineChart>
      <c:catAx>
        <c:axId val="114494848"/>
        <c:scaling>
          <c:orientation val="minMax"/>
        </c:scaling>
        <c:delete val="0"/>
        <c:axPos val="b"/>
        <c:title>
          <c:tx>
            <c:rich>
              <a:bodyPr rot="0" spcFirstLastPara="0" vertOverflow="ellipsis" vert="horz" wrap="square" anchor="ctr" anchorCtr="1"/>
              <a:lstStyle/>
              <a:p>
                <a:pPr>
                  <a:defRPr lang="zh-CN" sz="1000" b="1" i="0" u="none" strike="noStrike" kern="1200" baseline="0">
                    <a:solidFill>
                      <a:srgbClr val="000000"/>
                    </a:solidFill>
                    <a:latin typeface="Arial" panose="020B0604020202020204"/>
                    <a:ea typeface="Arial" panose="020B0604020202020204"/>
                    <a:cs typeface="Arial" panose="020B0604020202020204"/>
                  </a:defRPr>
                </a:pPr>
                <a:r>
                  <a:rPr lang="en-CA"/>
                  <a:t>Test Cycle</a:t>
                </a:r>
              </a:p>
            </c:rich>
          </c:tx>
          <c:layout>
            <c:manualLayout>
              <c:xMode val="edge"/>
              <c:yMode val="edge"/>
              <c:x val="0.39266170627754099"/>
              <c:y val="0.80888958880140005"/>
            </c:manualLayout>
          </c:layout>
          <c:overlay val="0"/>
          <c:spPr>
            <a:noFill/>
            <a:ln w="25400">
              <a:noFill/>
            </a:ln>
          </c:spPr>
        </c:title>
        <c:numFmt formatCode="General" sourceLinked="1"/>
        <c:majorTickMark val="out"/>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900" b="0" i="0" u="none" strike="noStrike" kern="1200" baseline="0">
                <a:solidFill>
                  <a:srgbClr val="000000"/>
                </a:solidFill>
                <a:latin typeface="Arial" panose="020B0604020202020204"/>
                <a:ea typeface="Arial" panose="020B0604020202020204"/>
                <a:cs typeface="Arial" panose="020B0604020202020204"/>
              </a:defRPr>
            </a:pPr>
            <a:endParaRPr lang="zh-CN"/>
          </a:p>
        </c:txPr>
        <c:crossAx val="114521984"/>
        <c:crosses val="autoZero"/>
        <c:auto val="1"/>
        <c:lblAlgn val="ctr"/>
        <c:lblOffset val="100"/>
        <c:tickLblSkip val="1"/>
        <c:noMultiLvlLbl val="0"/>
      </c:catAx>
      <c:valAx>
        <c:axId val="114521984"/>
        <c:scaling>
          <c:orientation val="minMax"/>
        </c:scaling>
        <c:delete val="0"/>
        <c:axPos val="l"/>
        <c:majorGridlines>
          <c:spPr>
            <a:ln w="3175" cap="flat" cmpd="sng" algn="ctr">
              <a:solidFill>
                <a:srgbClr val="C0C0C0"/>
              </a:solidFill>
              <a:prstDash val="solid"/>
              <a:round/>
            </a:ln>
          </c:spPr>
        </c:majorGridlines>
        <c:numFmt formatCode="0\ " sourceLinked="1"/>
        <c:majorTickMark val="out"/>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900" b="0" i="0" u="none" strike="noStrike" kern="1200" baseline="0">
                <a:solidFill>
                  <a:srgbClr val="000000"/>
                </a:solidFill>
                <a:latin typeface="Arial" panose="020B0604020202020204"/>
                <a:ea typeface="Arial" panose="020B0604020202020204"/>
                <a:cs typeface="Arial" panose="020B0604020202020204"/>
              </a:defRPr>
            </a:pPr>
            <a:endParaRPr lang="zh-CN"/>
          </a:p>
        </c:txPr>
        <c:crossAx val="114494848"/>
        <c:crosses val="autoZero"/>
        <c:crossBetween val="between"/>
      </c:valAx>
      <c:spPr>
        <a:solidFill>
          <a:srgbClr val="FFFFFF"/>
        </a:solidFill>
        <a:ln w="3175">
          <a:solidFill>
            <a:srgbClr val="000000"/>
          </a:solidFill>
          <a:prstDash val="solid"/>
        </a:ln>
      </c:spPr>
    </c:plotArea>
    <c:plotVisOnly val="1"/>
    <c:dispBlanksAs val="gap"/>
    <c:showDLblsOverMax val="0"/>
  </c:chart>
  <c:spPr>
    <a:solidFill>
      <a:srgbClr val="FFFFFF"/>
    </a:solidFill>
    <a:ln w="3175" cap="flat" cmpd="sng" algn="ctr">
      <a:solidFill>
        <a:srgbClr val="000000"/>
      </a:solidFill>
      <a:prstDash val="solid"/>
      <a:round/>
    </a:ln>
  </c:spPr>
  <c:txPr>
    <a:bodyPr/>
    <a:lstStyle/>
    <a:p>
      <a:pPr>
        <a:defRPr lang="zh-CN" sz="500" b="0" i="0" u="none" strike="noStrike" baseline="0">
          <a:solidFill>
            <a:srgbClr val="000000"/>
          </a:solidFill>
          <a:latin typeface="Arial" panose="020B0604020202020204"/>
          <a:ea typeface="Arial" panose="020B0604020202020204"/>
          <a:cs typeface="Arial" panose="020B0604020202020204"/>
        </a:defRPr>
      </a:pPr>
      <a:endParaRPr lang="zh-CN"/>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8437536954908003E-2"/>
          <c:y val="5.6738276346296003E-2"/>
          <c:w val="0.81406312108087198"/>
          <c:h val="0.62412103980925604"/>
        </c:manualLayout>
      </c:layout>
      <c:barChart>
        <c:barDir val="bar"/>
        <c:grouping val="stacked"/>
        <c:varyColors val="0"/>
        <c:ser>
          <c:idx val="1"/>
          <c:order val="0"/>
          <c:tx>
            <c:strRef>
              <c:f>'Haul Blend'!$D$5</c:f>
              <c:strCache>
                <c:ptCount val="1"/>
                <c:pt idx="0">
                  <c:v>P</c:v>
                </c:pt>
              </c:strCache>
            </c:strRef>
          </c:tx>
          <c:spPr>
            <a:gradFill rotWithShape="0">
              <a:gsLst>
                <a:gs pos="0">
                  <a:srgbClr xmlns:mc="http://schemas.openxmlformats.org/markup-compatibility/2006" xmlns:a14="http://schemas.microsoft.com/office/drawing/2010/main" val="006600" mc:Ignorable="a14" a14:legacySpreadsheetColorIndex="11">
                    <a:gamma/>
                    <a:shade val="40000"/>
                    <a:invGamma/>
                  </a:srgbClr>
                </a:gs>
                <a:gs pos="50000">
                  <a:srgbClr xmlns:mc="http://schemas.openxmlformats.org/markup-compatibility/2006" xmlns:a14="http://schemas.microsoft.com/office/drawing/2010/main" val="00FF00" mc:Ignorable="a14" a14:legacySpreadsheetColorIndex="11"/>
                </a:gs>
                <a:gs pos="100000">
                  <a:srgbClr xmlns:mc="http://schemas.openxmlformats.org/markup-compatibility/2006" xmlns:a14="http://schemas.microsoft.com/office/drawing/2010/main" val="006600" mc:Ignorable="a14" a14:legacySpreadsheetColorIndex="11">
                    <a:gamma/>
                    <a:shade val="40000"/>
                    <a:invGamma/>
                  </a:srgbClr>
                </a:gs>
              </a:gsLst>
              <a:lin ang="5400000" scaled="1"/>
            </a:gradFill>
            <a:ln w="25400">
              <a:noFill/>
            </a:ln>
          </c:spPr>
          <c:invertIfNegative val="0"/>
          <c:val>
            <c:numRef>
              <c:f>'Haul Blend'!$E$5</c:f>
              <c:numCache>
                <c:formatCode>General</c:formatCode>
                <c:ptCount val="1"/>
                <c:pt idx="0">
                  <c:v>0</c:v>
                </c:pt>
              </c:numCache>
            </c:numRef>
          </c:val>
          <c:extLst>
            <c:ext xmlns:c16="http://schemas.microsoft.com/office/drawing/2014/chart" uri="{C3380CC4-5D6E-409C-BE32-E72D297353CC}">
              <c16:uniqueId val="{00000000-62E4-421A-932F-D220B2D09C11}"/>
            </c:ext>
          </c:extLst>
        </c:ser>
        <c:ser>
          <c:idx val="2"/>
          <c:order val="1"/>
          <c:tx>
            <c:strRef>
              <c:f>'Haul Blend'!$D$6</c:f>
              <c:strCache>
                <c:ptCount val="1"/>
                <c:pt idx="0">
                  <c:v>F</c:v>
                </c:pt>
              </c:strCache>
            </c:strRef>
          </c:tx>
          <c:spPr>
            <a:gradFill rotWithShape="0">
              <a:gsLst>
                <a:gs pos="0">
                  <a:srgbClr xmlns:mc="http://schemas.openxmlformats.org/markup-compatibility/2006" xmlns:a14="http://schemas.microsoft.com/office/drawing/2010/main" val="660000" mc:Ignorable="a14" a14:legacySpreadsheetColorIndex="10">
                    <a:gamma/>
                    <a:shade val="40000"/>
                    <a:invGamma/>
                  </a:srgbClr>
                </a:gs>
                <a:gs pos="50000">
                  <a:srgbClr xmlns:mc="http://schemas.openxmlformats.org/markup-compatibility/2006" xmlns:a14="http://schemas.microsoft.com/office/drawing/2010/main" val="FF0000" mc:Ignorable="a14" a14:legacySpreadsheetColorIndex="10"/>
                </a:gs>
                <a:gs pos="100000">
                  <a:srgbClr xmlns:mc="http://schemas.openxmlformats.org/markup-compatibility/2006" xmlns:a14="http://schemas.microsoft.com/office/drawing/2010/main" val="660000" mc:Ignorable="a14" a14:legacySpreadsheetColorIndex="10">
                    <a:gamma/>
                    <a:shade val="40000"/>
                    <a:invGamma/>
                  </a:srgbClr>
                </a:gs>
              </a:gsLst>
              <a:lin ang="5400000" scaled="1"/>
            </a:gradFill>
            <a:ln w="25400">
              <a:noFill/>
            </a:ln>
          </c:spPr>
          <c:invertIfNegative val="0"/>
          <c:val>
            <c:numRef>
              <c:f>'Haul Blend'!$E$6</c:f>
              <c:numCache>
                <c:formatCode>General</c:formatCode>
                <c:ptCount val="1"/>
                <c:pt idx="0">
                  <c:v>0</c:v>
                </c:pt>
              </c:numCache>
            </c:numRef>
          </c:val>
          <c:extLst>
            <c:ext xmlns:c16="http://schemas.microsoft.com/office/drawing/2014/chart" uri="{C3380CC4-5D6E-409C-BE32-E72D297353CC}">
              <c16:uniqueId val="{00000001-62E4-421A-932F-D220B2D09C11}"/>
            </c:ext>
          </c:extLst>
        </c:ser>
        <c:ser>
          <c:idx val="4"/>
          <c:order val="2"/>
          <c:tx>
            <c:strRef>
              <c:f>'Haul Blend'!$D$8</c:f>
              <c:strCache>
                <c:ptCount val="1"/>
                <c:pt idx="0">
                  <c:v>B</c:v>
                </c:pt>
              </c:strCache>
            </c:strRef>
          </c:tx>
          <c:spPr>
            <a:gradFill rotWithShape="0">
              <a:gsLst>
                <a:gs pos="0">
                  <a:srgbClr xmlns:mc="http://schemas.openxmlformats.org/markup-compatibility/2006" xmlns:a14="http://schemas.microsoft.com/office/drawing/2010/main" val="666600" mc:Ignorable="a14" a14:legacySpreadsheetColorIndex="13">
                    <a:gamma/>
                    <a:shade val="40000"/>
                    <a:invGamma/>
                  </a:srgbClr>
                </a:gs>
                <a:gs pos="50000">
                  <a:srgbClr xmlns:mc="http://schemas.openxmlformats.org/markup-compatibility/2006" xmlns:a14="http://schemas.microsoft.com/office/drawing/2010/main" val="FFFF00" mc:Ignorable="a14" a14:legacySpreadsheetColorIndex="13"/>
                </a:gs>
                <a:gs pos="100000">
                  <a:srgbClr xmlns:mc="http://schemas.openxmlformats.org/markup-compatibility/2006" xmlns:a14="http://schemas.microsoft.com/office/drawing/2010/main" val="666600" mc:Ignorable="a14" a14:legacySpreadsheetColorIndex="13">
                    <a:gamma/>
                    <a:shade val="40000"/>
                    <a:invGamma/>
                  </a:srgbClr>
                </a:gs>
              </a:gsLst>
              <a:lin ang="5400000" scaled="1"/>
            </a:gradFill>
            <a:ln w="25400">
              <a:noFill/>
            </a:ln>
          </c:spPr>
          <c:invertIfNegative val="0"/>
          <c:val>
            <c:numRef>
              <c:f>'Haul Blend'!$E$8</c:f>
              <c:numCache>
                <c:formatCode>General</c:formatCode>
                <c:ptCount val="1"/>
                <c:pt idx="0">
                  <c:v>0</c:v>
                </c:pt>
              </c:numCache>
            </c:numRef>
          </c:val>
          <c:extLst>
            <c:ext xmlns:c16="http://schemas.microsoft.com/office/drawing/2014/chart" uri="{C3380CC4-5D6E-409C-BE32-E72D297353CC}">
              <c16:uniqueId val="{00000002-62E4-421A-932F-D220B2D09C11}"/>
            </c:ext>
          </c:extLst>
        </c:ser>
        <c:ser>
          <c:idx val="0"/>
          <c:order val="3"/>
          <c:tx>
            <c:strRef>
              <c:f>'Haul Blend'!$D$4</c:f>
              <c:strCache>
                <c:ptCount val="1"/>
                <c:pt idx="0">
                  <c:v>U</c:v>
                </c:pt>
              </c:strCache>
            </c:strRef>
          </c:tx>
          <c:spPr>
            <a:gradFill rotWithShape="0">
              <a:gsLst>
                <a:gs pos="0">
                  <a:srgbClr xmlns:mc="http://schemas.openxmlformats.org/markup-compatibility/2006" xmlns:a14="http://schemas.microsoft.com/office/drawing/2010/main" val="66663D" mc:Ignorable="a14" a14:legacySpreadsheetColorIndex="43">
                    <a:gamma/>
                    <a:shade val="40000"/>
                    <a:invGamma/>
                  </a:srgbClr>
                </a:gs>
                <a:gs pos="50000">
                  <a:srgbClr xmlns:mc="http://schemas.openxmlformats.org/markup-compatibility/2006" xmlns:a14="http://schemas.microsoft.com/office/drawing/2010/main" val="FFFF99" mc:Ignorable="a14" a14:legacySpreadsheetColorIndex="43"/>
                </a:gs>
                <a:gs pos="100000">
                  <a:srgbClr xmlns:mc="http://schemas.openxmlformats.org/markup-compatibility/2006" xmlns:a14="http://schemas.microsoft.com/office/drawing/2010/main" val="66663D" mc:Ignorable="a14" a14:legacySpreadsheetColorIndex="43">
                    <a:gamma/>
                    <a:shade val="40000"/>
                    <a:invGamma/>
                  </a:srgbClr>
                </a:gs>
              </a:gsLst>
              <a:lin ang="5400000" scaled="1"/>
            </a:gradFill>
            <a:ln w="25400">
              <a:noFill/>
            </a:ln>
          </c:spPr>
          <c:invertIfNegative val="0"/>
          <c:val>
            <c:numRef>
              <c:f>'Haul Blend'!$E$4</c:f>
              <c:numCache>
                <c:formatCode>General</c:formatCode>
                <c:ptCount val="1"/>
                <c:pt idx="0">
                  <c:v>0</c:v>
                </c:pt>
              </c:numCache>
            </c:numRef>
          </c:val>
          <c:extLst>
            <c:ext xmlns:c16="http://schemas.microsoft.com/office/drawing/2014/chart" uri="{C3380CC4-5D6E-409C-BE32-E72D297353CC}">
              <c16:uniqueId val="{00000003-62E4-421A-932F-D220B2D09C11}"/>
            </c:ext>
          </c:extLst>
        </c:ser>
        <c:ser>
          <c:idx val="3"/>
          <c:order val="4"/>
          <c:tx>
            <c:strRef>
              <c:f>'Haul Blend'!$D$7</c:f>
              <c:strCache>
                <c:ptCount val="1"/>
                <c:pt idx="0">
                  <c:v>S</c:v>
                </c:pt>
              </c:strCache>
            </c:strRef>
          </c:tx>
          <c:spPr>
            <a:gradFill rotWithShape="0">
              <a:gsLst>
                <a:gs pos="0">
                  <a:srgbClr xmlns:mc="http://schemas.openxmlformats.org/markup-compatibility/2006" xmlns:a14="http://schemas.microsoft.com/office/drawing/2010/main" val="5E5E5E" mc:Ignorable="a14" a14:legacySpreadsheetColorIndex="22">
                    <a:gamma/>
                    <a:shade val="40000"/>
                    <a:invGamma/>
                  </a:srgbClr>
                </a:gs>
                <a:gs pos="50000">
                  <a:srgbClr xmlns:mc="http://schemas.openxmlformats.org/markup-compatibility/2006" xmlns:a14="http://schemas.microsoft.com/office/drawing/2010/main" val="EAEAEA" mc:Ignorable="a14" a14:legacySpreadsheetColorIndex="22"/>
                </a:gs>
                <a:gs pos="100000">
                  <a:srgbClr xmlns:mc="http://schemas.openxmlformats.org/markup-compatibility/2006" xmlns:a14="http://schemas.microsoft.com/office/drawing/2010/main" val="5E5E5E" mc:Ignorable="a14" a14:legacySpreadsheetColorIndex="22">
                    <a:gamma/>
                    <a:shade val="40000"/>
                    <a:invGamma/>
                  </a:srgbClr>
                </a:gs>
              </a:gsLst>
              <a:lin ang="5400000" scaled="1"/>
            </a:gradFill>
            <a:ln w="25400">
              <a:noFill/>
            </a:ln>
          </c:spPr>
          <c:invertIfNegative val="0"/>
          <c:val>
            <c:numRef>
              <c:f>'Haul Blend'!$E$7</c:f>
              <c:numCache>
                <c:formatCode>General</c:formatCode>
                <c:ptCount val="1"/>
                <c:pt idx="0">
                  <c:v>0</c:v>
                </c:pt>
              </c:numCache>
            </c:numRef>
          </c:val>
          <c:extLst>
            <c:ext xmlns:c16="http://schemas.microsoft.com/office/drawing/2014/chart" uri="{C3380CC4-5D6E-409C-BE32-E72D297353CC}">
              <c16:uniqueId val="{00000004-62E4-421A-932F-D220B2D09C11}"/>
            </c:ext>
          </c:extLst>
        </c:ser>
        <c:dLbls>
          <c:showLegendKey val="0"/>
          <c:showVal val="0"/>
          <c:showCatName val="0"/>
          <c:showSerName val="0"/>
          <c:showPercent val="0"/>
          <c:showBubbleSize val="0"/>
        </c:dLbls>
        <c:gapWidth val="30"/>
        <c:overlap val="100"/>
        <c:axId val="115327360"/>
        <c:axId val="115328896"/>
      </c:barChart>
      <c:catAx>
        <c:axId val="115327360"/>
        <c:scaling>
          <c:orientation val="minMax"/>
        </c:scaling>
        <c:delete val="1"/>
        <c:axPos val="l"/>
        <c:majorTickMark val="out"/>
        <c:minorTickMark val="none"/>
        <c:tickLblPos val="nextTo"/>
        <c:crossAx val="115328896"/>
        <c:crossesAt val="0"/>
        <c:auto val="1"/>
        <c:lblAlgn val="ctr"/>
        <c:lblOffset val="100"/>
        <c:noMultiLvlLbl val="0"/>
      </c:catAx>
      <c:valAx>
        <c:axId val="115328896"/>
        <c:scaling>
          <c:orientation val="minMax"/>
          <c:min val="0"/>
        </c:scaling>
        <c:delete val="0"/>
        <c:axPos val="b"/>
        <c:majorGridlines>
          <c:spPr>
            <a:ln w="3175" cap="flat" cmpd="sng" algn="ctr">
              <a:solidFill>
                <a:srgbClr val="000000"/>
              </a:solidFill>
              <a:prstDash val="solid"/>
              <a:round/>
            </a:ln>
          </c:spPr>
        </c:majorGridlines>
        <c:numFmt formatCode="General" sourceLinked="1"/>
        <c:majorTickMark val="out"/>
        <c:minorTickMark val="none"/>
        <c:tickLblPos val="nextTo"/>
        <c:spPr>
          <a:ln w="3175" cap="flat" cmpd="sng" algn="ctr">
            <a:solidFill>
              <a:srgbClr val="000000"/>
            </a:solidFill>
            <a:prstDash val="solid"/>
            <a:round/>
          </a:ln>
        </c:spPr>
        <c:txPr>
          <a:bodyPr rot="-5400000" spcFirstLastPara="0" vertOverflow="ellipsis" vert="horz" wrap="square" anchor="ctr" anchorCtr="1"/>
          <a:lstStyle/>
          <a:p>
            <a:pPr>
              <a:defRPr lang="zh-CN" sz="800" b="0" i="0" u="none" strike="noStrike" kern="1200" baseline="0">
                <a:solidFill>
                  <a:srgbClr val="000000"/>
                </a:solidFill>
                <a:latin typeface="Arial" panose="020B0604020202020204"/>
                <a:ea typeface="Arial" panose="020B0604020202020204"/>
                <a:cs typeface="Arial" panose="020B0604020202020204"/>
              </a:defRPr>
            </a:pPr>
            <a:endParaRPr lang="zh-CN"/>
          </a:p>
        </c:txPr>
        <c:crossAx val="115327360"/>
        <c:crosses val="autoZero"/>
        <c:crossBetween val="between"/>
        <c:minorUnit val="0.31290000000000001"/>
      </c:valAx>
      <c:spPr>
        <a:noFill/>
        <a:ln w="12700">
          <a:solidFill>
            <a:srgbClr val="808080"/>
          </a:solidFill>
          <a:prstDash val="solid"/>
        </a:ln>
      </c:spPr>
    </c:plotArea>
    <c:legend>
      <c:legendPos val="r"/>
      <c:layout>
        <c:manualLayout>
          <c:xMode val="edge"/>
          <c:yMode val="edge"/>
          <c:x val="0.91406323818897595"/>
          <c:y val="5.6738705534148698E-2"/>
          <c:w val="7.4999999999999997E-2"/>
          <c:h val="0.91490478583793999"/>
        </c:manualLayout>
      </c:layout>
      <c:overlay val="0"/>
      <c:spPr>
        <a:noFill/>
        <a:ln w="3175">
          <a:solidFill>
            <a:srgbClr val="000000"/>
          </a:solidFill>
          <a:prstDash val="solid"/>
        </a:ln>
      </c:spPr>
      <c:txPr>
        <a:bodyPr rot="0" spcFirstLastPara="0" vertOverflow="ellipsis" vert="horz" wrap="square" anchor="ctr" anchorCtr="1"/>
        <a:lstStyle/>
        <a:p>
          <a:pPr>
            <a:defRPr lang="zh-CN" sz="825" b="1" i="0" u="none" strike="noStrike" kern="1200" baseline="0">
              <a:solidFill>
                <a:srgbClr val="000000"/>
              </a:solidFill>
              <a:latin typeface="Arial" panose="020B0604020202020204"/>
              <a:ea typeface="Arial" panose="020B0604020202020204"/>
              <a:cs typeface="Arial" panose="020B0604020202020204"/>
            </a:defRPr>
          </a:pPr>
          <a:endParaRPr lang="zh-CN"/>
        </a:p>
      </c:txPr>
    </c:legend>
    <c:plotVisOnly val="1"/>
    <c:dispBlanksAs val="gap"/>
    <c:showDLblsOverMax val="0"/>
  </c:chart>
  <c:spPr>
    <a:solidFill>
      <a:srgbClr val="FFFFFF"/>
    </a:solidFill>
    <a:ln w="3175" cap="flat" cmpd="sng" algn="ctr">
      <a:solidFill>
        <a:srgbClr val="000000"/>
      </a:solidFill>
      <a:prstDash val="solid"/>
      <a:round/>
    </a:ln>
  </c:spPr>
  <c:txPr>
    <a:bodyPr/>
    <a:lstStyle/>
    <a:p>
      <a:pPr>
        <a:defRPr lang="zh-CN" sz="250" b="0" i="0" u="none" strike="noStrike" baseline="0">
          <a:solidFill>
            <a:srgbClr val="000000"/>
          </a:solidFill>
          <a:latin typeface="Arial" panose="020B0604020202020204"/>
          <a:ea typeface="Arial" panose="020B0604020202020204"/>
          <a:cs typeface="Arial" panose="020B0604020202020204"/>
        </a:defRPr>
      </a:pPr>
      <a:endParaRPr lang="zh-CN"/>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3.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6</xdr:col>
      <xdr:colOff>0</xdr:colOff>
      <xdr:row>20</xdr:row>
      <xdr:rowOff>0</xdr:rowOff>
    </xdr:from>
    <xdr:to>
      <xdr:col>8</xdr:col>
      <xdr:colOff>0</xdr:colOff>
      <xdr:row>29</xdr:row>
      <xdr:rowOff>0</xdr:rowOff>
    </xdr:to>
    <xdr:graphicFrame macro="">
      <xdr:nvGraphicFramePr>
        <xdr:cNvPr id="1297" name="Chart 54">
          <a:extLst>
            <a:ext uri="{FF2B5EF4-FFF2-40B4-BE49-F238E27FC236}">
              <a16:creationId xmlns:a16="http://schemas.microsoft.com/office/drawing/2014/main" id="{00000000-0008-0000-0000-00001105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104775</xdr:colOff>
          <xdr:row>46</xdr:row>
          <xdr:rowOff>19050</xdr:rowOff>
        </xdr:from>
        <xdr:to>
          <xdr:col>12</xdr:col>
          <xdr:colOff>0</xdr:colOff>
          <xdr:row>48</xdr:row>
          <xdr:rowOff>0</xdr:rowOff>
        </xdr:to>
        <xdr:sp macro="" textlink="">
          <xdr:nvSpPr>
            <xdr:cNvPr id="1077" name="Object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solidFill>
              <a:srgbClr val="FFFFFF"/>
            </a:solidFill>
          </xdr:spPr>
        </xdr:sp>
        <xdr:clientData/>
      </xdr:twoCellAnchor>
    </mc:Choice>
    <mc:Fallback/>
  </mc:AlternateContent>
  <xdr:twoCellAnchor editAs="oneCell">
    <xdr:from>
      <xdr:col>6</xdr:col>
      <xdr:colOff>457200</xdr:colOff>
      <xdr:row>29</xdr:row>
      <xdr:rowOff>57150</xdr:rowOff>
    </xdr:from>
    <xdr:to>
      <xdr:col>10</xdr:col>
      <xdr:colOff>381000</xdr:colOff>
      <xdr:row>31</xdr:row>
      <xdr:rowOff>76200</xdr:rowOff>
    </xdr:to>
    <xdr:pic>
      <xdr:nvPicPr>
        <xdr:cNvPr id="1298" name="Picture 73">
          <a:extLst>
            <a:ext uri="{FF2B5EF4-FFF2-40B4-BE49-F238E27FC236}">
              <a16:creationId xmlns:a16="http://schemas.microsoft.com/office/drawing/2014/main" id="{00000000-0008-0000-0000-0000120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3810000" y="6048375"/>
          <a:ext cx="2152650" cy="438150"/>
        </a:xfrm>
        <a:prstGeom prst="rect">
          <a:avLst/>
        </a:prstGeom>
        <a:noFill/>
        <a:ln w="0">
          <a:solidFill>
            <a:srgbClr xmlns:mc="http://schemas.openxmlformats.org/markup-compatibility/2006" xmlns:a14="http://schemas.microsoft.com/office/drawing/2010/main" val="333333" mc:Ignorable="a14" a14:legacySpreadsheetColorIndex="63"/>
          </a:solidFill>
          <a:miter lim="800000"/>
          <a:headEnd/>
          <a:tailEnd/>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8</xdr:col>
      <xdr:colOff>0</xdr:colOff>
      <xdr:row>20</xdr:row>
      <xdr:rowOff>0</xdr:rowOff>
    </xdr:from>
    <xdr:to>
      <xdr:col>12</xdr:col>
      <xdr:colOff>0</xdr:colOff>
      <xdr:row>29</xdr:row>
      <xdr:rowOff>0</xdr:rowOff>
    </xdr:to>
    <xdr:graphicFrame macro="">
      <xdr:nvGraphicFramePr>
        <xdr:cNvPr id="1299" name="Chart 74">
          <a:extLst>
            <a:ext uri="{FF2B5EF4-FFF2-40B4-BE49-F238E27FC236}">
              <a16:creationId xmlns:a16="http://schemas.microsoft.com/office/drawing/2014/main" id="{00000000-0008-0000-0000-00001305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0</xdr:row>
      <xdr:rowOff>95250</xdr:rowOff>
    </xdr:from>
    <xdr:to>
      <xdr:col>12</xdr:col>
      <xdr:colOff>0</xdr:colOff>
      <xdr:row>3</xdr:row>
      <xdr:rowOff>0</xdr:rowOff>
    </xdr:to>
    <xdr:grpSp>
      <xdr:nvGrpSpPr>
        <xdr:cNvPr id="1300" name="Group 90">
          <a:extLst>
            <a:ext uri="{FF2B5EF4-FFF2-40B4-BE49-F238E27FC236}">
              <a16:creationId xmlns:a16="http://schemas.microsoft.com/office/drawing/2014/main" id="{00000000-0008-0000-0000-000014050000}"/>
            </a:ext>
          </a:extLst>
        </xdr:cNvPr>
        <xdr:cNvGrpSpPr/>
      </xdr:nvGrpSpPr>
      <xdr:grpSpPr>
        <a:xfrm>
          <a:off x="5581650" y="95250"/>
          <a:ext cx="895350" cy="523875"/>
          <a:chOff x="588" y="12"/>
          <a:chExt cx="94" cy="55"/>
        </a:xfrm>
      </xdr:grpSpPr>
      <xdr:sp macro="" textlink="">
        <xdr:nvSpPr>
          <xdr:cNvPr id="1082" name="Text Box 58">
            <a:extLst>
              <a:ext uri="{FF2B5EF4-FFF2-40B4-BE49-F238E27FC236}">
                <a16:creationId xmlns:a16="http://schemas.microsoft.com/office/drawing/2014/main" id="{00000000-0008-0000-0000-00003A040000}"/>
              </a:ext>
            </a:extLst>
          </xdr:cNvPr>
          <xdr:cNvSpPr txBox="1">
            <a:spLocks noChangeArrowheads="1"/>
          </xdr:cNvSpPr>
        </xdr:nvSpPr>
        <xdr:spPr>
          <a:xfrm>
            <a:off x="588" y="48"/>
            <a:ext cx="9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0" anchor="t" upright="1"/>
          <a:lstStyle/>
          <a:p>
            <a:pPr algn="ctr" rtl="0">
              <a:defRPr sz="1000"/>
            </a:pPr>
            <a:r>
              <a:rPr lang="en-CA" sz="1000" b="1" i="1" u="none" strike="noStrike" baseline="0">
                <a:solidFill>
                  <a:srgbClr val="000080"/>
                </a:solidFill>
                <a:latin typeface="Arial" panose="020B0604020202020204"/>
                <a:cs typeface="Arial" panose="020B0604020202020204"/>
              </a:rPr>
              <a:t>TCM Lite</a:t>
            </a:r>
          </a:p>
        </xdr:txBody>
      </xdr:sp>
      <mc:AlternateContent xmlns:mc="http://schemas.openxmlformats.org/markup-compatibility/2006">
        <mc:Choice xmlns:a14="http://schemas.microsoft.com/office/drawing/2010/main" Requires="a14">
          <xdr:sp macro="" textlink="">
            <xdr:nvSpPr>
              <xdr:cNvPr id="1113" name="Object 89" hidden="1">
                <a:extLst>
                  <a:ext uri="{63B3BB69-23CF-44E3-9099-C40C66FF867C}">
                    <a14:compatExt spid="_x0000_s1113"/>
                  </a:ext>
                  <a:ext uri="{FF2B5EF4-FFF2-40B4-BE49-F238E27FC236}">
                    <a16:creationId xmlns:a16="http://schemas.microsoft.com/office/drawing/2014/main" id="{00000000-0008-0000-0000-000059040000}"/>
                  </a:ext>
                </a:extLst>
              </xdr:cNvPr>
              <xdr:cNvSpPr/>
            </xdr:nvSpPr>
            <xdr:spPr bwMode="auto">
              <a:xfrm>
                <a:off x="618" y="12"/>
                <a:ext cx="34" cy="33"/>
              </a:xfrm>
              <a:prstGeom prst="rect">
                <a:avLst/>
              </a:prstGeom>
              <a:solidFill>
                <a:srgbClr val="FFFFFF"/>
              </a:solidFill>
              <a:ln w="9525">
                <a:solidFill>
                  <a:srgbClr val="C0C0C0"/>
                </a:solidFill>
                <a:miter lim="800000"/>
                <a:headEnd/>
                <a:tailEnd/>
              </a:ln>
            </xdr:spPr>
          </xdr:sp>
        </mc:Choice>
        <mc:Fallback/>
      </mc:AlternateContent>
    </xdr:grp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104775</xdr:colOff>
          <xdr:row>44</xdr:row>
          <xdr:rowOff>19050</xdr:rowOff>
        </xdr:from>
        <xdr:to>
          <xdr:col>11</xdr:col>
          <xdr:colOff>400050</xdr:colOff>
          <xdr:row>45</xdr:row>
          <xdr:rowOff>161925</xdr:rowOff>
        </xdr:to>
        <xdr:sp macro="" textlink="">
          <xdr:nvSpPr>
            <xdr:cNvPr id="104460" name="Object 12" hidden="1">
              <a:extLst>
                <a:ext uri="{63B3BB69-23CF-44E3-9099-C40C66FF867C}">
                  <a14:compatExt spid="_x0000_s104460"/>
                </a:ext>
                <a:ext uri="{FF2B5EF4-FFF2-40B4-BE49-F238E27FC236}">
                  <a16:creationId xmlns:a16="http://schemas.microsoft.com/office/drawing/2014/main" id="{00000000-0008-0000-0100-00000C980100}"/>
                </a:ext>
              </a:extLst>
            </xdr:cNvPr>
            <xdr:cNvSpPr/>
          </xdr:nvSpPr>
          <xdr:spPr bwMode="auto">
            <a:xfrm>
              <a:off x="0" y="0"/>
              <a:ext cx="0" cy="0"/>
            </a:xfrm>
            <a:prstGeom prst="rect">
              <a:avLst/>
            </a:prstGeom>
            <a:solidFill>
              <a:srgbClr val="FFFFFF"/>
            </a:solidFill>
          </xdr:spPr>
        </xdr:sp>
        <xdr:clientData/>
      </xdr:twoCellAnchor>
    </mc:Choice>
    <mc:Fallback/>
  </mc:AlternateContent>
  <xdr:twoCellAnchor>
    <xdr:from>
      <xdr:col>0</xdr:col>
      <xdr:colOff>0</xdr:colOff>
      <xdr:row>7</xdr:row>
      <xdr:rowOff>0</xdr:rowOff>
    </xdr:from>
    <xdr:to>
      <xdr:col>5</xdr:col>
      <xdr:colOff>0</xdr:colOff>
      <xdr:row>16</xdr:row>
      <xdr:rowOff>0</xdr:rowOff>
    </xdr:to>
    <xdr:graphicFrame macro="">
      <xdr:nvGraphicFramePr>
        <xdr:cNvPr id="104810" name="Chart 13">
          <a:extLst>
            <a:ext uri="{FF2B5EF4-FFF2-40B4-BE49-F238E27FC236}">
              <a16:creationId xmlns:a16="http://schemas.microsoft.com/office/drawing/2014/main" id="{00000000-0008-0000-0100-00006A9901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609600</xdr:colOff>
      <xdr:row>43</xdr:row>
      <xdr:rowOff>50800</xdr:rowOff>
    </xdr:from>
    <xdr:to>
      <xdr:col>5</xdr:col>
      <xdr:colOff>0</xdr:colOff>
      <xdr:row>46</xdr:row>
      <xdr:rowOff>0</xdr:rowOff>
    </xdr:to>
    <xdr:sp macro="" textlink="">
      <xdr:nvSpPr>
        <xdr:cNvPr id="104463" name="Text Box 15">
          <a:extLst>
            <a:ext uri="{FF2B5EF4-FFF2-40B4-BE49-F238E27FC236}">
              <a16:creationId xmlns:a16="http://schemas.microsoft.com/office/drawing/2014/main" id="{00000000-0008-0000-0100-00000F980100}"/>
            </a:ext>
          </a:extLst>
        </xdr:cNvPr>
        <xdr:cNvSpPr txBox="1">
          <a:spLocks noChangeArrowheads="1"/>
        </xdr:cNvSpPr>
      </xdr:nvSpPr>
      <xdr:spPr>
        <a:xfrm>
          <a:off x="895350" y="7680325"/>
          <a:ext cx="2409825" cy="463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defRPr sz="1000"/>
          </a:pPr>
          <a:r>
            <a:rPr lang="en-CA" sz="800" b="0" i="0" u="none" strike="noStrike" baseline="0">
              <a:solidFill>
                <a:srgbClr val="0000FF"/>
              </a:solidFill>
              <a:latin typeface="Arial" panose="020B0604020202020204"/>
              <a:cs typeface="Arial" panose="020B0604020202020204"/>
            </a:rPr>
            <a:t>Note: To add more Test Cycles, copy row(s) from above and "insert copied cells" here to paste and insert this row down; the graphs auto-adjust.</a:t>
          </a:r>
        </a:p>
      </xdr:txBody>
    </xdr:sp>
    <xdr:clientData fPrintsWithSheet="0"/>
  </xdr:twoCellAnchor>
  <xdr:twoCellAnchor>
    <xdr:from>
      <xdr:col>6</xdr:col>
      <xdr:colOff>0</xdr:colOff>
      <xdr:row>7</xdr:row>
      <xdr:rowOff>0</xdr:rowOff>
    </xdr:from>
    <xdr:to>
      <xdr:col>12</xdr:col>
      <xdr:colOff>0</xdr:colOff>
      <xdr:row>27</xdr:row>
      <xdr:rowOff>0</xdr:rowOff>
    </xdr:to>
    <xdr:graphicFrame macro="">
      <xdr:nvGraphicFramePr>
        <xdr:cNvPr id="104812" name="Chart 16">
          <a:extLst>
            <a:ext uri="{FF2B5EF4-FFF2-40B4-BE49-F238E27FC236}">
              <a16:creationId xmlns:a16="http://schemas.microsoft.com/office/drawing/2014/main" id="{00000000-0008-0000-0100-00006C9901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6</xdr:row>
      <xdr:rowOff>0</xdr:rowOff>
    </xdr:from>
    <xdr:to>
      <xdr:col>5</xdr:col>
      <xdr:colOff>0</xdr:colOff>
      <xdr:row>7</xdr:row>
      <xdr:rowOff>0</xdr:rowOff>
    </xdr:to>
    <xdr:sp macro="" textlink="">
      <xdr:nvSpPr>
        <xdr:cNvPr id="104465" name="Text Box 17">
          <a:extLst>
            <a:ext uri="{FF2B5EF4-FFF2-40B4-BE49-F238E27FC236}">
              <a16:creationId xmlns:a16="http://schemas.microsoft.com/office/drawing/2014/main" id="{00000000-0008-0000-0100-000011980100}"/>
            </a:ext>
          </a:extLst>
        </xdr:cNvPr>
        <xdr:cNvSpPr txBox="1">
          <a:spLocks noChangeArrowheads="1"/>
        </xdr:cNvSpPr>
      </xdr:nvSpPr>
      <xdr:spPr>
        <a:xfrm>
          <a:off x="0" y="1143000"/>
          <a:ext cx="3305175" cy="2095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ln>
      </xdr:spPr>
      <xdr:txBody>
        <a:bodyPr vertOverflow="clip" wrap="square" lIns="45720" tIns="36576" rIns="45720" bIns="0" anchor="t" upright="1"/>
        <a:lstStyle/>
        <a:p>
          <a:pPr algn="ctr" rtl="0">
            <a:defRPr sz="1000"/>
          </a:pPr>
          <a:r>
            <a:rPr lang="en-CA" sz="1200" b="1" i="0" u="none" strike="noStrike" baseline="0">
              <a:solidFill>
                <a:srgbClr val="FFFFFF"/>
              </a:solidFill>
              <a:latin typeface="Arial" panose="020B0604020202020204"/>
              <a:cs typeface="Arial" panose="020B0604020202020204"/>
            </a:rPr>
            <a:t>Total Test Case Counts</a:t>
          </a:r>
        </a:p>
      </xdr:txBody>
    </xdr:sp>
    <xdr:clientData/>
  </xdr:twoCellAnchor>
  <xdr:twoCellAnchor>
    <xdr:from>
      <xdr:col>5</xdr:col>
      <xdr:colOff>419100</xdr:colOff>
      <xdr:row>6</xdr:row>
      <xdr:rowOff>0</xdr:rowOff>
    </xdr:from>
    <xdr:to>
      <xdr:col>12</xdr:col>
      <xdr:colOff>0</xdr:colOff>
      <xdr:row>7</xdr:row>
      <xdr:rowOff>0</xdr:rowOff>
    </xdr:to>
    <xdr:sp macro="" textlink="">
      <xdr:nvSpPr>
        <xdr:cNvPr id="104466" name="Text Box 18">
          <a:extLst>
            <a:ext uri="{FF2B5EF4-FFF2-40B4-BE49-F238E27FC236}">
              <a16:creationId xmlns:a16="http://schemas.microsoft.com/office/drawing/2014/main" id="{00000000-0008-0000-0100-000012980100}"/>
            </a:ext>
          </a:extLst>
        </xdr:cNvPr>
        <xdr:cNvSpPr txBox="1">
          <a:spLocks noChangeArrowheads="1"/>
        </xdr:cNvSpPr>
      </xdr:nvSpPr>
      <xdr:spPr>
        <a:xfrm>
          <a:off x="3400425" y="1143000"/>
          <a:ext cx="3057525" cy="2095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ln>
      </xdr:spPr>
      <xdr:txBody>
        <a:bodyPr vertOverflow="clip" wrap="square" lIns="45720" tIns="36576" rIns="45720" bIns="0" anchor="t" upright="1"/>
        <a:lstStyle/>
        <a:p>
          <a:pPr algn="ctr" rtl="0">
            <a:defRPr sz="1000"/>
          </a:pPr>
          <a:r>
            <a:rPr lang="en-CA" sz="1200" b="1" i="0" u="none" strike="noStrike" baseline="0">
              <a:solidFill>
                <a:srgbClr val="FFFFFF"/>
              </a:solidFill>
              <a:latin typeface="Arial" panose="020B0604020202020204"/>
              <a:cs typeface="Arial" panose="020B0604020202020204"/>
            </a:rPr>
            <a:t>Total Test Time</a:t>
          </a:r>
        </a:p>
      </xdr:txBody>
    </xdr:sp>
    <xdr:clientData/>
  </xdr:twoCellAnchor>
  <xdr:twoCellAnchor>
    <xdr:from>
      <xdr:col>0</xdr:col>
      <xdr:colOff>0</xdr:colOff>
      <xdr:row>18</xdr:row>
      <xdr:rowOff>0</xdr:rowOff>
    </xdr:from>
    <xdr:to>
      <xdr:col>5</xdr:col>
      <xdr:colOff>0</xdr:colOff>
      <xdr:row>27</xdr:row>
      <xdr:rowOff>0</xdr:rowOff>
    </xdr:to>
    <xdr:graphicFrame macro="">
      <xdr:nvGraphicFramePr>
        <xdr:cNvPr id="104815" name="Chart 19">
          <a:extLst>
            <a:ext uri="{FF2B5EF4-FFF2-40B4-BE49-F238E27FC236}">
              <a16:creationId xmlns:a16="http://schemas.microsoft.com/office/drawing/2014/main" id="{00000000-0008-0000-0100-00006F9901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16</xdr:row>
      <xdr:rowOff>50800</xdr:rowOff>
    </xdr:from>
    <xdr:to>
      <xdr:col>5</xdr:col>
      <xdr:colOff>0</xdr:colOff>
      <xdr:row>18</xdr:row>
      <xdr:rowOff>0</xdr:rowOff>
    </xdr:to>
    <xdr:sp macro="" textlink="">
      <xdr:nvSpPr>
        <xdr:cNvPr id="104468" name="Text Box 20">
          <a:extLst>
            <a:ext uri="{FF2B5EF4-FFF2-40B4-BE49-F238E27FC236}">
              <a16:creationId xmlns:a16="http://schemas.microsoft.com/office/drawing/2014/main" id="{00000000-0008-0000-0100-000014980100}"/>
            </a:ext>
          </a:extLst>
        </xdr:cNvPr>
        <xdr:cNvSpPr txBox="1">
          <a:spLocks noChangeArrowheads="1"/>
        </xdr:cNvSpPr>
      </xdr:nvSpPr>
      <xdr:spPr>
        <a:xfrm>
          <a:off x="0" y="2860675"/>
          <a:ext cx="3305175" cy="206375"/>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ln>
      </xdr:spPr>
      <xdr:txBody>
        <a:bodyPr vertOverflow="clip" wrap="square" lIns="45720" tIns="36576" rIns="45720" bIns="0" anchor="t" upright="1"/>
        <a:lstStyle/>
        <a:p>
          <a:pPr algn="ctr" rtl="0">
            <a:defRPr sz="1000"/>
          </a:pPr>
          <a:r>
            <a:rPr lang="en-CA" sz="1200" b="1" i="0" u="none" strike="noStrike" baseline="0">
              <a:solidFill>
                <a:srgbClr val="FFFFFF"/>
              </a:solidFill>
              <a:latin typeface="Arial" panose="020B0604020202020204"/>
              <a:cs typeface="Arial" panose="020B0604020202020204"/>
            </a:rPr>
            <a:t>Failed Test Case Counts</a:t>
          </a:r>
        </a:p>
      </xdr:txBody>
    </xdr:sp>
    <xdr:clientData/>
  </xdr:twoCellAnchor>
  <xdr:twoCellAnchor>
    <xdr:from>
      <xdr:col>10</xdr:col>
      <xdr:colOff>139700</xdr:colOff>
      <xdr:row>0</xdr:row>
      <xdr:rowOff>95250</xdr:rowOff>
    </xdr:from>
    <xdr:to>
      <xdr:col>12</xdr:col>
      <xdr:colOff>0</xdr:colOff>
      <xdr:row>3</xdr:row>
      <xdr:rowOff>0</xdr:rowOff>
    </xdr:to>
    <xdr:grpSp>
      <xdr:nvGrpSpPr>
        <xdr:cNvPr id="104817" name="Group 25">
          <a:extLst>
            <a:ext uri="{FF2B5EF4-FFF2-40B4-BE49-F238E27FC236}">
              <a16:creationId xmlns:a16="http://schemas.microsoft.com/office/drawing/2014/main" id="{00000000-0008-0000-0100-000071990100}"/>
            </a:ext>
          </a:extLst>
        </xdr:cNvPr>
        <xdr:cNvGrpSpPr/>
      </xdr:nvGrpSpPr>
      <xdr:grpSpPr>
        <a:xfrm>
          <a:off x="5597525" y="95250"/>
          <a:ext cx="860425" cy="523875"/>
          <a:chOff x="588" y="12"/>
          <a:chExt cx="94" cy="55"/>
        </a:xfrm>
      </xdr:grpSpPr>
      <xdr:sp macro="" textlink="">
        <xdr:nvSpPr>
          <xdr:cNvPr id="104474" name="Text Box 26">
            <a:extLst>
              <a:ext uri="{FF2B5EF4-FFF2-40B4-BE49-F238E27FC236}">
                <a16:creationId xmlns:a16="http://schemas.microsoft.com/office/drawing/2014/main" id="{00000000-0008-0000-0100-00001A980100}"/>
              </a:ext>
            </a:extLst>
          </xdr:cNvPr>
          <xdr:cNvSpPr txBox="1">
            <a:spLocks noChangeArrowheads="1"/>
          </xdr:cNvSpPr>
        </xdr:nvSpPr>
        <xdr:spPr>
          <a:xfrm>
            <a:off x="588" y="48"/>
            <a:ext cx="94" cy="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32004" rIns="36576" bIns="0" anchor="t" upright="1"/>
          <a:lstStyle/>
          <a:p>
            <a:pPr algn="ctr" rtl="0">
              <a:defRPr sz="1000"/>
            </a:pPr>
            <a:r>
              <a:rPr lang="en-CA" sz="1000" b="1" i="1" u="none" strike="noStrike" baseline="0">
                <a:solidFill>
                  <a:srgbClr val="000080"/>
                </a:solidFill>
                <a:latin typeface="Arial" panose="020B0604020202020204"/>
                <a:cs typeface="Arial" panose="020B0604020202020204"/>
              </a:rPr>
              <a:t>TCM Lite</a:t>
            </a:r>
          </a:p>
        </xdr:txBody>
      </xdr:sp>
      <mc:AlternateContent xmlns:mc="http://schemas.openxmlformats.org/markup-compatibility/2006">
        <mc:Choice xmlns:a14="http://schemas.microsoft.com/office/drawing/2010/main" Requires="a14">
          <xdr:sp macro="" textlink="">
            <xdr:nvSpPr>
              <xdr:cNvPr id="104475" name="Object 27" hidden="1">
                <a:extLst>
                  <a:ext uri="{63B3BB69-23CF-44E3-9099-C40C66FF867C}">
                    <a14:compatExt spid="_x0000_s104475"/>
                  </a:ext>
                  <a:ext uri="{FF2B5EF4-FFF2-40B4-BE49-F238E27FC236}">
                    <a16:creationId xmlns:a16="http://schemas.microsoft.com/office/drawing/2014/main" id="{00000000-0008-0000-0100-00001B980100}"/>
                  </a:ext>
                </a:extLst>
              </xdr:cNvPr>
              <xdr:cNvSpPr/>
            </xdr:nvSpPr>
            <xdr:spPr bwMode="auto">
              <a:xfrm>
                <a:off x="618" y="12"/>
                <a:ext cx="35" cy="33"/>
              </a:xfrm>
              <a:prstGeom prst="rect">
                <a:avLst/>
              </a:prstGeom>
              <a:solidFill>
                <a:srgbClr val="FFFFFF"/>
              </a:solidFill>
              <a:ln w="9525">
                <a:solidFill>
                  <a:srgbClr val="C0C0C0"/>
                </a:solidFill>
                <a:miter lim="800000"/>
                <a:headEnd/>
                <a:tailEnd/>
              </a:ln>
            </xdr:spPr>
          </xdr:sp>
        </mc:Choice>
        <mc:Fallback/>
      </mc:AlternateContent>
    </xdr:grpSp>
    <xdr:clientData/>
  </xdr:twoCellAnchor>
  <xdr:twoCellAnchor>
    <xdr:from>
      <xdr:col>0</xdr:col>
      <xdr:colOff>31750</xdr:colOff>
      <xdr:row>42</xdr:row>
      <xdr:rowOff>133350</xdr:rowOff>
    </xdr:from>
    <xdr:to>
      <xdr:col>1</xdr:col>
      <xdr:colOff>596900</xdr:colOff>
      <xdr:row>44</xdr:row>
      <xdr:rowOff>76200</xdr:rowOff>
    </xdr:to>
    <xdr:sp macro="" textlink="">
      <xdr:nvSpPr>
        <xdr:cNvPr id="104818" name="Line 28">
          <a:extLst>
            <a:ext uri="{FF2B5EF4-FFF2-40B4-BE49-F238E27FC236}">
              <a16:creationId xmlns:a16="http://schemas.microsoft.com/office/drawing/2014/main" id="{00000000-0008-0000-0100-000072990100}"/>
            </a:ext>
          </a:extLst>
        </xdr:cNvPr>
        <xdr:cNvSpPr>
          <a:spLocks noChangeShapeType="1"/>
        </xdr:cNvSpPr>
      </xdr:nvSpPr>
      <xdr:spPr>
        <a:xfrm flipH="1" flipV="1">
          <a:off x="31750" y="7600950"/>
          <a:ext cx="850900" cy="266700"/>
        </a:xfrm>
        <a:prstGeom prst="line">
          <a:avLst/>
        </a:prstGeom>
        <a:noFill/>
        <a:ln w="19050">
          <a:solidFill>
            <a:srgbClr xmlns:mc="http://schemas.openxmlformats.org/markup-compatibility/2006" xmlns:a14="http://schemas.microsoft.com/office/drawing/2010/main" val="0000FF" mc:Ignorable="a14" a14:legacySpreadsheetColorIndex="12"/>
          </a:solidFill>
          <a:round/>
          <a:tailEnd type="triangle" w="sm" len="med"/>
        </a:ln>
        <a:extLst>
          <a:ext uri="{909E8E84-426E-40DD-AFC4-6F175D3DCCD1}">
            <a14:hiddenFill xmlns:a14="http://schemas.microsoft.com/office/drawing/2010/main">
              <a:noFill/>
            </a14:hiddenFill>
          </a:ext>
        </a:extLst>
      </xdr:spPr>
    </xdr:sp>
    <xdr:clientData fPrintsWithSheet="0"/>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1631950</xdr:colOff>
      <xdr:row>10</xdr:row>
      <xdr:rowOff>0</xdr:rowOff>
    </xdr:to>
    <xdr:graphicFrame macro="">
      <xdr:nvGraphicFramePr>
        <xdr:cNvPr id="109653" name="Chart 9">
          <a:extLst>
            <a:ext uri="{FF2B5EF4-FFF2-40B4-BE49-F238E27FC236}">
              <a16:creationId xmlns:a16="http://schemas.microsoft.com/office/drawing/2014/main" id="{00000000-0008-0000-0300-000055AC01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19050</xdr:colOff>
          <xdr:row>11</xdr:row>
          <xdr:rowOff>190500</xdr:rowOff>
        </xdr:from>
        <xdr:to>
          <xdr:col>9</xdr:col>
          <xdr:colOff>0</xdr:colOff>
          <xdr:row>11</xdr:row>
          <xdr:rowOff>342900</xdr:rowOff>
        </xdr:to>
        <xdr:sp macro="" textlink="">
          <xdr:nvSpPr>
            <xdr:cNvPr id="109578" name="Object 10" hidden="1">
              <a:extLst>
                <a:ext uri="{63B3BB69-23CF-44E3-9099-C40C66FF867C}">
                  <a14:compatExt spid="_x0000_s109578"/>
                </a:ext>
                <a:ext uri="{FF2B5EF4-FFF2-40B4-BE49-F238E27FC236}">
                  <a16:creationId xmlns:a16="http://schemas.microsoft.com/office/drawing/2014/main" id="{00000000-0008-0000-0300-00000AAC0100}"/>
                </a:ext>
              </a:extLst>
            </xdr:cNvPr>
            <xdr:cNvSpPr/>
          </xdr:nvSpPr>
          <xdr:spPr bwMode="auto">
            <a:xfrm>
              <a:off x="0" y="0"/>
              <a:ext cx="0" cy="0"/>
            </a:xfrm>
            <a:prstGeom prst="rect">
              <a:avLst/>
            </a:prstGeom>
            <a:solidFill>
              <a:srgbClr val="FFFFFF"/>
            </a:solidFill>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image" Target="../media/image2.emf"/><Relationship Id="rId5" Type="http://schemas.openxmlformats.org/officeDocument/2006/relationships/oleObject" Target="../embeddings/oleObject2.bin"/><Relationship Id="rId4" Type="http://schemas.openxmlformats.org/officeDocument/2006/relationships/image" Target="../media/image1.emf"/></Relationships>
</file>

<file path=xl/worksheets/_rels/sheet2.xml.rels><?xml version="1.0" encoding="UTF-8" standalone="yes"?>
<Relationships xmlns="http://schemas.openxmlformats.org/package/2006/relationships"><Relationship Id="rId3" Type="http://schemas.openxmlformats.org/officeDocument/2006/relationships/oleObject" Target="../embeddings/oleObject3.bin"/><Relationship Id="rId7"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6" Type="http://schemas.openxmlformats.org/officeDocument/2006/relationships/image" Target="../media/image2.emf"/><Relationship Id="rId5" Type="http://schemas.openxmlformats.org/officeDocument/2006/relationships/oleObject" Target="../embeddings/oleObject4.bin"/><Relationship Id="rId4" Type="http://schemas.openxmlformats.org/officeDocument/2006/relationships/image" Target="../media/image1.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oleObject" Target="../embeddings/oleObject5.bin"/><Relationship Id="rId2" Type="http://schemas.openxmlformats.org/officeDocument/2006/relationships/vmlDrawing" Target="../drawings/vmlDrawing3.vml"/><Relationship Id="rId1" Type="http://schemas.openxmlformats.org/officeDocument/2006/relationships/drawing" Target="../drawings/drawing3.xml"/><Relationship Id="rId5" Type="http://schemas.openxmlformats.org/officeDocument/2006/relationships/comments" Target="../comments3.xml"/><Relationship Id="rId4" Type="http://schemas.openxmlformats.org/officeDocument/2006/relationships/image" Target="../media/image4.emf"/></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Sanjel-Energy-Services/eService_WorkItems/issues/13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48"/>
  <sheetViews>
    <sheetView workbookViewId="0"/>
  </sheetViews>
  <sheetFormatPr defaultColWidth="9.140625" defaultRowHeight="12.75" x14ac:dyDescent="0.2"/>
  <cols>
    <col min="1" max="1" width="15.7109375" style="3" customWidth="1"/>
    <col min="2" max="2" width="10.7109375" style="3" customWidth="1"/>
    <col min="3" max="3" width="8.7109375" style="3" customWidth="1"/>
    <col min="4" max="5" width="6.7109375" style="3" customWidth="1"/>
    <col min="6" max="6" width="1.7109375" style="3" customWidth="1"/>
    <col min="7" max="7" width="15.7109375" style="3" customWidth="1"/>
    <col min="8" max="8" width="7" style="3" customWidth="1"/>
    <col min="9" max="9" width="4" style="3" customWidth="1"/>
    <col min="10" max="12" width="6.7109375" style="3" customWidth="1"/>
    <col min="13" max="16384" width="9.140625" style="3"/>
  </cols>
  <sheetData>
    <row r="1" spans="1:12" ht="15.75" x14ac:dyDescent="0.25">
      <c r="I1" s="135"/>
      <c r="J1" s="136"/>
      <c r="K1" s="136"/>
      <c r="L1" s="136"/>
    </row>
    <row r="2" spans="1:12" ht="20.25" x14ac:dyDescent="0.3">
      <c r="F2" s="58" t="str">
        <f>$I$9</f>
        <v>Release 1.1</v>
      </c>
      <c r="I2" s="137"/>
      <c r="L2" s="138"/>
    </row>
    <row r="3" spans="1:12" x14ac:dyDescent="0.2">
      <c r="F3" s="59" t="str">
        <f>"Project: "&amp;$B$16&amp;"  "&amp;$B$17</f>
        <v>Project: P18  教育平台</v>
      </c>
      <c r="I3" s="137"/>
      <c r="J3" s="139"/>
      <c r="K3" s="139"/>
      <c r="L3" s="136"/>
    </row>
    <row r="4" spans="1:12" ht="4.5" customHeight="1" x14ac:dyDescent="0.2"/>
    <row r="5" spans="1:12" ht="23.25" x14ac:dyDescent="0.2">
      <c r="A5" s="60" t="s">
        <v>0</v>
      </c>
      <c r="B5" s="61"/>
      <c r="C5" s="61"/>
      <c r="D5" s="61"/>
      <c r="E5" s="61"/>
      <c r="F5" s="61"/>
      <c r="G5" s="61"/>
      <c r="H5" s="61"/>
      <c r="I5" s="61"/>
      <c r="J5" s="61"/>
      <c r="K5" s="61"/>
      <c r="L5" s="61"/>
    </row>
    <row r="6" spans="1:12" ht="9" customHeight="1" x14ac:dyDescent="0.2">
      <c r="A6" s="62"/>
      <c r="B6" s="62"/>
      <c r="C6" s="62"/>
      <c r="D6" s="62"/>
      <c r="E6" s="62"/>
      <c r="F6" s="62"/>
      <c r="G6" s="62"/>
      <c r="H6" s="62"/>
      <c r="I6" s="62"/>
      <c r="J6" s="62"/>
      <c r="K6" s="62"/>
      <c r="L6" s="62"/>
    </row>
    <row r="7" spans="1:12" ht="16.5" customHeight="1" x14ac:dyDescent="0.2">
      <c r="A7" s="53" t="s">
        <v>1</v>
      </c>
      <c r="B7" s="54"/>
      <c r="C7" s="54"/>
      <c r="D7" s="54"/>
      <c r="E7" s="54"/>
      <c r="F7" s="103"/>
      <c r="G7" s="53" t="s">
        <v>2</v>
      </c>
      <c r="H7" s="104"/>
      <c r="I7" s="54"/>
      <c r="J7" s="54"/>
      <c r="K7" s="54"/>
      <c r="L7" s="54"/>
    </row>
    <row r="8" spans="1:12" ht="16.5" customHeight="1" x14ac:dyDescent="0.2">
      <c r="A8" s="55" t="s">
        <v>3</v>
      </c>
      <c r="B8" s="272" t="s">
        <v>4</v>
      </c>
      <c r="C8" s="272"/>
      <c r="D8" s="272"/>
      <c r="E8" s="272"/>
      <c r="F8" s="103"/>
      <c r="G8" s="283" t="s">
        <v>3</v>
      </c>
      <c r="H8" s="284"/>
      <c r="I8" s="272" t="s">
        <v>4</v>
      </c>
      <c r="J8" s="272"/>
      <c r="K8" s="272"/>
      <c r="L8" s="272"/>
    </row>
    <row r="9" spans="1:12" ht="16.5" customHeight="1" x14ac:dyDescent="0.2">
      <c r="A9" s="105" t="s">
        <v>5</v>
      </c>
      <c r="B9" s="256" t="s">
        <v>6</v>
      </c>
      <c r="C9" s="257"/>
      <c r="D9" s="257"/>
      <c r="E9" s="258"/>
      <c r="F9" s="103"/>
      <c r="G9" s="285" t="s">
        <v>7</v>
      </c>
      <c r="H9" s="286"/>
      <c r="I9" s="287" t="s">
        <v>8</v>
      </c>
      <c r="J9" s="288"/>
      <c r="K9" s="288"/>
      <c r="L9" s="289"/>
    </row>
    <row r="10" spans="1:12" ht="16.5" customHeight="1" x14ac:dyDescent="0.2">
      <c r="A10" s="106" t="s">
        <v>9</v>
      </c>
      <c r="B10" s="273" t="s">
        <v>10</v>
      </c>
      <c r="C10" s="274"/>
      <c r="D10" s="274"/>
      <c r="E10" s="275"/>
      <c r="F10" s="103"/>
      <c r="G10" s="276" t="s">
        <v>11</v>
      </c>
      <c r="H10" s="277"/>
      <c r="I10" s="278"/>
      <c r="J10" s="279"/>
      <c r="K10" s="279"/>
      <c r="L10" s="280"/>
    </row>
    <row r="11" spans="1:12" ht="16.5" customHeight="1" x14ac:dyDescent="0.2">
      <c r="A11" s="106" t="s">
        <v>12</v>
      </c>
      <c r="B11" s="273" t="s">
        <v>13</v>
      </c>
      <c r="C11" s="274"/>
      <c r="D11" s="274"/>
      <c r="E11" s="275"/>
      <c r="F11" s="103"/>
      <c r="G11" s="281" t="s">
        <v>14</v>
      </c>
      <c r="H11" s="282"/>
      <c r="I11" s="278"/>
      <c r="J11" s="279"/>
      <c r="K11" s="279"/>
      <c r="L11" s="280"/>
    </row>
    <row r="12" spans="1:12" ht="16.5" customHeight="1" x14ac:dyDescent="0.2">
      <c r="A12" s="107" t="s">
        <v>15</v>
      </c>
      <c r="B12" s="264" t="s">
        <v>16</v>
      </c>
      <c r="C12" s="265"/>
      <c r="D12" s="265"/>
      <c r="E12" s="266"/>
      <c r="F12" s="103"/>
      <c r="G12" s="259" t="s">
        <v>17</v>
      </c>
      <c r="H12" s="260"/>
      <c r="I12" s="261"/>
      <c r="J12" s="262"/>
      <c r="K12" s="262"/>
      <c r="L12" s="263"/>
    </row>
    <row r="13" spans="1:12" ht="16.5" customHeight="1" x14ac:dyDescent="0.2">
      <c r="A13" s="108"/>
      <c r="B13" s="103"/>
      <c r="C13" s="103"/>
      <c r="D13" s="103"/>
      <c r="E13" s="103"/>
      <c r="F13" s="109"/>
      <c r="G13" s="259" t="s">
        <v>18</v>
      </c>
      <c r="H13" s="260"/>
      <c r="I13" s="261"/>
      <c r="J13" s="262"/>
      <c r="K13" s="262"/>
      <c r="L13" s="263"/>
    </row>
    <row r="14" spans="1:12" ht="16.5" customHeight="1" x14ac:dyDescent="0.2">
      <c r="A14" s="53" t="s">
        <v>19</v>
      </c>
      <c r="B14" s="54"/>
      <c r="C14" s="54"/>
      <c r="D14" s="54"/>
      <c r="E14" s="54"/>
      <c r="F14" s="103"/>
      <c r="G14" s="259" t="s">
        <v>20</v>
      </c>
      <c r="H14" s="260"/>
      <c r="I14" s="261"/>
      <c r="J14" s="262"/>
      <c r="K14" s="262"/>
      <c r="L14" s="263"/>
    </row>
    <row r="15" spans="1:12" ht="16.5" customHeight="1" x14ac:dyDescent="0.2">
      <c r="A15" s="55" t="s">
        <v>3</v>
      </c>
      <c r="B15" s="272" t="s">
        <v>4</v>
      </c>
      <c r="C15" s="272"/>
      <c r="D15" s="272"/>
      <c r="E15" s="272"/>
      <c r="F15" s="110"/>
      <c r="G15" s="259" t="s">
        <v>21</v>
      </c>
      <c r="H15" s="260"/>
      <c r="I15" s="261"/>
      <c r="J15" s="262"/>
      <c r="K15" s="262"/>
      <c r="L15" s="263"/>
    </row>
    <row r="16" spans="1:12" ht="16.5" customHeight="1" x14ac:dyDescent="0.2">
      <c r="A16" s="111" t="s">
        <v>22</v>
      </c>
      <c r="B16" s="256" t="s">
        <v>23</v>
      </c>
      <c r="C16" s="257"/>
      <c r="D16" s="257"/>
      <c r="E16" s="258"/>
      <c r="F16" s="103"/>
      <c r="G16" s="259" t="s">
        <v>24</v>
      </c>
      <c r="H16" s="260"/>
      <c r="I16" s="261"/>
      <c r="J16" s="262"/>
      <c r="K16" s="262"/>
      <c r="L16" s="263"/>
    </row>
    <row r="17" spans="1:12" ht="16.5" customHeight="1" x14ac:dyDescent="0.2">
      <c r="A17" s="112" t="s">
        <v>25</v>
      </c>
      <c r="B17" s="264" t="s">
        <v>26</v>
      </c>
      <c r="C17" s="265"/>
      <c r="D17" s="265"/>
      <c r="E17" s="266"/>
      <c r="F17" s="103"/>
      <c r="G17" s="267" t="s">
        <v>27</v>
      </c>
      <c r="H17" s="268"/>
      <c r="I17" s="269"/>
      <c r="J17" s="270"/>
      <c r="K17" s="270"/>
      <c r="L17" s="271"/>
    </row>
    <row r="18" spans="1:12" ht="9" customHeight="1" x14ac:dyDescent="0.2">
      <c r="A18" s="62"/>
      <c r="B18" s="62"/>
      <c r="C18" s="62"/>
      <c r="D18" s="62"/>
      <c r="E18" s="62"/>
      <c r="F18" s="62"/>
      <c r="G18" s="62"/>
      <c r="H18" s="62"/>
      <c r="I18" s="62"/>
      <c r="J18" s="62"/>
      <c r="K18" s="62"/>
      <c r="L18" s="62"/>
    </row>
    <row r="19" spans="1:12" ht="16.5" customHeight="1" x14ac:dyDescent="0.2">
      <c r="A19" s="113" t="s">
        <v>28</v>
      </c>
      <c r="B19" s="114"/>
      <c r="C19" s="114"/>
      <c r="D19" s="114"/>
      <c r="E19" s="114"/>
      <c r="F19" s="103"/>
      <c r="G19" s="53" t="s">
        <v>29</v>
      </c>
      <c r="H19" s="104"/>
      <c r="I19" s="54"/>
      <c r="J19" s="54"/>
      <c r="K19" s="54"/>
      <c r="L19" s="54"/>
    </row>
    <row r="20" spans="1:12" ht="30" customHeight="1" x14ac:dyDescent="0.2">
      <c r="A20" s="250" t="s">
        <v>30</v>
      </c>
      <c r="B20" s="250"/>
      <c r="C20" s="115" t="s">
        <v>31</v>
      </c>
      <c r="D20" s="116" t="s">
        <v>32</v>
      </c>
      <c r="E20" s="116" t="s">
        <v>33</v>
      </c>
      <c r="F20" s="117"/>
      <c r="G20" s="251" t="s">
        <v>34</v>
      </c>
      <c r="H20" s="252"/>
      <c r="I20" s="253" t="s">
        <v>33</v>
      </c>
      <c r="J20" s="254"/>
      <c r="K20" s="254"/>
      <c r="L20" s="255"/>
    </row>
    <row r="21" spans="1:12" ht="16.5" customHeight="1" x14ac:dyDescent="0.2">
      <c r="A21" s="237" t="str">
        <f ca="1">MID(CELL("filename",'Haul Blend'!$A$1),FIND("]",CELL("filename"),1)+1,255)</f>
        <v>Haul Blend</v>
      </c>
      <c r="B21" s="238"/>
      <c r="C21" s="118"/>
      <c r="D21" s="119" t="str">
        <f>IF('Haul Blend'!$E$9=0,"",'Haul Blend'!$E$9)</f>
        <v/>
      </c>
      <c r="E21" s="120" t="str">
        <f>IF('Haul Blend'!$G$9=0,"",'Haul Blend'!$G$9)</f>
        <v/>
      </c>
      <c r="F21" s="117"/>
      <c r="G21" s="62"/>
      <c r="H21" s="62"/>
      <c r="I21" s="140"/>
      <c r="J21" s="62"/>
      <c r="K21" s="62"/>
      <c r="L21" s="62"/>
    </row>
    <row r="22" spans="1:12" ht="16.5" customHeight="1" x14ac:dyDescent="0.2">
      <c r="A22" s="237" t="e">
        <f ca="1">MID(CELL("filename",#REF!),FIND("]",CELL("filename"),1)+1,255)</f>
        <v>#REF!</v>
      </c>
      <c r="B22" s="238"/>
      <c r="C22" s="121"/>
      <c r="D22" s="119" t="e">
        <f>IF(#REF!=0,"",#REF!)</f>
        <v>#REF!</v>
      </c>
      <c r="E22" s="120" t="e">
        <f>IF(#REF!=0,"",#REF!)</f>
        <v>#REF!</v>
      </c>
      <c r="F22" s="117"/>
      <c r="G22" s="62"/>
      <c r="H22" s="62"/>
      <c r="I22" s="140"/>
      <c r="J22" s="62"/>
      <c r="K22" s="62"/>
      <c r="L22" s="62"/>
    </row>
    <row r="23" spans="1:12" ht="16.5" customHeight="1" x14ac:dyDescent="0.2">
      <c r="A23" s="237" t="e">
        <f ca="1">MID(CELL("filename",#REF!),FIND("]",CELL("filename"),1)+1,255)</f>
        <v>#REF!</v>
      </c>
      <c r="B23" s="238"/>
      <c r="C23" s="122"/>
      <c r="D23" s="119" t="e">
        <f>IF(#REF!=0,"",#REF!)</f>
        <v>#REF!</v>
      </c>
      <c r="E23" s="120" t="e">
        <f>IF(#REF!=0,"",#REF!)</f>
        <v>#REF!</v>
      </c>
      <c r="F23" s="62"/>
      <c r="G23" s="62"/>
      <c r="H23" s="62"/>
      <c r="I23" s="140"/>
      <c r="J23" s="62"/>
      <c r="K23" s="62"/>
      <c r="L23" s="62"/>
    </row>
    <row r="24" spans="1:12" ht="16.5" customHeight="1" x14ac:dyDescent="0.2">
      <c r="A24" s="237" t="e">
        <f ca="1">MID(CELL("filename",#REF!),FIND("]",CELL("filename"),1)+1,255)</f>
        <v>#REF!</v>
      </c>
      <c r="B24" s="238"/>
      <c r="C24" s="122"/>
      <c r="D24" s="119" t="e">
        <f>IF(#REF!=0,"",#REF!)</f>
        <v>#REF!</v>
      </c>
      <c r="E24" s="120" t="e">
        <f>IF(#REF!=0,"",#REF!)</f>
        <v>#REF!</v>
      </c>
      <c r="F24" s="62"/>
      <c r="G24" s="62"/>
      <c r="H24" s="62"/>
      <c r="I24" s="140"/>
      <c r="J24" s="62"/>
      <c r="K24" s="62"/>
      <c r="L24" s="62"/>
    </row>
    <row r="25" spans="1:12" ht="16.5" customHeight="1" x14ac:dyDescent="0.2">
      <c r="A25" s="237" t="e">
        <f ca="1">MID(CELL("filename",#REF!),FIND("]",CELL("filename"),1)+1,255)</f>
        <v>#REF!</v>
      </c>
      <c r="B25" s="238"/>
      <c r="C25" s="122"/>
      <c r="D25" s="119" t="e">
        <f>IF(#REF!=0,"",#REF!)</f>
        <v>#REF!</v>
      </c>
      <c r="E25" s="120" t="e">
        <f>IF(#REF!=0,"",#REF!)</f>
        <v>#REF!</v>
      </c>
      <c r="F25" s="62"/>
      <c r="G25" s="62"/>
      <c r="H25" s="62"/>
      <c r="I25" s="140"/>
      <c r="J25" s="62"/>
      <c r="K25" s="62"/>
      <c r="L25" s="62"/>
    </row>
    <row r="26" spans="1:12" ht="16.5" customHeight="1" x14ac:dyDescent="0.2">
      <c r="A26" s="237" t="e">
        <f ca="1">MID(CELL("filename",#REF!),FIND("]",CELL("filename"),1)+1,255)</f>
        <v>#REF!</v>
      </c>
      <c r="B26" s="238"/>
      <c r="C26" s="122"/>
      <c r="D26" s="119" t="e">
        <f>IF(#REF!=0,"",#REF!)</f>
        <v>#REF!</v>
      </c>
      <c r="E26" s="120" t="e">
        <f>IF(#REF!=0,"",#REF!)</f>
        <v>#REF!</v>
      </c>
      <c r="F26" s="62"/>
      <c r="G26" s="62"/>
      <c r="H26" s="62"/>
      <c r="I26" s="140"/>
      <c r="J26" s="62"/>
      <c r="K26" s="62"/>
      <c r="L26" s="62"/>
    </row>
    <row r="27" spans="1:12" ht="16.5" customHeight="1" x14ac:dyDescent="0.2">
      <c r="A27" s="237" t="e">
        <f ca="1">MID(CELL("filename",#REF!),FIND("]",CELL("filename"),1)+1,255)</f>
        <v>#REF!</v>
      </c>
      <c r="B27" s="238"/>
      <c r="C27" s="122"/>
      <c r="D27" s="119" t="e">
        <f>IF(#REF!=0,"",#REF!)</f>
        <v>#REF!</v>
      </c>
      <c r="E27" s="120" t="e">
        <f>IF(#REF!=0,"",#REF!)</f>
        <v>#REF!</v>
      </c>
      <c r="F27" s="62"/>
      <c r="G27" s="62"/>
      <c r="H27" s="62"/>
      <c r="I27" s="140"/>
      <c r="J27" s="62"/>
      <c r="K27" s="62"/>
      <c r="L27" s="62"/>
    </row>
    <row r="28" spans="1:12" ht="16.5" customHeight="1" x14ac:dyDescent="0.2">
      <c r="A28" s="237" t="e">
        <f ca="1">MID(CELL("filename",#REF!),FIND("]",CELL("filename"),1)+1,255)</f>
        <v>#REF!</v>
      </c>
      <c r="B28" s="238"/>
      <c r="C28" s="122"/>
      <c r="D28" s="119" t="e">
        <f>IF(#REF!=0,"",#REF!)</f>
        <v>#REF!</v>
      </c>
      <c r="E28" s="120" t="e">
        <f>IF(#REF!=0,"",#REF!)</f>
        <v>#REF!</v>
      </c>
      <c r="F28" s="62"/>
      <c r="G28" s="62"/>
      <c r="H28" s="62"/>
      <c r="I28" s="140"/>
      <c r="J28" s="62"/>
      <c r="K28" s="62"/>
      <c r="L28" s="62"/>
    </row>
    <row r="29" spans="1:12" ht="16.5" customHeight="1" x14ac:dyDescent="0.2">
      <c r="A29" s="237" t="e">
        <f ca="1">MID(CELL("filename",#REF!),FIND("]",CELL("filename"),1)+1,255)</f>
        <v>#REF!</v>
      </c>
      <c r="B29" s="238"/>
      <c r="C29" s="122"/>
      <c r="D29" s="119" t="e">
        <f>IF(#REF!=0,"",#REF!)</f>
        <v>#REF!</v>
      </c>
      <c r="E29" s="120" t="e">
        <f>IF(#REF!=0,"",#REF!)</f>
        <v>#REF!</v>
      </c>
      <c r="F29" s="62"/>
      <c r="G29" s="62"/>
      <c r="H29" s="62"/>
      <c r="I29" s="140"/>
      <c r="J29" s="62"/>
      <c r="K29" s="62"/>
      <c r="L29" s="62"/>
    </row>
    <row r="30" spans="1:12" ht="16.5" customHeight="1" x14ac:dyDescent="0.2">
      <c r="A30" s="237" t="e">
        <f ca="1">MID(CELL("filename",#REF!),FIND("]",CELL("filename"),1)+1,255)</f>
        <v>#REF!</v>
      </c>
      <c r="B30" s="238"/>
      <c r="C30" s="122"/>
      <c r="D30" s="119" t="e">
        <f>IF(#REF!=0,"",#REF!)</f>
        <v>#REF!</v>
      </c>
      <c r="E30" s="120" t="e">
        <f>IF(#REF!=0,"",#REF!)</f>
        <v>#REF!</v>
      </c>
      <c r="F30" s="62"/>
      <c r="G30" s="62"/>
      <c r="H30" s="62"/>
      <c r="I30" s="140"/>
      <c r="J30" s="62"/>
      <c r="K30" s="62"/>
      <c r="L30" s="62"/>
    </row>
    <row r="31" spans="1:12" ht="16.5" customHeight="1" x14ac:dyDescent="0.2">
      <c r="A31" s="237" t="e">
        <f ca="1">MID(CELL("filename",#REF!),FIND("]",CELL("filename"),1)+1,255)</f>
        <v>#REF!</v>
      </c>
      <c r="B31" s="238"/>
      <c r="C31" s="122"/>
      <c r="D31" s="119" t="e">
        <f>IF(#REF!=0,"",#REF!)</f>
        <v>#REF!</v>
      </c>
      <c r="E31" s="120" t="e">
        <f>IF(#REF!=0,"",#REF!)</f>
        <v>#REF!</v>
      </c>
      <c r="F31" s="62"/>
      <c r="G31" s="62"/>
      <c r="H31" s="62"/>
      <c r="I31" s="140"/>
      <c r="J31" s="62"/>
      <c r="K31" s="62"/>
      <c r="L31" s="62"/>
    </row>
    <row r="32" spans="1:12" ht="16.5" customHeight="1" x14ac:dyDescent="0.2">
      <c r="A32" s="237" t="e">
        <f ca="1">MID(CELL("filename",#REF!),FIND("]",CELL("filename"),1)+1,255)</f>
        <v>#REF!</v>
      </c>
      <c r="B32" s="238"/>
      <c r="C32" s="122"/>
      <c r="D32" s="119" t="e">
        <f>IF(#REF!=0,"",#REF!)</f>
        <v>#REF!</v>
      </c>
      <c r="E32" s="120" t="e">
        <f>IF(#REF!=0,"",#REF!)</f>
        <v>#REF!</v>
      </c>
      <c r="F32" s="62"/>
      <c r="G32" s="62"/>
      <c r="H32" s="62"/>
      <c r="I32" s="140"/>
      <c r="J32" s="62"/>
      <c r="K32" s="62"/>
      <c r="L32" s="62"/>
    </row>
    <row r="33" spans="1:12" ht="16.5" customHeight="1" x14ac:dyDescent="0.25">
      <c r="A33" s="237" t="e">
        <f ca="1">MID(CELL("filename",#REF!),FIND("]",CELL("filename"),1)+1,255)</f>
        <v>#REF!</v>
      </c>
      <c r="B33" s="238"/>
      <c r="C33" s="122"/>
      <c r="D33" s="119" t="e">
        <f>IF(#REF!=0,"",#REF!)</f>
        <v>#REF!</v>
      </c>
      <c r="E33" s="120" t="e">
        <f>IF(#REF!=0,"",#REF!)</f>
        <v>#REF!</v>
      </c>
      <c r="F33" s="62"/>
      <c r="G33" s="123" t="s">
        <v>35</v>
      </c>
      <c r="H33" s="124"/>
      <c r="I33" s="141"/>
      <c r="J33" s="141"/>
      <c r="K33" s="141"/>
      <c r="L33" s="141"/>
    </row>
    <row r="34" spans="1:12" ht="16.5" customHeight="1" x14ac:dyDescent="0.2">
      <c r="A34" s="237" t="e">
        <f ca="1">MID(CELL("filename",#REF!),FIND("]",CELL("filename"),1)+1,255)</f>
        <v>#REF!</v>
      </c>
      <c r="B34" s="238"/>
      <c r="C34" s="122"/>
      <c r="D34" s="119" t="e">
        <f>IF(#REF!=0,"",#REF!)</f>
        <v>#REF!</v>
      </c>
      <c r="E34" s="120" t="e">
        <f>IF(#REF!=0,"",#REF!)</f>
        <v>#REF!</v>
      </c>
      <c r="F34" s="62"/>
      <c r="G34" s="218" t="s">
        <v>36</v>
      </c>
      <c r="H34" s="219"/>
      <c r="I34" s="220"/>
      <c r="J34" s="233" t="s">
        <v>34</v>
      </c>
      <c r="K34" s="235" t="s">
        <v>37</v>
      </c>
      <c r="L34" s="216" t="s">
        <v>33</v>
      </c>
    </row>
    <row r="35" spans="1:12" ht="16.5" customHeight="1" x14ac:dyDescent="0.2">
      <c r="A35" s="237" t="e">
        <f ca="1">MID(CELL("filename",#REF!),FIND("]",CELL("filename"),1)+1,255)</f>
        <v>#REF!</v>
      </c>
      <c r="B35" s="238"/>
      <c r="C35" s="122"/>
      <c r="D35" s="119" t="e">
        <f>IF(#REF!=0,"",#REF!)</f>
        <v>#REF!</v>
      </c>
      <c r="E35" s="120" t="e">
        <f>IF(#REF!=0,"",#REF!)</f>
        <v>#REF!</v>
      </c>
      <c r="F35" s="62"/>
      <c r="G35" s="221"/>
      <c r="H35" s="222"/>
      <c r="I35" s="223"/>
      <c r="J35" s="234"/>
      <c r="K35" s="236"/>
      <c r="L35" s="217"/>
    </row>
    <row r="36" spans="1:12" ht="16.5" customHeight="1" x14ac:dyDescent="0.2">
      <c r="A36" s="237" t="e">
        <f ca="1">MID(CELL("filename",#REF!),FIND("]",CELL("filename"),1)+1,255)</f>
        <v>#REF!</v>
      </c>
      <c r="B36" s="238"/>
      <c r="C36" s="122"/>
      <c r="D36" s="119" t="e">
        <f>IF(#REF!=0,"",#REF!)</f>
        <v>#REF!</v>
      </c>
      <c r="E36" s="120" t="e">
        <f>IF(#REF!=0,"",#REF!)</f>
        <v>#REF!</v>
      </c>
      <c r="F36" s="62"/>
      <c r="G36" s="247" t="s">
        <v>38</v>
      </c>
      <c r="H36" s="248"/>
      <c r="I36" s="249"/>
      <c r="J36" s="142" t="e">
        <f>#REF!+'Haul Blend'!E4+#REF!+#REF!+#REF!+#REF!+#REF!+#REF!+#REF!+#REF!+#REF!+#REF!+#REF!+#REF!+#REF!+#REF!+#REF!+#REF!+#REF!+#REF!</f>
        <v>#REF!</v>
      </c>
      <c r="K36" s="143" t="e">
        <f>J36/$J$42</f>
        <v>#REF!</v>
      </c>
      <c r="L36" s="144" t="e">
        <f>#REF!+'Haul Blend'!G4+#REF!+#REF!+#REF!+#REF!+#REF!+#REF!+#REF!+#REF!+#REF!+#REF!+#REF!+#REF!+#REF!+#REF!+#REF!+#REF!+#REF!+#REF!</f>
        <v>#REF!</v>
      </c>
    </row>
    <row r="37" spans="1:12" ht="16.5" customHeight="1" x14ac:dyDescent="0.2">
      <c r="A37" s="237" t="e">
        <f ca="1">MID(CELL("filename",#REF!),FIND("]",CELL("filename"),1)+1,255)</f>
        <v>#REF!</v>
      </c>
      <c r="B37" s="238"/>
      <c r="C37" s="122"/>
      <c r="D37" s="119" t="e">
        <f>IF(#REF!=0,"",#REF!)</f>
        <v>#REF!</v>
      </c>
      <c r="E37" s="120" t="e">
        <f>IF(#REF!=0,"",#REF!)</f>
        <v>#REF!</v>
      </c>
      <c r="F37" s="62"/>
      <c r="G37" s="239" t="s">
        <v>39</v>
      </c>
      <c r="H37" s="240"/>
      <c r="I37" s="241"/>
      <c r="J37" s="145" t="e">
        <f>#REF!+'Haul Blend'!E5+#REF!+#REF!+#REF!+#REF!+#REF!+#REF!+#REF!+#REF!+#REF!+#REF!+#REF!+#REF!+#REF!+#REF!+#REF!+#REF!+#REF!+#REF!</f>
        <v>#REF!</v>
      </c>
      <c r="K37" s="146" t="e">
        <f>J37/$J$42</f>
        <v>#REF!</v>
      </c>
      <c r="L37" s="147" t="e">
        <f>#REF!+'Haul Blend'!G5+#REF!+#REF!+#REF!+#REF!+#REF!+#REF!+#REF!+#REF!+#REF!+#REF!+#REF!+#REF!+#REF!+#REF!+#REF!+#REF!+#REF!+#REF!</f>
        <v>#REF!</v>
      </c>
    </row>
    <row r="38" spans="1:12" ht="16.5" customHeight="1" x14ac:dyDescent="0.2">
      <c r="A38" s="242" t="e">
        <f ca="1">MID(CELL("filename",#REF!),FIND("]",CELL("filename"),1)+1,255)</f>
        <v>#REF!</v>
      </c>
      <c r="B38" s="243"/>
      <c r="C38" s="125"/>
      <c r="D38" s="126" t="e">
        <f>IF(#REF!=0,"",#REF!)</f>
        <v>#REF!</v>
      </c>
      <c r="E38" s="127" t="e">
        <f>IF(#REF!=0,"",#REF!)</f>
        <v>#REF!</v>
      </c>
      <c r="F38" s="62"/>
      <c r="G38" s="244" t="s">
        <v>40</v>
      </c>
      <c r="H38" s="245"/>
      <c r="I38" s="246"/>
      <c r="J38" s="148" t="e">
        <f>#REF!+'Haul Blend'!E6+#REF!+#REF!+#REF!+#REF!+#REF!+#REF!+#REF!+#REF!+#REF!+#REF!+#REF!+#REF!+#REF!+#REF!+#REF!+#REF!+#REF!+#REF!</f>
        <v>#REF!</v>
      </c>
      <c r="K38" s="149" t="e">
        <f>J38/$J$42</f>
        <v>#REF!</v>
      </c>
      <c r="L38" s="150" t="e">
        <f>#REF!+'Haul Blend'!G6+#REF!+#REF!+#REF!+#REF!+#REF!+#REF!+#REF!+#REF!+#REF!+#REF!+#REF!+#REF!+#REF!+#REF!+#REF!+#REF!+#REF!+#REF!</f>
        <v>#REF!</v>
      </c>
    </row>
    <row r="39" spans="1:12" ht="16.5" customHeight="1" x14ac:dyDescent="0.2">
      <c r="A39" s="62"/>
      <c r="B39" s="62"/>
      <c r="C39" s="62"/>
      <c r="D39" s="62"/>
      <c r="E39" s="128"/>
      <c r="F39" s="62"/>
      <c r="G39" s="239" t="s">
        <v>41</v>
      </c>
      <c r="H39" s="240"/>
      <c r="I39" s="241"/>
      <c r="J39" s="145" t="e">
        <f>#REF!+'Haul Blend'!E7+#REF!+#REF!+#REF!+#REF!+#REF!+#REF!+#REF!+#REF!+#REF!+#REF!+#REF!+#REF!+#REF!+#REF!+#REF!+#REF!+#REF!+#REF!</f>
        <v>#REF!</v>
      </c>
      <c r="K39" s="146" t="e">
        <f>J39/$J$42</f>
        <v>#REF!</v>
      </c>
      <c r="L39" s="147" t="e">
        <f>#REF!+'Haul Blend'!G7+#REF!+#REF!+#REF!+#REF!+#REF!+#REF!+#REF!+#REF!+#REF!+#REF!+#REF!+#REF!+#REF!+#REF!+#REF!+#REF!+#REF!+#REF!</f>
        <v>#REF!</v>
      </c>
    </row>
    <row r="40" spans="1:12" ht="16.5" customHeight="1" x14ac:dyDescent="0.2">
      <c r="A40" s="129" t="s">
        <v>42</v>
      </c>
      <c r="B40" s="130"/>
      <c r="C40" s="131"/>
      <c r="D40" s="132" t="e">
        <f>SUM(D21:D38)</f>
        <v>#REF!</v>
      </c>
      <c r="E40" s="133" t="e">
        <f>SUM(E21:E38)</f>
        <v>#REF!</v>
      </c>
      <c r="F40" s="62"/>
      <c r="G40" s="224" t="s">
        <v>43</v>
      </c>
      <c r="H40" s="225"/>
      <c r="I40" s="226"/>
      <c r="J40" s="151" t="e">
        <f>#REF!+'Haul Blend'!E8+#REF!+#REF!+#REF!+#REF!+#REF!+#REF!+#REF!+#REF!+#REF!+#REF!+#REF!+#REF!+#REF!+#REF!+#REF!+#REF!+#REF!+#REF!</f>
        <v>#REF!</v>
      </c>
      <c r="K40" s="152" t="e">
        <f>J40/$J$42</f>
        <v>#REF!</v>
      </c>
      <c r="L40" s="153" t="e">
        <f>#REF!+'Haul Blend'!G8+#REF!+#REF!+#REF!+#REF!+#REF!+#REF!+#REF!+#REF!+#REF!+#REF!+#REF!+#REF!+#REF!+#REF!+#REF!+#REF!+#REF!+#REF!</f>
        <v>#REF!</v>
      </c>
    </row>
    <row r="41" spans="1:12" ht="4.5" customHeight="1" x14ac:dyDescent="0.2">
      <c r="A41" s="62"/>
      <c r="B41" s="62"/>
      <c r="C41" s="62"/>
      <c r="D41" s="62"/>
      <c r="E41" s="128"/>
      <c r="F41" s="62"/>
      <c r="G41" s="62"/>
      <c r="H41" s="62"/>
      <c r="I41" s="62"/>
      <c r="J41" s="62"/>
      <c r="K41" s="62"/>
      <c r="L41" s="62"/>
    </row>
    <row r="42" spans="1:12" x14ac:dyDescent="0.2">
      <c r="A42" s="62"/>
      <c r="B42" s="62"/>
      <c r="C42" s="62"/>
      <c r="D42" s="62"/>
      <c r="E42" s="62"/>
      <c r="F42" s="62"/>
      <c r="G42" s="227" t="s">
        <v>42</v>
      </c>
      <c r="H42" s="228"/>
      <c r="I42" s="229"/>
      <c r="J42" s="154" t="e">
        <f>SUM(J36:J40)</f>
        <v>#REF!</v>
      </c>
      <c r="K42" s="155" t="e">
        <f>J42/$J$42</f>
        <v>#REF!</v>
      </c>
      <c r="L42" s="133" t="e">
        <f>SUM(L36:L40)</f>
        <v>#REF!</v>
      </c>
    </row>
    <row r="43" spans="1:12" ht="4.5" customHeight="1" x14ac:dyDescent="0.2">
      <c r="A43" s="62"/>
      <c r="B43" s="62"/>
      <c r="C43" s="62"/>
      <c r="D43" s="62"/>
      <c r="E43" s="128"/>
      <c r="F43" s="62"/>
      <c r="G43" s="62"/>
      <c r="H43" s="62"/>
      <c r="I43" s="62"/>
      <c r="J43" s="62"/>
      <c r="K43" s="62"/>
      <c r="L43" s="62"/>
    </row>
    <row r="44" spans="1:12" x14ac:dyDescent="0.2">
      <c r="A44" s="134"/>
      <c r="B44" s="62"/>
      <c r="C44" s="62"/>
      <c r="D44" s="62"/>
      <c r="E44" s="62"/>
      <c r="F44" s="62"/>
      <c r="G44" s="230" t="s">
        <v>44</v>
      </c>
      <c r="H44" s="231"/>
      <c r="I44" s="232"/>
      <c r="J44" s="156" t="e">
        <f>#REF!+'Haul Blend'!E10+#REF!+#REF!+#REF!+#REF!+#REF!+#REF!+#REF!+#REF!+#REF!+#REF!+#REF!+#REF!+#REF!+#REF!+#REF!+#REF!+#REF!+#REF!</f>
        <v>#REF!</v>
      </c>
      <c r="K44" s="157"/>
      <c r="L44" s="158" t="e">
        <f>#REF!+'Haul Blend'!G10+#REF!+#REF!+#REF!+#REF!+#REF!+#REF!+#REF!+#REF!+#REF!+#REF!+#REF!+#REF!+#REF!+#REF!+#REF!+#REF!+#REF!+#REF!</f>
        <v>#REF!</v>
      </c>
    </row>
    <row r="45" spans="1:12" ht="9" customHeight="1" x14ac:dyDescent="0.2">
      <c r="A45" s="62"/>
      <c r="B45" s="62"/>
      <c r="C45" s="62"/>
      <c r="D45" s="62"/>
      <c r="E45" s="62"/>
      <c r="F45" s="62"/>
      <c r="G45" s="62"/>
      <c r="H45" s="62"/>
      <c r="I45" s="62"/>
      <c r="J45" s="62"/>
      <c r="K45" s="62"/>
      <c r="L45" s="62"/>
    </row>
    <row r="46" spans="1:12" x14ac:dyDescent="0.2">
      <c r="A46" s="62"/>
      <c r="B46" s="62"/>
      <c r="C46" s="62"/>
      <c r="D46" s="62"/>
      <c r="E46" s="62"/>
      <c r="F46" s="62"/>
      <c r="G46" s="62"/>
      <c r="H46" s="62"/>
      <c r="I46" s="62"/>
      <c r="J46" s="62"/>
      <c r="K46" s="62"/>
      <c r="L46" s="102" t="s">
        <v>45</v>
      </c>
    </row>
    <row r="47" spans="1:12" x14ac:dyDescent="0.2">
      <c r="F47" s="62"/>
      <c r="G47" s="62"/>
      <c r="H47" s="62"/>
      <c r="I47" s="62"/>
      <c r="J47" s="62"/>
      <c r="K47" s="62"/>
      <c r="L47" s="62"/>
    </row>
    <row r="48" spans="1:12" x14ac:dyDescent="0.2">
      <c r="F48" s="62"/>
      <c r="G48" s="62"/>
      <c r="H48" s="62"/>
      <c r="I48" s="62"/>
      <c r="J48" s="62"/>
      <c r="K48" s="62"/>
      <c r="L48" s="62"/>
    </row>
  </sheetData>
  <mergeCells count="60">
    <mergeCell ref="B8:E8"/>
    <mergeCell ref="G8:H8"/>
    <mergeCell ref="I8:L8"/>
    <mergeCell ref="B9:E9"/>
    <mergeCell ref="G9:H9"/>
    <mergeCell ref="I9:L9"/>
    <mergeCell ref="B10:E10"/>
    <mergeCell ref="G10:H10"/>
    <mergeCell ref="I10:L10"/>
    <mergeCell ref="B11:E11"/>
    <mergeCell ref="G11:H11"/>
    <mergeCell ref="I11:L11"/>
    <mergeCell ref="B12:E12"/>
    <mergeCell ref="G12:H12"/>
    <mergeCell ref="I12:L12"/>
    <mergeCell ref="G13:H13"/>
    <mergeCell ref="I13:L13"/>
    <mergeCell ref="G14:H14"/>
    <mergeCell ref="I14:L14"/>
    <mergeCell ref="B15:E15"/>
    <mergeCell ref="G15:H15"/>
    <mergeCell ref="I15:L15"/>
    <mergeCell ref="B16:E16"/>
    <mergeCell ref="G16:H16"/>
    <mergeCell ref="I16:L16"/>
    <mergeCell ref="B17:E17"/>
    <mergeCell ref="G17:H17"/>
    <mergeCell ref="I17:L17"/>
    <mergeCell ref="A20:B20"/>
    <mergeCell ref="G20:H20"/>
    <mergeCell ref="I20:L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G36:I36"/>
    <mergeCell ref="A37:B37"/>
    <mergeCell ref="G37:I37"/>
    <mergeCell ref="A38:B38"/>
    <mergeCell ref="G38:I38"/>
    <mergeCell ref="G39:I39"/>
    <mergeCell ref="L34:L35"/>
    <mergeCell ref="G34:I35"/>
    <mergeCell ref="G40:I40"/>
    <mergeCell ref="G42:I42"/>
    <mergeCell ref="G44:I44"/>
    <mergeCell ref="J34:J35"/>
    <mergeCell ref="K34:K35"/>
  </mergeCells>
  <phoneticPr fontId="8" type="noConversion"/>
  <conditionalFormatting sqref="A21:B21">
    <cfRule type="cellIs" dxfId="20" priority="19" stopIfTrue="1" operator="equal">
      <formula>"2 - X"</formula>
    </cfRule>
  </conditionalFormatting>
  <conditionalFormatting sqref="A22:B22">
    <cfRule type="cellIs" dxfId="19" priority="18" stopIfTrue="1" operator="equal">
      <formula>"3 - X"</formula>
    </cfRule>
  </conditionalFormatting>
  <conditionalFormatting sqref="A23:B23">
    <cfRule type="cellIs" dxfId="18" priority="1" stopIfTrue="1" operator="equal">
      <formula>"4 - X"</formula>
    </cfRule>
  </conditionalFormatting>
  <conditionalFormatting sqref="A24:B24">
    <cfRule type="cellIs" dxfId="17" priority="2" stopIfTrue="1" operator="equal">
      <formula>"5 - X"</formula>
    </cfRule>
  </conditionalFormatting>
  <conditionalFormatting sqref="A25:B25">
    <cfRule type="cellIs" dxfId="16" priority="3" stopIfTrue="1" operator="equal">
      <formula>"6 - X"</formula>
    </cfRule>
  </conditionalFormatting>
  <conditionalFormatting sqref="A26:B26">
    <cfRule type="cellIs" dxfId="15" priority="5" stopIfTrue="1" operator="equal">
      <formula>"8 - X"</formula>
    </cfRule>
  </conditionalFormatting>
  <conditionalFormatting sqref="A27:B27">
    <cfRule type="cellIs" dxfId="14" priority="6" stopIfTrue="1" operator="equal">
      <formula>"9 - X"</formula>
    </cfRule>
  </conditionalFormatting>
  <conditionalFormatting sqref="A28:B28">
    <cfRule type="cellIs" dxfId="13" priority="7" stopIfTrue="1" operator="equal">
      <formula>"10 - X"</formula>
    </cfRule>
  </conditionalFormatting>
  <conditionalFormatting sqref="A29:B29">
    <cfRule type="cellIs" dxfId="12" priority="8" stopIfTrue="1" operator="equal">
      <formula>"11 - X"</formula>
    </cfRule>
  </conditionalFormatting>
  <conditionalFormatting sqref="A30:B30">
    <cfRule type="cellIs" dxfId="11" priority="9" stopIfTrue="1" operator="equal">
      <formula>"12 - X"</formula>
    </cfRule>
  </conditionalFormatting>
  <conditionalFormatting sqref="A31:B31">
    <cfRule type="cellIs" dxfId="10" priority="10" stopIfTrue="1" operator="equal">
      <formula>"13 - X"</formula>
    </cfRule>
  </conditionalFormatting>
  <conditionalFormatting sqref="A32:B32">
    <cfRule type="cellIs" dxfId="9" priority="11" stopIfTrue="1" operator="equal">
      <formula>"14 - X"</formula>
    </cfRule>
  </conditionalFormatting>
  <conditionalFormatting sqref="A33:B33">
    <cfRule type="cellIs" dxfId="8" priority="12" stopIfTrue="1" operator="equal">
      <formula>"15 - X"</formula>
    </cfRule>
  </conditionalFormatting>
  <conditionalFormatting sqref="A34:B34">
    <cfRule type="cellIs" dxfId="7" priority="13" stopIfTrue="1" operator="equal">
      <formula>"16 - X"</formula>
    </cfRule>
  </conditionalFormatting>
  <conditionalFormatting sqref="A35:B35">
    <cfRule type="cellIs" dxfId="6" priority="14" stopIfTrue="1" operator="equal">
      <formula>"17 - X"</formula>
    </cfRule>
  </conditionalFormatting>
  <conditionalFormatting sqref="A36:B36">
    <cfRule type="cellIs" dxfId="5" priority="15" stopIfTrue="1" operator="equal">
      <formula>"18 - X"</formula>
    </cfRule>
  </conditionalFormatting>
  <conditionalFormatting sqref="A37:B37">
    <cfRule type="cellIs" dxfId="4" priority="16" stopIfTrue="1" operator="equal">
      <formula>"19 - X"</formula>
    </cfRule>
  </conditionalFormatting>
  <conditionalFormatting sqref="A38:B38">
    <cfRule type="cellIs" dxfId="3" priority="17" stopIfTrue="1" operator="equal">
      <formula>"20 - X"</formula>
    </cfRule>
  </conditionalFormatting>
  <pageMargins left="0.5" right="0.5" top="0.5" bottom="0.5" header="0.5" footer="0.5"/>
  <pageSetup orientation="portrait"/>
  <headerFooter alignWithMargins="0"/>
  <drawing r:id="rId1"/>
  <legacyDrawing r:id="rId2"/>
  <oleObjects>
    <mc:AlternateContent xmlns:mc="http://schemas.openxmlformats.org/markup-compatibility/2006">
      <mc:Choice Requires="x14">
        <oleObject progId="Paint.Picture" shapeId="1077" r:id="rId3">
          <objectPr defaultSize="0" altText="" r:id="rId4">
            <anchor moveWithCells="1">
              <from>
                <xdr:col>10</xdr:col>
                <xdr:colOff>104775</xdr:colOff>
                <xdr:row>46</xdr:row>
                <xdr:rowOff>19050</xdr:rowOff>
              </from>
              <to>
                <xdr:col>12</xdr:col>
                <xdr:colOff>0</xdr:colOff>
                <xdr:row>48</xdr:row>
                <xdr:rowOff>0</xdr:rowOff>
              </to>
            </anchor>
          </objectPr>
        </oleObject>
      </mc:Choice>
      <mc:Fallback>
        <oleObject progId="Paint.Picture" shapeId="1077" r:id="rId3"/>
      </mc:Fallback>
    </mc:AlternateContent>
    <mc:AlternateContent xmlns:mc="http://schemas.openxmlformats.org/markup-compatibility/2006">
      <mc:Choice Requires="x14">
        <oleObject progId="Paint.Picture" shapeId="1113" r:id="rId5">
          <objectPr defaultSize="0" altText="" r:id="rId6">
            <anchor moveWithCells="1" sizeWithCells="1">
              <from>
                <xdr:col>10</xdr:col>
                <xdr:colOff>285750</xdr:colOff>
                <xdr:row>0</xdr:row>
                <xdr:rowOff>95250</xdr:rowOff>
              </from>
              <to>
                <xdr:col>11</xdr:col>
                <xdr:colOff>161925</xdr:colOff>
                <xdr:row>1</xdr:row>
                <xdr:rowOff>209550</xdr:rowOff>
              </to>
            </anchor>
          </objectPr>
        </oleObject>
      </mc:Choice>
      <mc:Fallback>
        <oleObject progId="Paint.Picture" shapeId="1113" r:id="rId5"/>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L47"/>
  <sheetViews>
    <sheetView topLeftCell="A4" workbookViewId="0"/>
  </sheetViews>
  <sheetFormatPr defaultColWidth="9.140625" defaultRowHeight="12.75" x14ac:dyDescent="0.2"/>
  <cols>
    <col min="1" max="1" width="4.28515625" style="3" customWidth="1"/>
    <col min="2" max="2" width="22.42578125" style="3" customWidth="1"/>
    <col min="3" max="4" width="7.28515625" style="3" customWidth="1"/>
    <col min="5" max="5" width="8.28515625" style="3" customWidth="1"/>
    <col min="6" max="6" width="1.42578125" style="3" customWidth="1"/>
    <col min="7" max="11" width="7.7109375" style="3" customWidth="1"/>
    <col min="12" max="12" width="7.28515625" style="3" customWidth="1"/>
    <col min="13" max="13" width="6.85546875" style="3" customWidth="1"/>
    <col min="14" max="17" width="7.140625" style="3" customWidth="1"/>
    <col min="18" max="16384" width="9.140625" style="3"/>
  </cols>
  <sheetData>
    <row r="1" spans="1:12" ht="15.75" customHeight="1" x14ac:dyDescent="0.2"/>
    <row r="2" spans="1:12" ht="20.25" x14ac:dyDescent="0.3">
      <c r="F2" s="58" t="str">
        <f>Snapshot!$I$9</f>
        <v>Release 1.1</v>
      </c>
      <c r="G2" s="58"/>
      <c r="H2" s="58"/>
      <c r="I2" s="58"/>
    </row>
    <row r="3" spans="1:12" x14ac:dyDescent="0.2">
      <c r="F3" s="59" t="str">
        <f>"Project: "&amp;Snapshot!$B$16&amp;"  "&amp;Snapshot!$B$17</f>
        <v>Project: P18  教育平台</v>
      </c>
      <c r="G3" s="59"/>
      <c r="H3" s="59"/>
    </row>
    <row r="4" spans="1:12" ht="4.5" customHeight="1" x14ac:dyDescent="0.2"/>
    <row r="5" spans="1:12" ht="23.25" x14ac:dyDescent="0.2">
      <c r="A5" s="60" t="s">
        <v>46</v>
      </c>
      <c r="B5" s="60"/>
      <c r="C5" s="61"/>
      <c r="D5" s="61"/>
      <c r="E5" s="61"/>
      <c r="F5" s="61"/>
      <c r="G5" s="61"/>
      <c r="H5" s="61"/>
      <c r="I5" s="61"/>
      <c r="J5" s="61"/>
      <c r="K5" s="61"/>
      <c r="L5" s="61"/>
    </row>
    <row r="6" spans="1:12" x14ac:dyDescent="0.2">
      <c r="A6" s="62"/>
      <c r="B6" s="62"/>
      <c r="C6" s="62"/>
      <c r="D6" s="62"/>
      <c r="E6" s="62"/>
      <c r="F6" s="62"/>
      <c r="G6" s="62"/>
      <c r="H6" s="62"/>
      <c r="I6" s="62"/>
      <c r="J6" s="62"/>
      <c r="K6" s="62"/>
      <c r="L6" s="62"/>
    </row>
    <row r="7" spans="1:12" ht="16.5" customHeight="1" x14ac:dyDescent="0.2">
      <c r="A7" s="62"/>
      <c r="B7" s="63"/>
      <c r="C7" s="64"/>
      <c r="D7" s="64"/>
      <c r="E7" s="65"/>
      <c r="F7" s="62"/>
      <c r="G7" s="62"/>
      <c r="H7" s="62"/>
      <c r="I7" s="62"/>
      <c r="J7" s="62"/>
      <c r="K7" s="62"/>
      <c r="L7" s="62"/>
    </row>
    <row r="8" spans="1:12" x14ac:dyDescent="0.2">
      <c r="A8" s="62"/>
      <c r="B8" s="62"/>
      <c r="C8" s="62"/>
      <c r="D8" s="62"/>
      <c r="E8" s="62"/>
      <c r="F8" s="62"/>
      <c r="G8" s="62"/>
      <c r="H8" s="62"/>
      <c r="I8" s="62"/>
      <c r="J8" s="62"/>
      <c r="K8" s="62"/>
      <c r="L8" s="62"/>
    </row>
    <row r="9" spans="1:12" x14ac:dyDescent="0.2">
      <c r="A9" s="62"/>
      <c r="B9" s="62"/>
      <c r="C9" s="62"/>
      <c r="D9" s="62"/>
      <c r="E9" s="62"/>
      <c r="F9" s="62"/>
      <c r="G9" s="62"/>
      <c r="H9" s="62"/>
      <c r="I9" s="62"/>
      <c r="J9" s="62"/>
      <c r="K9" s="62"/>
      <c r="L9" s="62"/>
    </row>
    <row r="10" spans="1:12" x14ac:dyDescent="0.2">
      <c r="A10" s="62"/>
      <c r="B10" s="62"/>
      <c r="C10" s="62"/>
      <c r="D10" s="62"/>
      <c r="E10" s="62"/>
      <c r="F10" s="62"/>
      <c r="G10" s="62"/>
      <c r="H10" s="62"/>
      <c r="I10" s="62"/>
      <c r="J10" s="62"/>
      <c r="K10" s="62"/>
      <c r="L10" s="62"/>
    </row>
    <row r="11" spans="1:12" x14ac:dyDescent="0.2">
      <c r="A11" s="62"/>
      <c r="B11" s="62"/>
      <c r="C11" s="62"/>
      <c r="D11" s="62"/>
      <c r="E11" s="62"/>
      <c r="F11" s="62"/>
      <c r="G11" s="62"/>
      <c r="H11" s="62"/>
      <c r="I11" s="62"/>
      <c r="J11" s="62"/>
      <c r="K11" s="62"/>
      <c r="L11" s="62"/>
    </row>
    <row r="12" spans="1:12" x14ac:dyDescent="0.2">
      <c r="A12" s="62"/>
      <c r="B12" s="62"/>
      <c r="C12" s="62"/>
      <c r="D12" s="62"/>
      <c r="E12" s="62"/>
      <c r="F12" s="62"/>
      <c r="G12" s="62"/>
      <c r="H12" s="62"/>
      <c r="I12" s="62"/>
      <c r="J12" s="62"/>
      <c r="K12" s="62"/>
      <c r="L12" s="62"/>
    </row>
    <row r="13" spans="1:12" x14ac:dyDescent="0.2">
      <c r="A13" s="62"/>
      <c r="B13" s="62"/>
      <c r="C13" s="62"/>
      <c r="D13" s="62"/>
      <c r="E13" s="62"/>
      <c r="F13" s="62"/>
      <c r="G13" s="62"/>
      <c r="H13" s="62"/>
      <c r="I13" s="62"/>
      <c r="J13" s="62"/>
      <c r="K13" s="62"/>
      <c r="L13" s="62"/>
    </row>
    <row r="14" spans="1:12" x14ac:dyDescent="0.2">
      <c r="A14" s="62"/>
      <c r="B14" s="62"/>
      <c r="C14" s="62"/>
      <c r="D14" s="62"/>
      <c r="E14" s="62"/>
      <c r="F14" s="62"/>
      <c r="G14" s="62"/>
      <c r="H14" s="62"/>
      <c r="I14" s="62"/>
      <c r="J14" s="62"/>
      <c r="K14" s="62"/>
      <c r="L14" s="62"/>
    </row>
    <row r="15" spans="1:12" x14ac:dyDescent="0.2">
      <c r="A15" s="62"/>
      <c r="B15" s="62"/>
      <c r="C15" s="62"/>
      <c r="D15" s="62"/>
      <c r="E15" s="62"/>
      <c r="F15" s="62"/>
      <c r="G15" s="62"/>
      <c r="H15" s="62"/>
      <c r="I15" s="62"/>
      <c r="J15" s="62"/>
      <c r="K15" s="62"/>
      <c r="L15" s="62"/>
    </row>
    <row r="16" spans="1:12" x14ac:dyDescent="0.2">
      <c r="A16" s="62"/>
      <c r="B16" s="62"/>
      <c r="C16" s="62"/>
      <c r="D16" s="62"/>
      <c r="E16" s="62"/>
      <c r="F16" s="62"/>
      <c r="G16" s="62"/>
      <c r="H16" s="62"/>
      <c r="I16" s="62"/>
      <c r="J16" s="62"/>
      <c r="K16" s="62"/>
      <c r="L16" s="62"/>
    </row>
    <row r="17" spans="1:12" ht="5.25" customHeight="1" x14ac:dyDescent="0.2">
      <c r="A17" s="62"/>
      <c r="B17" s="62"/>
      <c r="C17" s="62"/>
      <c r="D17" s="62"/>
      <c r="E17" s="62"/>
      <c r="F17" s="62"/>
      <c r="G17" s="62"/>
      <c r="H17" s="62"/>
      <c r="I17" s="62"/>
      <c r="J17" s="62"/>
      <c r="K17" s="62"/>
      <c r="L17" s="62"/>
    </row>
    <row r="18" spans="1:12" ht="15" x14ac:dyDescent="0.2">
      <c r="A18" s="66"/>
      <c r="B18" s="67"/>
      <c r="C18" s="67"/>
      <c r="D18" s="67"/>
      <c r="E18" s="68"/>
      <c r="F18" s="69"/>
      <c r="G18" s="62"/>
      <c r="H18" s="62"/>
      <c r="I18" s="62"/>
      <c r="J18" s="62"/>
      <c r="K18" s="62"/>
      <c r="L18" s="62"/>
    </row>
    <row r="19" spans="1:12" x14ac:dyDescent="0.2">
      <c r="A19" s="62"/>
      <c r="B19" s="62"/>
      <c r="C19" s="62"/>
      <c r="D19" s="62"/>
      <c r="E19" s="62"/>
      <c r="F19" s="62"/>
      <c r="G19" s="62"/>
      <c r="H19" s="62"/>
      <c r="I19" s="62"/>
      <c r="J19" s="62"/>
      <c r="K19" s="62"/>
      <c r="L19" s="62"/>
    </row>
    <row r="20" spans="1:12" x14ac:dyDescent="0.2">
      <c r="A20" s="62"/>
      <c r="B20" s="62"/>
      <c r="C20" s="62"/>
      <c r="D20" s="62"/>
      <c r="E20" s="62"/>
      <c r="F20" s="62"/>
      <c r="G20" s="62"/>
      <c r="H20" s="62"/>
      <c r="I20" s="62"/>
      <c r="J20" s="62"/>
      <c r="K20" s="62"/>
      <c r="L20" s="62"/>
    </row>
    <row r="21" spans="1:12" x14ac:dyDescent="0.2">
      <c r="A21" s="62"/>
      <c r="B21" s="62"/>
      <c r="C21" s="62"/>
      <c r="D21" s="62"/>
      <c r="E21" s="62"/>
      <c r="F21" s="62"/>
      <c r="G21" s="62"/>
      <c r="H21" s="62"/>
      <c r="I21" s="62"/>
      <c r="J21" s="62"/>
      <c r="K21" s="62"/>
      <c r="L21" s="62"/>
    </row>
    <row r="22" spans="1:12" x14ac:dyDescent="0.2">
      <c r="A22" s="62"/>
      <c r="B22" s="62"/>
      <c r="C22" s="62"/>
      <c r="D22" s="62"/>
      <c r="E22" s="62"/>
      <c r="F22" s="62"/>
      <c r="G22" s="62"/>
      <c r="H22" s="62"/>
      <c r="I22" s="62"/>
      <c r="J22" s="62"/>
      <c r="K22" s="62"/>
      <c r="L22" s="62"/>
    </row>
    <row r="23" spans="1:12" x14ac:dyDescent="0.2">
      <c r="A23" s="62"/>
      <c r="B23" s="62"/>
      <c r="C23" s="62"/>
      <c r="D23" s="62"/>
      <c r="E23" s="62"/>
      <c r="F23" s="62"/>
      <c r="G23" s="62"/>
      <c r="H23" s="62"/>
      <c r="I23" s="62"/>
      <c r="J23" s="62"/>
      <c r="K23" s="62"/>
      <c r="L23" s="62"/>
    </row>
    <row r="24" spans="1:12" x14ac:dyDescent="0.2">
      <c r="A24" s="62"/>
      <c r="B24" s="62"/>
      <c r="C24" s="62"/>
      <c r="D24" s="62"/>
      <c r="E24" s="62"/>
      <c r="F24" s="62"/>
      <c r="G24" s="62"/>
      <c r="H24" s="62"/>
      <c r="I24" s="62"/>
      <c r="J24" s="62"/>
      <c r="K24" s="62"/>
      <c r="L24" s="62"/>
    </row>
    <row r="25" spans="1:12" x14ac:dyDescent="0.2">
      <c r="A25" s="62"/>
      <c r="B25" s="62"/>
      <c r="C25" s="62"/>
      <c r="D25" s="62"/>
      <c r="E25" s="62"/>
      <c r="F25" s="62"/>
      <c r="G25" s="62"/>
      <c r="H25" s="62"/>
      <c r="I25" s="62"/>
      <c r="J25" s="62"/>
      <c r="K25" s="62"/>
      <c r="L25" s="62"/>
    </row>
    <row r="26" spans="1:12" x14ac:dyDescent="0.2">
      <c r="A26" s="62"/>
      <c r="B26" s="62"/>
      <c r="C26" s="62"/>
      <c r="D26" s="62"/>
      <c r="E26" s="62"/>
      <c r="F26" s="62"/>
      <c r="G26" s="62"/>
      <c r="H26" s="62"/>
      <c r="I26" s="62"/>
      <c r="J26" s="62"/>
      <c r="K26" s="62"/>
      <c r="L26" s="62"/>
    </row>
    <row r="27" spans="1:12" x14ac:dyDescent="0.2">
      <c r="A27" s="62"/>
      <c r="B27" s="62"/>
      <c r="C27" s="62"/>
      <c r="D27" s="62"/>
      <c r="E27" s="62"/>
      <c r="F27" s="62"/>
      <c r="G27" s="62"/>
      <c r="H27" s="62"/>
      <c r="I27" s="62"/>
      <c r="J27" s="62"/>
      <c r="K27" s="62"/>
      <c r="L27" s="62"/>
    </row>
    <row r="28" spans="1:12" ht="3" customHeight="1" x14ac:dyDescent="0.2">
      <c r="A28" s="62"/>
      <c r="B28" s="62"/>
      <c r="C28" s="62"/>
      <c r="D28" s="62"/>
      <c r="E28" s="62"/>
      <c r="F28" s="62"/>
      <c r="G28" s="62"/>
      <c r="H28" s="62"/>
      <c r="I28" s="62"/>
      <c r="J28" s="62"/>
      <c r="K28" s="62"/>
      <c r="L28" s="62"/>
    </row>
    <row r="29" spans="1:12" ht="6" customHeight="1" x14ac:dyDescent="0.2">
      <c r="A29" s="62"/>
      <c r="B29" s="62"/>
      <c r="C29" s="62"/>
      <c r="D29" s="62"/>
      <c r="E29" s="62"/>
      <c r="F29" s="62"/>
      <c r="G29" s="62"/>
      <c r="H29" s="62"/>
      <c r="I29" s="62"/>
      <c r="J29" s="62"/>
      <c r="K29" s="62"/>
      <c r="L29" s="62"/>
    </row>
    <row r="30" spans="1:12" ht="16.5" customHeight="1" x14ac:dyDescent="0.2">
      <c r="A30" s="70" t="s">
        <v>47</v>
      </c>
      <c r="B30" s="71"/>
      <c r="C30" s="71"/>
      <c r="D30" s="71"/>
      <c r="E30" s="72"/>
      <c r="F30" s="73"/>
      <c r="G30" s="73"/>
      <c r="H30" s="73"/>
      <c r="I30" s="73"/>
      <c r="J30" s="73"/>
      <c r="K30" s="73"/>
      <c r="L30" s="73"/>
    </row>
    <row r="31" spans="1:12" ht="28.5" customHeight="1" x14ac:dyDescent="0.2">
      <c r="A31" s="293" t="s">
        <v>48</v>
      </c>
      <c r="B31" s="233" t="s">
        <v>49</v>
      </c>
      <c r="C31" s="290" t="s">
        <v>50</v>
      </c>
      <c r="D31" s="291"/>
      <c r="E31" s="296" t="s">
        <v>51</v>
      </c>
      <c r="F31" s="74"/>
      <c r="G31" s="74"/>
      <c r="H31" s="74"/>
      <c r="I31" s="292"/>
      <c r="J31" s="292"/>
      <c r="K31" s="292"/>
      <c r="L31" s="292"/>
    </row>
    <row r="32" spans="1:12" x14ac:dyDescent="0.2">
      <c r="A32" s="294"/>
      <c r="B32" s="295"/>
      <c r="C32" s="75" t="s">
        <v>42</v>
      </c>
      <c r="D32" s="75" t="s">
        <v>40</v>
      </c>
      <c r="E32" s="297"/>
      <c r="F32" s="76"/>
      <c r="G32" s="76"/>
      <c r="H32" s="76"/>
      <c r="I32" s="76"/>
      <c r="J32" s="76"/>
      <c r="K32" s="76"/>
      <c r="L32" s="76"/>
    </row>
    <row r="33" spans="1:12" ht="16.5" customHeight="1" x14ac:dyDescent="0.2">
      <c r="A33" s="77">
        <v>1</v>
      </c>
      <c r="B33" s="78" t="s">
        <v>52</v>
      </c>
      <c r="C33" s="79">
        <v>109</v>
      </c>
      <c r="D33" s="80">
        <v>15</v>
      </c>
      <c r="E33" s="81">
        <v>40.4</v>
      </c>
      <c r="F33" s="82"/>
      <c r="G33" s="82"/>
      <c r="H33" s="82"/>
      <c r="I33" s="101"/>
      <c r="J33" s="101"/>
      <c r="K33" s="101"/>
      <c r="L33" s="101"/>
    </row>
    <row r="34" spans="1:12" ht="16.5" customHeight="1" x14ac:dyDescent="0.2">
      <c r="A34" s="83">
        <f t="shared" ref="A34:A42" si="0">A33+1</f>
        <v>2</v>
      </c>
      <c r="B34" s="84" t="s">
        <v>53</v>
      </c>
      <c r="C34" s="85">
        <v>356</v>
      </c>
      <c r="D34" s="86">
        <v>24</v>
      </c>
      <c r="E34" s="87">
        <v>111.3</v>
      </c>
      <c r="F34" s="82"/>
      <c r="G34" s="82"/>
      <c r="H34" s="82"/>
      <c r="I34" s="101"/>
      <c r="J34" s="101"/>
      <c r="K34" s="101"/>
      <c r="L34" s="101"/>
    </row>
    <row r="35" spans="1:12" ht="16.5" customHeight="1" x14ac:dyDescent="0.2">
      <c r="A35" s="83">
        <f t="shared" si="0"/>
        <v>3</v>
      </c>
      <c r="B35" s="84" t="s">
        <v>54</v>
      </c>
      <c r="C35" s="85">
        <v>379</v>
      </c>
      <c r="D35" s="86">
        <v>16</v>
      </c>
      <c r="E35" s="87">
        <v>90.8</v>
      </c>
      <c r="F35" s="82"/>
      <c r="G35" s="82"/>
      <c r="H35" s="82"/>
      <c r="I35" s="101"/>
      <c r="J35" s="101"/>
      <c r="K35" s="101"/>
      <c r="L35" s="101"/>
    </row>
    <row r="36" spans="1:12" ht="16.5" customHeight="1" x14ac:dyDescent="0.2">
      <c r="A36" s="83">
        <f t="shared" si="0"/>
        <v>4</v>
      </c>
      <c r="B36" s="84" t="s">
        <v>55</v>
      </c>
      <c r="C36" s="85">
        <v>412</v>
      </c>
      <c r="D36" s="86">
        <v>14</v>
      </c>
      <c r="E36" s="87">
        <v>92.3</v>
      </c>
      <c r="F36" s="82"/>
      <c r="G36" s="82"/>
      <c r="H36" s="82"/>
      <c r="I36" s="101"/>
      <c r="J36" s="101"/>
      <c r="K36" s="101"/>
      <c r="L36" s="101"/>
    </row>
    <row r="37" spans="1:12" ht="16.5" customHeight="1" x14ac:dyDescent="0.2">
      <c r="A37" s="83">
        <f t="shared" si="0"/>
        <v>5</v>
      </c>
      <c r="B37" s="84" t="s">
        <v>56</v>
      </c>
      <c r="C37" s="85">
        <v>439</v>
      </c>
      <c r="D37" s="86">
        <v>13</v>
      </c>
      <c r="E37" s="87">
        <v>75.8</v>
      </c>
      <c r="F37" s="82"/>
      <c r="G37" s="82"/>
      <c r="H37" s="82"/>
      <c r="I37" s="101"/>
      <c r="J37" s="101"/>
      <c r="K37" s="101"/>
      <c r="L37" s="101"/>
    </row>
    <row r="38" spans="1:12" ht="16.5" customHeight="1" x14ac:dyDescent="0.2">
      <c r="A38" s="83">
        <f t="shared" si="0"/>
        <v>6</v>
      </c>
      <c r="B38" s="84" t="s">
        <v>57</v>
      </c>
      <c r="C38" s="85">
        <v>504</v>
      </c>
      <c r="D38" s="86">
        <v>12</v>
      </c>
      <c r="E38" s="87">
        <v>85.4</v>
      </c>
      <c r="F38" s="82"/>
      <c r="G38" s="82"/>
      <c r="H38" s="82"/>
      <c r="I38" s="101"/>
      <c r="J38" s="101"/>
      <c r="K38" s="101"/>
      <c r="L38" s="101"/>
    </row>
    <row r="39" spans="1:12" ht="16.5" customHeight="1" x14ac:dyDescent="0.2">
      <c r="A39" s="83">
        <f t="shared" si="0"/>
        <v>7</v>
      </c>
      <c r="B39" s="84" t="s">
        <v>58</v>
      </c>
      <c r="C39" s="85">
        <v>514</v>
      </c>
      <c r="D39" s="86">
        <v>4</v>
      </c>
      <c r="E39" s="87">
        <v>76.400000000000006</v>
      </c>
      <c r="F39" s="82"/>
      <c r="G39" s="82"/>
      <c r="H39" s="82"/>
      <c r="I39" s="101"/>
      <c r="J39" s="101"/>
      <c r="K39" s="101"/>
      <c r="L39" s="101"/>
    </row>
    <row r="40" spans="1:12" ht="16.5" customHeight="1" x14ac:dyDescent="0.2">
      <c r="A40" s="83">
        <f t="shared" si="0"/>
        <v>8</v>
      </c>
      <c r="B40" s="84" t="s">
        <v>59</v>
      </c>
      <c r="C40" s="85">
        <v>519</v>
      </c>
      <c r="D40" s="86">
        <v>4</v>
      </c>
      <c r="E40" s="87">
        <v>65.2</v>
      </c>
      <c r="F40" s="82"/>
      <c r="G40" s="82"/>
      <c r="H40" s="82"/>
      <c r="I40" s="101"/>
      <c r="J40" s="101"/>
      <c r="K40" s="101"/>
      <c r="L40" s="101"/>
    </row>
    <row r="41" spans="1:12" ht="16.5" customHeight="1" x14ac:dyDescent="0.2">
      <c r="A41" s="83">
        <f t="shared" si="0"/>
        <v>9</v>
      </c>
      <c r="B41" s="84" t="s">
        <v>60</v>
      </c>
      <c r="C41" s="85">
        <v>543</v>
      </c>
      <c r="D41" s="86">
        <v>3</v>
      </c>
      <c r="E41" s="87">
        <v>66.400000000000006</v>
      </c>
      <c r="F41" s="82"/>
      <c r="G41" s="82"/>
      <c r="H41" s="82"/>
      <c r="I41" s="101"/>
      <c r="J41" s="101"/>
      <c r="K41" s="101"/>
      <c r="L41" s="101"/>
    </row>
    <row r="42" spans="1:12" ht="16.5" customHeight="1" x14ac:dyDescent="0.2">
      <c r="A42" s="83">
        <f t="shared" si="0"/>
        <v>10</v>
      </c>
      <c r="B42" s="84" t="s">
        <v>61</v>
      </c>
      <c r="C42" s="88">
        <v>552</v>
      </c>
      <c r="D42" s="89">
        <v>2</v>
      </c>
      <c r="E42" s="90">
        <v>61.8</v>
      </c>
      <c r="F42" s="82"/>
      <c r="G42" s="82"/>
      <c r="H42" s="82"/>
      <c r="I42" s="101"/>
      <c r="J42" s="101"/>
      <c r="K42" s="101"/>
      <c r="L42" s="101"/>
    </row>
    <row r="43" spans="1:12" x14ac:dyDescent="0.2">
      <c r="A43" s="91"/>
      <c r="B43" s="92"/>
      <c r="C43" s="92"/>
      <c r="D43" s="92"/>
      <c r="E43" s="93"/>
      <c r="F43" s="82"/>
      <c r="G43" s="82"/>
      <c r="H43" s="82"/>
      <c r="I43" s="101"/>
      <c r="J43" s="101"/>
      <c r="K43" s="101"/>
      <c r="L43" s="101"/>
    </row>
    <row r="44" spans="1:12" x14ac:dyDescent="0.2">
      <c r="A44" s="94"/>
      <c r="B44" s="95"/>
      <c r="C44" s="95"/>
      <c r="D44" s="95"/>
      <c r="E44" s="96"/>
      <c r="F44" s="82"/>
      <c r="G44" s="82"/>
      <c r="H44" s="82"/>
      <c r="I44" s="101"/>
      <c r="J44" s="101"/>
      <c r="K44" s="62"/>
      <c r="L44" s="102" t="s">
        <v>45</v>
      </c>
    </row>
    <row r="45" spans="1:12" x14ac:dyDescent="0.2">
      <c r="A45" s="97"/>
      <c r="B45" s="95"/>
      <c r="C45" s="95"/>
      <c r="D45" s="95"/>
      <c r="E45" s="96"/>
      <c r="F45" s="82"/>
      <c r="G45" s="82"/>
      <c r="H45" s="82"/>
      <c r="I45" s="101"/>
      <c r="J45" s="101"/>
      <c r="K45" s="62"/>
      <c r="L45" s="62"/>
    </row>
    <row r="46" spans="1:12" ht="15" customHeight="1" x14ac:dyDescent="0.2">
      <c r="A46" s="98"/>
      <c r="B46" s="99"/>
      <c r="C46" s="99"/>
      <c r="D46" s="99"/>
      <c r="E46" s="100"/>
      <c r="F46" s="82"/>
      <c r="G46" s="82"/>
      <c r="H46" s="82"/>
      <c r="I46" s="101"/>
      <c r="J46" s="101"/>
      <c r="K46" s="62"/>
      <c r="L46" s="62"/>
    </row>
    <row r="47" spans="1:12" ht="6" customHeight="1" x14ac:dyDescent="0.2">
      <c r="A47" s="62"/>
      <c r="B47" s="62"/>
      <c r="C47" s="62"/>
      <c r="D47" s="62"/>
      <c r="E47" s="62"/>
      <c r="F47" s="62"/>
      <c r="G47" s="62"/>
      <c r="H47" s="62"/>
      <c r="I47" s="62"/>
      <c r="J47" s="62"/>
      <c r="K47" s="62"/>
      <c r="L47" s="62"/>
    </row>
  </sheetData>
  <mergeCells count="5">
    <mergeCell ref="C31:D31"/>
    <mergeCell ref="I31:L31"/>
    <mergeCell ref="A31:A32"/>
    <mergeCell ref="B31:B32"/>
    <mergeCell ref="E31:E32"/>
  </mergeCells>
  <phoneticPr fontId="8" type="noConversion"/>
  <pageMargins left="0.5" right="0.5" top="0.5" bottom="0.5" header="0.5" footer="0.5"/>
  <pageSetup orientation="portrait"/>
  <headerFooter alignWithMargins="0"/>
  <drawing r:id="rId1"/>
  <legacyDrawing r:id="rId2"/>
  <oleObjects>
    <mc:AlternateContent xmlns:mc="http://schemas.openxmlformats.org/markup-compatibility/2006">
      <mc:Choice Requires="x14">
        <oleObject progId="Paint.Picture" shapeId="104460" r:id="rId3">
          <objectPr defaultSize="0" altText="" r:id="rId4">
            <anchor moveWithCells="1">
              <from>
                <xdr:col>10</xdr:col>
                <xdr:colOff>104775</xdr:colOff>
                <xdr:row>44</xdr:row>
                <xdr:rowOff>19050</xdr:rowOff>
              </from>
              <to>
                <xdr:col>11</xdr:col>
                <xdr:colOff>400050</xdr:colOff>
                <xdr:row>45</xdr:row>
                <xdr:rowOff>161925</xdr:rowOff>
              </to>
            </anchor>
          </objectPr>
        </oleObject>
      </mc:Choice>
      <mc:Fallback>
        <oleObject progId="Paint.Picture" shapeId="104460" r:id="rId3"/>
      </mc:Fallback>
    </mc:AlternateContent>
    <mc:AlternateContent xmlns:mc="http://schemas.openxmlformats.org/markup-compatibility/2006">
      <mc:Choice Requires="x14">
        <oleObject progId="Paint.Picture" shapeId="104475" r:id="rId5">
          <objectPr defaultSize="0" altText="" r:id="rId6">
            <anchor moveWithCells="1" sizeWithCells="1">
              <from>
                <xdr:col>10</xdr:col>
                <xdr:colOff>409575</xdr:colOff>
                <xdr:row>0</xdr:row>
                <xdr:rowOff>95250</xdr:rowOff>
              </from>
              <to>
                <xdr:col>11</xdr:col>
                <xdr:colOff>219075</xdr:colOff>
                <xdr:row>1</xdr:row>
                <xdr:rowOff>209550</xdr:rowOff>
              </to>
            </anchor>
          </objectPr>
        </oleObject>
      </mc:Choice>
      <mc:Fallback>
        <oleObject progId="Paint.Picture" shapeId="104475" r:id="rId5"/>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D4"/>
  <sheetViews>
    <sheetView workbookViewId="0">
      <selection activeCell="B4" sqref="B4"/>
    </sheetView>
  </sheetViews>
  <sheetFormatPr defaultColWidth="9" defaultRowHeight="12.75" x14ac:dyDescent="0.2"/>
  <cols>
    <col min="1" max="1" width="12.5703125" customWidth="1"/>
    <col min="2" max="2" width="59.5703125" bestFit="1" customWidth="1"/>
    <col min="3" max="3" width="50.140625" bestFit="1" customWidth="1"/>
    <col min="4" max="4" width="8.7109375" hidden="1" customWidth="1"/>
  </cols>
  <sheetData>
    <row r="2" spans="1:4" ht="27" customHeight="1" x14ac:dyDescent="0.2">
      <c r="A2" s="53" t="s">
        <v>62</v>
      </c>
      <c r="B2" s="54"/>
      <c r="C2" s="54"/>
      <c r="D2" s="54"/>
    </row>
    <row r="3" spans="1:4" x14ac:dyDescent="0.2">
      <c r="A3" s="55" t="s">
        <v>63</v>
      </c>
      <c r="B3" s="55" t="s">
        <v>64</v>
      </c>
      <c r="C3" s="55" t="s">
        <v>65</v>
      </c>
      <c r="D3" s="55"/>
    </row>
    <row r="4" spans="1:4" x14ac:dyDescent="0.2">
      <c r="A4" s="56" t="s">
        <v>66</v>
      </c>
      <c r="B4" s="57" t="s">
        <v>124</v>
      </c>
      <c r="C4" s="159" t="s">
        <v>100</v>
      </c>
      <c r="D4" s="55"/>
    </row>
  </sheetData>
  <phoneticPr fontId="8" type="noConversion"/>
  <hyperlinks>
    <hyperlink ref="A4" location="' Schedule Product Haul'!A1" display="UC001" xr:uid="{00000000-0004-0000-0200-000001000000}"/>
  </hyperlink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84"/>
  <sheetViews>
    <sheetView workbookViewId="0">
      <pane ySplit="12" topLeftCell="A13" activePane="bottomLeft" state="frozen"/>
      <selection pane="bottomLeft" activeCell="B38" sqref="B38"/>
    </sheetView>
  </sheetViews>
  <sheetFormatPr defaultColWidth="9.140625" defaultRowHeight="12.75" x14ac:dyDescent="0.2"/>
  <cols>
    <col min="1" max="1" width="21.140625" style="3" customWidth="1"/>
    <col min="2" max="2" width="70" style="3" customWidth="1"/>
    <col min="3" max="3" width="43.85546875" style="3" customWidth="1"/>
    <col min="4" max="4" width="6.5703125" style="3" customWidth="1"/>
    <col min="5" max="5" width="19.140625" style="3" customWidth="1"/>
    <col min="6" max="6" width="12.28515625" style="3" customWidth="1"/>
    <col min="7" max="7" width="34" style="3" customWidth="1"/>
    <col min="8" max="8" width="30.5703125" style="3" customWidth="1"/>
    <col min="9" max="9" width="2.7109375" style="4" customWidth="1"/>
    <col min="10" max="16384" width="9.140625" style="3"/>
  </cols>
  <sheetData>
    <row r="1" spans="1:9" ht="20.25" x14ac:dyDescent="0.3">
      <c r="A1" s="298" t="str">
        <f ca="1">MID(CELL("filename",A7),FIND("]",CELL("filename"),1)+1,255)</f>
        <v>Haul Blend</v>
      </c>
      <c r="B1" s="298"/>
      <c r="C1" s="298"/>
      <c r="D1" s="298"/>
      <c r="E1" s="298"/>
      <c r="F1" s="298"/>
      <c r="G1" s="298"/>
      <c r="H1" s="298"/>
      <c r="I1" s="298"/>
    </row>
    <row r="2" spans="1:9" ht="3.75" customHeight="1" x14ac:dyDescent="0.3">
      <c r="A2" s="5"/>
      <c r="B2" s="5"/>
      <c r="C2" s="5"/>
      <c r="D2" s="5"/>
      <c r="E2" s="5"/>
      <c r="F2" s="5"/>
      <c r="G2" s="5"/>
      <c r="H2" s="5"/>
      <c r="I2" s="5"/>
    </row>
    <row r="3" spans="1:9" s="1" customFormat="1" x14ac:dyDescent="0.2">
      <c r="A3" s="6"/>
      <c r="B3" s="6"/>
      <c r="C3" s="6"/>
      <c r="D3" s="7"/>
      <c r="E3" s="7" t="s">
        <v>67</v>
      </c>
      <c r="F3" s="8"/>
      <c r="G3" s="9"/>
      <c r="H3" s="6"/>
      <c r="I3" s="6"/>
    </row>
    <row r="4" spans="1:9" s="1" customFormat="1" ht="12" x14ac:dyDescent="0.2">
      <c r="A4" s="6"/>
      <c r="B4" s="6"/>
      <c r="C4" s="6"/>
      <c r="D4" s="10" t="s">
        <v>68</v>
      </c>
      <c r="E4" s="11">
        <f>COUNTIF($D$12:$D$65,"U")</f>
        <v>0</v>
      </c>
      <c r="F4" s="12" t="str">
        <f>IF($E$9=0,"-",$E4/$E$9)</f>
        <v>-</v>
      </c>
      <c r="G4" s="13">
        <f>SUMIF($D$12:$D$64,"U",$G$12:$G$64)/60</f>
        <v>0</v>
      </c>
      <c r="H4" s="6"/>
      <c r="I4" s="6"/>
    </row>
    <row r="5" spans="1:9" s="1" customFormat="1" ht="12" x14ac:dyDescent="0.2">
      <c r="A5" s="6"/>
      <c r="B5" s="6"/>
      <c r="C5" s="6"/>
      <c r="D5" s="10" t="s">
        <v>69</v>
      </c>
      <c r="E5" s="11">
        <f>COUNTIF($D$12:$D$65,"P")</f>
        <v>0</v>
      </c>
      <c r="F5" s="12" t="str">
        <f>IF($E$9=0,"-",$E5/$E$9)</f>
        <v>-</v>
      </c>
      <c r="G5" s="14">
        <f>SUMIF($D$12:$D$65,"P",$G$12:$G$65)/60</f>
        <v>0</v>
      </c>
      <c r="H5" s="6"/>
      <c r="I5" s="6"/>
    </row>
    <row r="6" spans="1:9" s="1" customFormat="1" ht="12" x14ac:dyDescent="0.2">
      <c r="A6" s="6"/>
      <c r="B6" s="6"/>
      <c r="C6" s="6"/>
      <c r="D6" s="10" t="s">
        <v>70</v>
      </c>
      <c r="E6" s="11">
        <f>COUNTIF($D$12:$D$65,"F")</f>
        <v>0</v>
      </c>
      <c r="F6" s="12" t="str">
        <f>IF($E$9=0,"-",$E6/$E$9)</f>
        <v>-</v>
      </c>
      <c r="G6" s="14">
        <f>SUMIF($D$12:$D$65,"F",$G$12:$G$65)/60</f>
        <v>0</v>
      </c>
      <c r="H6" s="6"/>
      <c r="I6" s="6"/>
    </row>
    <row r="7" spans="1:9" s="1" customFormat="1" ht="12" x14ac:dyDescent="0.2">
      <c r="A7" s="15"/>
      <c r="B7" s="15"/>
      <c r="C7" s="16"/>
      <c r="D7" s="10" t="s">
        <v>71</v>
      </c>
      <c r="E7" s="11">
        <f>COUNTIF($D$12:$D$65,"S")</f>
        <v>0</v>
      </c>
      <c r="F7" s="12" t="str">
        <f>IF($E$9=0,"-",$E7/$E$9)</f>
        <v>-</v>
      </c>
      <c r="G7" s="14">
        <f>SUMIF($D$12:$D$65,"S",$G$12:$G$65)/60</f>
        <v>0</v>
      </c>
      <c r="H7" s="6"/>
      <c r="I7" s="6"/>
    </row>
    <row r="8" spans="1:9" s="1" customFormat="1" ht="12" x14ac:dyDescent="0.2">
      <c r="A8" s="15"/>
      <c r="B8" s="15"/>
      <c r="C8" s="16"/>
      <c r="D8" s="10" t="s">
        <v>72</v>
      </c>
      <c r="E8" s="11">
        <f>COUNTIF($D$12:$D$65,"B")</f>
        <v>0</v>
      </c>
      <c r="F8" s="17" t="str">
        <f>IF($E$9=0,"-",$E8/$E$9)</f>
        <v>-</v>
      </c>
      <c r="G8" s="14">
        <f>SUMIF($D$12:$D$65,"B",$G$12:$G$65)/60</f>
        <v>0</v>
      </c>
      <c r="H8" s="6"/>
      <c r="I8" s="6"/>
    </row>
    <row r="9" spans="1:9" s="1" customFormat="1" ht="12" hidden="1" x14ac:dyDescent="0.2">
      <c r="A9" s="15"/>
      <c r="B9" s="15"/>
      <c r="C9" s="15"/>
      <c r="D9" s="18" t="s">
        <v>42</v>
      </c>
      <c r="E9" s="19">
        <f>SUM(E4:E8)</f>
        <v>0</v>
      </c>
      <c r="F9" s="20" t="str">
        <f>IF($E$9=0,"-",$E$9/$E$9)</f>
        <v>-</v>
      </c>
      <c r="G9" s="21">
        <f>SUM(G4:G8)</f>
        <v>0</v>
      </c>
      <c r="I9" s="39"/>
    </row>
    <row r="10" spans="1:9" s="1" customFormat="1" ht="12" hidden="1" x14ac:dyDescent="0.2">
      <c r="A10" s="15"/>
      <c r="B10" s="15"/>
      <c r="C10" s="15"/>
      <c r="D10" s="22" t="s">
        <v>44</v>
      </c>
      <c r="E10" s="23">
        <f>COUNTIF($D$12:$D$65,"N/A")</f>
        <v>0</v>
      </c>
      <c r="F10" s="24"/>
      <c r="G10" s="25">
        <f>SUMIF($D$12:$D$65,"n/a",$G$12:$G$65)/60</f>
        <v>0</v>
      </c>
      <c r="I10" s="39"/>
    </row>
    <row r="11" spans="1:9" ht="4.5" customHeight="1" x14ac:dyDescent="0.2">
      <c r="A11" s="26"/>
      <c r="B11" s="26"/>
      <c r="C11" s="26"/>
      <c r="D11" s="26"/>
      <c r="E11" s="26"/>
      <c r="F11" s="26"/>
      <c r="G11" s="26"/>
      <c r="H11" s="26"/>
      <c r="I11" s="40"/>
    </row>
    <row r="12" spans="1:9" ht="29.25" customHeight="1" x14ac:dyDescent="0.2">
      <c r="A12" s="27" t="s">
        <v>73</v>
      </c>
      <c r="B12" s="27" t="s">
        <v>98</v>
      </c>
      <c r="C12" s="27" t="s">
        <v>74</v>
      </c>
      <c r="D12" s="27" t="s">
        <v>75</v>
      </c>
      <c r="E12" s="27" t="s">
        <v>76</v>
      </c>
      <c r="F12" s="27" t="s">
        <v>31</v>
      </c>
      <c r="G12" s="27" t="s">
        <v>77</v>
      </c>
      <c r="H12" s="28" t="s">
        <v>65</v>
      </c>
      <c r="I12" s="41"/>
    </row>
    <row r="13" spans="1:9" x14ac:dyDescent="0.2">
      <c r="A13" s="299" t="s">
        <v>99</v>
      </c>
      <c r="B13" s="300"/>
      <c r="C13" s="300"/>
      <c r="D13" s="300"/>
      <c r="E13" s="300"/>
      <c r="F13" s="300"/>
      <c r="G13" s="300"/>
      <c r="H13" s="300"/>
      <c r="I13" s="301"/>
    </row>
    <row r="14" spans="1:9" ht="24" customHeight="1" x14ac:dyDescent="0.2">
      <c r="A14" s="204" t="s">
        <v>126</v>
      </c>
      <c r="B14" s="194" t="s">
        <v>125</v>
      </c>
      <c r="C14" s="44" t="s">
        <v>128</v>
      </c>
      <c r="D14" s="48"/>
      <c r="E14" s="36">
        <v>45238</v>
      </c>
      <c r="F14" s="202" t="s">
        <v>228</v>
      </c>
      <c r="G14" s="203" t="s">
        <v>223</v>
      </c>
      <c r="H14" s="192"/>
      <c r="I14" s="37"/>
    </row>
    <row r="15" spans="1:9" ht="26.25" customHeight="1" x14ac:dyDescent="0.2">
      <c r="A15" s="204" t="s">
        <v>139</v>
      </c>
      <c r="B15" s="193" t="s">
        <v>129</v>
      </c>
      <c r="C15" s="44" t="s">
        <v>128</v>
      </c>
      <c r="D15" s="48"/>
      <c r="E15" s="36">
        <v>45238</v>
      </c>
      <c r="F15" s="202" t="s">
        <v>228</v>
      </c>
      <c r="G15" s="191"/>
      <c r="H15" s="192"/>
      <c r="I15" s="37"/>
    </row>
    <row r="16" spans="1:9" ht="27" customHeight="1" x14ac:dyDescent="0.2">
      <c r="A16" s="204" t="s">
        <v>203</v>
      </c>
      <c r="B16" s="45" t="s">
        <v>130</v>
      </c>
      <c r="C16" s="44" t="s">
        <v>128</v>
      </c>
      <c r="D16" s="48"/>
      <c r="E16" s="36">
        <v>45238</v>
      </c>
      <c r="F16" s="202" t="s">
        <v>228</v>
      </c>
      <c r="G16" s="191"/>
      <c r="H16" s="192"/>
      <c r="I16" s="37"/>
    </row>
    <row r="17" spans="1:9" ht="21.75" customHeight="1" x14ac:dyDescent="0.2">
      <c r="A17" s="204" t="s">
        <v>229</v>
      </c>
      <c r="B17" s="47" t="s">
        <v>131</v>
      </c>
      <c r="C17" s="44" t="s">
        <v>128</v>
      </c>
      <c r="D17" s="48"/>
      <c r="E17" s="36">
        <v>45238</v>
      </c>
      <c r="F17" s="202" t="s">
        <v>228</v>
      </c>
      <c r="G17" s="191"/>
      <c r="H17" s="192"/>
      <c r="I17" s="37"/>
    </row>
    <row r="18" spans="1:9" ht="19.5" customHeight="1" x14ac:dyDescent="0.2">
      <c r="A18" s="204" t="s">
        <v>230</v>
      </c>
      <c r="B18" s="47" t="s">
        <v>132</v>
      </c>
      <c r="C18" s="44" t="s">
        <v>128</v>
      </c>
      <c r="D18" s="48"/>
      <c r="E18" s="36">
        <v>45238</v>
      </c>
      <c r="F18" s="202" t="s">
        <v>228</v>
      </c>
      <c r="G18" s="191"/>
      <c r="H18" s="192"/>
      <c r="I18" s="37"/>
    </row>
    <row r="19" spans="1:9" ht="26.25" customHeight="1" x14ac:dyDescent="0.2">
      <c r="A19" s="204" t="s">
        <v>231</v>
      </c>
      <c r="B19" s="47" t="s">
        <v>133</v>
      </c>
      <c r="C19" s="44" t="s">
        <v>128</v>
      </c>
      <c r="D19" s="48"/>
      <c r="E19" s="36">
        <v>45238</v>
      </c>
      <c r="F19" s="202" t="s">
        <v>228</v>
      </c>
      <c r="G19" s="191"/>
      <c r="H19" s="192"/>
      <c r="I19" s="37"/>
    </row>
    <row r="20" spans="1:9" ht="24" customHeight="1" x14ac:dyDescent="0.2">
      <c r="A20" s="204" t="s">
        <v>232</v>
      </c>
      <c r="B20" s="47" t="s">
        <v>134</v>
      </c>
      <c r="C20" s="44" t="s">
        <v>128</v>
      </c>
      <c r="D20" s="48"/>
      <c r="E20" s="36">
        <v>45238</v>
      </c>
      <c r="F20" s="202" t="s">
        <v>228</v>
      </c>
      <c r="G20" s="191"/>
      <c r="H20" s="192"/>
      <c r="I20" s="37"/>
    </row>
    <row r="21" spans="1:9" ht="24" customHeight="1" x14ac:dyDescent="0.2">
      <c r="A21" s="204" t="s">
        <v>233</v>
      </c>
      <c r="B21" s="47" t="s">
        <v>135</v>
      </c>
      <c r="C21" s="44" t="s">
        <v>128</v>
      </c>
      <c r="D21" s="48"/>
      <c r="E21" s="36">
        <v>45238</v>
      </c>
      <c r="F21" s="202" t="s">
        <v>228</v>
      </c>
      <c r="G21" s="191"/>
      <c r="H21" s="192"/>
      <c r="I21" s="37"/>
    </row>
    <row r="22" spans="1:9" ht="18" customHeight="1" x14ac:dyDescent="0.2">
      <c r="A22" s="204" t="s">
        <v>234</v>
      </c>
      <c r="B22" s="47" t="s">
        <v>136</v>
      </c>
      <c r="C22" s="44" t="s">
        <v>128</v>
      </c>
      <c r="D22" s="48"/>
      <c r="E22" s="36">
        <v>45238</v>
      </c>
      <c r="F22" s="202" t="s">
        <v>228</v>
      </c>
      <c r="G22" s="191"/>
      <c r="H22" s="192"/>
      <c r="I22" s="37"/>
    </row>
    <row r="23" spans="1:9" x14ac:dyDescent="0.2">
      <c r="A23" s="190"/>
      <c r="B23" s="47"/>
      <c r="C23" s="47"/>
      <c r="D23" s="48"/>
      <c r="E23" s="36"/>
      <c r="F23" s="37"/>
      <c r="G23" s="191"/>
      <c r="H23" s="192"/>
      <c r="I23" s="37"/>
    </row>
    <row r="24" spans="1:9" x14ac:dyDescent="0.2">
      <c r="A24" s="33"/>
      <c r="B24" s="42"/>
      <c r="C24" s="42"/>
      <c r="D24" s="29"/>
      <c r="E24" s="36"/>
      <c r="F24" s="37"/>
      <c r="G24" s="32"/>
      <c r="H24" s="38"/>
      <c r="I24" s="37"/>
    </row>
    <row r="25" spans="1:9" x14ac:dyDescent="0.2">
      <c r="A25" s="33"/>
      <c r="B25" s="42"/>
      <c r="C25" s="42"/>
      <c r="D25" s="29"/>
      <c r="E25" s="36"/>
      <c r="F25" s="37"/>
      <c r="G25" s="32"/>
      <c r="H25" s="38"/>
      <c r="I25" s="37"/>
    </row>
    <row r="26" spans="1:9" x14ac:dyDescent="0.2">
      <c r="A26" s="33"/>
      <c r="B26" s="42"/>
      <c r="C26" s="42"/>
      <c r="D26" s="29"/>
      <c r="E26" s="36"/>
      <c r="F26" s="37"/>
      <c r="G26" s="32"/>
      <c r="H26" s="38"/>
      <c r="I26" s="37"/>
    </row>
    <row r="27" spans="1:9" x14ac:dyDescent="0.2">
      <c r="A27" s="33"/>
      <c r="B27" s="42"/>
      <c r="C27" s="42"/>
      <c r="D27" s="29"/>
      <c r="E27" s="36"/>
      <c r="F27" s="37"/>
      <c r="G27" s="32"/>
      <c r="H27" s="38"/>
      <c r="I27" s="37"/>
    </row>
    <row r="28" spans="1:9" x14ac:dyDescent="0.2">
      <c r="A28" s="33"/>
      <c r="B28" s="42"/>
      <c r="C28" s="42"/>
      <c r="D28" s="29"/>
      <c r="E28" s="36"/>
      <c r="F28" s="37"/>
      <c r="G28" s="32"/>
      <c r="H28" s="38"/>
      <c r="I28" s="37"/>
    </row>
    <row r="29" spans="1:9" x14ac:dyDescent="0.2">
      <c r="A29" s="33"/>
      <c r="B29" s="42"/>
      <c r="C29" s="42"/>
      <c r="D29" s="29"/>
      <c r="E29" s="36"/>
      <c r="F29" s="37"/>
      <c r="G29" s="32"/>
      <c r="H29" s="38"/>
      <c r="I29" s="37"/>
    </row>
    <row r="30" spans="1:9" x14ac:dyDescent="0.2">
      <c r="A30" s="33"/>
      <c r="B30" s="34"/>
      <c r="C30" s="34"/>
      <c r="D30" s="29"/>
      <c r="E30" s="36"/>
      <c r="F30" s="37"/>
      <c r="G30" s="32"/>
      <c r="H30" s="38"/>
      <c r="I30" s="37"/>
    </row>
    <row r="31" spans="1:9" x14ac:dyDescent="0.2">
      <c r="A31" s="33"/>
      <c r="B31" s="35"/>
      <c r="C31" s="34"/>
      <c r="D31" s="29"/>
      <c r="E31" s="36"/>
      <c r="F31" s="37"/>
      <c r="G31" s="32"/>
      <c r="H31" s="38"/>
      <c r="I31" s="37"/>
    </row>
    <row r="32" spans="1:9" x14ac:dyDescent="0.2">
      <c r="A32" s="33"/>
      <c r="B32" s="35"/>
      <c r="C32" s="34"/>
      <c r="D32" s="29"/>
      <c r="E32" s="36"/>
      <c r="F32" s="37"/>
      <c r="G32" s="32"/>
      <c r="H32" s="38"/>
      <c r="I32" s="37"/>
    </row>
    <row r="33" spans="1:9" x14ac:dyDescent="0.2">
      <c r="A33" s="33"/>
      <c r="B33" s="34"/>
      <c r="C33" s="34"/>
      <c r="D33" s="29"/>
      <c r="E33" s="36"/>
      <c r="F33" s="37"/>
      <c r="G33" s="32"/>
      <c r="H33" s="38"/>
      <c r="I33" s="37"/>
    </row>
    <row r="34" spans="1:9" x14ac:dyDescent="0.2">
      <c r="A34" s="33"/>
      <c r="B34" s="35"/>
      <c r="C34" s="34"/>
      <c r="D34" s="29"/>
      <c r="E34" s="36"/>
      <c r="F34" s="37"/>
      <c r="G34" s="32"/>
      <c r="H34" s="38"/>
      <c r="I34" s="37"/>
    </row>
    <row r="35" spans="1:9" x14ac:dyDescent="0.2">
      <c r="A35" s="33"/>
      <c r="B35" s="35"/>
      <c r="C35" s="34"/>
      <c r="D35" s="29"/>
      <c r="E35" s="36"/>
      <c r="F35" s="37"/>
      <c r="G35" s="32"/>
      <c r="H35" s="38"/>
      <c r="I35" s="37"/>
    </row>
    <row r="36" spans="1:9" x14ac:dyDescent="0.2">
      <c r="A36" s="33"/>
      <c r="B36" s="34"/>
      <c r="C36" s="34"/>
      <c r="D36" s="29"/>
      <c r="E36" s="36"/>
      <c r="F36" s="37"/>
      <c r="G36" s="32"/>
      <c r="H36" s="38"/>
      <c r="I36" s="37"/>
    </row>
    <row r="37" spans="1:9" x14ac:dyDescent="0.2">
      <c r="A37" s="33"/>
      <c r="B37" s="35"/>
      <c r="C37" s="34"/>
      <c r="D37" s="29"/>
      <c r="E37" s="36"/>
      <c r="F37" s="37"/>
      <c r="G37" s="32"/>
      <c r="H37" s="38"/>
      <c r="I37" s="37"/>
    </row>
    <row r="38" spans="1:9" x14ac:dyDescent="0.2">
      <c r="A38" s="33"/>
      <c r="B38" s="35"/>
      <c r="C38" s="34"/>
      <c r="D38" s="29"/>
      <c r="E38" s="36"/>
      <c r="F38" s="37"/>
      <c r="G38" s="32"/>
      <c r="H38" s="38"/>
      <c r="I38" s="37"/>
    </row>
    <row r="39" spans="1:9" x14ac:dyDescent="0.2">
      <c r="A39" s="33"/>
      <c r="B39" s="34"/>
      <c r="C39" s="34"/>
      <c r="D39" s="29"/>
      <c r="E39" s="36"/>
      <c r="F39" s="37"/>
      <c r="G39" s="32"/>
      <c r="H39" s="38"/>
      <c r="I39" s="37"/>
    </row>
    <row r="40" spans="1:9" x14ac:dyDescent="0.2">
      <c r="A40" s="33"/>
      <c r="B40" s="35"/>
      <c r="C40" s="34"/>
      <c r="D40" s="29"/>
      <c r="E40" s="36"/>
      <c r="F40" s="37"/>
      <c r="G40" s="32"/>
      <c r="H40" s="38"/>
      <c r="I40" s="37"/>
    </row>
    <row r="41" spans="1:9" x14ac:dyDescent="0.2">
      <c r="A41" s="33"/>
      <c r="B41" s="35"/>
      <c r="C41" s="34"/>
      <c r="D41" s="29"/>
      <c r="E41" s="36"/>
      <c r="F41" s="37"/>
      <c r="G41" s="32"/>
      <c r="H41" s="38"/>
      <c r="I41" s="37"/>
    </row>
    <row r="42" spans="1:9" x14ac:dyDescent="0.2">
      <c r="A42" s="33"/>
      <c r="B42" s="34"/>
      <c r="C42" s="34"/>
      <c r="D42" s="29"/>
      <c r="E42" s="36"/>
      <c r="F42" s="37"/>
      <c r="G42" s="32"/>
      <c r="H42" s="38"/>
      <c r="I42" s="37"/>
    </row>
    <row r="43" spans="1:9" x14ac:dyDescent="0.2">
      <c r="A43" s="33"/>
      <c r="B43" s="35"/>
      <c r="C43" s="34"/>
      <c r="D43" s="29"/>
      <c r="E43" s="36"/>
      <c r="F43" s="37"/>
      <c r="G43" s="32"/>
      <c r="H43" s="38"/>
      <c r="I43" s="37"/>
    </row>
    <row r="44" spans="1:9" x14ac:dyDescent="0.2">
      <c r="A44" s="33"/>
      <c r="B44" s="35"/>
      <c r="C44" s="34"/>
      <c r="D44" s="29"/>
      <c r="E44" s="36"/>
      <c r="F44" s="37"/>
      <c r="G44" s="32"/>
      <c r="H44" s="38"/>
      <c r="I44" s="37"/>
    </row>
    <row r="45" spans="1:9" x14ac:dyDescent="0.2">
      <c r="A45" s="33"/>
      <c r="B45" s="34"/>
      <c r="C45" s="34"/>
      <c r="D45" s="29"/>
      <c r="E45" s="36"/>
      <c r="F45" s="37"/>
      <c r="G45" s="32"/>
      <c r="H45" s="38"/>
      <c r="I45" s="37"/>
    </row>
    <row r="46" spans="1:9" x14ac:dyDescent="0.2">
      <c r="A46" s="33"/>
      <c r="B46" s="35"/>
      <c r="C46" s="34"/>
      <c r="D46" s="29"/>
      <c r="E46" s="36"/>
      <c r="F46" s="37"/>
      <c r="G46" s="32"/>
      <c r="H46" s="38"/>
      <c r="I46" s="37"/>
    </row>
    <row r="47" spans="1:9" x14ac:dyDescent="0.2">
      <c r="A47" s="33"/>
      <c r="B47" s="35"/>
      <c r="C47" s="34"/>
      <c r="D47" s="29"/>
      <c r="E47" s="36"/>
      <c r="F47" s="37"/>
      <c r="G47" s="32"/>
      <c r="H47" s="38"/>
      <c r="I47" s="37"/>
    </row>
    <row r="48" spans="1:9" x14ac:dyDescent="0.2">
      <c r="A48" s="33"/>
      <c r="B48" s="34"/>
      <c r="C48" s="34"/>
      <c r="D48" s="29"/>
      <c r="E48" s="36"/>
      <c r="F48" s="37"/>
      <c r="G48" s="32"/>
      <c r="H48" s="38"/>
      <c r="I48" s="37"/>
    </row>
    <row r="49" spans="1:9" x14ac:dyDescent="0.2">
      <c r="A49" s="33"/>
      <c r="B49" s="35"/>
      <c r="C49" s="34"/>
      <c r="D49" s="29"/>
      <c r="E49" s="36"/>
      <c r="F49" s="37"/>
      <c r="G49" s="32"/>
      <c r="H49" s="38"/>
      <c r="I49" s="37"/>
    </row>
    <row r="50" spans="1:9" x14ac:dyDescent="0.2">
      <c r="A50" s="33"/>
      <c r="B50" s="35"/>
      <c r="C50" s="34"/>
      <c r="D50" s="29"/>
      <c r="E50" s="36"/>
      <c r="F50" s="37"/>
      <c r="G50" s="32"/>
      <c r="H50" s="38"/>
      <c r="I50" s="37"/>
    </row>
    <row r="51" spans="1:9" x14ac:dyDescent="0.2">
      <c r="A51" s="33"/>
      <c r="B51" s="34"/>
      <c r="C51" s="34"/>
      <c r="D51" s="29"/>
      <c r="E51" s="36"/>
      <c r="F51" s="37"/>
      <c r="G51" s="32"/>
      <c r="H51" s="38"/>
      <c r="I51" s="37"/>
    </row>
    <row r="52" spans="1:9" x14ac:dyDescent="0.2">
      <c r="A52" s="33"/>
      <c r="B52" s="35"/>
      <c r="C52" s="34"/>
      <c r="D52" s="29"/>
      <c r="E52" s="36"/>
      <c r="F52" s="37"/>
      <c r="G52" s="32"/>
      <c r="H52" s="38"/>
      <c r="I52" s="37"/>
    </row>
    <row r="53" spans="1:9" x14ac:dyDescent="0.2">
      <c r="A53" s="33"/>
      <c r="B53" s="35"/>
      <c r="C53" s="34"/>
      <c r="D53" s="29"/>
      <c r="E53" s="36"/>
      <c r="F53" s="37"/>
      <c r="G53" s="32"/>
      <c r="H53" s="38"/>
      <c r="I53" s="37"/>
    </row>
    <row r="54" spans="1:9" x14ac:dyDescent="0.2">
      <c r="A54" s="33"/>
      <c r="B54" s="34"/>
      <c r="C54" s="34"/>
      <c r="D54" s="29"/>
      <c r="E54" s="36"/>
      <c r="F54" s="37"/>
      <c r="G54" s="32"/>
      <c r="H54" s="38"/>
      <c r="I54" s="37"/>
    </row>
    <row r="55" spans="1:9" x14ac:dyDescent="0.2">
      <c r="A55" s="33"/>
      <c r="B55" s="35"/>
      <c r="C55" s="34"/>
      <c r="D55" s="29"/>
      <c r="E55" s="36"/>
      <c r="F55" s="37"/>
      <c r="G55" s="32"/>
      <c r="H55" s="38"/>
      <c r="I55" s="37"/>
    </row>
    <row r="56" spans="1:9" x14ac:dyDescent="0.2">
      <c r="A56" s="33"/>
      <c r="B56" s="35"/>
      <c r="C56" s="34"/>
      <c r="D56" s="29"/>
      <c r="E56" s="36"/>
      <c r="F56" s="37"/>
      <c r="G56" s="32"/>
      <c r="H56" s="38"/>
      <c r="I56" s="37"/>
    </row>
    <row r="57" spans="1:9" x14ac:dyDescent="0.2">
      <c r="A57" s="33"/>
      <c r="B57" s="34"/>
      <c r="C57" s="34"/>
      <c r="D57" s="29"/>
      <c r="E57" s="36"/>
      <c r="F57" s="37"/>
      <c r="G57" s="32"/>
      <c r="H57" s="38"/>
      <c r="I57" s="37"/>
    </row>
    <row r="58" spans="1:9" x14ac:dyDescent="0.2">
      <c r="A58" s="33"/>
      <c r="B58" s="35"/>
      <c r="C58" s="34"/>
      <c r="D58" s="29"/>
      <c r="E58" s="36"/>
      <c r="F58" s="37"/>
      <c r="G58" s="32"/>
      <c r="H58" s="38"/>
      <c r="I58" s="37"/>
    </row>
    <row r="59" spans="1:9" x14ac:dyDescent="0.2">
      <c r="A59" s="33"/>
      <c r="B59" s="35"/>
      <c r="C59" s="34"/>
      <c r="D59" s="29"/>
      <c r="E59" s="36"/>
      <c r="F59" s="37"/>
      <c r="G59" s="32"/>
      <c r="H59" s="38"/>
      <c r="I59" s="37"/>
    </row>
    <row r="60" spans="1:9" x14ac:dyDescent="0.2">
      <c r="A60" s="33"/>
      <c r="B60" s="34"/>
      <c r="C60" s="34"/>
      <c r="D60" s="29"/>
      <c r="E60" s="36"/>
      <c r="F60" s="37"/>
      <c r="G60" s="32"/>
      <c r="H60" s="38"/>
      <c r="I60" s="37"/>
    </row>
    <row r="61" spans="1:9" x14ac:dyDescent="0.2">
      <c r="A61" s="33"/>
      <c r="B61" s="35"/>
      <c r="C61" s="34"/>
      <c r="D61" s="29"/>
      <c r="E61" s="36"/>
      <c r="F61" s="37"/>
      <c r="G61" s="32"/>
      <c r="H61" s="38"/>
      <c r="I61" s="37"/>
    </row>
    <row r="62" spans="1:9" x14ac:dyDescent="0.2">
      <c r="A62" s="33"/>
      <c r="B62" s="35"/>
      <c r="C62" s="34"/>
      <c r="D62" s="29"/>
      <c r="E62" s="36"/>
      <c r="F62" s="37"/>
      <c r="G62" s="32"/>
      <c r="H62" s="38"/>
      <c r="I62" s="37"/>
    </row>
    <row r="63" spans="1:9" x14ac:dyDescent="0.2">
      <c r="A63" s="33"/>
      <c r="B63" s="34"/>
      <c r="C63" s="34"/>
      <c r="D63" s="29"/>
      <c r="E63" s="36"/>
      <c r="F63" s="37"/>
      <c r="G63" s="32"/>
      <c r="H63" s="38"/>
      <c r="I63" s="37"/>
    </row>
    <row r="64" spans="1:9" x14ac:dyDescent="0.2">
      <c r="A64" s="33"/>
      <c r="B64" s="34"/>
      <c r="C64" s="34"/>
      <c r="D64" s="29"/>
      <c r="E64" s="36"/>
      <c r="F64" s="37"/>
      <c r="G64" s="32"/>
      <c r="H64" s="38"/>
      <c r="I64" s="37"/>
    </row>
    <row r="65" spans="1:9" x14ac:dyDescent="0.2">
      <c r="A65" s="302"/>
      <c r="B65" s="303"/>
      <c r="C65" s="303"/>
      <c r="D65" s="303"/>
      <c r="E65" s="303"/>
      <c r="F65" s="303"/>
      <c r="G65" s="303"/>
      <c r="H65" s="303"/>
      <c r="I65" s="304"/>
    </row>
    <row r="66" spans="1:9" s="2" customFormat="1" ht="36" customHeight="1" x14ac:dyDescent="0.2">
      <c r="A66" s="33"/>
      <c r="B66" s="43"/>
      <c r="C66" s="44"/>
      <c r="D66" s="29"/>
      <c r="E66" s="30"/>
      <c r="F66" s="31"/>
      <c r="G66" s="32"/>
      <c r="H66" s="38"/>
      <c r="I66" s="37"/>
    </row>
    <row r="67" spans="1:9" s="2" customFormat="1" ht="36" customHeight="1" x14ac:dyDescent="0.2">
      <c r="A67" s="33"/>
      <c r="B67" s="52"/>
      <c r="C67" s="46"/>
      <c r="D67" s="29"/>
      <c r="E67" s="30"/>
      <c r="F67" s="31"/>
      <c r="G67" s="32"/>
      <c r="H67" s="38"/>
      <c r="I67" s="37"/>
    </row>
    <row r="68" spans="1:9" s="2" customFormat="1" ht="36" customHeight="1" x14ac:dyDescent="0.2">
      <c r="A68" s="33"/>
      <c r="B68" s="52"/>
      <c r="C68" s="34"/>
      <c r="D68" s="29"/>
      <c r="E68" s="30"/>
      <c r="F68" s="31"/>
      <c r="G68" s="32"/>
      <c r="H68" s="38"/>
      <c r="I68" s="37"/>
    </row>
    <row r="69" spans="1:9" s="2" customFormat="1" ht="36" customHeight="1" x14ac:dyDescent="0.2">
      <c r="A69" s="33"/>
      <c r="B69" s="42"/>
      <c r="C69" s="42"/>
      <c r="D69" s="29"/>
      <c r="E69" s="30"/>
      <c r="F69" s="31"/>
      <c r="G69" s="32"/>
      <c r="H69" s="38"/>
      <c r="I69" s="37"/>
    </row>
    <row r="70" spans="1:9" s="2" customFormat="1" ht="36" customHeight="1" x14ac:dyDescent="0.2">
      <c r="A70" s="33"/>
      <c r="B70" s="42"/>
      <c r="C70" s="42"/>
      <c r="D70" s="29"/>
      <c r="E70" s="30"/>
      <c r="F70" s="31"/>
      <c r="G70" s="32"/>
      <c r="H70" s="38"/>
      <c r="I70" s="37"/>
    </row>
    <row r="71" spans="1:9" s="2" customFormat="1" ht="36" customHeight="1" x14ac:dyDescent="0.2">
      <c r="A71" s="33"/>
      <c r="B71" s="42"/>
      <c r="C71" s="42"/>
      <c r="D71" s="29"/>
      <c r="E71" s="30"/>
      <c r="F71" s="31"/>
      <c r="G71" s="32"/>
      <c r="H71" s="38"/>
      <c r="I71" s="37"/>
    </row>
    <row r="72" spans="1:9" s="2" customFormat="1" ht="36" customHeight="1" x14ac:dyDescent="0.2">
      <c r="A72" s="33"/>
      <c r="B72" s="42"/>
      <c r="C72" s="42"/>
      <c r="D72" s="29"/>
      <c r="E72" s="30"/>
      <c r="F72" s="31"/>
      <c r="G72" s="32"/>
      <c r="H72" s="38"/>
      <c r="I72" s="37"/>
    </row>
    <row r="73" spans="1:9" s="2" customFormat="1" ht="198.95" customHeight="1" x14ac:dyDescent="0.2">
      <c r="A73" s="33"/>
      <c r="B73" s="42"/>
      <c r="C73" s="42"/>
      <c r="D73" s="29"/>
      <c r="E73" s="49"/>
      <c r="F73" s="50"/>
      <c r="G73" s="51"/>
      <c r="H73" s="38"/>
      <c r="I73" s="37"/>
    </row>
    <row r="74" spans="1:9" s="2" customFormat="1" x14ac:dyDescent="0.2">
      <c r="A74" s="33">
        <f>MAX(A$12:A73)+1</f>
        <v>1</v>
      </c>
      <c r="B74" s="34"/>
      <c r="C74" s="34"/>
      <c r="D74" s="29" t="s">
        <v>78</v>
      </c>
      <c r="E74" s="36"/>
      <c r="F74" s="37"/>
      <c r="G74" s="32"/>
      <c r="H74" s="38"/>
      <c r="I74" s="37"/>
    </row>
    <row r="75" spans="1:9" x14ac:dyDescent="0.2">
      <c r="A75" s="33">
        <f>MAX(A$12:A74)+1</f>
        <v>2</v>
      </c>
      <c r="B75" s="35"/>
      <c r="C75" s="34"/>
      <c r="D75" s="29" t="s">
        <v>78</v>
      </c>
      <c r="E75" s="36"/>
      <c r="F75" s="37"/>
      <c r="G75" s="32"/>
      <c r="H75" s="38"/>
      <c r="I75" s="37"/>
    </row>
    <row r="76" spans="1:9" x14ac:dyDescent="0.2">
      <c r="A76" s="33">
        <f>MAX(A$12:A75)+1</f>
        <v>3</v>
      </c>
      <c r="B76" s="35"/>
      <c r="C76" s="34"/>
      <c r="D76" s="29" t="s">
        <v>78</v>
      </c>
      <c r="E76" s="36"/>
      <c r="F76" s="37"/>
      <c r="G76" s="32"/>
      <c r="H76" s="38"/>
      <c r="I76" s="37"/>
    </row>
    <row r="77" spans="1:9" x14ac:dyDescent="0.2">
      <c r="A77" s="33">
        <f>MAX(A$12:A76)+1</f>
        <v>4</v>
      </c>
      <c r="B77" s="34"/>
      <c r="C77" s="34"/>
      <c r="D77" s="29" t="s">
        <v>78</v>
      </c>
      <c r="E77" s="36"/>
      <c r="F77" s="37"/>
      <c r="G77" s="32"/>
      <c r="H77" s="38"/>
      <c r="I77" s="37"/>
    </row>
    <row r="78" spans="1:9" x14ac:dyDescent="0.2">
      <c r="A78" s="33">
        <f>MAX(A$12:A77)+1</f>
        <v>5</v>
      </c>
      <c r="B78" s="34"/>
      <c r="C78" s="34"/>
      <c r="D78" s="29" t="s">
        <v>78</v>
      </c>
      <c r="E78" s="36"/>
      <c r="F78" s="37"/>
      <c r="G78" s="32"/>
      <c r="H78" s="38"/>
      <c r="I78" s="37"/>
    </row>
    <row r="79" spans="1:9" x14ac:dyDescent="0.2">
      <c r="A79" s="33">
        <f>MAX(A$12:A78)+1</f>
        <v>6</v>
      </c>
      <c r="B79" s="35"/>
      <c r="C79" s="34"/>
      <c r="D79" s="29" t="s">
        <v>78</v>
      </c>
      <c r="E79" s="36"/>
      <c r="F79" s="37"/>
      <c r="G79" s="32"/>
      <c r="H79" s="38"/>
      <c r="I79" s="37"/>
    </row>
    <row r="80" spans="1:9" x14ac:dyDescent="0.2">
      <c r="A80" s="33">
        <f>MAX(A$12:A79)+1</f>
        <v>7</v>
      </c>
      <c r="B80" s="35"/>
      <c r="C80" s="34"/>
      <c r="D80" s="29" t="s">
        <v>78</v>
      </c>
      <c r="E80" s="36"/>
      <c r="F80" s="37"/>
      <c r="G80" s="32"/>
      <c r="H80" s="38"/>
      <c r="I80" s="37"/>
    </row>
    <row r="81" spans="1:9" x14ac:dyDescent="0.2">
      <c r="A81" s="33">
        <f>MAX(A$12:A80)+1</f>
        <v>8</v>
      </c>
      <c r="B81" s="34"/>
      <c r="C81" s="34"/>
      <c r="D81" s="29" t="s">
        <v>78</v>
      </c>
      <c r="E81" s="36"/>
      <c r="F81" s="37"/>
      <c r="G81" s="32"/>
      <c r="H81" s="38"/>
      <c r="I81" s="37"/>
    </row>
    <row r="82" spans="1:9" x14ac:dyDescent="0.2">
      <c r="A82" s="33">
        <f>MAX(A$12:A81)+1</f>
        <v>9</v>
      </c>
      <c r="B82" s="35"/>
      <c r="C82" s="34"/>
      <c r="D82" s="29" t="s">
        <v>78</v>
      </c>
      <c r="E82" s="36"/>
      <c r="F82" s="37"/>
      <c r="G82" s="32"/>
      <c r="H82" s="38"/>
      <c r="I82" s="37"/>
    </row>
    <row r="83" spans="1:9" x14ac:dyDescent="0.2">
      <c r="A83" s="33">
        <f>MAX(A$12:A82)+1</f>
        <v>10</v>
      </c>
      <c r="B83" s="34"/>
      <c r="C83" s="34"/>
      <c r="D83" s="29" t="s">
        <v>78</v>
      </c>
      <c r="E83" s="36"/>
      <c r="F83" s="37"/>
      <c r="G83" s="32"/>
      <c r="H83" s="38"/>
      <c r="I83" s="37"/>
    </row>
    <row r="84" spans="1:9" x14ac:dyDescent="0.2">
      <c r="A84" s="33">
        <f>MAX(A$12:A83)+1</f>
        <v>11</v>
      </c>
      <c r="B84" s="35"/>
      <c r="C84" s="34"/>
      <c r="D84" s="29" t="s">
        <v>78</v>
      </c>
      <c r="E84" s="36"/>
      <c r="F84" s="37"/>
      <c r="G84" s="32"/>
      <c r="H84" s="38"/>
      <c r="I84" s="37"/>
    </row>
  </sheetData>
  <mergeCells count="3">
    <mergeCell ref="A1:I1"/>
    <mergeCell ref="A13:I13"/>
    <mergeCell ref="A65:I65"/>
  </mergeCells>
  <phoneticPr fontId="8" type="noConversion"/>
  <conditionalFormatting sqref="D14:D64 D66:D84">
    <cfRule type="cellIs" dxfId="2" priority="1" stopIfTrue="1" operator="equal">
      <formula>"F"</formula>
    </cfRule>
    <cfRule type="cellIs" dxfId="1" priority="2" stopIfTrue="1" operator="equal">
      <formula>"B"</formula>
    </cfRule>
    <cfRule type="cellIs" dxfId="0" priority="3" stopIfTrue="1" operator="equal">
      <formula>"u"</formula>
    </cfRule>
  </conditionalFormatting>
  <dataValidations count="3">
    <dataValidation allowBlank="1" showErrorMessage="1" sqref="A12:B12" xr:uid="{00000000-0002-0000-0500-000000000000}"/>
    <dataValidation allowBlank="1" showErrorMessage="1" promptTitle="Valid values include:" sqref="D12" xr:uid="{00000000-0002-0000-0500-000001000000}"/>
    <dataValidation type="list" showInputMessage="1" showErrorMessage="1" promptTitle="Valid values include:" prompt="U - Untested_x000a_P - Pass_x000a_F - Fail_x000a_B - Blocked_x000a_S - Skipped_x000a_n/a - Not applicable_x000a_" sqref="D66:D84 D14:D64" xr:uid="{00000000-0002-0000-0500-000002000000}">
      <formula1>"U,P,F,B,S,n/a"</formula1>
    </dataValidation>
  </dataValidations>
  <pageMargins left="0.5" right="0.5" top="0.5" bottom="0.5" header="0.5" footer="0.5"/>
  <pageSetup orientation="landscape"/>
  <headerFooter alignWithMargins="0"/>
  <drawing r:id="rId1"/>
  <legacyDrawing r:id="rId2"/>
  <oleObjects>
    <mc:AlternateContent xmlns:mc="http://schemas.openxmlformats.org/markup-compatibility/2006">
      <mc:Choice Requires="x14">
        <oleObject progId="Paint.Picture" shapeId="109578" r:id="rId3">
          <objectPr defaultSize="0" altText="" r:id="rId4">
            <anchor moveWithCells="1">
              <from>
                <xdr:col>8</xdr:col>
                <xdr:colOff>19050</xdr:colOff>
                <xdr:row>11</xdr:row>
                <xdr:rowOff>190500</xdr:rowOff>
              </from>
              <to>
                <xdr:col>9</xdr:col>
                <xdr:colOff>0</xdr:colOff>
                <xdr:row>11</xdr:row>
                <xdr:rowOff>342900</xdr:rowOff>
              </to>
            </anchor>
          </objectPr>
        </oleObject>
      </mc:Choice>
      <mc:Fallback>
        <oleObject progId="Paint.Picture" shapeId="109578" r:id="rId3"/>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8AD5D-453D-4E0D-9201-4064A7EDA120}">
  <dimension ref="A1:G232"/>
  <sheetViews>
    <sheetView tabSelected="1" topLeftCell="A220" zoomScale="95" zoomScaleNormal="95" workbookViewId="0">
      <selection activeCell="C225" sqref="C225"/>
    </sheetView>
  </sheetViews>
  <sheetFormatPr defaultRowHeight="13.5" x14ac:dyDescent="0.2"/>
  <cols>
    <col min="1" max="1" width="9.140625" style="160" customWidth="1"/>
    <col min="2" max="2" width="51.140625" style="160" customWidth="1"/>
    <col min="3" max="3" width="46.5703125" style="160" customWidth="1"/>
    <col min="4" max="4" width="73.28515625" style="160" customWidth="1"/>
    <col min="5" max="5" width="34.28515625" style="160" customWidth="1"/>
    <col min="6" max="6" width="25.5703125" style="160" customWidth="1"/>
    <col min="7" max="7" width="22.42578125" style="160" customWidth="1"/>
    <col min="8" max="16384" width="9.140625" style="160"/>
  </cols>
  <sheetData>
    <row r="1" spans="1:7" ht="16.5" thickBot="1" x14ac:dyDescent="0.25">
      <c r="A1" s="316" t="s">
        <v>126</v>
      </c>
      <c r="B1" s="316"/>
      <c r="C1" s="316"/>
      <c r="D1" s="316"/>
      <c r="E1" s="316"/>
      <c r="F1" s="316"/>
      <c r="G1" s="316"/>
    </row>
    <row r="2" spans="1:7" ht="24" customHeight="1" thickTop="1" x14ac:dyDescent="0.2">
      <c r="A2" s="161"/>
      <c r="B2" s="162" t="s">
        <v>79</v>
      </c>
      <c r="C2" s="325" t="s">
        <v>289</v>
      </c>
      <c r="D2" s="326"/>
      <c r="E2" s="327"/>
      <c r="F2" s="163" t="s">
        <v>80</v>
      </c>
      <c r="G2" s="164" t="s">
        <v>126</v>
      </c>
    </row>
    <row r="3" spans="1:7" ht="18" customHeight="1" x14ac:dyDescent="0.2">
      <c r="A3" s="165"/>
      <c r="B3" s="166" t="s">
        <v>81</v>
      </c>
      <c r="C3" s="320" t="s">
        <v>290</v>
      </c>
      <c r="D3" s="321"/>
      <c r="E3" s="321"/>
      <c r="F3" s="321"/>
      <c r="G3" s="322"/>
    </row>
    <row r="4" spans="1:7" ht="19.5" customHeight="1" x14ac:dyDescent="0.2">
      <c r="A4" s="167"/>
      <c r="B4" s="166" t="s">
        <v>82</v>
      </c>
      <c r="C4" s="320"/>
      <c r="D4" s="321"/>
      <c r="E4" s="321"/>
      <c r="F4" s="321"/>
      <c r="G4" s="322"/>
    </row>
    <row r="5" spans="1:7" ht="24" customHeight="1" x14ac:dyDescent="0.2">
      <c r="A5" s="167"/>
      <c r="B5" s="166" t="s">
        <v>83</v>
      </c>
      <c r="C5" s="308"/>
      <c r="D5" s="309"/>
      <c r="E5" s="309"/>
      <c r="F5" s="309"/>
      <c r="G5" s="309"/>
    </row>
    <row r="6" spans="1:7" ht="174.75" customHeight="1" thickBot="1" x14ac:dyDescent="0.25">
      <c r="A6" s="168"/>
      <c r="B6" s="166" t="s">
        <v>83</v>
      </c>
      <c r="C6" s="310" t="s">
        <v>298</v>
      </c>
      <c r="D6" s="311"/>
      <c r="E6" s="311"/>
      <c r="F6" s="311"/>
      <c r="G6" s="312"/>
    </row>
    <row r="7" spans="1:7" ht="23.25" customHeight="1" x14ac:dyDescent="0.2">
      <c r="A7" s="170"/>
      <c r="B7" s="171" t="s">
        <v>85</v>
      </c>
      <c r="C7" s="313"/>
      <c r="D7" s="314"/>
      <c r="E7" s="315"/>
      <c r="F7" s="172" t="s">
        <v>86</v>
      </c>
      <c r="G7" s="173">
        <v>45257</v>
      </c>
    </row>
    <row r="8" spans="1:7" ht="23.25" customHeight="1" thickBot="1" x14ac:dyDescent="0.25">
      <c r="A8" s="174"/>
      <c r="B8" s="175" t="s">
        <v>87</v>
      </c>
      <c r="C8" s="305" t="s">
        <v>88</v>
      </c>
      <c r="D8" s="306"/>
      <c r="E8" s="307"/>
      <c r="F8" s="176" t="s">
        <v>89</v>
      </c>
      <c r="G8" s="177" t="s">
        <v>101</v>
      </c>
    </row>
    <row r="9" spans="1:7" ht="23.25" thickBot="1" x14ac:dyDescent="0.25">
      <c r="A9" s="178" t="s">
        <v>90</v>
      </c>
      <c r="B9" s="179" t="s">
        <v>91</v>
      </c>
      <c r="C9" s="179" t="s">
        <v>95</v>
      </c>
      <c r="D9" s="179" t="s">
        <v>92</v>
      </c>
      <c r="E9" s="179" t="s">
        <v>96</v>
      </c>
      <c r="F9" s="180" t="s">
        <v>75</v>
      </c>
      <c r="G9" s="181" t="s">
        <v>93</v>
      </c>
    </row>
    <row r="10" spans="1:7" ht="99" customHeight="1" x14ac:dyDescent="0.2">
      <c r="A10" s="182">
        <v>1</v>
      </c>
      <c r="B10" s="183" t="s">
        <v>102</v>
      </c>
      <c r="C10" s="183"/>
      <c r="D10" s="184" t="s">
        <v>255</v>
      </c>
      <c r="E10" s="184" t="s">
        <v>101</v>
      </c>
      <c r="F10" s="185" t="s">
        <v>78</v>
      </c>
      <c r="G10" s="184" t="s">
        <v>101</v>
      </c>
    </row>
    <row r="11" spans="1:7" ht="33.75" customHeight="1" x14ac:dyDescent="0.2">
      <c r="A11" s="182">
        <v>2</v>
      </c>
      <c r="B11" s="183" t="s">
        <v>292</v>
      </c>
      <c r="C11" s="183"/>
      <c r="D11" s="184" t="s">
        <v>294</v>
      </c>
      <c r="E11" s="184" t="s">
        <v>305</v>
      </c>
      <c r="F11" s="185" t="s">
        <v>78</v>
      </c>
      <c r="G11" s="184" t="s">
        <v>256</v>
      </c>
    </row>
    <row r="12" spans="1:7" ht="31.5" customHeight="1" x14ac:dyDescent="0.2">
      <c r="A12" s="182">
        <v>3</v>
      </c>
      <c r="B12" s="183" t="s">
        <v>291</v>
      </c>
      <c r="C12" s="183"/>
      <c r="D12" s="184" t="s">
        <v>295</v>
      </c>
      <c r="E12" s="184" t="s">
        <v>306</v>
      </c>
      <c r="F12" s="185" t="s">
        <v>78</v>
      </c>
      <c r="G12" s="184" t="s">
        <v>256</v>
      </c>
    </row>
    <row r="13" spans="1:7" ht="31.5" customHeight="1" x14ac:dyDescent="0.2">
      <c r="A13" s="182">
        <v>4</v>
      </c>
      <c r="B13" s="183" t="s">
        <v>293</v>
      </c>
      <c r="C13" s="183"/>
      <c r="D13" s="184" t="s">
        <v>296</v>
      </c>
      <c r="E13" s="184" t="s">
        <v>307</v>
      </c>
      <c r="F13" s="185" t="s">
        <v>78</v>
      </c>
      <c r="G13" s="184"/>
    </row>
    <row r="14" spans="1:7" ht="31.5" customHeight="1" x14ac:dyDescent="0.2">
      <c r="A14" s="182">
        <v>5</v>
      </c>
      <c r="B14" s="183" t="s">
        <v>297</v>
      </c>
      <c r="C14" s="183"/>
      <c r="D14" s="184" t="s">
        <v>299</v>
      </c>
      <c r="E14" s="184" t="s">
        <v>300</v>
      </c>
      <c r="F14" s="185" t="s">
        <v>78</v>
      </c>
      <c r="G14" s="184"/>
    </row>
    <row r="15" spans="1:7" ht="30" customHeight="1" x14ac:dyDescent="0.2">
      <c r="A15" s="182">
        <v>6</v>
      </c>
      <c r="B15" s="183" t="s">
        <v>301</v>
      </c>
      <c r="C15" s="183"/>
      <c r="D15" s="184" t="s">
        <v>302</v>
      </c>
      <c r="E15" s="184" t="s">
        <v>303</v>
      </c>
      <c r="F15" s="185" t="s">
        <v>78</v>
      </c>
      <c r="G15" s="184"/>
    </row>
    <row r="16" spans="1:7" ht="30" customHeight="1" x14ac:dyDescent="0.2">
      <c r="A16" s="182">
        <v>7</v>
      </c>
      <c r="B16" s="183" t="s">
        <v>304</v>
      </c>
      <c r="C16" s="183"/>
      <c r="D16" s="184" t="s">
        <v>308</v>
      </c>
      <c r="E16" s="184" t="s">
        <v>309</v>
      </c>
      <c r="F16" s="185" t="s">
        <v>78</v>
      </c>
      <c r="G16" s="184"/>
    </row>
    <row r="17" spans="1:7" ht="291.75" customHeight="1" x14ac:dyDescent="0.2">
      <c r="A17" s="182">
        <v>8</v>
      </c>
      <c r="B17" s="183" t="s">
        <v>310</v>
      </c>
      <c r="C17" s="183" t="s">
        <v>97</v>
      </c>
      <c r="D17" s="184" t="s">
        <v>316</v>
      </c>
      <c r="E17" s="184"/>
      <c r="F17" s="185" t="s">
        <v>78</v>
      </c>
      <c r="G17" s="184" t="s">
        <v>101</v>
      </c>
    </row>
    <row r="18" spans="1:7" s="214" customFormat="1" ht="231.75" customHeight="1" x14ac:dyDescent="0.2">
      <c r="A18" s="210">
        <v>9</v>
      </c>
      <c r="B18" s="211" t="s">
        <v>311</v>
      </c>
      <c r="C18" s="211"/>
      <c r="D18" s="212" t="s">
        <v>313</v>
      </c>
      <c r="E18" s="212" t="s">
        <v>312</v>
      </c>
      <c r="F18" s="213" t="s">
        <v>78</v>
      </c>
      <c r="G18" s="212"/>
    </row>
    <row r="19" spans="1:7" ht="40.5" customHeight="1" x14ac:dyDescent="0.2">
      <c r="A19" s="182">
        <v>10</v>
      </c>
      <c r="B19" s="183" t="s">
        <v>314</v>
      </c>
      <c r="C19" s="183"/>
      <c r="D19" s="184" t="s">
        <v>317</v>
      </c>
      <c r="E19" s="184" t="s">
        <v>315</v>
      </c>
      <c r="F19" s="185" t="s">
        <v>78</v>
      </c>
      <c r="G19" s="184"/>
    </row>
    <row r="20" spans="1:7" ht="28.5" customHeight="1" x14ac:dyDescent="0.2">
      <c r="A20" s="182">
        <v>11</v>
      </c>
      <c r="B20" s="183" t="s">
        <v>127</v>
      </c>
      <c r="C20" s="183"/>
      <c r="D20" s="184" t="s">
        <v>137</v>
      </c>
      <c r="E20" s="184"/>
      <c r="F20" s="185" t="s">
        <v>78</v>
      </c>
      <c r="G20" s="184"/>
    </row>
    <row r="21" spans="1:7" ht="28.5" customHeight="1" x14ac:dyDescent="0.2">
      <c r="A21" s="210">
        <v>12</v>
      </c>
      <c r="B21" s="183" t="s">
        <v>153</v>
      </c>
      <c r="C21" s="183"/>
      <c r="D21" s="184" t="s">
        <v>325</v>
      </c>
      <c r="E21" s="184" t="s">
        <v>328</v>
      </c>
      <c r="F21" s="185" t="s">
        <v>78</v>
      </c>
      <c r="G21" s="184"/>
    </row>
    <row r="22" spans="1:7" ht="28.5" customHeight="1" x14ac:dyDescent="0.2">
      <c r="A22" s="182">
        <v>13</v>
      </c>
      <c r="B22" s="183" t="s">
        <v>326</v>
      </c>
      <c r="C22" s="183"/>
      <c r="D22" s="184" t="s">
        <v>327</v>
      </c>
      <c r="E22" s="184" t="s">
        <v>329</v>
      </c>
      <c r="F22" s="185" t="s">
        <v>78</v>
      </c>
      <c r="G22" s="184"/>
    </row>
    <row r="23" spans="1:7" ht="27.75" customHeight="1" x14ac:dyDescent="0.2">
      <c r="A23" s="182">
        <v>14</v>
      </c>
      <c r="B23" s="183" t="s">
        <v>318</v>
      </c>
      <c r="C23" s="183" t="s">
        <v>97</v>
      </c>
      <c r="D23" s="184" t="s">
        <v>322</v>
      </c>
      <c r="E23" s="184" t="s">
        <v>101</v>
      </c>
      <c r="F23" s="185" t="s">
        <v>78</v>
      </c>
      <c r="G23" s="184" t="s">
        <v>101</v>
      </c>
    </row>
    <row r="24" spans="1:7" ht="27.75" customHeight="1" x14ac:dyDescent="0.2">
      <c r="A24" s="210">
        <v>15</v>
      </c>
      <c r="B24" s="183" t="s">
        <v>155</v>
      </c>
      <c r="C24" s="183"/>
      <c r="D24" s="184" t="s">
        <v>156</v>
      </c>
      <c r="E24" s="184"/>
      <c r="F24" s="185" t="s">
        <v>78</v>
      </c>
      <c r="G24" s="184"/>
    </row>
    <row r="25" spans="1:7" ht="27.75" customHeight="1" x14ac:dyDescent="0.2">
      <c r="A25" s="182">
        <v>16</v>
      </c>
      <c r="B25" s="183" t="s">
        <v>157</v>
      </c>
      <c r="C25" s="183"/>
      <c r="D25" s="184" t="s">
        <v>156</v>
      </c>
      <c r="E25" s="184"/>
      <c r="F25" s="185" t="s">
        <v>78</v>
      </c>
      <c r="G25" s="184"/>
    </row>
    <row r="26" spans="1:7" ht="27.75" customHeight="1" x14ac:dyDescent="0.2">
      <c r="A26" s="182">
        <v>17</v>
      </c>
      <c r="B26" s="183" t="s">
        <v>177</v>
      </c>
      <c r="C26" s="183"/>
      <c r="D26" s="184" t="s">
        <v>156</v>
      </c>
      <c r="E26" s="184"/>
      <c r="F26" s="185" t="s">
        <v>78</v>
      </c>
      <c r="G26" s="184"/>
    </row>
    <row r="27" spans="1:7" ht="27.75" customHeight="1" x14ac:dyDescent="0.2">
      <c r="A27" s="210">
        <v>18</v>
      </c>
      <c r="B27" s="183" t="s">
        <v>321</v>
      </c>
      <c r="C27" s="183"/>
      <c r="D27" s="184" t="s">
        <v>323</v>
      </c>
      <c r="E27" s="184"/>
      <c r="F27" s="185" t="s">
        <v>78</v>
      </c>
      <c r="G27" s="184"/>
    </row>
    <row r="28" spans="1:7" ht="28.5" customHeight="1" x14ac:dyDescent="0.2">
      <c r="A28" s="182">
        <v>19</v>
      </c>
      <c r="B28" s="183" t="s">
        <v>319</v>
      </c>
      <c r="C28" s="183" t="s">
        <v>97</v>
      </c>
      <c r="D28" s="184" t="s">
        <v>324</v>
      </c>
      <c r="E28" s="184" t="s">
        <v>101</v>
      </c>
      <c r="F28" s="185" t="s">
        <v>78</v>
      </c>
      <c r="G28" s="184" t="s">
        <v>101</v>
      </c>
    </row>
    <row r="29" spans="1:7" ht="30" customHeight="1" x14ac:dyDescent="0.2">
      <c r="A29" s="182">
        <v>20</v>
      </c>
      <c r="B29" s="183" t="s">
        <v>320</v>
      </c>
      <c r="C29" s="183" t="s">
        <v>97</v>
      </c>
      <c r="D29" s="184" t="s">
        <v>278</v>
      </c>
      <c r="E29" s="184" t="s">
        <v>101</v>
      </c>
      <c r="F29" s="185" t="s">
        <v>78</v>
      </c>
      <c r="G29" s="184" t="s">
        <v>101</v>
      </c>
    </row>
    <row r="30" spans="1:7" s="209" customFormat="1" ht="51" customHeight="1" x14ac:dyDescent="0.2">
      <c r="A30" s="205">
        <v>21</v>
      </c>
      <c r="B30" s="206" t="s">
        <v>104</v>
      </c>
      <c r="C30" s="206" t="s">
        <v>97</v>
      </c>
      <c r="D30" s="207" t="s">
        <v>108</v>
      </c>
      <c r="E30" s="207" t="s">
        <v>330</v>
      </c>
      <c r="F30" s="208" t="s">
        <v>78</v>
      </c>
      <c r="G30" s="207" t="s">
        <v>101</v>
      </c>
    </row>
    <row r="31" spans="1:7" ht="53.25" customHeight="1" x14ac:dyDescent="0.2">
      <c r="A31" s="182">
        <v>22</v>
      </c>
      <c r="B31" s="183" t="s">
        <v>310</v>
      </c>
      <c r="C31" s="183" t="s">
        <v>97</v>
      </c>
      <c r="D31" s="184" t="s">
        <v>331</v>
      </c>
      <c r="E31" s="184" t="s">
        <v>101</v>
      </c>
      <c r="F31" s="185" t="s">
        <v>78</v>
      </c>
      <c r="G31" s="184" t="s">
        <v>101</v>
      </c>
    </row>
    <row r="32" spans="1:7" ht="48" customHeight="1" x14ac:dyDescent="0.2">
      <c r="A32" s="182">
        <v>23</v>
      </c>
      <c r="B32" s="183" t="s">
        <v>332</v>
      </c>
      <c r="C32" s="183" t="s">
        <v>97</v>
      </c>
      <c r="D32" s="184" t="s">
        <v>333</v>
      </c>
      <c r="E32" s="184" t="s">
        <v>101</v>
      </c>
      <c r="F32" s="185" t="s">
        <v>78</v>
      </c>
      <c r="G32" s="184" t="s">
        <v>101</v>
      </c>
    </row>
    <row r="33" spans="1:7" ht="51" customHeight="1" x14ac:dyDescent="0.2">
      <c r="A33" s="210">
        <v>24</v>
      </c>
      <c r="B33" s="183" t="s">
        <v>104</v>
      </c>
      <c r="C33" s="183" t="s">
        <v>97</v>
      </c>
      <c r="D33" s="184" t="s">
        <v>118</v>
      </c>
      <c r="E33" s="184" t="s">
        <v>101</v>
      </c>
      <c r="F33" s="185" t="s">
        <v>78</v>
      </c>
      <c r="G33" s="184" t="s">
        <v>101</v>
      </c>
    </row>
    <row r="34" spans="1:7" ht="64.5" customHeight="1" x14ac:dyDescent="0.2">
      <c r="A34" s="182">
        <v>25</v>
      </c>
      <c r="B34" s="183" t="s">
        <v>334</v>
      </c>
      <c r="C34" s="183" t="s">
        <v>97</v>
      </c>
      <c r="D34" s="184" t="s">
        <v>335</v>
      </c>
      <c r="E34" s="184" t="s">
        <v>101</v>
      </c>
      <c r="F34" s="185" t="s">
        <v>78</v>
      </c>
      <c r="G34" s="184" t="s">
        <v>101</v>
      </c>
    </row>
    <row r="35" spans="1:7" ht="20.25" customHeight="1" thickBot="1" x14ac:dyDescent="0.25">
      <c r="A35" s="182">
        <v>26</v>
      </c>
      <c r="B35" s="187" t="s">
        <v>94</v>
      </c>
      <c r="C35" s="187"/>
      <c r="D35" s="188"/>
      <c r="E35" s="188"/>
      <c r="F35" s="185" t="s">
        <v>78</v>
      </c>
      <c r="G35" s="188"/>
    </row>
    <row r="36" spans="1:7" x14ac:dyDescent="0.15">
      <c r="G36" s="189" t="s">
        <v>97</v>
      </c>
    </row>
    <row r="37" spans="1:7" ht="16.5" thickBot="1" x14ac:dyDescent="0.25">
      <c r="A37" s="316" t="s">
        <v>139</v>
      </c>
      <c r="B37" s="316"/>
      <c r="C37" s="316"/>
      <c r="D37" s="316"/>
      <c r="E37" s="316"/>
      <c r="F37" s="316"/>
      <c r="G37" s="316"/>
    </row>
    <row r="38" spans="1:7" ht="25.5" customHeight="1" thickTop="1" x14ac:dyDescent="0.2">
      <c r="A38" s="161"/>
      <c r="B38" s="162" t="s">
        <v>79</v>
      </c>
      <c r="C38" s="317" t="s">
        <v>144</v>
      </c>
      <c r="D38" s="318"/>
      <c r="E38" s="319"/>
      <c r="F38" s="163" t="s">
        <v>80</v>
      </c>
      <c r="G38" s="164" t="s">
        <v>139</v>
      </c>
    </row>
    <row r="39" spans="1:7" ht="21" customHeight="1" x14ac:dyDescent="0.2">
      <c r="A39" s="165"/>
      <c r="B39" s="166" t="s">
        <v>81</v>
      </c>
      <c r="C39" s="320" t="s">
        <v>101</v>
      </c>
      <c r="D39" s="321"/>
      <c r="E39" s="321"/>
      <c r="F39" s="321"/>
      <c r="G39" s="322"/>
    </row>
    <row r="40" spans="1:7" ht="20.25" customHeight="1" x14ac:dyDescent="0.2">
      <c r="A40" s="167"/>
      <c r="B40" s="166" t="s">
        <v>82</v>
      </c>
      <c r="C40" s="320"/>
      <c r="D40" s="321"/>
      <c r="E40" s="321"/>
      <c r="F40" s="321"/>
      <c r="G40" s="322"/>
    </row>
    <row r="41" spans="1:7" ht="15" customHeight="1" x14ac:dyDescent="0.2">
      <c r="A41" s="167"/>
      <c r="B41" s="166" t="s">
        <v>83</v>
      </c>
      <c r="C41" s="308"/>
      <c r="D41" s="309"/>
      <c r="E41" s="309"/>
      <c r="F41" s="309"/>
      <c r="G41" s="309"/>
    </row>
    <row r="42" spans="1:7" ht="102.75" customHeight="1" thickBot="1" x14ac:dyDescent="0.25">
      <c r="A42" s="168"/>
      <c r="B42" s="169" t="s">
        <v>84</v>
      </c>
      <c r="C42" s="310" t="s">
        <v>140</v>
      </c>
      <c r="D42" s="311"/>
      <c r="E42" s="311"/>
      <c r="F42" s="311"/>
      <c r="G42" s="312"/>
    </row>
    <row r="43" spans="1:7" x14ac:dyDescent="0.2">
      <c r="A43" s="170"/>
      <c r="B43" s="171" t="s">
        <v>85</v>
      </c>
      <c r="C43" s="313" t="s">
        <v>101</v>
      </c>
      <c r="D43" s="314"/>
      <c r="E43" s="315"/>
      <c r="F43" s="172" t="s">
        <v>86</v>
      </c>
      <c r="G43" s="173">
        <v>45237</v>
      </c>
    </row>
    <row r="44" spans="1:7" ht="14.25" thickBot="1" x14ac:dyDescent="0.25">
      <c r="A44" s="174"/>
      <c r="B44" s="175" t="s">
        <v>87</v>
      </c>
      <c r="C44" s="305" t="s">
        <v>88</v>
      </c>
      <c r="D44" s="306"/>
      <c r="E44" s="307"/>
      <c r="F44" s="176" t="s">
        <v>89</v>
      </c>
      <c r="G44" s="177" t="s">
        <v>101</v>
      </c>
    </row>
    <row r="45" spans="1:7" ht="23.25" thickBot="1" x14ac:dyDescent="0.25">
      <c r="A45" s="178" t="s">
        <v>90</v>
      </c>
      <c r="B45" s="179" t="s">
        <v>91</v>
      </c>
      <c r="C45" s="179" t="s">
        <v>95</v>
      </c>
      <c r="D45" s="179" t="s">
        <v>92</v>
      </c>
      <c r="E45" s="179" t="s">
        <v>96</v>
      </c>
      <c r="F45" s="180" t="s">
        <v>75</v>
      </c>
      <c r="G45" s="181" t="s">
        <v>93</v>
      </c>
    </row>
    <row r="46" spans="1:7" ht="84.75" customHeight="1" x14ac:dyDescent="0.2">
      <c r="A46" s="182">
        <v>1</v>
      </c>
      <c r="B46" s="183" t="s">
        <v>102</v>
      </c>
      <c r="C46" s="183" t="s">
        <v>141</v>
      </c>
      <c r="D46" s="184" t="s">
        <v>143</v>
      </c>
      <c r="E46" s="184" t="s">
        <v>101</v>
      </c>
      <c r="F46" s="185" t="s">
        <v>78</v>
      </c>
      <c r="G46" s="184" t="s">
        <v>101</v>
      </c>
    </row>
    <row r="47" spans="1:7" ht="371.25" customHeight="1" x14ac:dyDescent="0.2">
      <c r="A47" s="182">
        <v>2</v>
      </c>
      <c r="B47" s="183" t="s">
        <v>142</v>
      </c>
      <c r="C47" s="183" t="s">
        <v>97</v>
      </c>
      <c r="D47" s="184" t="s">
        <v>202</v>
      </c>
      <c r="E47" s="184" t="s">
        <v>101</v>
      </c>
      <c r="F47" s="185" t="s">
        <v>78</v>
      </c>
      <c r="G47" s="184" t="s">
        <v>101</v>
      </c>
    </row>
    <row r="48" spans="1:7" ht="24.75" customHeight="1" x14ac:dyDescent="0.2">
      <c r="A48" s="182">
        <v>3</v>
      </c>
      <c r="B48" s="183" t="s">
        <v>112</v>
      </c>
      <c r="C48" s="183" t="s">
        <v>97</v>
      </c>
      <c r="D48" s="184" t="s">
        <v>145</v>
      </c>
      <c r="E48" s="184" t="s">
        <v>101</v>
      </c>
      <c r="F48" s="185" t="s">
        <v>78</v>
      </c>
      <c r="G48" s="184" t="s">
        <v>101</v>
      </c>
    </row>
    <row r="49" spans="1:7" ht="29.25" customHeight="1" x14ac:dyDescent="0.2">
      <c r="A49" s="182">
        <v>4</v>
      </c>
      <c r="B49" s="183" t="s">
        <v>113</v>
      </c>
      <c r="C49" s="183" t="s">
        <v>97</v>
      </c>
      <c r="D49" s="184" t="s">
        <v>103</v>
      </c>
      <c r="E49" s="184" t="s">
        <v>101</v>
      </c>
      <c r="F49" s="185" t="s">
        <v>78</v>
      </c>
      <c r="G49" s="184" t="s">
        <v>101</v>
      </c>
    </row>
    <row r="50" spans="1:7" ht="25.5" customHeight="1" x14ac:dyDescent="0.2">
      <c r="A50" s="182">
        <v>5</v>
      </c>
      <c r="B50" s="183" t="s">
        <v>147</v>
      </c>
      <c r="C50" s="183" t="s">
        <v>97</v>
      </c>
      <c r="D50" s="184" t="s">
        <v>114</v>
      </c>
      <c r="E50" s="184" t="s">
        <v>101</v>
      </c>
      <c r="F50" s="196" t="s">
        <v>146</v>
      </c>
      <c r="G50" s="184" t="s">
        <v>101</v>
      </c>
    </row>
    <row r="51" spans="1:7" ht="49.5" customHeight="1" x14ac:dyDescent="0.2">
      <c r="A51" s="182">
        <v>6</v>
      </c>
      <c r="B51" s="183" t="s">
        <v>104</v>
      </c>
      <c r="C51" s="183" t="s">
        <v>97</v>
      </c>
      <c r="D51" s="184" t="s">
        <v>105</v>
      </c>
      <c r="E51" s="184" t="s">
        <v>101</v>
      </c>
      <c r="F51" s="185" t="s">
        <v>78</v>
      </c>
      <c r="G51" s="184" t="s">
        <v>101</v>
      </c>
    </row>
    <row r="52" spans="1:7" ht="16.5" customHeight="1" x14ac:dyDescent="0.2">
      <c r="A52" s="182">
        <v>7</v>
      </c>
      <c r="B52" s="183" t="s">
        <v>106</v>
      </c>
      <c r="C52" s="183" t="s">
        <v>97</v>
      </c>
      <c r="D52" s="184" t="s">
        <v>107</v>
      </c>
      <c r="E52" s="184" t="s">
        <v>101</v>
      </c>
      <c r="F52" s="185" t="s">
        <v>78</v>
      </c>
      <c r="G52" s="184" t="s">
        <v>101</v>
      </c>
    </row>
    <row r="53" spans="1:7" ht="38.25" customHeight="1" x14ac:dyDescent="0.2">
      <c r="A53" s="182">
        <v>8</v>
      </c>
      <c r="B53" s="183" t="s">
        <v>115</v>
      </c>
      <c r="C53" s="183" t="s">
        <v>97</v>
      </c>
      <c r="D53" s="184" t="s">
        <v>110</v>
      </c>
      <c r="E53" s="184" t="s">
        <v>101</v>
      </c>
      <c r="F53" s="185" t="s">
        <v>78</v>
      </c>
      <c r="G53" s="184" t="s">
        <v>101</v>
      </c>
    </row>
    <row r="54" spans="1:7" ht="48" x14ac:dyDescent="0.2">
      <c r="A54" s="182">
        <v>9</v>
      </c>
      <c r="B54" s="183" t="s">
        <v>104</v>
      </c>
      <c r="C54" s="183" t="s">
        <v>97</v>
      </c>
      <c r="D54" s="184" t="s">
        <v>109</v>
      </c>
      <c r="E54" s="184" t="s">
        <v>101</v>
      </c>
      <c r="F54" s="185" t="s">
        <v>78</v>
      </c>
      <c r="G54" s="184" t="s">
        <v>101</v>
      </c>
    </row>
    <row r="55" spans="1:7" ht="19.5" customHeight="1" x14ac:dyDescent="0.2">
      <c r="A55" s="182">
        <v>10</v>
      </c>
      <c r="B55" s="183" t="s">
        <v>106</v>
      </c>
      <c r="C55" s="183" t="s">
        <v>97</v>
      </c>
      <c r="D55" s="184" t="s">
        <v>107</v>
      </c>
      <c r="E55" s="184" t="s">
        <v>101</v>
      </c>
      <c r="F55" s="185" t="s">
        <v>78</v>
      </c>
      <c r="G55" s="184" t="s">
        <v>101</v>
      </c>
    </row>
    <row r="56" spans="1:7" ht="29.25" customHeight="1" x14ac:dyDescent="0.2">
      <c r="A56" s="182">
        <v>11</v>
      </c>
      <c r="B56" s="183" t="s">
        <v>116</v>
      </c>
      <c r="C56" s="183" t="s">
        <v>117</v>
      </c>
      <c r="D56" s="184" t="s">
        <v>110</v>
      </c>
      <c r="E56" s="184" t="s">
        <v>101</v>
      </c>
      <c r="F56" s="185" t="s">
        <v>78</v>
      </c>
      <c r="G56" s="184" t="s">
        <v>101</v>
      </c>
    </row>
    <row r="57" spans="1:7" ht="23.25" customHeight="1" x14ac:dyDescent="0.2">
      <c r="A57" s="182">
        <v>12</v>
      </c>
      <c r="B57" s="183" t="s">
        <v>104</v>
      </c>
      <c r="C57" s="183" t="s">
        <v>97</v>
      </c>
      <c r="D57" s="184" t="s">
        <v>118</v>
      </c>
      <c r="E57" s="184" t="s">
        <v>101</v>
      </c>
      <c r="F57" s="185" t="s">
        <v>78</v>
      </c>
      <c r="G57" s="184" t="s">
        <v>101</v>
      </c>
    </row>
    <row r="58" spans="1:7" ht="14.25" thickBot="1" x14ac:dyDescent="0.25">
      <c r="A58" s="186">
        <v>13</v>
      </c>
      <c r="B58" s="187" t="s">
        <v>94</v>
      </c>
      <c r="C58" s="187"/>
      <c r="D58" s="188"/>
      <c r="E58" s="188"/>
      <c r="F58" s="188"/>
      <c r="G58" s="188"/>
    </row>
    <row r="59" spans="1:7" x14ac:dyDescent="0.15">
      <c r="G59" s="189" t="s">
        <v>97</v>
      </c>
    </row>
    <row r="60" spans="1:7" ht="16.5" thickBot="1" x14ac:dyDescent="0.25">
      <c r="A60" s="324" t="s">
        <v>203</v>
      </c>
      <c r="B60" s="316"/>
      <c r="C60" s="316"/>
      <c r="D60" s="316"/>
      <c r="E60" s="316"/>
      <c r="F60" s="316"/>
      <c r="G60" s="316"/>
    </row>
    <row r="61" spans="1:7" ht="24.75" customHeight="1" thickTop="1" x14ac:dyDescent="0.2">
      <c r="A61" s="161"/>
      <c r="B61" s="162" t="s">
        <v>79</v>
      </c>
      <c r="C61" s="317" t="s">
        <v>205</v>
      </c>
      <c r="D61" s="318"/>
      <c r="E61" s="319"/>
      <c r="F61" s="163" t="s">
        <v>80</v>
      </c>
      <c r="G61" s="164" t="s">
        <v>203</v>
      </c>
    </row>
    <row r="62" spans="1:7" ht="20.25" customHeight="1" x14ac:dyDescent="0.2">
      <c r="A62" s="165"/>
      <c r="B62" s="166" t="s">
        <v>81</v>
      </c>
      <c r="C62" s="320" t="s">
        <v>101</v>
      </c>
      <c r="D62" s="321"/>
      <c r="E62" s="321"/>
      <c r="F62" s="321"/>
      <c r="G62" s="322"/>
    </row>
    <row r="63" spans="1:7" ht="21.75" customHeight="1" x14ac:dyDescent="0.2">
      <c r="A63" s="167"/>
      <c r="B63" s="166" t="s">
        <v>82</v>
      </c>
      <c r="C63" s="320"/>
      <c r="D63" s="321"/>
      <c r="E63" s="321"/>
      <c r="F63" s="321"/>
      <c r="G63" s="322"/>
    </row>
    <row r="64" spans="1:7" ht="24" customHeight="1" x14ac:dyDescent="0.2">
      <c r="A64" s="167"/>
      <c r="B64" s="166" t="s">
        <v>83</v>
      </c>
      <c r="C64" s="308"/>
      <c r="D64" s="309"/>
      <c r="E64" s="309"/>
      <c r="F64" s="309"/>
      <c r="G64" s="309"/>
    </row>
    <row r="65" spans="1:7" ht="54.75" customHeight="1" thickBot="1" x14ac:dyDescent="0.25">
      <c r="A65" s="168"/>
      <c r="B65" s="169" t="s">
        <v>84</v>
      </c>
      <c r="C65" s="310" t="s">
        <v>198</v>
      </c>
      <c r="D65" s="311"/>
      <c r="E65" s="311"/>
      <c r="F65" s="311"/>
      <c r="G65" s="312"/>
    </row>
    <row r="66" spans="1:7" x14ac:dyDescent="0.2">
      <c r="A66" s="170"/>
      <c r="B66" s="171" t="s">
        <v>85</v>
      </c>
      <c r="C66" s="313" t="s">
        <v>101</v>
      </c>
      <c r="D66" s="314"/>
      <c r="E66" s="315"/>
      <c r="F66" s="172" t="s">
        <v>86</v>
      </c>
      <c r="G66" s="173">
        <v>45236</v>
      </c>
    </row>
    <row r="67" spans="1:7" ht="14.25" thickBot="1" x14ac:dyDescent="0.25">
      <c r="A67" s="174"/>
      <c r="B67" s="175" t="s">
        <v>87</v>
      </c>
      <c r="C67" s="305" t="s">
        <v>88</v>
      </c>
      <c r="D67" s="306"/>
      <c r="E67" s="307"/>
      <c r="F67" s="176" t="s">
        <v>89</v>
      </c>
      <c r="G67" s="177" t="s">
        <v>101</v>
      </c>
    </row>
    <row r="68" spans="1:7" ht="36" customHeight="1" thickBot="1" x14ac:dyDescent="0.25">
      <c r="A68" s="178" t="s">
        <v>90</v>
      </c>
      <c r="B68" s="179" t="s">
        <v>91</v>
      </c>
      <c r="C68" s="179" t="s">
        <v>95</v>
      </c>
      <c r="D68" s="179" t="s">
        <v>199</v>
      </c>
      <c r="E68" s="179" t="s">
        <v>96</v>
      </c>
      <c r="F68" s="180" t="s">
        <v>75</v>
      </c>
      <c r="G68" s="181" t="s">
        <v>93</v>
      </c>
    </row>
    <row r="69" spans="1:7" ht="135.75" customHeight="1" x14ac:dyDescent="0.2">
      <c r="A69" s="182">
        <v>1</v>
      </c>
      <c r="B69" s="183" t="s">
        <v>102</v>
      </c>
      <c r="C69" s="184" t="s">
        <v>189</v>
      </c>
      <c r="D69" s="184" t="s">
        <v>200</v>
      </c>
      <c r="E69" s="184" t="s">
        <v>101</v>
      </c>
      <c r="F69" s="185" t="s">
        <v>78</v>
      </c>
      <c r="G69" s="184" t="s">
        <v>101</v>
      </c>
    </row>
    <row r="70" spans="1:7" ht="334.5" customHeight="1" x14ac:dyDescent="0.2">
      <c r="A70" s="182">
        <v>2</v>
      </c>
      <c r="B70" s="183" t="s">
        <v>201</v>
      </c>
      <c r="C70" s="183" t="s">
        <v>97</v>
      </c>
      <c r="D70" s="184" t="s">
        <v>206</v>
      </c>
      <c r="E70" s="184" t="s">
        <v>101</v>
      </c>
      <c r="F70" s="185" t="s">
        <v>78</v>
      </c>
      <c r="G70" s="184" t="s">
        <v>101</v>
      </c>
    </row>
    <row r="71" spans="1:7" ht="27" customHeight="1" x14ac:dyDescent="0.2">
      <c r="A71" s="182">
        <v>3</v>
      </c>
      <c r="B71" s="183" t="s">
        <v>119</v>
      </c>
      <c r="C71" s="183" t="s">
        <v>97</v>
      </c>
      <c r="D71" s="184" t="s">
        <v>204</v>
      </c>
      <c r="E71" s="184" t="s">
        <v>101</v>
      </c>
      <c r="F71" s="185" t="s">
        <v>78</v>
      </c>
      <c r="G71" s="184" t="s">
        <v>101</v>
      </c>
    </row>
    <row r="72" spans="1:7" ht="27" customHeight="1" x14ac:dyDescent="0.2">
      <c r="A72" s="182">
        <v>4</v>
      </c>
      <c r="B72" s="183" t="s">
        <v>157</v>
      </c>
      <c r="C72" s="183" t="s">
        <v>97</v>
      </c>
      <c r="D72" s="184" t="s">
        <v>156</v>
      </c>
      <c r="E72" s="184" t="s">
        <v>101</v>
      </c>
      <c r="F72" s="185" t="s">
        <v>78</v>
      </c>
      <c r="G72" s="184" t="s">
        <v>101</v>
      </c>
    </row>
    <row r="73" spans="1:7" ht="27" customHeight="1" x14ac:dyDescent="0.2">
      <c r="A73" s="182">
        <v>5</v>
      </c>
      <c r="B73" s="183" t="s">
        <v>177</v>
      </c>
      <c r="C73" s="183"/>
      <c r="D73" s="184" t="s">
        <v>156</v>
      </c>
      <c r="E73" s="184"/>
      <c r="F73" s="185"/>
      <c r="G73" s="184"/>
    </row>
    <row r="74" spans="1:7" ht="32.25" customHeight="1" x14ac:dyDescent="0.2">
      <c r="A74" s="182">
        <v>6</v>
      </c>
      <c r="B74" s="183" t="s">
        <v>207</v>
      </c>
      <c r="C74" s="183" t="s">
        <v>97</v>
      </c>
      <c r="D74" s="184" t="s">
        <v>180</v>
      </c>
      <c r="E74" s="184" t="s">
        <v>101</v>
      </c>
      <c r="F74" s="185" t="s">
        <v>78</v>
      </c>
      <c r="G74" s="184" t="s">
        <v>101</v>
      </c>
    </row>
    <row r="75" spans="1:7" ht="62.25" customHeight="1" x14ac:dyDescent="0.2">
      <c r="A75" s="182">
        <v>7</v>
      </c>
      <c r="B75" s="183" t="s">
        <v>208</v>
      </c>
      <c r="C75" s="183" t="s">
        <v>97</v>
      </c>
      <c r="D75" s="184" t="s">
        <v>184</v>
      </c>
      <c r="E75" s="184" t="s">
        <v>101</v>
      </c>
      <c r="F75" s="185" t="s">
        <v>78</v>
      </c>
      <c r="G75" s="184" t="s">
        <v>101</v>
      </c>
    </row>
    <row r="76" spans="1:7" ht="39.75" customHeight="1" x14ac:dyDescent="0.2">
      <c r="A76" s="182">
        <v>8</v>
      </c>
      <c r="B76" s="183" t="s">
        <v>106</v>
      </c>
      <c r="C76" s="183" t="s">
        <v>97</v>
      </c>
      <c r="D76" s="184" t="s">
        <v>107</v>
      </c>
      <c r="E76" s="184" t="s">
        <v>101</v>
      </c>
      <c r="F76" s="185" t="s">
        <v>78</v>
      </c>
      <c r="G76" s="184" t="s">
        <v>101</v>
      </c>
    </row>
    <row r="77" spans="1:7" ht="42" customHeight="1" x14ac:dyDescent="0.2">
      <c r="A77" s="182">
        <v>9</v>
      </c>
      <c r="B77" s="183" t="s">
        <v>209</v>
      </c>
      <c r="C77" s="183" t="s">
        <v>97</v>
      </c>
      <c r="D77" s="184" t="s">
        <v>156</v>
      </c>
      <c r="E77" s="184" t="s">
        <v>101</v>
      </c>
      <c r="F77" s="185" t="s">
        <v>78</v>
      </c>
      <c r="G77" s="184" t="s">
        <v>101</v>
      </c>
    </row>
    <row r="78" spans="1:7" ht="60" customHeight="1" x14ac:dyDescent="0.2">
      <c r="A78" s="182">
        <v>10</v>
      </c>
      <c r="B78" s="183" t="s">
        <v>208</v>
      </c>
      <c r="C78" s="183" t="s">
        <v>97</v>
      </c>
      <c r="D78" s="184" t="s">
        <v>184</v>
      </c>
      <c r="E78" s="184"/>
      <c r="F78" s="185"/>
      <c r="G78" s="184"/>
    </row>
    <row r="79" spans="1:7" ht="30.75" customHeight="1" x14ac:dyDescent="0.2">
      <c r="A79" s="182">
        <v>11</v>
      </c>
      <c r="B79" s="183" t="s">
        <v>210</v>
      </c>
      <c r="C79" s="183" t="s">
        <v>97</v>
      </c>
      <c r="D79" s="184" t="s">
        <v>111</v>
      </c>
      <c r="E79" s="184" t="s">
        <v>101</v>
      </c>
      <c r="F79" s="185" t="s">
        <v>78</v>
      </c>
      <c r="G79" s="184" t="s">
        <v>101</v>
      </c>
    </row>
    <row r="80" spans="1:7" ht="14.25" thickBot="1" x14ac:dyDescent="0.25">
      <c r="A80" s="186">
        <v>11</v>
      </c>
      <c r="B80" s="187" t="s">
        <v>94</v>
      </c>
      <c r="C80" s="187"/>
      <c r="D80" s="188"/>
      <c r="E80" s="188"/>
      <c r="F80" s="188"/>
      <c r="G80" s="188"/>
    </row>
    <row r="81" spans="1:7" x14ac:dyDescent="0.15">
      <c r="G81" s="189" t="s">
        <v>97</v>
      </c>
    </row>
    <row r="82" spans="1:7" x14ac:dyDescent="0.15">
      <c r="G82" s="189"/>
    </row>
    <row r="83" spans="1:7" ht="16.5" thickBot="1" x14ac:dyDescent="0.25">
      <c r="A83" s="316" t="s">
        <v>229</v>
      </c>
      <c r="B83" s="316"/>
      <c r="C83" s="316"/>
      <c r="D83" s="316"/>
      <c r="E83" s="316"/>
      <c r="F83" s="316"/>
      <c r="G83" s="316"/>
    </row>
    <row r="84" spans="1:7" ht="18.75" customHeight="1" thickTop="1" x14ac:dyDescent="0.2">
      <c r="A84" s="161"/>
      <c r="B84" s="162" t="s">
        <v>79</v>
      </c>
      <c r="C84" s="317" t="s">
        <v>131</v>
      </c>
      <c r="D84" s="318"/>
      <c r="E84" s="319"/>
      <c r="F84" s="163" t="s">
        <v>80</v>
      </c>
      <c r="G84" s="164" t="s">
        <v>238</v>
      </c>
    </row>
    <row r="85" spans="1:7" ht="18.75" customHeight="1" x14ac:dyDescent="0.2">
      <c r="A85" s="165"/>
      <c r="B85" s="166" t="s">
        <v>81</v>
      </c>
      <c r="C85" s="320" t="s">
        <v>236</v>
      </c>
      <c r="D85" s="321"/>
      <c r="E85" s="321"/>
      <c r="F85" s="321"/>
      <c r="G85" s="322"/>
    </row>
    <row r="86" spans="1:7" ht="15" customHeight="1" x14ac:dyDescent="0.2">
      <c r="A86" s="167"/>
      <c r="B86" s="166" t="s">
        <v>82</v>
      </c>
    </row>
    <row r="87" spans="1:7" ht="27" customHeight="1" x14ac:dyDescent="0.2">
      <c r="A87" s="167"/>
      <c r="B87" s="166" t="s">
        <v>83</v>
      </c>
      <c r="C87" s="323" t="s">
        <v>237</v>
      </c>
      <c r="D87" s="321"/>
      <c r="E87" s="321"/>
      <c r="F87" s="321"/>
      <c r="G87" s="322"/>
    </row>
    <row r="88" spans="1:7" ht="218.25" customHeight="1" thickBot="1" x14ac:dyDescent="0.25">
      <c r="A88" s="168"/>
      <c r="B88" s="169" t="s">
        <v>84</v>
      </c>
      <c r="C88" s="310" t="s">
        <v>343</v>
      </c>
      <c r="D88" s="311"/>
      <c r="E88" s="311"/>
      <c r="F88" s="311"/>
      <c r="G88" s="312"/>
    </row>
    <row r="89" spans="1:7" x14ac:dyDescent="0.2">
      <c r="A89" s="170"/>
      <c r="B89" s="171" t="s">
        <v>85</v>
      </c>
      <c r="C89" s="313" t="s">
        <v>235</v>
      </c>
      <c r="D89" s="314"/>
      <c r="E89" s="315"/>
      <c r="F89" s="172" t="s">
        <v>197</v>
      </c>
      <c r="G89" s="173">
        <v>45254</v>
      </c>
    </row>
    <row r="90" spans="1:7" ht="14.25" thickBot="1" x14ac:dyDescent="0.25">
      <c r="A90" s="174"/>
      <c r="B90" s="175" t="s">
        <v>87</v>
      </c>
      <c r="C90" s="305" t="s">
        <v>88</v>
      </c>
      <c r="D90" s="306"/>
      <c r="E90" s="307"/>
      <c r="F90" s="176" t="s">
        <v>89</v>
      </c>
      <c r="G90" s="177" t="s">
        <v>101</v>
      </c>
    </row>
    <row r="91" spans="1:7" ht="23.25" thickBot="1" x14ac:dyDescent="0.25">
      <c r="A91" s="178" t="s">
        <v>90</v>
      </c>
      <c r="B91" s="179" t="s">
        <v>91</v>
      </c>
      <c r="C91" s="179" t="s">
        <v>95</v>
      </c>
      <c r="D91" s="179" t="s">
        <v>92</v>
      </c>
      <c r="E91" s="179" t="s">
        <v>96</v>
      </c>
      <c r="F91" s="180" t="s">
        <v>75</v>
      </c>
      <c r="G91" s="181" t="s">
        <v>93</v>
      </c>
    </row>
    <row r="92" spans="1:7" ht="193.5" customHeight="1" x14ac:dyDescent="0.2">
      <c r="A92" s="182">
        <v>1</v>
      </c>
      <c r="B92" s="183" t="s">
        <v>190</v>
      </c>
      <c r="C92" s="183" t="s">
        <v>97</v>
      </c>
      <c r="D92" s="184" t="s">
        <v>344</v>
      </c>
      <c r="E92" s="184" t="s">
        <v>101</v>
      </c>
      <c r="F92" s="185" t="s">
        <v>78</v>
      </c>
      <c r="G92" s="184" t="s">
        <v>101</v>
      </c>
    </row>
    <row r="93" spans="1:7" ht="27.75" customHeight="1" x14ac:dyDescent="0.2">
      <c r="A93" s="182">
        <v>2</v>
      </c>
      <c r="B93" s="183" t="s">
        <v>191</v>
      </c>
      <c r="C93" s="183" t="s">
        <v>97</v>
      </c>
      <c r="D93" s="184" t="s">
        <v>196</v>
      </c>
      <c r="E93" s="184" t="s">
        <v>101</v>
      </c>
      <c r="F93" s="185" t="s">
        <v>69</v>
      </c>
      <c r="G93" s="184" t="s">
        <v>101</v>
      </c>
    </row>
    <row r="94" spans="1:7" ht="37.5" customHeight="1" x14ac:dyDescent="0.2">
      <c r="A94" s="182">
        <v>3</v>
      </c>
      <c r="B94" s="183" t="s">
        <v>242</v>
      </c>
      <c r="C94" s="183"/>
      <c r="D94" s="184" t="s">
        <v>244</v>
      </c>
      <c r="E94" s="184"/>
      <c r="F94" s="185" t="s">
        <v>69</v>
      </c>
      <c r="G94" s="184"/>
    </row>
    <row r="95" spans="1:7" ht="39" customHeight="1" x14ac:dyDescent="0.2">
      <c r="A95" s="182">
        <v>4</v>
      </c>
      <c r="B95" s="183" t="s">
        <v>243</v>
      </c>
      <c r="C95" s="183"/>
      <c r="D95" s="184" t="s">
        <v>245</v>
      </c>
      <c r="E95" s="184"/>
      <c r="F95" s="185" t="s">
        <v>69</v>
      </c>
      <c r="G95" s="184"/>
    </row>
    <row r="96" spans="1:7" ht="36.75" customHeight="1" x14ac:dyDescent="0.2">
      <c r="A96" s="182">
        <v>5</v>
      </c>
      <c r="B96" s="183" t="s">
        <v>246</v>
      </c>
      <c r="C96" s="183"/>
      <c r="D96" s="184" t="s">
        <v>337</v>
      </c>
      <c r="E96" s="184"/>
      <c r="F96" s="185" t="s">
        <v>69</v>
      </c>
      <c r="G96" s="184"/>
    </row>
    <row r="97" spans="1:7" ht="39" customHeight="1" x14ac:dyDescent="0.2">
      <c r="A97" s="182">
        <v>6</v>
      </c>
      <c r="B97" s="183" t="s">
        <v>247</v>
      </c>
      <c r="C97" s="183"/>
      <c r="D97" s="184" t="s">
        <v>336</v>
      </c>
      <c r="E97" s="184"/>
      <c r="F97" s="185" t="s">
        <v>69</v>
      </c>
      <c r="G97" s="184"/>
    </row>
    <row r="98" spans="1:7" ht="37.5" customHeight="1" x14ac:dyDescent="0.2">
      <c r="A98" s="182">
        <v>7</v>
      </c>
      <c r="B98" s="183" t="s">
        <v>248</v>
      </c>
      <c r="C98" s="183"/>
      <c r="D98" s="184" t="s">
        <v>338</v>
      </c>
      <c r="E98" s="184"/>
      <c r="F98" s="185" t="s">
        <v>69</v>
      </c>
      <c r="G98" s="184"/>
    </row>
    <row r="99" spans="1:7" ht="31.5" customHeight="1" x14ac:dyDescent="0.2">
      <c r="A99" s="182">
        <v>8</v>
      </c>
      <c r="B99" s="183" t="s">
        <v>192</v>
      </c>
      <c r="C99" s="183" t="s">
        <v>97</v>
      </c>
      <c r="D99" s="184" t="s">
        <v>339</v>
      </c>
      <c r="E99" s="184" t="s">
        <v>101</v>
      </c>
      <c r="F99" s="185" t="s">
        <v>69</v>
      </c>
      <c r="G99" s="184" t="s">
        <v>101</v>
      </c>
    </row>
    <row r="100" spans="1:7" ht="30.75" customHeight="1" x14ac:dyDescent="0.2">
      <c r="A100" s="182">
        <v>9</v>
      </c>
      <c r="B100" s="183" t="s">
        <v>193</v>
      </c>
      <c r="C100" s="183" t="s">
        <v>97</v>
      </c>
      <c r="D100" s="184" t="s">
        <v>250</v>
      </c>
      <c r="E100" s="184" t="s">
        <v>101</v>
      </c>
      <c r="F100" s="185" t="s">
        <v>69</v>
      </c>
      <c r="G100" s="184" t="s">
        <v>101</v>
      </c>
    </row>
    <row r="101" spans="1:7" ht="33" customHeight="1" x14ac:dyDescent="0.2">
      <c r="A101" s="182">
        <v>10</v>
      </c>
      <c r="B101" s="183" t="s">
        <v>194</v>
      </c>
      <c r="C101" s="183" t="s">
        <v>97</v>
      </c>
      <c r="D101" s="184" t="s">
        <v>251</v>
      </c>
      <c r="E101" s="184" t="s">
        <v>101</v>
      </c>
      <c r="F101" s="185" t="s">
        <v>69</v>
      </c>
      <c r="G101" s="184" t="s">
        <v>101</v>
      </c>
    </row>
    <row r="102" spans="1:7" ht="30.75" customHeight="1" x14ac:dyDescent="0.2">
      <c r="A102" s="182">
        <v>11</v>
      </c>
      <c r="B102" s="183" t="s">
        <v>249</v>
      </c>
      <c r="C102" s="183"/>
      <c r="D102" s="184" t="s">
        <v>341</v>
      </c>
      <c r="E102" s="184"/>
      <c r="F102" s="185" t="s">
        <v>69</v>
      </c>
      <c r="G102" s="184"/>
    </row>
    <row r="103" spans="1:7" ht="30.75" customHeight="1" x14ac:dyDescent="0.2">
      <c r="A103" s="182">
        <v>12</v>
      </c>
      <c r="B103" s="183" t="s">
        <v>252</v>
      </c>
      <c r="C103" s="183"/>
      <c r="D103" s="184" t="s">
        <v>342</v>
      </c>
      <c r="E103" s="184"/>
      <c r="F103" s="185" t="s">
        <v>69</v>
      </c>
      <c r="G103" s="184"/>
    </row>
    <row r="104" spans="1:7" ht="31.5" customHeight="1" x14ac:dyDescent="0.2">
      <c r="A104" s="182">
        <v>13</v>
      </c>
      <c r="B104" s="183" t="s">
        <v>253</v>
      </c>
      <c r="C104" s="183"/>
      <c r="D104" s="184" t="s">
        <v>254</v>
      </c>
      <c r="E104" s="184" t="s">
        <v>347</v>
      </c>
      <c r="F104" s="185" t="s">
        <v>68</v>
      </c>
      <c r="G104" s="184" t="s">
        <v>340</v>
      </c>
    </row>
    <row r="105" spans="1:7" ht="39.75" customHeight="1" x14ac:dyDescent="0.2">
      <c r="A105" s="182">
        <v>14</v>
      </c>
      <c r="B105" s="183" t="s">
        <v>195</v>
      </c>
      <c r="C105" s="183" t="s">
        <v>97</v>
      </c>
      <c r="D105" s="184" t="s">
        <v>120</v>
      </c>
      <c r="E105" s="184" t="s">
        <v>101</v>
      </c>
      <c r="F105" s="185" t="s">
        <v>69</v>
      </c>
      <c r="G105" s="184" t="s">
        <v>101</v>
      </c>
    </row>
    <row r="106" spans="1:7" ht="45" customHeight="1" x14ac:dyDescent="0.2">
      <c r="A106" s="215">
        <v>15</v>
      </c>
      <c r="B106" s="200" t="s">
        <v>345</v>
      </c>
      <c r="C106" s="200"/>
      <c r="D106" s="201" t="s">
        <v>346</v>
      </c>
      <c r="E106" s="201"/>
      <c r="F106" s="185" t="s">
        <v>69</v>
      </c>
      <c r="G106" s="201"/>
    </row>
    <row r="107" spans="1:7" ht="14.25" thickBot="1" x14ac:dyDescent="0.25">
      <c r="A107" s="186">
        <v>15</v>
      </c>
      <c r="B107" s="187" t="s">
        <v>94</v>
      </c>
      <c r="C107" s="187"/>
      <c r="D107" s="188"/>
      <c r="E107" s="188"/>
      <c r="F107" s="188"/>
      <c r="G107" s="188"/>
    </row>
    <row r="108" spans="1:7" x14ac:dyDescent="0.15">
      <c r="G108" s="189" t="s">
        <v>97</v>
      </c>
    </row>
    <row r="109" spans="1:7" ht="16.5" thickBot="1" x14ac:dyDescent="0.25">
      <c r="A109" s="316" t="s">
        <v>230</v>
      </c>
      <c r="B109" s="316"/>
      <c r="C109" s="316"/>
      <c r="D109" s="316"/>
      <c r="E109" s="316"/>
      <c r="F109" s="316"/>
      <c r="G109" s="316"/>
    </row>
    <row r="110" spans="1:7" ht="16.5" customHeight="1" thickTop="1" x14ac:dyDescent="0.2">
      <c r="A110" s="161"/>
      <c r="B110" s="162" t="s">
        <v>79</v>
      </c>
      <c r="C110" s="317" t="s">
        <v>162</v>
      </c>
      <c r="D110" s="318"/>
      <c r="E110" s="319"/>
      <c r="F110" s="163" t="s">
        <v>80</v>
      </c>
      <c r="G110" s="164" t="s">
        <v>239</v>
      </c>
    </row>
    <row r="111" spans="1:7" ht="20.25" customHeight="1" x14ac:dyDescent="0.2">
      <c r="A111" s="165"/>
      <c r="B111" s="166" t="s">
        <v>81</v>
      </c>
      <c r="C111" s="320" t="s">
        <v>101</v>
      </c>
      <c r="D111" s="321"/>
      <c r="E111" s="321"/>
      <c r="F111" s="321"/>
      <c r="G111" s="322"/>
    </row>
    <row r="112" spans="1:7" ht="19.5" customHeight="1" x14ac:dyDescent="0.2">
      <c r="A112" s="167"/>
      <c r="B112" s="166" t="s">
        <v>82</v>
      </c>
      <c r="C112" s="320"/>
      <c r="D112" s="321"/>
      <c r="E112" s="321"/>
      <c r="F112" s="321"/>
      <c r="G112" s="322"/>
    </row>
    <row r="113" spans="1:7" ht="21.75" customHeight="1" x14ac:dyDescent="0.2">
      <c r="A113" s="167"/>
      <c r="B113" s="166" t="s">
        <v>83</v>
      </c>
      <c r="C113" s="308"/>
      <c r="D113" s="309"/>
      <c r="E113" s="309"/>
      <c r="F113" s="309"/>
      <c r="G113" s="309"/>
    </row>
    <row r="114" spans="1:7" ht="48" customHeight="1" thickBot="1" x14ac:dyDescent="0.25">
      <c r="A114" s="168"/>
      <c r="B114" s="169" t="s">
        <v>84</v>
      </c>
      <c r="C114" s="310" t="s">
        <v>149</v>
      </c>
      <c r="D114" s="311"/>
      <c r="E114" s="311"/>
      <c r="F114" s="311"/>
      <c r="G114" s="312"/>
    </row>
    <row r="115" spans="1:7" x14ac:dyDescent="0.2">
      <c r="A115" s="170"/>
      <c r="B115" s="171" t="s">
        <v>85</v>
      </c>
      <c r="C115" s="313" t="s">
        <v>101</v>
      </c>
      <c r="D115" s="314"/>
      <c r="E115" s="315"/>
      <c r="F115" s="172" t="s">
        <v>86</v>
      </c>
      <c r="G115" s="173" t="s">
        <v>101</v>
      </c>
    </row>
    <row r="116" spans="1:7" ht="14.25" thickBot="1" x14ac:dyDescent="0.25">
      <c r="A116" s="174"/>
      <c r="B116" s="175" t="s">
        <v>87</v>
      </c>
      <c r="C116" s="305" t="s">
        <v>88</v>
      </c>
      <c r="D116" s="306"/>
      <c r="E116" s="307"/>
      <c r="F116" s="176" t="s">
        <v>89</v>
      </c>
      <c r="G116" s="177" t="s">
        <v>101</v>
      </c>
    </row>
    <row r="117" spans="1:7" ht="23.25" thickBot="1" x14ac:dyDescent="0.25">
      <c r="A117" s="178" t="s">
        <v>90</v>
      </c>
      <c r="B117" s="179" t="s">
        <v>91</v>
      </c>
      <c r="C117" s="179" t="s">
        <v>95</v>
      </c>
      <c r="D117" s="179" t="s">
        <v>92</v>
      </c>
      <c r="E117" s="179" t="s">
        <v>96</v>
      </c>
      <c r="F117" s="180" t="s">
        <v>75</v>
      </c>
      <c r="G117" s="181" t="s">
        <v>93</v>
      </c>
    </row>
    <row r="118" spans="1:7" ht="123" customHeight="1" x14ac:dyDescent="0.2">
      <c r="A118" s="182">
        <v>1</v>
      </c>
      <c r="B118" s="183" t="s">
        <v>148</v>
      </c>
      <c r="C118" s="183" t="s">
        <v>161</v>
      </c>
      <c r="D118" s="184" t="s">
        <v>150</v>
      </c>
      <c r="E118" s="184" t="s">
        <v>101</v>
      </c>
      <c r="F118" s="185" t="s">
        <v>78</v>
      </c>
      <c r="G118" s="184" t="s">
        <v>101</v>
      </c>
    </row>
    <row r="119" spans="1:7" ht="366" customHeight="1" x14ac:dyDescent="0.2">
      <c r="A119" s="182">
        <v>2</v>
      </c>
      <c r="B119" s="183" t="s">
        <v>151</v>
      </c>
      <c r="C119" s="183" t="s">
        <v>97</v>
      </c>
      <c r="D119" s="184" t="s">
        <v>152</v>
      </c>
      <c r="E119" s="184" t="s">
        <v>101</v>
      </c>
      <c r="F119" s="185" t="s">
        <v>78</v>
      </c>
      <c r="G119" s="184" t="s">
        <v>101</v>
      </c>
    </row>
    <row r="120" spans="1:7" ht="26.25" customHeight="1" x14ac:dyDescent="0.2">
      <c r="A120" s="182">
        <v>3</v>
      </c>
      <c r="B120" s="183" t="s">
        <v>153</v>
      </c>
      <c r="C120" s="183"/>
      <c r="D120" s="184" t="s">
        <v>154</v>
      </c>
      <c r="E120" s="184"/>
      <c r="F120" s="185" t="s">
        <v>78</v>
      </c>
      <c r="G120" s="184"/>
    </row>
    <row r="121" spans="1:7" ht="21" customHeight="1" x14ac:dyDescent="0.2">
      <c r="A121" s="182">
        <v>4</v>
      </c>
      <c r="B121" s="183" t="s">
        <v>155</v>
      </c>
      <c r="C121" s="183"/>
      <c r="D121" s="184" t="s">
        <v>156</v>
      </c>
      <c r="E121" s="184"/>
      <c r="F121" s="185" t="s">
        <v>78</v>
      </c>
      <c r="G121" s="184"/>
    </row>
    <row r="122" spans="1:7" ht="20.25" customHeight="1" x14ac:dyDescent="0.2">
      <c r="A122" s="182">
        <v>5</v>
      </c>
      <c r="B122" s="183" t="s">
        <v>157</v>
      </c>
      <c r="C122" s="183"/>
      <c r="D122" s="184" t="s">
        <v>156</v>
      </c>
      <c r="E122" s="184"/>
      <c r="F122" s="185" t="s">
        <v>78</v>
      </c>
      <c r="G122" s="184"/>
    </row>
    <row r="123" spans="1:7" ht="24" x14ac:dyDescent="0.2">
      <c r="A123" s="182">
        <v>6</v>
      </c>
      <c r="B123" s="183" t="s">
        <v>158</v>
      </c>
      <c r="C123" s="183"/>
      <c r="D123" s="184" t="s">
        <v>159</v>
      </c>
      <c r="E123" s="184"/>
      <c r="F123" s="185" t="s">
        <v>78</v>
      </c>
      <c r="G123" s="184"/>
    </row>
    <row r="124" spans="1:7" ht="19.5" customHeight="1" x14ac:dyDescent="0.2">
      <c r="A124" s="182">
        <v>7</v>
      </c>
      <c r="B124" s="183" t="s">
        <v>121</v>
      </c>
      <c r="C124" s="183" t="s">
        <v>97</v>
      </c>
      <c r="D124" s="184" t="s">
        <v>122</v>
      </c>
      <c r="E124" s="184" t="s">
        <v>101</v>
      </c>
      <c r="F124" s="185" t="s">
        <v>78</v>
      </c>
      <c r="G124" s="184" t="s">
        <v>101</v>
      </c>
    </row>
    <row r="125" spans="1:7" ht="19.5" customHeight="1" x14ac:dyDescent="0.2">
      <c r="A125" s="182">
        <v>8</v>
      </c>
      <c r="B125" s="183" t="s">
        <v>160</v>
      </c>
      <c r="C125" s="183"/>
      <c r="D125" s="184" t="s">
        <v>156</v>
      </c>
      <c r="E125" s="184"/>
      <c r="F125" s="185" t="s">
        <v>78</v>
      </c>
      <c r="G125" s="184"/>
    </row>
    <row r="126" spans="1:7" ht="24.75" customHeight="1" x14ac:dyDescent="0.2">
      <c r="A126" s="182">
        <v>9</v>
      </c>
      <c r="B126" s="183" t="s">
        <v>104</v>
      </c>
      <c r="C126" s="183" t="s">
        <v>97</v>
      </c>
      <c r="D126" s="184" t="s">
        <v>111</v>
      </c>
      <c r="E126" s="184" t="s">
        <v>101</v>
      </c>
      <c r="F126" s="185" t="s">
        <v>78</v>
      </c>
      <c r="G126" s="184" t="s">
        <v>101</v>
      </c>
    </row>
    <row r="127" spans="1:7" ht="14.25" thickBot="1" x14ac:dyDescent="0.25">
      <c r="A127" s="186">
        <v>10</v>
      </c>
      <c r="B127" s="187" t="s">
        <v>94</v>
      </c>
      <c r="C127" s="187"/>
      <c r="D127" s="188"/>
      <c r="E127" s="188"/>
      <c r="F127" s="188"/>
      <c r="G127" s="188"/>
    </row>
    <row r="128" spans="1:7" x14ac:dyDescent="0.15">
      <c r="G128" s="189" t="s">
        <v>97</v>
      </c>
    </row>
    <row r="129" spans="1:7" ht="16.5" thickBot="1" x14ac:dyDescent="0.25">
      <c r="A129" s="316" t="s">
        <v>231</v>
      </c>
      <c r="B129" s="316"/>
      <c r="C129" s="316"/>
      <c r="D129" s="316"/>
      <c r="E129" s="316"/>
      <c r="F129" s="316"/>
      <c r="G129" s="316"/>
    </row>
    <row r="130" spans="1:7" ht="21" customHeight="1" thickTop="1" x14ac:dyDescent="0.2">
      <c r="A130" s="161"/>
      <c r="B130" s="162" t="s">
        <v>79</v>
      </c>
      <c r="C130" s="317" t="s">
        <v>163</v>
      </c>
      <c r="D130" s="318"/>
      <c r="E130" s="319"/>
      <c r="F130" s="163" t="s">
        <v>80</v>
      </c>
      <c r="G130" s="164" t="s">
        <v>240</v>
      </c>
    </row>
    <row r="131" spans="1:7" x14ac:dyDescent="0.2">
      <c r="A131" s="165"/>
      <c r="B131" s="166" t="s">
        <v>81</v>
      </c>
      <c r="C131" s="320" t="s">
        <v>101</v>
      </c>
      <c r="D131" s="321"/>
      <c r="E131" s="321"/>
      <c r="F131" s="321"/>
      <c r="G131" s="322"/>
    </row>
    <row r="132" spans="1:7" x14ac:dyDescent="0.2">
      <c r="A132" s="167"/>
      <c r="B132" s="166" t="s">
        <v>82</v>
      </c>
      <c r="C132" s="320"/>
      <c r="D132" s="321"/>
      <c r="E132" s="321"/>
      <c r="F132" s="321"/>
      <c r="G132" s="322"/>
    </row>
    <row r="133" spans="1:7" x14ac:dyDescent="0.2">
      <c r="A133" s="167"/>
      <c r="B133" s="166" t="s">
        <v>83</v>
      </c>
      <c r="C133" s="308"/>
      <c r="D133" s="309"/>
      <c r="E133" s="309"/>
      <c r="F133" s="309"/>
      <c r="G133" s="309"/>
    </row>
    <row r="134" spans="1:7" ht="60.75" customHeight="1" thickBot="1" x14ac:dyDescent="0.25">
      <c r="A134" s="168"/>
      <c r="B134" s="169" t="s">
        <v>84</v>
      </c>
      <c r="C134" s="310" t="s">
        <v>169</v>
      </c>
      <c r="D134" s="311"/>
      <c r="E134" s="311"/>
      <c r="F134" s="311"/>
      <c r="G134" s="312"/>
    </row>
    <row r="135" spans="1:7" ht="25.5" customHeight="1" x14ac:dyDescent="0.2">
      <c r="A135" s="170"/>
      <c r="B135" s="171" t="s">
        <v>85</v>
      </c>
      <c r="C135" s="313" t="s">
        <v>101</v>
      </c>
      <c r="D135" s="314"/>
      <c r="E135" s="315"/>
      <c r="F135" s="172" t="s">
        <v>86</v>
      </c>
      <c r="G135" s="173" t="s">
        <v>101</v>
      </c>
    </row>
    <row r="136" spans="1:7" ht="25.5" customHeight="1" thickBot="1" x14ac:dyDescent="0.25">
      <c r="A136" s="174"/>
      <c r="B136" s="175" t="s">
        <v>87</v>
      </c>
      <c r="C136" s="305" t="s">
        <v>88</v>
      </c>
      <c r="D136" s="306"/>
      <c r="E136" s="307"/>
      <c r="F136" s="176" t="s">
        <v>89</v>
      </c>
      <c r="G136" s="177" t="s">
        <v>101</v>
      </c>
    </row>
    <row r="137" spans="1:7" ht="23.25" thickBot="1" x14ac:dyDescent="0.25">
      <c r="A137" s="178" t="s">
        <v>90</v>
      </c>
      <c r="B137" s="179" t="s">
        <v>91</v>
      </c>
      <c r="C137" s="179" t="s">
        <v>95</v>
      </c>
      <c r="D137" s="179" t="s">
        <v>92</v>
      </c>
      <c r="E137" s="179" t="s">
        <v>96</v>
      </c>
      <c r="F137" s="180" t="s">
        <v>75</v>
      </c>
      <c r="G137" s="181" t="s">
        <v>93</v>
      </c>
    </row>
    <row r="138" spans="1:7" ht="123.75" customHeight="1" x14ac:dyDescent="0.2">
      <c r="A138" s="182">
        <v>1</v>
      </c>
      <c r="B138" s="183" t="s">
        <v>148</v>
      </c>
      <c r="C138" s="183" t="s">
        <v>168</v>
      </c>
      <c r="D138" s="184" t="s">
        <v>150</v>
      </c>
      <c r="E138" s="184" t="s">
        <v>101</v>
      </c>
      <c r="F138" s="185" t="s">
        <v>78</v>
      </c>
      <c r="G138" s="184" t="s">
        <v>101</v>
      </c>
    </row>
    <row r="139" spans="1:7" ht="387" customHeight="1" x14ac:dyDescent="0.2">
      <c r="A139" s="182">
        <v>2</v>
      </c>
      <c r="B139" s="183" t="s">
        <v>151</v>
      </c>
      <c r="C139" s="183"/>
      <c r="D139" s="184" t="s">
        <v>170</v>
      </c>
      <c r="E139" s="195" t="s">
        <v>164</v>
      </c>
      <c r="F139" s="185" t="s">
        <v>70</v>
      </c>
      <c r="G139" s="184" t="s">
        <v>101</v>
      </c>
    </row>
    <row r="140" spans="1:7" x14ac:dyDescent="0.2">
      <c r="A140" s="182">
        <v>3</v>
      </c>
      <c r="B140" s="183" t="s">
        <v>153</v>
      </c>
      <c r="C140" s="183"/>
      <c r="D140" s="184" t="s">
        <v>154</v>
      </c>
      <c r="E140" s="184"/>
      <c r="F140" s="185" t="s">
        <v>78</v>
      </c>
      <c r="G140" s="184"/>
    </row>
    <row r="141" spans="1:7" ht="36" x14ac:dyDescent="0.2">
      <c r="A141" s="182">
        <v>4</v>
      </c>
      <c r="B141" s="183" t="s">
        <v>165</v>
      </c>
      <c r="C141" s="183"/>
      <c r="D141" s="184" t="s">
        <v>166</v>
      </c>
      <c r="E141" s="184"/>
      <c r="F141" s="185" t="s">
        <v>78</v>
      </c>
      <c r="G141" s="184"/>
    </row>
    <row r="142" spans="1:7" x14ac:dyDescent="0.2">
      <c r="A142" s="182">
        <v>5</v>
      </c>
      <c r="B142" s="183" t="s">
        <v>157</v>
      </c>
      <c r="C142" s="183"/>
      <c r="D142" s="184" t="s">
        <v>156</v>
      </c>
      <c r="E142" s="184"/>
      <c r="F142" s="185" t="s">
        <v>78</v>
      </c>
      <c r="G142" s="184"/>
    </row>
    <row r="143" spans="1:7" ht="24" x14ac:dyDescent="0.2">
      <c r="A143" s="182">
        <v>6</v>
      </c>
      <c r="B143" s="183" t="s">
        <v>158</v>
      </c>
      <c r="C143" s="183"/>
      <c r="D143" s="184" t="s">
        <v>159</v>
      </c>
      <c r="E143" s="184"/>
      <c r="F143" s="185" t="s">
        <v>78</v>
      </c>
      <c r="G143" s="184"/>
    </row>
    <row r="144" spans="1:7" ht="22.5" customHeight="1" x14ac:dyDescent="0.2">
      <c r="A144" s="182">
        <v>7</v>
      </c>
      <c r="B144" s="183" t="s">
        <v>121</v>
      </c>
      <c r="C144" s="183" t="s">
        <v>97</v>
      </c>
      <c r="D144" s="184" t="s">
        <v>167</v>
      </c>
      <c r="E144" s="184" t="s">
        <v>101</v>
      </c>
      <c r="F144" s="185" t="s">
        <v>78</v>
      </c>
      <c r="G144" s="184" t="s">
        <v>101</v>
      </c>
    </row>
    <row r="145" spans="1:7" ht="21.75" customHeight="1" x14ac:dyDescent="0.2">
      <c r="A145" s="182">
        <v>8</v>
      </c>
      <c r="B145" s="183" t="s">
        <v>160</v>
      </c>
      <c r="C145" s="183"/>
      <c r="D145" s="184" t="s">
        <v>156</v>
      </c>
      <c r="E145" s="184"/>
      <c r="F145" s="185" t="s">
        <v>78</v>
      </c>
      <c r="G145" s="184"/>
    </row>
    <row r="146" spans="1:7" ht="26.25" customHeight="1" x14ac:dyDescent="0.2">
      <c r="A146" s="182">
        <v>9</v>
      </c>
      <c r="B146" s="183" t="s">
        <v>104</v>
      </c>
      <c r="C146" s="183" t="s">
        <v>97</v>
      </c>
      <c r="D146" s="184" t="s">
        <v>111</v>
      </c>
      <c r="E146" s="184" t="s">
        <v>146</v>
      </c>
      <c r="F146" s="185" t="s">
        <v>78</v>
      </c>
      <c r="G146" s="184" t="s">
        <v>101</v>
      </c>
    </row>
    <row r="147" spans="1:7" ht="14.25" thickBot="1" x14ac:dyDescent="0.25">
      <c r="A147" s="186">
        <v>10</v>
      </c>
      <c r="B147" s="187" t="s">
        <v>94</v>
      </c>
      <c r="C147" s="187"/>
      <c r="D147" s="188"/>
      <c r="E147" s="188"/>
      <c r="F147" s="188"/>
      <c r="G147" s="188"/>
    </row>
    <row r="148" spans="1:7" x14ac:dyDescent="0.2">
      <c r="A148" s="197"/>
      <c r="B148" s="198"/>
      <c r="C148" s="198"/>
      <c r="D148" s="199"/>
      <c r="E148" s="199"/>
      <c r="F148" s="199"/>
      <c r="G148" s="199"/>
    </row>
    <row r="149" spans="1:7" x14ac:dyDescent="0.15">
      <c r="G149" s="189" t="s">
        <v>97</v>
      </c>
    </row>
    <row r="150" spans="1:7" x14ac:dyDescent="0.15">
      <c r="G150" s="189"/>
    </row>
    <row r="151" spans="1:7" ht="16.5" thickBot="1" x14ac:dyDescent="0.25">
      <c r="A151" s="316" t="s">
        <v>232</v>
      </c>
      <c r="B151" s="316"/>
      <c r="C151" s="316"/>
      <c r="D151" s="316"/>
      <c r="E151" s="316"/>
      <c r="F151" s="316"/>
      <c r="G151" s="316"/>
    </row>
    <row r="152" spans="1:7" ht="21" customHeight="1" thickTop="1" x14ac:dyDescent="0.2">
      <c r="A152" s="161"/>
      <c r="B152" s="162" t="s">
        <v>79</v>
      </c>
      <c r="C152" s="317" t="s">
        <v>287</v>
      </c>
      <c r="D152" s="318"/>
      <c r="E152" s="319"/>
      <c r="F152" s="163" t="s">
        <v>80</v>
      </c>
      <c r="G152" s="164" t="s">
        <v>241</v>
      </c>
    </row>
    <row r="153" spans="1:7" x14ac:dyDescent="0.2">
      <c r="A153" s="165"/>
      <c r="B153" s="166" t="s">
        <v>81</v>
      </c>
      <c r="C153" s="320" t="s">
        <v>101</v>
      </c>
      <c r="D153" s="321"/>
      <c r="E153" s="321"/>
      <c r="F153" s="321"/>
      <c r="G153" s="322"/>
    </row>
    <row r="154" spans="1:7" x14ac:dyDescent="0.2">
      <c r="A154" s="167"/>
      <c r="B154" s="166" t="s">
        <v>82</v>
      </c>
      <c r="C154" s="320"/>
      <c r="D154" s="321"/>
      <c r="E154" s="321"/>
      <c r="F154" s="321"/>
      <c r="G154" s="322"/>
    </row>
    <row r="155" spans="1:7" x14ac:dyDescent="0.2">
      <c r="A155" s="167"/>
      <c r="B155" s="166" t="s">
        <v>83</v>
      </c>
      <c r="C155" s="308"/>
      <c r="D155" s="309"/>
      <c r="E155" s="309"/>
      <c r="F155" s="309"/>
      <c r="G155" s="309"/>
    </row>
    <row r="156" spans="1:7" ht="165" customHeight="1" thickBot="1" x14ac:dyDescent="0.25">
      <c r="A156" s="168"/>
      <c r="B156" s="169" t="s">
        <v>84</v>
      </c>
      <c r="C156" s="310" t="s">
        <v>281</v>
      </c>
      <c r="D156" s="311"/>
      <c r="E156" s="311"/>
      <c r="F156" s="311"/>
      <c r="G156" s="312"/>
    </row>
    <row r="157" spans="1:7" ht="18" customHeight="1" x14ac:dyDescent="0.2">
      <c r="A157" s="170"/>
      <c r="B157" s="171" t="s">
        <v>85</v>
      </c>
      <c r="C157" s="313" t="s">
        <v>235</v>
      </c>
      <c r="D157" s="314"/>
      <c r="E157" s="315"/>
      <c r="F157" s="172" t="s">
        <v>86</v>
      </c>
      <c r="G157" s="173">
        <v>45257</v>
      </c>
    </row>
    <row r="158" spans="1:7" ht="14.25" thickBot="1" x14ac:dyDescent="0.25">
      <c r="A158" s="174"/>
      <c r="B158" s="175" t="s">
        <v>87</v>
      </c>
      <c r="C158" s="305" t="s">
        <v>88</v>
      </c>
      <c r="D158" s="306"/>
      <c r="E158" s="307"/>
      <c r="F158" s="176" t="s">
        <v>89</v>
      </c>
      <c r="G158" s="177" t="s">
        <v>101</v>
      </c>
    </row>
    <row r="159" spans="1:7" ht="23.25" thickBot="1" x14ac:dyDescent="0.25">
      <c r="A159" s="178" t="s">
        <v>90</v>
      </c>
      <c r="B159" s="179" t="s">
        <v>91</v>
      </c>
      <c r="C159" s="179" t="s">
        <v>95</v>
      </c>
      <c r="D159" s="179" t="s">
        <v>92</v>
      </c>
      <c r="E159" s="179" t="s">
        <v>96</v>
      </c>
      <c r="F159" s="180" t="s">
        <v>75</v>
      </c>
      <c r="G159" s="181" t="s">
        <v>93</v>
      </c>
    </row>
    <row r="160" spans="1:7" ht="25.5" customHeight="1" x14ac:dyDescent="0.2">
      <c r="A160" s="182">
        <v>1</v>
      </c>
      <c r="B160" s="183" t="s">
        <v>260</v>
      </c>
      <c r="C160" s="183" t="s">
        <v>280</v>
      </c>
      <c r="D160" s="183" t="s">
        <v>280</v>
      </c>
      <c r="E160" s="183" t="s">
        <v>280</v>
      </c>
      <c r="F160" s="185" t="s">
        <v>78</v>
      </c>
      <c r="G160" s="184" t="s">
        <v>262</v>
      </c>
    </row>
    <row r="161" spans="1:7" ht="34.5" customHeight="1" x14ac:dyDescent="0.2">
      <c r="A161" s="182">
        <v>2</v>
      </c>
      <c r="B161" s="183" t="s">
        <v>282</v>
      </c>
      <c r="C161" s="183" t="s">
        <v>283</v>
      </c>
      <c r="D161" s="184" t="s">
        <v>283</v>
      </c>
      <c r="E161" s="184" t="s">
        <v>283</v>
      </c>
      <c r="F161" s="185" t="s">
        <v>78</v>
      </c>
      <c r="G161" s="184"/>
    </row>
    <row r="162" spans="1:7" ht="60" customHeight="1" x14ac:dyDescent="0.2">
      <c r="A162" s="182">
        <v>3</v>
      </c>
      <c r="B162" s="183" t="s">
        <v>264</v>
      </c>
      <c r="C162" s="183" t="s">
        <v>265</v>
      </c>
      <c r="D162" s="183" t="s">
        <v>284</v>
      </c>
      <c r="E162" s="183" t="s">
        <v>284</v>
      </c>
      <c r="F162" s="185" t="s">
        <v>78</v>
      </c>
      <c r="G162" s="184" t="s">
        <v>262</v>
      </c>
    </row>
    <row r="163" spans="1:7" ht="30.75" customHeight="1" x14ac:dyDescent="0.2">
      <c r="A163" s="182">
        <v>4</v>
      </c>
      <c r="B163" s="183" t="s">
        <v>171</v>
      </c>
      <c r="C163" s="183"/>
      <c r="D163" s="184" t="s">
        <v>285</v>
      </c>
      <c r="E163" s="184" t="s">
        <v>101</v>
      </c>
      <c r="F163" s="185" t="s">
        <v>78</v>
      </c>
      <c r="G163" s="184" t="s">
        <v>101</v>
      </c>
    </row>
    <row r="164" spans="1:7" ht="366" customHeight="1" x14ac:dyDescent="0.2">
      <c r="A164" s="182">
        <v>5</v>
      </c>
      <c r="B164" s="183" t="s">
        <v>286</v>
      </c>
      <c r="C164" s="183"/>
      <c r="D164" s="184" t="s">
        <v>288</v>
      </c>
      <c r="E164" s="184" t="s">
        <v>101</v>
      </c>
      <c r="F164" s="185" t="s">
        <v>78</v>
      </c>
      <c r="G164" s="184" t="s">
        <v>101</v>
      </c>
    </row>
    <row r="165" spans="1:7" ht="39" customHeight="1" x14ac:dyDescent="0.2">
      <c r="A165" s="182">
        <v>6</v>
      </c>
      <c r="B165" s="183" t="s">
        <v>153</v>
      </c>
      <c r="C165" s="183"/>
      <c r="D165" s="184" t="s">
        <v>173</v>
      </c>
      <c r="E165" s="184"/>
      <c r="F165" s="185" t="s">
        <v>78</v>
      </c>
      <c r="G165" s="184"/>
    </row>
    <row r="166" spans="1:7" ht="38.25" customHeight="1" x14ac:dyDescent="0.2">
      <c r="A166" s="182">
        <v>7</v>
      </c>
      <c r="B166" s="183" t="s">
        <v>175</v>
      </c>
      <c r="C166" s="183" t="s">
        <v>97</v>
      </c>
      <c r="D166" s="184" t="s">
        <v>172</v>
      </c>
      <c r="E166" s="184" t="s">
        <v>101</v>
      </c>
      <c r="F166" s="185" t="s">
        <v>78</v>
      </c>
      <c r="G166" s="184" t="s">
        <v>101</v>
      </c>
    </row>
    <row r="167" spans="1:7" ht="48" x14ac:dyDescent="0.2">
      <c r="A167" s="182">
        <v>8</v>
      </c>
      <c r="B167" s="183" t="s">
        <v>104</v>
      </c>
      <c r="C167" s="183" t="s">
        <v>97</v>
      </c>
      <c r="D167" s="184" t="s">
        <v>174</v>
      </c>
      <c r="E167" s="184" t="s">
        <v>101</v>
      </c>
      <c r="F167" s="185" t="s">
        <v>78</v>
      </c>
      <c r="G167" s="184" t="s">
        <v>101</v>
      </c>
    </row>
    <row r="168" spans="1:7" ht="20.25" customHeight="1" x14ac:dyDescent="0.2">
      <c r="A168" s="182">
        <v>9</v>
      </c>
      <c r="B168" s="183" t="s">
        <v>106</v>
      </c>
      <c r="C168" s="183" t="s">
        <v>97</v>
      </c>
      <c r="D168" s="184" t="s">
        <v>107</v>
      </c>
      <c r="E168" s="184" t="s">
        <v>101</v>
      </c>
      <c r="F168" s="185" t="s">
        <v>78</v>
      </c>
      <c r="G168" s="184" t="s">
        <v>101</v>
      </c>
    </row>
    <row r="169" spans="1:7" ht="25.5" customHeight="1" x14ac:dyDescent="0.2">
      <c r="A169" s="182">
        <v>10</v>
      </c>
      <c r="B169" s="183" t="s">
        <v>178</v>
      </c>
      <c r="C169" s="183" t="s">
        <v>97</v>
      </c>
      <c r="D169" s="184" t="s">
        <v>176</v>
      </c>
      <c r="E169" s="184" t="s">
        <v>101</v>
      </c>
      <c r="F169" s="185" t="s">
        <v>78</v>
      </c>
      <c r="G169" s="184" t="s">
        <v>101</v>
      </c>
    </row>
    <row r="170" spans="1:7" ht="28.5" customHeight="1" x14ac:dyDescent="0.2">
      <c r="A170" s="182">
        <v>11</v>
      </c>
      <c r="B170" s="183" t="s">
        <v>155</v>
      </c>
      <c r="C170" s="183"/>
      <c r="D170" s="184" t="s">
        <v>156</v>
      </c>
      <c r="E170" s="184"/>
      <c r="F170" s="185" t="s">
        <v>78</v>
      </c>
      <c r="G170" s="184"/>
    </row>
    <row r="171" spans="1:7" ht="22.5" customHeight="1" x14ac:dyDescent="0.2">
      <c r="A171" s="182">
        <v>12</v>
      </c>
      <c r="B171" s="183" t="s">
        <v>157</v>
      </c>
      <c r="C171" s="183"/>
      <c r="D171" s="184" t="s">
        <v>156</v>
      </c>
      <c r="E171" s="184"/>
      <c r="F171" s="185" t="s">
        <v>78</v>
      </c>
      <c r="G171" s="184"/>
    </row>
    <row r="172" spans="1:7" ht="25.5" customHeight="1" x14ac:dyDescent="0.2">
      <c r="A172" s="182">
        <v>13</v>
      </c>
      <c r="B172" s="183" t="s">
        <v>177</v>
      </c>
      <c r="C172" s="183"/>
      <c r="D172" s="184" t="s">
        <v>156</v>
      </c>
      <c r="E172" s="184"/>
      <c r="F172" s="185" t="s">
        <v>78</v>
      </c>
      <c r="G172" s="184"/>
    </row>
    <row r="173" spans="1:7" ht="30" customHeight="1" x14ac:dyDescent="0.2">
      <c r="A173" s="182">
        <v>14</v>
      </c>
      <c r="B173" s="183" t="s">
        <v>183</v>
      </c>
      <c r="C173" s="183"/>
      <c r="D173" s="184">
        <v>9.016</v>
      </c>
      <c r="E173" s="184"/>
      <c r="F173" s="185" t="s">
        <v>78</v>
      </c>
      <c r="G173" s="184"/>
    </row>
    <row r="174" spans="1:7" ht="30" customHeight="1" x14ac:dyDescent="0.2">
      <c r="A174" s="182">
        <v>15</v>
      </c>
      <c r="B174" s="183" t="s">
        <v>181</v>
      </c>
      <c r="C174" s="183"/>
      <c r="D174" s="184" t="s">
        <v>182</v>
      </c>
      <c r="E174" s="184"/>
      <c r="F174" s="185" t="s">
        <v>78</v>
      </c>
      <c r="G174" s="184"/>
    </row>
    <row r="175" spans="1:7" ht="63" customHeight="1" x14ac:dyDescent="0.2">
      <c r="A175" s="182">
        <v>16</v>
      </c>
      <c r="B175" s="183" t="s">
        <v>104</v>
      </c>
      <c r="C175" s="183" t="s">
        <v>97</v>
      </c>
      <c r="D175" s="184" t="s">
        <v>179</v>
      </c>
      <c r="E175" s="184" t="s">
        <v>101</v>
      </c>
      <c r="F175" s="185" t="s">
        <v>78</v>
      </c>
      <c r="G175" s="184" t="s">
        <v>101</v>
      </c>
    </row>
    <row r="176" spans="1:7" ht="30.75" customHeight="1" x14ac:dyDescent="0.2">
      <c r="A176" s="182">
        <v>17</v>
      </c>
      <c r="B176" s="183" t="s">
        <v>106</v>
      </c>
      <c r="C176" s="183" t="s">
        <v>97</v>
      </c>
      <c r="D176" s="184" t="s">
        <v>107</v>
      </c>
      <c r="E176" s="184" t="s">
        <v>101</v>
      </c>
      <c r="F176" s="185" t="s">
        <v>78</v>
      </c>
      <c r="G176" s="184" t="s">
        <v>101</v>
      </c>
    </row>
    <row r="177" spans="1:7" ht="30.75" customHeight="1" x14ac:dyDescent="0.2">
      <c r="A177" s="182">
        <v>18</v>
      </c>
      <c r="B177" s="183" t="s">
        <v>185</v>
      </c>
      <c r="C177" s="183"/>
      <c r="D177" s="184" t="s">
        <v>156</v>
      </c>
      <c r="E177" s="184"/>
      <c r="F177" s="185" t="s">
        <v>78</v>
      </c>
      <c r="G177" s="184"/>
    </row>
    <row r="178" spans="1:7" ht="61.5" customHeight="1" x14ac:dyDescent="0.2">
      <c r="A178" s="182">
        <v>19</v>
      </c>
      <c r="B178" s="183" t="s">
        <v>104</v>
      </c>
      <c r="C178" s="183" t="s">
        <v>97</v>
      </c>
      <c r="D178" s="184" t="s">
        <v>184</v>
      </c>
      <c r="E178" s="184" t="s">
        <v>101</v>
      </c>
      <c r="F178" s="185" t="s">
        <v>78</v>
      </c>
      <c r="G178" s="184" t="s">
        <v>101</v>
      </c>
    </row>
    <row r="179" spans="1:7" ht="24" customHeight="1" x14ac:dyDescent="0.2">
      <c r="A179" s="182">
        <v>20</v>
      </c>
      <c r="B179" s="183" t="s">
        <v>138</v>
      </c>
      <c r="C179" s="183" t="s">
        <v>97</v>
      </c>
      <c r="D179" s="184" t="s">
        <v>107</v>
      </c>
      <c r="E179" s="184" t="s">
        <v>101</v>
      </c>
      <c r="F179" s="185" t="s">
        <v>78</v>
      </c>
      <c r="G179" s="184" t="s">
        <v>101</v>
      </c>
    </row>
    <row r="180" spans="1:7" ht="25.5" customHeight="1" x14ac:dyDescent="0.2">
      <c r="A180" s="182">
        <v>21</v>
      </c>
      <c r="B180" s="183" t="s">
        <v>104</v>
      </c>
      <c r="C180" s="183" t="s">
        <v>97</v>
      </c>
      <c r="D180" s="184" t="s">
        <v>111</v>
      </c>
      <c r="E180" s="184" t="s">
        <v>101</v>
      </c>
      <c r="F180" s="185" t="s">
        <v>78</v>
      </c>
      <c r="G180" s="184" t="s">
        <v>101</v>
      </c>
    </row>
    <row r="181" spans="1:7" ht="51" customHeight="1" x14ac:dyDescent="0.2">
      <c r="A181" s="182">
        <v>22</v>
      </c>
      <c r="B181" s="200" t="s">
        <v>187</v>
      </c>
      <c r="C181" s="200"/>
      <c r="D181" s="201" t="s">
        <v>188</v>
      </c>
      <c r="E181" s="201"/>
      <c r="F181" s="185" t="s">
        <v>78</v>
      </c>
      <c r="G181" s="201"/>
    </row>
    <row r="182" spans="1:7" ht="30.75" customHeight="1" thickBot="1" x14ac:dyDescent="0.25">
      <c r="A182" s="182">
        <v>23</v>
      </c>
      <c r="B182" s="187" t="s">
        <v>94</v>
      </c>
      <c r="C182" s="187"/>
      <c r="D182" s="188"/>
      <c r="E182" s="188"/>
      <c r="F182" s="185" t="s">
        <v>78</v>
      </c>
      <c r="G182" s="188"/>
    </row>
    <row r="183" spans="1:7" x14ac:dyDescent="0.15">
      <c r="G183" s="189" t="s">
        <v>97</v>
      </c>
    </row>
    <row r="184" spans="1:7" ht="16.5" thickBot="1" x14ac:dyDescent="0.25">
      <c r="A184" s="316" t="s">
        <v>233</v>
      </c>
      <c r="B184" s="316"/>
      <c r="C184" s="316"/>
      <c r="D184" s="316"/>
      <c r="E184" s="316"/>
      <c r="F184" s="316"/>
      <c r="G184" s="316"/>
    </row>
    <row r="185" spans="1:7" ht="22.5" customHeight="1" thickTop="1" x14ac:dyDescent="0.2">
      <c r="A185" s="161"/>
      <c r="B185" s="162" t="s">
        <v>79</v>
      </c>
      <c r="C185" s="317" t="s">
        <v>268</v>
      </c>
      <c r="D185" s="318"/>
      <c r="E185" s="319"/>
      <c r="F185" s="163" t="s">
        <v>80</v>
      </c>
      <c r="G185" s="164" t="s">
        <v>233</v>
      </c>
    </row>
    <row r="186" spans="1:7" x14ac:dyDescent="0.2">
      <c r="A186" s="165"/>
      <c r="B186" s="166" t="s">
        <v>81</v>
      </c>
      <c r="C186" s="320" t="s">
        <v>101</v>
      </c>
      <c r="D186" s="321"/>
      <c r="E186" s="321"/>
      <c r="F186" s="321"/>
      <c r="G186" s="322"/>
    </row>
    <row r="187" spans="1:7" x14ac:dyDescent="0.2">
      <c r="A187" s="167"/>
      <c r="B187" s="166" t="s">
        <v>82</v>
      </c>
      <c r="C187" s="320"/>
      <c r="D187" s="321"/>
      <c r="E187" s="321"/>
      <c r="F187" s="321"/>
      <c r="G187" s="322"/>
    </row>
    <row r="188" spans="1:7" x14ac:dyDescent="0.2">
      <c r="A188" s="167"/>
      <c r="B188" s="166" t="s">
        <v>83</v>
      </c>
      <c r="C188" s="308"/>
      <c r="D188" s="309"/>
      <c r="E188" s="309"/>
      <c r="F188" s="309"/>
      <c r="G188" s="309"/>
    </row>
    <row r="189" spans="1:7" ht="177" customHeight="1" thickBot="1" x14ac:dyDescent="0.25">
      <c r="A189" s="168"/>
      <c r="B189" s="169" t="s">
        <v>84</v>
      </c>
      <c r="C189" s="310" t="s">
        <v>263</v>
      </c>
      <c r="D189" s="311"/>
      <c r="E189" s="311"/>
      <c r="F189" s="311"/>
      <c r="G189" s="312"/>
    </row>
    <row r="190" spans="1:7" ht="21.75" customHeight="1" x14ac:dyDescent="0.2">
      <c r="A190" s="170"/>
      <c r="B190" s="171" t="s">
        <v>85</v>
      </c>
      <c r="C190" s="313" t="s">
        <v>101</v>
      </c>
      <c r="D190" s="314"/>
      <c r="E190" s="315"/>
      <c r="F190" s="172" t="s">
        <v>86</v>
      </c>
      <c r="G190" s="173" t="s">
        <v>101</v>
      </c>
    </row>
    <row r="191" spans="1:7" ht="22.5" customHeight="1" thickBot="1" x14ac:dyDescent="0.25">
      <c r="A191" s="174"/>
      <c r="B191" s="175" t="s">
        <v>87</v>
      </c>
      <c r="C191" s="305" t="s">
        <v>257</v>
      </c>
      <c r="D191" s="306"/>
      <c r="E191" s="307"/>
      <c r="F191" s="176" t="s">
        <v>89</v>
      </c>
      <c r="G191" s="177" t="s">
        <v>101</v>
      </c>
    </row>
    <row r="192" spans="1:7" ht="23.25" thickBot="1" x14ac:dyDescent="0.25">
      <c r="A192" s="178" t="s">
        <v>90</v>
      </c>
      <c r="B192" s="179" t="s">
        <v>91</v>
      </c>
      <c r="C192" s="179" t="s">
        <v>95</v>
      </c>
      <c r="D192" s="179" t="s">
        <v>92</v>
      </c>
      <c r="E192" s="179" t="s">
        <v>96</v>
      </c>
      <c r="F192" s="180" t="s">
        <v>75</v>
      </c>
      <c r="G192" s="181" t="s">
        <v>93</v>
      </c>
    </row>
    <row r="193" spans="1:7" ht="36.75" customHeight="1" x14ac:dyDescent="0.2">
      <c r="A193" s="182">
        <v>1</v>
      </c>
      <c r="B193" s="183" t="s">
        <v>260</v>
      </c>
      <c r="C193" s="183" t="s">
        <v>258</v>
      </c>
      <c r="D193" s="183" t="s">
        <v>258</v>
      </c>
      <c r="E193" s="183" t="s">
        <v>258</v>
      </c>
      <c r="F193" s="185" t="s">
        <v>78</v>
      </c>
      <c r="G193" s="184" t="s">
        <v>262</v>
      </c>
    </row>
    <row r="194" spans="1:7" ht="24" customHeight="1" x14ac:dyDescent="0.2">
      <c r="A194" s="182">
        <v>2</v>
      </c>
      <c r="B194" s="183" t="s">
        <v>259</v>
      </c>
      <c r="C194" s="183" t="s">
        <v>261</v>
      </c>
      <c r="D194" s="183" t="s">
        <v>261</v>
      </c>
      <c r="E194" s="183" t="s">
        <v>261</v>
      </c>
      <c r="F194" s="185" t="s">
        <v>78</v>
      </c>
      <c r="G194" s="184" t="s">
        <v>262</v>
      </c>
    </row>
    <row r="195" spans="1:7" ht="60.75" customHeight="1" x14ac:dyDescent="0.2">
      <c r="A195" s="182">
        <v>3</v>
      </c>
      <c r="B195" s="183" t="s">
        <v>264</v>
      </c>
      <c r="C195" s="183" t="s">
        <v>265</v>
      </c>
      <c r="D195" s="183" t="s">
        <v>266</v>
      </c>
      <c r="E195" s="183" t="s">
        <v>266</v>
      </c>
      <c r="F195" s="185" t="s">
        <v>78</v>
      </c>
      <c r="G195" s="184" t="s">
        <v>262</v>
      </c>
    </row>
    <row r="196" spans="1:7" ht="33.75" customHeight="1" x14ac:dyDescent="0.2">
      <c r="A196" s="182">
        <v>4</v>
      </c>
      <c r="B196" s="183" t="s">
        <v>171</v>
      </c>
      <c r="C196" s="183"/>
      <c r="D196" s="184" t="s">
        <v>267</v>
      </c>
      <c r="E196" s="184" t="s">
        <v>101</v>
      </c>
      <c r="F196" s="185" t="s">
        <v>78</v>
      </c>
      <c r="G196" s="184" t="s">
        <v>101</v>
      </c>
    </row>
    <row r="197" spans="1:7" ht="370.5" customHeight="1" x14ac:dyDescent="0.2">
      <c r="A197" s="182">
        <v>5</v>
      </c>
      <c r="B197" s="183" t="s">
        <v>211</v>
      </c>
      <c r="C197" s="183" t="s">
        <v>97</v>
      </c>
      <c r="D197" s="184" t="s">
        <v>270</v>
      </c>
      <c r="E197" s="184" t="s">
        <v>101</v>
      </c>
      <c r="F197" s="185" t="s">
        <v>78</v>
      </c>
      <c r="G197" s="184" t="s">
        <v>101</v>
      </c>
    </row>
    <row r="198" spans="1:7" ht="48" customHeight="1" x14ac:dyDescent="0.2">
      <c r="A198" s="182">
        <v>6</v>
      </c>
      <c r="B198" s="183" t="s">
        <v>271</v>
      </c>
      <c r="C198" s="183"/>
      <c r="D198" s="184" t="s">
        <v>272</v>
      </c>
      <c r="E198" s="184"/>
      <c r="F198" s="185" t="s">
        <v>78</v>
      </c>
      <c r="G198" s="184"/>
    </row>
    <row r="199" spans="1:7" ht="27" customHeight="1" x14ac:dyDescent="0.2">
      <c r="A199" s="182">
        <v>7</v>
      </c>
      <c r="B199" s="183" t="s">
        <v>273</v>
      </c>
      <c r="C199" s="183"/>
      <c r="D199" s="184" t="s">
        <v>276</v>
      </c>
      <c r="E199" s="184"/>
      <c r="F199" s="185" t="s">
        <v>78</v>
      </c>
      <c r="G199" s="184"/>
    </row>
    <row r="200" spans="1:7" ht="23.25" customHeight="1" x14ac:dyDescent="0.2">
      <c r="A200" s="182">
        <v>8</v>
      </c>
      <c r="B200" s="183" t="s">
        <v>274</v>
      </c>
      <c r="C200" s="183" t="s">
        <v>97</v>
      </c>
      <c r="D200" s="184" t="s">
        <v>275</v>
      </c>
      <c r="E200" s="184" t="s">
        <v>101</v>
      </c>
      <c r="F200" s="185" t="s">
        <v>78</v>
      </c>
      <c r="G200" s="184" t="s">
        <v>101</v>
      </c>
    </row>
    <row r="201" spans="1:7" ht="51" customHeight="1" x14ac:dyDescent="0.2">
      <c r="A201" s="182">
        <v>9</v>
      </c>
      <c r="B201" s="183" t="s">
        <v>212</v>
      </c>
      <c r="C201" s="183"/>
      <c r="D201" s="184" t="s">
        <v>213</v>
      </c>
      <c r="E201" s="184" t="s">
        <v>279</v>
      </c>
      <c r="F201" s="185" t="s">
        <v>78</v>
      </c>
      <c r="G201" s="184"/>
    </row>
    <row r="202" spans="1:7" ht="23.25" customHeight="1" x14ac:dyDescent="0.2">
      <c r="A202" s="182">
        <v>10</v>
      </c>
      <c r="B202" s="183" t="s">
        <v>165</v>
      </c>
      <c r="C202" s="183"/>
      <c r="D202" s="184" t="s">
        <v>156</v>
      </c>
      <c r="E202" s="184"/>
      <c r="F202" s="185" t="s">
        <v>78</v>
      </c>
      <c r="G202" s="184"/>
    </row>
    <row r="203" spans="1:7" ht="23.25" customHeight="1" x14ac:dyDescent="0.2">
      <c r="A203" s="182">
        <v>11</v>
      </c>
      <c r="B203" s="183" t="s">
        <v>177</v>
      </c>
      <c r="C203" s="183"/>
      <c r="D203" s="184" t="s">
        <v>156</v>
      </c>
      <c r="E203" s="184"/>
      <c r="F203" s="185" t="s">
        <v>78</v>
      </c>
      <c r="G203" s="184"/>
    </row>
    <row r="204" spans="1:7" ht="23.25" customHeight="1" x14ac:dyDescent="0.2">
      <c r="A204" s="182">
        <v>12</v>
      </c>
      <c r="B204" s="183" t="s">
        <v>157</v>
      </c>
      <c r="C204" s="183"/>
      <c r="D204" s="184" t="s">
        <v>156</v>
      </c>
      <c r="E204" s="184"/>
      <c r="F204" s="185" t="s">
        <v>78</v>
      </c>
      <c r="G204" s="184"/>
    </row>
    <row r="205" spans="1:7" ht="23.25" customHeight="1" x14ac:dyDescent="0.2">
      <c r="A205" s="182">
        <v>10</v>
      </c>
      <c r="B205" s="183" t="s">
        <v>214</v>
      </c>
      <c r="C205" s="183"/>
      <c r="D205" s="184" t="s">
        <v>156</v>
      </c>
      <c r="E205" s="184"/>
      <c r="F205" s="185" t="s">
        <v>78</v>
      </c>
      <c r="G205" s="184"/>
    </row>
    <row r="206" spans="1:7" ht="48" x14ac:dyDescent="0.2">
      <c r="A206" s="182">
        <v>11</v>
      </c>
      <c r="B206" s="183" t="s">
        <v>104</v>
      </c>
      <c r="C206" s="183" t="s">
        <v>97</v>
      </c>
      <c r="D206" s="184" t="s">
        <v>174</v>
      </c>
      <c r="E206" s="184" t="s">
        <v>101</v>
      </c>
      <c r="F206" s="185" t="s">
        <v>78</v>
      </c>
      <c r="G206" s="184" t="s">
        <v>101</v>
      </c>
    </row>
    <row r="207" spans="1:7" ht="21.75" customHeight="1" x14ac:dyDescent="0.2">
      <c r="A207" s="182">
        <v>12</v>
      </c>
      <c r="B207" s="183" t="s">
        <v>106</v>
      </c>
      <c r="C207" s="183" t="s">
        <v>97</v>
      </c>
      <c r="D207" s="184" t="s">
        <v>107</v>
      </c>
      <c r="E207" s="184" t="s">
        <v>101</v>
      </c>
      <c r="F207" s="185" t="s">
        <v>78</v>
      </c>
      <c r="G207" s="184" t="s">
        <v>101</v>
      </c>
    </row>
    <row r="208" spans="1:7" ht="29.25" customHeight="1" x14ac:dyDescent="0.2">
      <c r="A208" s="182">
        <v>11</v>
      </c>
      <c r="B208" s="183" t="s">
        <v>277</v>
      </c>
      <c r="C208" s="183" t="s">
        <v>97</v>
      </c>
      <c r="D208" s="184" t="s">
        <v>156</v>
      </c>
      <c r="E208" s="184" t="s">
        <v>101</v>
      </c>
      <c r="F208" s="185" t="s">
        <v>78</v>
      </c>
      <c r="G208" s="184" t="s">
        <v>101</v>
      </c>
    </row>
    <row r="209" spans="1:7" ht="25.5" customHeight="1" x14ac:dyDescent="0.2">
      <c r="A209" s="182">
        <v>12</v>
      </c>
      <c r="B209" s="183" t="s">
        <v>181</v>
      </c>
      <c r="C209" s="183" t="s">
        <v>97</v>
      </c>
      <c r="D209" s="184" t="s">
        <v>278</v>
      </c>
      <c r="E209" s="184" t="s">
        <v>101</v>
      </c>
      <c r="F209" s="185" t="s">
        <v>78</v>
      </c>
      <c r="G209" s="184" t="s">
        <v>101</v>
      </c>
    </row>
    <row r="210" spans="1:7" ht="51" customHeight="1" x14ac:dyDescent="0.2">
      <c r="A210" s="182">
        <v>13</v>
      </c>
      <c r="B210" s="183" t="s">
        <v>215</v>
      </c>
      <c r="C210" s="183" t="s">
        <v>97</v>
      </c>
      <c r="D210" s="184" t="s">
        <v>174</v>
      </c>
      <c r="E210" s="184" t="s">
        <v>101</v>
      </c>
      <c r="F210" s="185" t="s">
        <v>78</v>
      </c>
      <c r="G210" s="184" t="s">
        <v>101</v>
      </c>
    </row>
    <row r="211" spans="1:7" ht="46.5" customHeight="1" x14ac:dyDescent="0.2">
      <c r="A211" s="182">
        <v>14</v>
      </c>
      <c r="B211" s="183" t="s">
        <v>216</v>
      </c>
      <c r="C211" s="183" t="s">
        <v>97</v>
      </c>
      <c r="D211" s="184" t="s">
        <v>217</v>
      </c>
      <c r="E211" s="184" t="s">
        <v>101</v>
      </c>
      <c r="F211" s="185" t="s">
        <v>78</v>
      </c>
      <c r="G211" s="184" t="s">
        <v>101</v>
      </c>
    </row>
    <row r="212" spans="1:7" ht="38.25" customHeight="1" x14ac:dyDescent="0.2">
      <c r="A212" s="182">
        <v>15</v>
      </c>
      <c r="B212" s="183" t="s">
        <v>218</v>
      </c>
      <c r="C212" s="183" t="s">
        <v>97</v>
      </c>
      <c r="D212" s="184" t="s">
        <v>219</v>
      </c>
      <c r="E212" s="184" t="s">
        <v>101</v>
      </c>
      <c r="F212" s="185" t="s">
        <v>78</v>
      </c>
      <c r="G212" s="184" t="s">
        <v>101</v>
      </c>
    </row>
    <row r="213" spans="1:7" ht="14.25" thickBot="1" x14ac:dyDescent="0.25">
      <c r="A213" s="186">
        <v>16</v>
      </c>
      <c r="B213" s="187" t="s">
        <v>94</v>
      </c>
      <c r="C213" s="187"/>
      <c r="D213" s="188"/>
      <c r="E213" s="188"/>
      <c r="F213" s="188"/>
      <c r="G213" s="188"/>
    </row>
    <row r="214" spans="1:7" x14ac:dyDescent="0.15">
      <c r="G214" s="189" t="s">
        <v>97</v>
      </c>
    </row>
    <row r="215" spans="1:7" ht="16.5" thickBot="1" x14ac:dyDescent="0.25">
      <c r="A215" s="316" t="s">
        <v>234</v>
      </c>
      <c r="B215" s="316"/>
      <c r="C215" s="316"/>
      <c r="D215" s="316"/>
      <c r="E215" s="316"/>
      <c r="F215" s="316"/>
      <c r="G215" s="316"/>
    </row>
    <row r="216" spans="1:7" ht="14.25" thickTop="1" x14ac:dyDescent="0.2">
      <c r="A216" s="161"/>
      <c r="B216" s="162" t="s">
        <v>79</v>
      </c>
      <c r="C216" s="317" t="s">
        <v>269</v>
      </c>
      <c r="D216" s="318"/>
      <c r="E216" s="319"/>
      <c r="F216" s="163" t="s">
        <v>80</v>
      </c>
      <c r="G216" s="164" t="s">
        <v>234</v>
      </c>
    </row>
    <row r="217" spans="1:7" x14ac:dyDescent="0.2">
      <c r="A217" s="165"/>
      <c r="B217" s="166" t="s">
        <v>81</v>
      </c>
      <c r="C217" s="320" t="s">
        <v>101</v>
      </c>
      <c r="D217" s="321"/>
      <c r="E217" s="321"/>
      <c r="F217" s="321"/>
      <c r="G217" s="322"/>
    </row>
    <row r="218" spans="1:7" x14ac:dyDescent="0.2">
      <c r="A218" s="167"/>
      <c r="B218" s="166" t="s">
        <v>82</v>
      </c>
      <c r="C218" s="320"/>
      <c r="D218" s="321"/>
      <c r="E218" s="321"/>
      <c r="F218" s="321"/>
      <c r="G218" s="322"/>
    </row>
    <row r="219" spans="1:7" x14ac:dyDescent="0.2">
      <c r="A219" s="167"/>
      <c r="B219" s="166" t="s">
        <v>83</v>
      </c>
      <c r="C219" s="308"/>
      <c r="D219" s="309"/>
      <c r="E219" s="309"/>
      <c r="F219" s="309"/>
      <c r="G219" s="309"/>
    </row>
    <row r="220" spans="1:7" ht="44.25" customHeight="1" thickBot="1" x14ac:dyDescent="0.25">
      <c r="A220" s="168"/>
      <c r="B220" s="169" t="s">
        <v>84</v>
      </c>
      <c r="C220" s="310" t="s">
        <v>220</v>
      </c>
      <c r="D220" s="311"/>
      <c r="E220" s="311"/>
      <c r="F220" s="311"/>
      <c r="G220" s="312"/>
    </row>
    <row r="221" spans="1:7" x14ac:dyDescent="0.2">
      <c r="A221" s="170"/>
      <c r="B221" s="171" t="s">
        <v>85</v>
      </c>
      <c r="C221" s="313" t="s">
        <v>101</v>
      </c>
      <c r="D221" s="314"/>
      <c r="E221" s="315"/>
      <c r="F221" s="172" t="s">
        <v>86</v>
      </c>
      <c r="G221" s="173" t="s">
        <v>101</v>
      </c>
    </row>
    <row r="222" spans="1:7" ht="14.25" thickBot="1" x14ac:dyDescent="0.25">
      <c r="A222" s="174"/>
      <c r="B222" s="175" t="s">
        <v>87</v>
      </c>
      <c r="C222" s="305" t="s">
        <v>88</v>
      </c>
      <c r="D222" s="306"/>
      <c r="E222" s="307"/>
      <c r="F222" s="176" t="s">
        <v>89</v>
      </c>
      <c r="G222" s="177" t="s">
        <v>101</v>
      </c>
    </row>
    <row r="223" spans="1:7" ht="23.25" thickBot="1" x14ac:dyDescent="0.25">
      <c r="A223" s="178" t="s">
        <v>90</v>
      </c>
      <c r="B223" s="179" t="s">
        <v>91</v>
      </c>
      <c r="C223" s="179" t="s">
        <v>95</v>
      </c>
      <c r="D223" s="179" t="s">
        <v>92</v>
      </c>
      <c r="E223" s="179" t="s">
        <v>96</v>
      </c>
      <c r="F223" s="180" t="s">
        <v>75</v>
      </c>
      <c r="G223" s="181" t="s">
        <v>93</v>
      </c>
    </row>
    <row r="224" spans="1:7" ht="118.5" customHeight="1" x14ac:dyDescent="0.2">
      <c r="A224" s="182">
        <v>1</v>
      </c>
      <c r="B224" s="183" t="s">
        <v>171</v>
      </c>
      <c r="C224" s="183" t="s">
        <v>221</v>
      </c>
      <c r="D224" s="184" t="s">
        <v>222</v>
      </c>
      <c r="E224" s="184" t="s">
        <v>101</v>
      </c>
      <c r="F224" s="185" t="s">
        <v>78</v>
      </c>
      <c r="G224" s="184" t="s">
        <v>101</v>
      </c>
    </row>
    <row r="225" spans="1:7" ht="366" customHeight="1" x14ac:dyDescent="0.2">
      <c r="A225" s="182">
        <v>2</v>
      </c>
      <c r="B225" s="183" t="s">
        <v>186</v>
      </c>
      <c r="C225" s="183" t="s">
        <v>223</v>
      </c>
      <c r="D225" s="184" t="s">
        <v>224</v>
      </c>
      <c r="E225" s="184" t="s">
        <v>101</v>
      </c>
      <c r="F225" s="185" t="s">
        <v>78</v>
      </c>
      <c r="G225" s="184" t="s">
        <v>101</v>
      </c>
    </row>
    <row r="226" spans="1:7" ht="33.75" customHeight="1" x14ac:dyDescent="0.2">
      <c r="A226" s="182">
        <v>3</v>
      </c>
      <c r="B226" s="183" t="s">
        <v>155</v>
      </c>
      <c r="C226" s="183"/>
      <c r="D226" s="184" t="s">
        <v>156</v>
      </c>
      <c r="E226" s="184"/>
      <c r="F226" s="185" t="s">
        <v>78</v>
      </c>
      <c r="G226" s="184"/>
    </row>
    <row r="227" spans="1:7" ht="42" customHeight="1" x14ac:dyDescent="0.2">
      <c r="A227" s="182">
        <v>4</v>
      </c>
      <c r="B227" s="183" t="s">
        <v>177</v>
      </c>
      <c r="C227" s="183"/>
      <c r="D227" s="184" t="s">
        <v>156</v>
      </c>
      <c r="E227" s="184"/>
      <c r="F227" s="185"/>
      <c r="G227" s="184"/>
    </row>
    <row r="228" spans="1:7" ht="97.5" customHeight="1" x14ac:dyDescent="0.2">
      <c r="A228" s="182">
        <v>5</v>
      </c>
      <c r="B228" s="183" t="s">
        <v>123</v>
      </c>
      <c r="C228" s="183" t="s">
        <v>97</v>
      </c>
      <c r="D228" s="184" t="s">
        <v>225</v>
      </c>
      <c r="E228" s="184" t="s">
        <v>101</v>
      </c>
      <c r="F228" s="185" t="s">
        <v>78</v>
      </c>
      <c r="G228" s="184" t="s">
        <v>101</v>
      </c>
    </row>
    <row r="229" spans="1:7" ht="27.75" customHeight="1" x14ac:dyDescent="0.2">
      <c r="A229" s="182">
        <v>6</v>
      </c>
      <c r="B229" s="183" t="s">
        <v>226</v>
      </c>
      <c r="C229" s="183"/>
      <c r="D229" s="184" t="s">
        <v>227</v>
      </c>
      <c r="E229" s="184"/>
      <c r="F229" s="185" t="s">
        <v>78</v>
      </c>
      <c r="G229" s="184"/>
    </row>
    <row r="230" spans="1:7" ht="27" customHeight="1" x14ac:dyDescent="0.2">
      <c r="A230" s="182">
        <v>7</v>
      </c>
      <c r="B230" s="183" t="s">
        <v>104</v>
      </c>
      <c r="C230" s="183" t="s">
        <v>97</v>
      </c>
      <c r="D230" s="184" t="s">
        <v>111</v>
      </c>
      <c r="E230" s="184" t="s">
        <v>101</v>
      </c>
      <c r="F230" s="185" t="s">
        <v>78</v>
      </c>
      <c r="G230" s="184" t="s">
        <v>101</v>
      </c>
    </row>
    <row r="231" spans="1:7" ht="14.25" thickBot="1" x14ac:dyDescent="0.25">
      <c r="A231" s="186">
        <v>8</v>
      </c>
      <c r="B231" s="187" t="s">
        <v>94</v>
      </c>
      <c r="C231" s="187"/>
      <c r="D231" s="188"/>
      <c r="E231" s="188"/>
      <c r="F231" s="188"/>
      <c r="G231" s="188"/>
    </row>
    <row r="232" spans="1:7" x14ac:dyDescent="0.15">
      <c r="G232" s="189" t="s">
        <v>97</v>
      </c>
    </row>
  </sheetData>
  <mergeCells count="71">
    <mergeCell ref="C40:G40"/>
    <mergeCell ref="A1:G1"/>
    <mergeCell ref="C2:E2"/>
    <mergeCell ref="C3:G3"/>
    <mergeCell ref="C4:G4"/>
    <mergeCell ref="C5:G5"/>
    <mergeCell ref="C6:G6"/>
    <mergeCell ref="C7:E7"/>
    <mergeCell ref="C8:E8"/>
    <mergeCell ref="A37:G37"/>
    <mergeCell ref="C38:E38"/>
    <mergeCell ref="C39:G39"/>
    <mergeCell ref="C67:E67"/>
    <mergeCell ref="C41:G41"/>
    <mergeCell ref="C42:G42"/>
    <mergeCell ref="C43:E43"/>
    <mergeCell ref="C44:E44"/>
    <mergeCell ref="A60:G60"/>
    <mergeCell ref="C61:E61"/>
    <mergeCell ref="C62:G62"/>
    <mergeCell ref="C63:G63"/>
    <mergeCell ref="C64:G64"/>
    <mergeCell ref="C65:G65"/>
    <mergeCell ref="C66:E66"/>
    <mergeCell ref="C112:G112"/>
    <mergeCell ref="A83:G83"/>
    <mergeCell ref="C84:E84"/>
    <mergeCell ref="C85:G85"/>
    <mergeCell ref="C87:G87"/>
    <mergeCell ref="C88:G88"/>
    <mergeCell ref="C89:E89"/>
    <mergeCell ref="C90:E90"/>
    <mergeCell ref="A109:G109"/>
    <mergeCell ref="C110:E110"/>
    <mergeCell ref="C111:G111"/>
    <mergeCell ref="C136:E136"/>
    <mergeCell ref="C113:G113"/>
    <mergeCell ref="C114:G114"/>
    <mergeCell ref="C115:E115"/>
    <mergeCell ref="C116:E116"/>
    <mergeCell ref="A129:G129"/>
    <mergeCell ref="C130:E130"/>
    <mergeCell ref="C131:G131"/>
    <mergeCell ref="C132:G132"/>
    <mergeCell ref="C133:G133"/>
    <mergeCell ref="C134:G134"/>
    <mergeCell ref="C135:E135"/>
    <mergeCell ref="C187:G187"/>
    <mergeCell ref="A151:G151"/>
    <mergeCell ref="C152:E152"/>
    <mergeCell ref="C153:G153"/>
    <mergeCell ref="C154:G154"/>
    <mergeCell ref="C155:G155"/>
    <mergeCell ref="C156:G156"/>
    <mergeCell ref="C157:E157"/>
    <mergeCell ref="C158:E158"/>
    <mergeCell ref="A184:G184"/>
    <mergeCell ref="C185:E185"/>
    <mergeCell ref="C186:G186"/>
    <mergeCell ref="C222:E222"/>
    <mergeCell ref="C188:G188"/>
    <mergeCell ref="C189:G189"/>
    <mergeCell ref="C190:E190"/>
    <mergeCell ref="C191:E191"/>
    <mergeCell ref="A215:G215"/>
    <mergeCell ref="C216:E216"/>
    <mergeCell ref="C217:G217"/>
    <mergeCell ref="C218:G218"/>
    <mergeCell ref="C219:G219"/>
    <mergeCell ref="C220:G220"/>
    <mergeCell ref="C221:E221"/>
  </mergeCells>
  <phoneticPr fontId="8" type="noConversion"/>
  <dataValidations count="1">
    <dataValidation type="list" allowBlank="1" showInputMessage="1" promptTitle="Valid values include:" prompt="U - Untested_x000a_P - Pass_x000a_F - Fail_x000a_B - Blocked_x000a_S - Skipped_x000a_n/a - Not applicable_x000a_" sqref="F10:F22 F138:F143 F125 F160:F165 F224:F227 F69:F70 F46:F47 F118:F123 F145 F193:F199 F92:F106" xr:uid="{DA2A3BA6-71F3-4CDB-8FA6-C5C7B9E497EC}">
      <formula1>"U,P,F,B,S,n/a"</formula1>
    </dataValidation>
  </dataValidations>
  <hyperlinks>
    <hyperlink ref="C87" r:id="rId1" xr:uid="{625DCC5D-CA53-4677-85A0-830751C4F11D}"/>
  </hyperlinks>
  <pageMargins left="0.7" right="0.7" top="0.75" bottom="0.75" header="0.3" footer="0.3"/>
  <pageSetup paperSize="9" orientation="portrait" horizontalDpi="0" verticalDpi="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32582">
    <comment s:ref="A1" rgbClr="EFC5E0"/>
    <comment s:ref="D4" rgbClr="EFC5E0"/>
    <comment s:ref="E4" rgbClr="EFC5E0"/>
    <comment s:ref="F4" rgbClr="EFC5E0"/>
    <comment s:ref="G4" rgbClr="EFC5E0"/>
    <comment s:ref="A12" rgbClr="EFC5E0"/>
    <comment s:ref="B12" rgbClr="EFC5E0"/>
    <comment s:ref="C12" rgbClr="EFC5E0"/>
    <comment s:ref="D12" rgbClr="EFC5E0"/>
    <comment s:ref="E12" rgbClr="EFC5E0"/>
    <comment s:ref="F12" rgbClr="EFC5E0"/>
    <comment s:ref="G12" rgbClr="EFC5E0"/>
    <comment s:ref="H12" rgbClr="EFC5E0"/>
    <comment s:ref="I12" rgbClr="EFC5E0"/>
  </commentList>
  <commentList sheetStid="32584">
    <comment s:ref="A1" rgbClr="EFC5E0"/>
    <comment s:ref="D4" rgbClr="EFC5E0"/>
    <comment s:ref="E4" rgbClr="EFC5E0"/>
    <comment s:ref="F4" rgbClr="EFC5E0"/>
    <comment s:ref="G4" rgbClr="EFC5E0"/>
    <comment s:ref="A12" rgbClr="EFC5E0"/>
    <comment s:ref="B12" rgbClr="EFC5E0"/>
    <comment s:ref="C12" rgbClr="EFC5E0"/>
    <comment s:ref="D12" rgbClr="EFC5E0"/>
    <comment s:ref="E12" rgbClr="EFC5E0"/>
    <comment s:ref="F12" rgbClr="EFC5E0"/>
    <comment s:ref="G12" rgbClr="EFC5E0"/>
    <comment s:ref="H12" rgbClr="EFC5E0"/>
    <comment s:ref="I12" rgbClr="EFC5E0"/>
  </commentList>
  <commentList sheetStid="32588">
    <comment s:ref="A1" rgbClr="CFC42C"/>
    <comment s:ref="D4" rgbClr="CFC42C"/>
    <comment s:ref="E4" rgbClr="CFC42C"/>
    <comment s:ref="F4" rgbClr="CFC42C"/>
    <comment s:ref="G4" rgbClr="CFC42C"/>
    <comment s:ref="A12" rgbClr="CFC42C"/>
    <comment s:ref="B12" rgbClr="CFC42C"/>
    <comment s:ref="C12" rgbClr="CFC42C"/>
    <comment s:ref="D12" rgbClr="CFC42C"/>
    <comment s:ref="E12" rgbClr="CFC42C"/>
    <comment s:ref="F12" rgbClr="CFC42C"/>
    <comment s:ref="G12" rgbClr="CFC42C"/>
    <comment s:ref="H12" rgbClr="CFC42C"/>
    <comment s:ref="I12" rgbClr="CFC42C"/>
  </commentList>
  <commentList sheetStid="32586">
    <comment s:ref="A1" rgbClr="EFC5E0"/>
    <comment s:ref="D4" rgbClr="EFC5E0"/>
    <comment s:ref="E4" rgbClr="EFC5E0"/>
    <comment s:ref="F4" rgbClr="EFC5E0"/>
    <comment s:ref="G4" rgbClr="EFC5E0"/>
    <comment s:ref="A12" rgbClr="EFC5E0"/>
    <comment s:ref="B12" rgbClr="EFC5E0"/>
    <comment s:ref="C12" rgbClr="EFC5E0"/>
    <comment s:ref="D12" rgbClr="EFC5E0"/>
    <comment s:ref="E12" rgbClr="EFC5E0"/>
    <comment s:ref="F12" rgbClr="EFC5E0"/>
    <comment s:ref="G12" rgbClr="EFC5E0"/>
    <comment s:ref="H12" rgbClr="EFC5E0"/>
    <comment s:ref="I12" rgbClr="EFC5E0"/>
  </commentList>
  <commentList sheetStid="32590">
    <comment s:ref="A1" rgbClr="EFC5E0"/>
    <comment s:ref="D4" rgbClr="EFC5E0"/>
    <comment s:ref="E4" rgbClr="EFC5E0"/>
    <comment s:ref="F4" rgbClr="EFC5E0"/>
    <comment s:ref="G4" rgbClr="EFC5E0"/>
    <comment s:ref="A12" rgbClr="EFC5E0"/>
    <comment s:ref="B12" rgbClr="EFC5E0"/>
    <comment s:ref="C12" rgbClr="EFC5E0"/>
    <comment s:ref="D12" rgbClr="EFC5E0"/>
    <comment s:ref="E12" rgbClr="EFC5E0"/>
    <comment s:ref="F12" rgbClr="EFC5E0"/>
    <comment s:ref="G12" rgbClr="EFC5E0"/>
    <comment s:ref="H12" rgbClr="EFC5E0"/>
    <comment s:ref="I12" rgbClr="EFC5E0"/>
  </commentList>
  <commentList sheetStid="32592">
    <comment s:ref="A1" rgbClr="EFC5E0"/>
    <comment s:ref="D4" rgbClr="EFC5E0"/>
    <comment s:ref="E4" rgbClr="EFC5E0"/>
    <comment s:ref="F4" rgbClr="EFC5E0"/>
    <comment s:ref="G4" rgbClr="EFC5E0"/>
    <comment s:ref="A12" rgbClr="EFC5E0"/>
    <comment s:ref="B12" rgbClr="EFC5E0"/>
    <comment s:ref="C12" rgbClr="EFC5E0"/>
    <comment s:ref="D12" rgbClr="EFC5E0"/>
    <comment s:ref="E12" rgbClr="EFC5E0"/>
    <comment s:ref="F12" rgbClr="EFC5E0"/>
    <comment s:ref="G12" rgbClr="EFC5E0"/>
    <comment s:ref="H12" rgbClr="EFC5E0"/>
    <comment s:ref="I12" rgbClr="EFC5E0"/>
  </commentList>
  <commentList sheetStid="32594">
    <comment s:ref="A1" rgbClr="EFC5E0"/>
    <comment s:ref="D4" rgbClr="EFC5E0"/>
    <comment s:ref="E4" rgbClr="EFC5E0"/>
    <comment s:ref="F4" rgbClr="EFC5E0"/>
    <comment s:ref="G4" rgbClr="EFC5E0"/>
    <comment s:ref="A12" rgbClr="EFC5E0"/>
    <comment s:ref="B12" rgbClr="EFC5E0"/>
    <comment s:ref="C12" rgbClr="EFC5E0"/>
    <comment s:ref="D12" rgbClr="EFC5E0"/>
    <comment s:ref="E12" rgbClr="EFC5E0"/>
    <comment s:ref="F12" rgbClr="EFC5E0"/>
    <comment s:ref="G12" rgbClr="EFC5E0"/>
    <comment s:ref="H12" rgbClr="EFC5E0"/>
    <comment s:ref="I12" rgbClr="EFC5E0"/>
  </commentList>
  <commentList sheetStid="32596">
    <comment s:ref="A1" rgbClr="EFC5E0"/>
    <comment s:ref="D4" rgbClr="EFC5E0"/>
    <comment s:ref="E4" rgbClr="EFC5E0"/>
    <comment s:ref="F4" rgbClr="EFC5E0"/>
    <comment s:ref="G4" rgbClr="EFC5E0"/>
    <comment s:ref="A12" rgbClr="EFC5E0"/>
    <comment s:ref="B12" rgbClr="EFC5E0"/>
    <comment s:ref="C12" rgbClr="EFC5E0"/>
    <comment s:ref="D12" rgbClr="EFC5E0"/>
    <comment s:ref="E12" rgbClr="EFC5E0"/>
    <comment s:ref="F12" rgbClr="EFC5E0"/>
    <comment s:ref="G12" rgbClr="EFC5E0"/>
    <comment s:ref="H12" rgbClr="EFC5E0"/>
    <comment s:ref="I12" rgbClr="EFC5E0"/>
  </commentList>
  <commentList sheetStid="32598">
    <comment s:ref="A1" rgbClr="EFC5E0"/>
    <comment s:ref="D4" rgbClr="EFC5E0"/>
    <comment s:ref="E4" rgbClr="EFC5E0"/>
    <comment s:ref="F4" rgbClr="EFC5E0"/>
    <comment s:ref="G4" rgbClr="EFC5E0"/>
    <comment s:ref="A12" rgbClr="EFC5E0"/>
    <comment s:ref="B12" rgbClr="EFC5E0"/>
    <comment s:ref="C12" rgbClr="EFC5E0"/>
    <comment s:ref="D12" rgbClr="EFC5E0"/>
    <comment s:ref="E12" rgbClr="EFC5E0"/>
    <comment s:ref="F12" rgbClr="EFC5E0"/>
    <comment s:ref="G12" rgbClr="EFC5E0"/>
    <comment s:ref="H12" rgbClr="EFC5E0"/>
    <comment s:ref="I12" rgbClr="EFC5E0"/>
  </commentList>
  <commentList sheetStid="32600">
    <comment s:ref="A1" rgbClr="EFC5E0"/>
    <comment s:ref="D4" rgbClr="EFC5E0"/>
    <comment s:ref="E4" rgbClr="EFC5E0"/>
    <comment s:ref="F4" rgbClr="EFC5E0"/>
    <comment s:ref="G4" rgbClr="EFC5E0"/>
    <comment s:ref="A12" rgbClr="EFC5E0"/>
    <comment s:ref="B12" rgbClr="EFC5E0"/>
    <comment s:ref="C12" rgbClr="EFC5E0"/>
    <comment s:ref="D12" rgbClr="EFC5E0"/>
    <comment s:ref="E12" rgbClr="EFC5E0"/>
    <comment s:ref="F12" rgbClr="EFC5E0"/>
    <comment s:ref="G12" rgbClr="EFC5E0"/>
    <comment s:ref="H12" rgbClr="EFC5E0"/>
    <comment s:ref="I12" rgbClr="EFC5E0"/>
  </commentList>
  <commentList sheetStid="32602">
    <comment s:ref="A1" rgbClr="EFC5E0"/>
    <comment s:ref="D4" rgbClr="EFC5E0"/>
    <comment s:ref="E4" rgbClr="EFC5E0"/>
    <comment s:ref="F4" rgbClr="EFC5E0"/>
    <comment s:ref="G4" rgbClr="EFC5E0"/>
    <comment s:ref="A12" rgbClr="EFC5E0"/>
    <comment s:ref="B12" rgbClr="EFC5E0"/>
    <comment s:ref="C12" rgbClr="EFC5E0"/>
    <comment s:ref="D12" rgbClr="EFC5E0"/>
    <comment s:ref="E12" rgbClr="EFC5E0"/>
    <comment s:ref="F12" rgbClr="EFC5E0"/>
    <comment s:ref="G12" rgbClr="EFC5E0"/>
    <comment s:ref="H12" rgbClr="EFC5E0"/>
    <comment s:ref="I12" rgbClr="EFC5E0"/>
  </commentList>
  <commentList sheetStid="32605">
    <comment s:ref="A1" rgbClr="EFC5E0"/>
    <comment s:ref="D4" rgbClr="EFC5E0"/>
    <comment s:ref="E4" rgbClr="EFC5E0"/>
    <comment s:ref="F4" rgbClr="EFC5E0"/>
    <comment s:ref="G4" rgbClr="EFC5E0"/>
    <comment s:ref="A12" rgbClr="EFC5E0"/>
    <comment s:ref="B12" rgbClr="EFC5E0"/>
    <comment s:ref="C12" rgbClr="EFC5E0"/>
    <comment s:ref="D12" rgbClr="EFC5E0"/>
    <comment s:ref="E12" rgbClr="EFC5E0"/>
    <comment s:ref="F12" rgbClr="EFC5E0"/>
    <comment s:ref="G12" rgbClr="EFC5E0"/>
    <comment s:ref="H12" rgbClr="EFC5E0"/>
    <comment s:ref="I12" rgbClr="EFC5E0"/>
  </commentList>
  <commentList sheetStid="32607">
    <comment s:ref="A1" rgbClr="EFC5E0"/>
    <comment s:ref="D4" rgbClr="EFC5E0"/>
    <comment s:ref="E4" rgbClr="EFC5E0"/>
    <comment s:ref="F4" rgbClr="EFC5E0"/>
    <comment s:ref="G4" rgbClr="EFC5E0"/>
    <comment s:ref="A12" rgbClr="EFC5E0"/>
    <comment s:ref="B12" rgbClr="EFC5E0"/>
    <comment s:ref="C12" rgbClr="EFC5E0"/>
    <comment s:ref="D12" rgbClr="EFC5E0"/>
    <comment s:ref="E12" rgbClr="EFC5E0"/>
    <comment s:ref="F12" rgbClr="EFC5E0"/>
    <comment s:ref="G12" rgbClr="EFC5E0"/>
    <comment s:ref="H12" rgbClr="EFC5E0"/>
    <comment s:ref="I12" rgbClr="EFC5E0"/>
  </commentList>
  <commentList sheetStid="32609">
    <comment s:ref="A1" rgbClr="EFC5E0"/>
    <comment s:ref="D4" rgbClr="EFC5E0"/>
    <comment s:ref="E4" rgbClr="EFC5E0"/>
    <comment s:ref="F4" rgbClr="EFC5E0"/>
    <comment s:ref="G4" rgbClr="EFC5E0"/>
    <comment s:ref="A12" rgbClr="EFC5E0"/>
    <comment s:ref="B12" rgbClr="EFC5E0"/>
    <comment s:ref="C12" rgbClr="EFC5E0"/>
    <comment s:ref="D12" rgbClr="EFC5E0"/>
    <comment s:ref="E12" rgbClr="EFC5E0"/>
    <comment s:ref="F12" rgbClr="EFC5E0"/>
    <comment s:ref="G12" rgbClr="EFC5E0"/>
    <comment s:ref="H12" rgbClr="EFC5E0"/>
    <comment s:ref="I12" rgbClr="EFC5E0"/>
  </commentList>
  <commentList sheetStid="32611">
    <comment s:ref="A1" rgbClr="EFC5E0"/>
    <comment s:ref="D4" rgbClr="EFC5E0"/>
    <comment s:ref="E4" rgbClr="EFC5E0"/>
    <comment s:ref="F4" rgbClr="EFC5E0"/>
    <comment s:ref="G4" rgbClr="EFC5E0"/>
    <comment s:ref="A12" rgbClr="EFC5E0"/>
    <comment s:ref="B12" rgbClr="EFC5E0"/>
    <comment s:ref="C12" rgbClr="EFC5E0"/>
    <comment s:ref="D12" rgbClr="EFC5E0"/>
    <comment s:ref="E12" rgbClr="EFC5E0"/>
    <comment s:ref="F12" rgbClr="EFC5E0"/>
    <comment s:ref="G12" rgbClr="EFC5E0"/>
    <comment s:ref="H12" rgbClr="EFC5E0"/>
    <comment s:ref="I12" rgbClr="EFC5E0"/>
  </commentList>
  <commentList sheetStid="32613">
    <comment s:ref="A1" rgbClr="EFC5E0"/>
    <comment s:ref="D4" rgbClr="EFC5E0"/>
    <comment s:ref="E4" rgbClr="EFC5E0"/>
    <comment s:ref="F4" rgbClr="EFC5E0"/>
    <comment s:ref="G4" rgbClr="EFC5E0"/>
    <comment s:ref="A12" rgbClr="EFC5E0"/>
    <comment s:ref="B12" rgbClr="EFC5E0"/>
    <comment s:ref="C12" rgbClr="EFC5E0"/>
    <comment s:ref="D12" rgbClr="EFC5E0"/>
    <comment s:ref="E12" rgbClr="EFC5E0"/>
    <comment s:ref="F12" rgbClr="EFC5E0"/>
    <comment s:ref="G12" rgbClr="EFC5E0"/>
    <comment s:ref="H12" rgbClr="EFC5E0"/>
    <comment s:ref="I12" rgbClr="EFC5E0"/>
  </commentList>
  <commentList sheetStid="32615">
    <comment s:ref="A1" rgbClr="EFC5E0"/>
    <comment s:ref="D4" rgbClr="EFC5E0"/>
    <comment s:ref="E4" rgbClr="EFC5E0"/>
    <comment s:ref="F4" rgbClr="EFC5E0"/>
    <comment s:ref="G4" rgbClr="EFC5E0"/>
    <comment s:ref="A12" rgbClr="EFC5E0"/>
    <comment s:ref="B12" rgbClr="EFC5E0"/>
    <comment s:ref="C12" rgbClr="EFC5E0"/>
    <comment s:ref="D12" rgbClr="EFC5E0"/>
    <comment s:ref="E12" rgbClr="EFC5E0"/>
    <comment s:ref="F12" rgbClr="EFC5E0"/>
    <comment s:ref="G12" rgbClr="EFC5E0"/>
    <comment s:ref="H12" rgbClr="EFC5E0"/>
    <comment s:ref="I12" rgbClr="EFC5E0"/>
  </commentList>
  <commentList sheetStid="32557"/>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Snapshot</vt:lpstr>
      <vt:lpstr>Trend</vt:lpstr>
      <vt:lpstr>Use Cases</vt:lpstr>
      <vt:lpstr>Haul Blend</vt:lpstr>
      <vt:lpstr>Test Case</vt:lpstr>
    </vt:vector>
  </TitlesOfParts>
  <Company>WinTestGear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Test Case Manager</dc:title>
  <dc:subject>Excel Test Case Manager</dc:subject>
  <dc:creator>Matt Pierce</dc:creator>
  <cp:lastModifiedBy>孙婷</cp:lastModifiedBy>
  <cp:lastPrinted>2010-01-30T03:11:00Z</cp:lastPrinted>
  <dcterms:created xsi:type="dcterms:W3CDTF">1996-10-14T23:33:00Z</dcterms:created>
  <dcterms:modified xsi:type="dcterms:W3CDTF">2023-11-30T02:09:44Z</dcterms:modified>
  <cp:category>Test Case Management</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wner">
    <vt:lpwstr>WinTestGear</vt:lpwstr>
  </property>
  <property fmtid="{D5CDD505-2E9C-101B-9397-08002B2CF9AE}" pid="3" name="Publisher">
    <vt:lpwstr>WinTestGear</vt:lpwstr>
  </property>
  <property fmtid="{D5CDD505-2E9C-101B-9397-08002B2CF9AE}" pid="4" name="ICV">
    <vt:lpwstr>7FA7CA2AE56B4BC99779EBCBC8F1811E</vt:lpwstr>
  </property>
  <property fmtid="{D5CDD505-2E9C-101B-9397-08002B2CF9AE}" pid="5" name="KSOProductBuildVer">
    <vt:lpwstr>2052-11.1.0.11365</vt:lpwstr>
  </property>
</Properties>
</file>