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Haul Blend\"/>
    </mc:Choice>
  </mc:AlternateContent>
  <xr:revisionPtr revIDLastSave="0" documentId="13_ncr:1_{4ECC24E2-ACB4-4F61-9FC6-E351FD4C3020}"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Haul Blend" sheetId="32539" r:id="rId4"/>
    <sheet name="Test Case" sheetId="3261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4" i="32539" l="1"/>
  <c r="G10" i="32539"/>
  <c r="E10" i="32539"/>
  <c r="G8" i="32539"/>
  <c r="E8" i="32539"/>
  <c r="G7" i="32539"/>
  <c r="L39" i="5" s="1"/>
  <c r="E7" i="32539"/>
  <c r="G6" i="32539"/>
  <c r="E6" i="32539"/>
  <c r="E9" i="32539" s="1"/>
  <c r="G5" i="32539"/>
  <c r="E5" i="32539"/>
  <c r="G4" i="32539"/>
  <c r="G9" i="32539" s="1"/>
  <c r="E4" i="32539"/>
  <c r="A1" i="32539"/>
  <c r="A34" i="32538"/>
  <c r="A35" i="32538" s="1"/>
  <c r="A36" i="32538" s="1"/>
  <c r="A37" i="32538" s="1"/>
  <c r="A38" i="32538" s="1"/>
  <c r="A39" i="32538" s="1"/>
  <c r="A40" i="32538" s="1"/>
  <c r="A41" i="32538" s="1"/>
  <c r="A42" i="32538" s="1"/>
  <c r="F3" i="32538"/>
  <c r="F2" i="32538"/>
  <c r="L44" i="5"/>
  <c r="J44" i="5"/>
  <c r="L40" i="5"/>
  <c r="J40" i="5"/>
  <c r="J39" i="5"/>
  <c r="L38" i="5"/>
  <c r="E38" i="5"/>
  <c r="A38" i="5"/>
  <c r="L37" i="5"/>
  <c r="J37" i="5"/>
  <c r="E37" i="5"/>
  <c r="D37" i="5"/>
  <c r="A37" i="5"/>
  <c r="L36" i="5"/>
  <c r="L42" i="5" s="1"/>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E21" i="5"/>
  <c r="E40" i="5" s="1"/>
  <c r="A21" i="5"/>
  <c r="F3" i="5"/>
  <c r="F2" i="5"/>
  <c r="K40" i="5" l="1"/>
  <c r="K37" i="5"/>
  <c r="K36" i="5"/>
  <c r="K39" i="5"/>
  <c r="F8" i="32539"/>
  <c r="F4" i="32539"/>
  <c r="D21" i="5"/>
  <c r="D40" i="5" s="1"/>
  <c r="F9" i="32539"/>
  <c r="F7" i="32539"/>
  <c r="F5" i="32539"/>
  <c r="F6" i="32539"/>
  <c r="J38" i="5"/>
  <c r="K38" i="5" s="1"/>
  <c r="A77" i="32539"/>
  <c r="A75" i="32539"/>
  <c r="A76" i="32539"/>
  <c r="A78" i="32539"/>
  <c r="A79" i="32539" l="1"/>
  <c r="D38" i="5"/>
  <c r="A80" i="32539" l="1"/>
  <c r="A81" i="32539"/>
  <c r="A82" i="32539" s="1"/>
  <c r="A83" i="32539" s="1"/>
  <c r="A84" i="3253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<sst xmlns="http://schemas.openxmlformats.org/spreadsheetml/2006/main" count="442" uniqueCount="193">
  <si>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</si>
  <si>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</si>
  <si>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</si>
  <si>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</si>
  <si>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</si>
  <si>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</si>
  <si>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</si>
  <si>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</si>
  <si>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</si>
  <si>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</si>
  <si>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</si>
  <si>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</si>
  <si>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</si>
  <si>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</si>
  <si>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</si>
  <si>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</si>
  <si>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</si>
  <si>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</si>
  <si>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</si>
  <si>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</si>
  <si>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</si>
  <si>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</si>
  <si>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</si>
  <si>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</si>
  <si>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</si>
  <si>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</si>
  <si>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</si>
  <si>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</si>
  <si>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</si>
  <si>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</si>
  <si>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</si>
  <si>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</si>
  <si>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</si>
  <si>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</si>
  <si>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</si>
  <si>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</si>
  <si>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</si>
  <si>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</si>
  <si>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</si>
  <si>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</si>
  <si>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</si>
  <si>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</si>
  <si>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</si>
  <si>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</si>
  <si>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</si>
  <si>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</si>
  <si>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</si>
  <si>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</si>
  <si>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</si>
  <si>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</si>
  <si>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</si>
  <si>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</si>
  <si>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</si>
  <si>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</si>
  <si>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</si>
  <si>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</si>
  <si>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</si>
  <si>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</si>
  <si>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</si>
  <si>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</si>
  <si>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</si>
  <si>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</si>
  <si>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</si>
  <si>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</si>
  <si>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</si>
  <si>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</si>
  <si>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</si>
  <si>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Test Case Results</t>
  </si>
  <si>
    <t>U</t>
  </si>
  <si>
    <t>P</t>
  </si>
  <si>
    <t>F</t>
  </si>
  <si>
    <t>S</t>
  </si>
  <si>
    <t>B</t>
  </si>
  <si>
    <t>TC#</t>
  </si>
  <si>
    <t xml:space="preserve">
Expeced Result</t>
  </si>
  <si>
    <t>Test Result</t>
  </si>
  <si>
    <t>Test Date</t>
  </si>
  <si>
    <t>Test
Time</t>
  </si>
  <si>
    <t>n/a</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</si>
  <si>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</si>
  <si>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</si>
  <si>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</si>
  <si>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</si>
  <si>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</si>
  <si>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</si>
  <si>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</si>
  <si>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</si>
  <si>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</si>
  <si>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</si>
  <si>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</si>
  <si>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</si>
  <si>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</si>
  <si>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</si>
  <si>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</si>
  <si>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</si>
  <si>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</si>
  <si>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</si>
  <si>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
  </si>
  <si>
    <t xml:space="preserve">
Test Script</t>
  </si>
  <si>
    <t>Assign Bin From Bin</t>
  </si>
  <si>
    <t>submit save without any error.</t>
  </si>
  <si>
    <t>Assign Bin From Bin(click confirm No button)</t>
  </si>
  <si>
    <t>需要根据系统当前实现补充，更新用例，优先级高</t>
    <phoneticPr fontId="8" type="noConversion"/>
  </si>
  <si>
    <t/>
  </si>
  <si>
    <t>display Menu:EverCRETE(DN#1) + Additves-10t
status:Scheduled</t>
  </si>
  <si>
    <t>Save Haul Blend</t>
  </si>
  <si>
    <t>Click No</t>
  </si>
  <si>
    <t>Close the confirmation box</t>
  </si>
  <si>
    <t>The precision of Pod1 is 3 digits</t>
    <phoneticPr fontId="44" type="noConversion"/>
  </si>
  <si>
    <t>Sucess,there are no errors on the page</t>
  </si>
  <si>
    <t>Tick up Haul All</t>
    <phoneticPr fontId="44" type="noConversion"/>
  </si>
  <si>
    <t>Click Menu:EverCRETE(DN#1) + Additves-10t</t>
    <phoneticPr fontId="44" type="noConversion"/>
  </si>
  <si>
    <t>The following information is displayed:
All Bin Load Amount Add up Should Equal Haul Amount ?
Do You Want To Continum?
Clike "Yes" To Continum?</t>
  </si>
  <si>
    <t>Haul Blend from Blend column of Rig Board</t>
    <phoneticPr fontId="8" type="noConversion"/>
  </si>
  <si>
    <t>HaulBlend Blend In Bin,There's multiple callsheets</t>
    <phoneticPr fontId="8" type="noConversion"/>
  </si>
  <si>
    <t>UC001-001</t>
    <phoneticPr fontId="8" type="noConversion"/>
  </si>
  <si>
    <t>Haul  Blend from Blend column of Rig Board</t>
    <phoneticPr fontId="44" type="noConversion"/>
  </si>
  <si>
    <t>Rig Board：
Schedule BlendRequset successfully</t>
    <phoneticPr fontId="44" type="noConversion"/>
  </si>
  <si>
    <t>Click on Haul Blend</t>
    <phoneticPr fontId="44" type="noConversion"/>
  </si>
  <si>
    <t>Do not tick up Haul All</t>
    <phoneticPr fontId="44" type="noConversion"/>
  </si>
  <si>
    <t>Done</t>
    <phoneticPr fontId="44" type="noConversion"/>
  </si>
  <si>
    <t>Do not tick up Go with Crew</t>
    <phoneticPr fontId="44" type="noConversion"/>
  </si>
  <si>
    <t>Input value to the textbox of Pod1</t>
    <phoneticPr fontId="44" type="noConversion"/>
  </si>
  <si>
    <t>System should display a message if Haul Amount is larger than Remains Amount, and system will display a message if Pod amount is larger than Haul Amount.</t>
    <phoneticPr fontId="44" type="noConversion"/>
  </si>
  <si>
    <t>Rig Board：
Schedule BlendRequset Successfully</t>
    <phoneticPr fontId="44" type="noConversion"/>
  </si>
  <si>
    <t>The precision is 3 decimals</t>
    <phoneticPr fontId="44" type="noConversion"/>
  </si>
  <si>
    <t>Do not tick up Third Party</t>
    <phoneticPr fontId="44" type="noConversion"/>
  </si>
  <si>
    <t>Select crew from the dropdown list of Crew</t>
    <phoneticPr fontId="44" type="noConversion"/>
  </si>
  <si>
    <t>Input haul amount to the textbox of Pod1</t>
    <phoneticPr fontId="44" type="noConversion"/>
  </si>
  <si>
    <t>Save Haul Blend</t>
    <phoneticPr fontId="44" type="noConversion"/>
  </si>
  <si>
    <t>The following information is displayed:
Haul Amount Should Less Than Remains Amount!
Do You Want To Continue?
Clike "Yes" To Continue.</t>
    <phoneticPr fontId="44" type="noConversion"/>
  </si>
  <si>
    <t>The precision of RigBin should be 3 digits</t>
    <phoneticPr fontId="44" type="noConversion"/>
  </si>
  <si>
    <t>The following information is displayed:
All Pod Load Amount Add up Should Equal Haul Amount ?
Do You Want To Continue?
Clike "Yes" To Continue?</t>
    <phoneticPr fontId="44" type="noConversion"/>
  </si>
  <si>
    <t>HaulBlend-Third Party Crew (Has CallSheet)</t>
    <phoneticPr fontId="44" type="noConversion"/>
  </si>
  <si>
    <t>Haul blend from blend column of Rig Board, tick up Third Party Crew</t>
    <phoneticPr fontId="44" type="noConversion"/>
  </si>
  <si>
    <t xml:space="preserve">Tick up Third Party checkbox </t>
    <phoneticPr fontId="44" type="noConversion"/>
  </si>
  <si>
    <t>Haul Blend Successfully</t>
    <phoneticPr fontId="44" type="noConversion"/>
  </si>
  <si>
    <t>Alice</t>
    <phoneticPr fontId="8" type="noConversion"/>
  </si>
  <si>
    <t xml:space="preserve"> </t>
    <phoneticPr fontId="8" type="noConversion"/>
  </si>
  <si>
    <t>Schedule BlendRequset
CallSheet Number = 1110714
BaseBlendTonnage is checked
Amount = 10
Mixed Water=0.321
BaseBlend= EverCRETE*(DN#1)
Blend Test is checked
BulkPlant = EDM Bulk Plant
Silo=11</t>
    <phoneticPr fontId="44" type="noConversion"/>
  </si>
  <si>
    <t>Open HaulBlend page:
Title = Haul Blend EverCRETE(DN#1) + Additves
Bulk Plant = EDM Bulk Plant
From Storage = Silo11
Customer = Advantage Energy Ltd.
Program = Empty
Job Type = Whipstock Plug
Category = Plug
Base Blend = EverCRETE* (DN#1) 
Call Sheet Number = 1110714
Load Sheet ID = 50436
Total Tonnage(Adds included) = 10.405
Remains Amount = 10.405
Haul Amount = 0
Haul All: Unchecked
Go With Crew: Unchecked
Rig = Horizon30
Bin1867 Load Amount = 0
Bin2162 Load Amount = 0
Load to An Existing Haul: unchecked
Estimated Load Time:
Expected On Location Time:
Estimated Travel Time:
Third Party:
Crew:
Pod1 = 0
Pod2 = 0
Pod3 = 0
Pod4 = 0</t>
    <phoneticPr fontId="44" type="noConversion"/>
  </si>
  <si>
    <t>Remains Amount will be populated to the textbox of Haul Amount</t>
    <phoneticPr fontId="44" type="noConversion"/>
  </si>
  <si>
    <t>Do not tick up Load to An Existing Haul</t>
    <phoneticPr fontId="8" type="noConversion"/>
  </si>
  <si>
    <t>Done</t>
    <phoneticPr fontId="8" type="noConversion"/>
  </si>
  <si>
    <t xml:space="preserve">Select crew from the dropdown list </t>
    <phoneticPr fontId="44" type="noConversion"/>
  </si>
  <si>
    <t>Do not tick up Go with Crew</t>
    <phoneticPr fontId="8" type="noConversion"/>
  </si>
  <si>
    <t>Bin 1867 Load Amount = 10.405</t>
    <phoneticPr fontId="8" type="noConversion"/>
  </si>
  <si>
    <t>Crew = Cam Alder | 446705L | 746705</t>
    <phoneticPr fontId="44" type="noConversion"/>
  </si>
  <si>
    <t>Pod1 = 10.405</t>
    <phoneticPr fontId="44" type="noConversion"/>
  </si>
  <si>
    <t>Click on Haul Blend again to check Remains Amount</t>
    <phoneticPr fontId="8" type="noConversion"/>
  </si>
  <si>
    <t>Remains Amount =0</t>
    <phoneticPr fontId="8" type="noConversion"/>
  </si>
  <si>
    <t>HaulBlend（Main Progress PartilHaul)(HasCallSheet)</t>
    <phoneticPr fontId="8" type="noConversion"/>
  </si>
  <si>
    <t>HaulBlend-BlendTest is checked -Haul All(HasCallSheet)</t>
    <phoneticPr fontId="44" type="noConversion"/>
  </si>
  <si>
    <t>Schedule BlendRequset
Call Sheet Number = 1110726
BaseBlendTonnage is checked
Amount = 16
BaseBlend= PRODUCTIONmix LW
Mix Water = 0.907
Blend Test not checked
Bulk Plant = EST Bulk Plant
Silo=9</t>
    <phoneticPr fontId="44" type="noConversion"/>
  </si>
  <si>
    <t>display Menu: PRODUCTIONmix LW+Additives-16t
status:Scheduled</t>
    <phoneticPr fontId="8" type="noConversion"/>
  </si>
  <si>
    <t>Click Menu:PRODUCTIONmix LW+Additives-16t</t>
    <phoneticPr fontId="44" type="noConversion"/>
  </si>
  <si>
    <t xml:space="preserve">open HaulBlend page:
title =  PRODUCTIONmix LW+Additives-16t
Below information is displayed and can not be editable.
BulkPlant = EMD Bulk Plant
From Storage =Silo9
Customer=Baytex Energy Ltd.
Program=Empty
JobType=Production 
Category=Lead 1
BaseBlend= PRODUCTIONmix LW 
CallsheetNumber=1110726
LoadSheet id =50358
Total Tonnage(Add includel)=16.448
RemainAmount =16.448
Rig =Savanna 425
You can modify below information
HauleAmount =0
GowithCrew unchecked
Bin 2064 Load Amount=0
Bin 2128 Load Amount=0
Load to an Existing Haul:unchecked
Estimated Load Time
Expected On Location Time 
Estimated Travel Time
Third Party:unchekced
Crew
Pod1
Pod2
Pod3
Pod4
</t>
    <phoneticPr fontId="44" type="noConversion"/>
  </si>
  <si>
    <t>Input Haul Amount Bin 2064 Load Amount</t>
    <phoneticPr fontId="8" type="noConversion"/>
  </si>
  <si>
    <t>Input HaulAmount =19.106</t>
    <phoneticPr fontId="44" type="noConversion"/>
  </si>
  <si>
    <t>Bin 2064 Load Amount = 19.106</t>
    <phoneticPr fontId="8" type="noConversion"/>
  </si>
  <si>
    <t>Revise HaulAmount =10.006
Bin 2064 Load Amount = 15.001</t>
    <phoneticPr fontId="44" type="noConversion"/>
  </si>
  <si>
    <t>Revise HaulAmount =10.006
Bin 2064 Load Amount=10.006
Pod1=15.125</t>
    <phoneticPr fontId="44" type="noConversion"/>
  </si>
  <si>
    <t>input HaulAmount =10.006
RigBin1=10.006
Pod1=10.006</t>
    <phoneticPr fontId="8" type="noConversion"/>
  </si>
  <si>
    <t>Click on Haul Blend:PRODUCTIONmix LW+Additives-16t to check Remains Amount</t>
    <phoneticPr fontId="8" type="noConversion"/>
  </si>
  <si>
    <t>Remains Amount = 6.442</t>
    <phoneticPr fontId="8" type="noConversion"/>
  </si>
  <si>
    <t>UC001.001</t>
    <phoneticPr fontId="8" type="noConversion"/>
  </si>
  <si>
    <t>UC001.002</t>
    <phoneticPr fontId="8" type="noConversion"/>
  </si>
  <si>
    <t>UC001.003</t>
    <phoneticPr fontId="8" type="noConversion"/>
  </si>
  <si>
    <t>UC001.004</t>
    <phoneticPr fontId="8" type="noConversion"/>
  </si>
  <si>
    <t>Schedule BlendRequest
Call Sheet Number = 1110726
BaseBlendTonnage is checked
Amount = 10
BaseBlend= PRODUCTIONmixLW
Blend Test not checked
BulkPlant = EMD Bulk Plant
Silo=2107-1</t>
    <phoneticPr fontId="44" type="noConversion"/>
  </si>
  <si>
    <t>display Menu:PRODUCTIONmixLW + Additves-10t
status:Scheduled</t>
    <phoneticPr fontId="8" type="noConversion"/>
  </si>
  <si>
    <t>click Menu:PRODUCTIONmixLW + Additves-10t</t>
    <phoneticPr fontId="44" type="noConversion"/>
  </si>
  <si>
    <t>open HaulBlend page:
title =  PRODUCTIONmix LW+Additives-16t
Below information is displayed and can not be editable.
BulkPlant = EMD Bulk Plant
From Storage =2107-1
Customer=Baytex Energy Ltd.
Program=Empty
JobType=Production 
Category=Lead 1
BaseBlend= PRODUCTIONmix LW 
CallsheetNumber=1110726
LoadSheet id =50441
Total Tonnage(Add includel)=10.28
RemainAmount =10.28
Rig =Savanna 425
You can modify below information
HauleAmount =0
GowithCrew unchecked
Bin 2064 Load Amount=0
Bin 2128 Load Amount=0
Load to an Existing Haul:unchecked
Estimated Load Time
Expected On Location Time 
Estimated Travel Time
Third Party:unchekced
Crew
Pod1
Pod2
Pod3
Pod4</t>
    <phoneticPr fontId="44" type="noConversion"/>
  </si>
  <si>
    <t>Remains Amount = Haul Amount = 10.28</t>
    <phoneticPr fontId="8" type="noConversion"/>
  </si>
  <si>
    <t>Check if Rig is editable or not</t>
    <phoneticPr fontId="8" type="noConversion"/>
  </si>
  <si>
    <t>Rig is not editable</t>
    <phoneticPr fontId="8" type="noConversion"/>
  </si>
  <si>
    <t>Input Haul Amount to Bin 2064 Load Amount</t>
    <phoneticPr fontId="8" type="noConversion"/>
  </si>
  <si>
    <t>Selected  one of Third Party Crew</t>
    <phoneticPr fontId="8" type="noConversion"/>
  </si>
  <si>
    <t>Third Party crew=:Living Sky | Rodney Wilde</t>
    <phoneticPr fontId="8" type="noConversion"/>
  </si>
  <si>
    <t>Bin 2064 Load Amount = 10.28</t>
    <phoneticPr fontId="8" type="noConversion"/>
  </si>
  <si>
    <t>Input Haul Amount to Pod1</t>
    <phoneticPr fontId="8" type="noConversion"/>
  </si>
  <si>
    <t>Pod1 = 10.28</t>
    <phoneticPr fontId="8" type="noConversion"/>
  </si>
  <si>
    <t>Crew is hidden
ThirdParty Crew  is displayed</t>
    <phoneticPr fontId="8" type="noConversion"/>
  </si>
  <si>
    <t>Click on Haul Blend to check Remains Amount</t>
    <phoneticPr fontId="8" type="noConversion"/>
  </si>
  <si>
    <t>Remains Amount = 0</t>
    <phoneticPr fontId="8" type="noConversion"/>
  </si>
  <si>
    <t>Click Menu:EverCRETE(DN#1) + Additves-10t</t>
    <phoneticPr fontId="8" type="noConversion"/>
  </si>
  <si>
    <t xml:space="preserve">Open HaulBlend page:
title =  EverCRETE(DN#1) + Additves
The following information is displayed that cannot be modified:
BulkPlant = EMD Bulk Plant
From Storage =Silo1
Customer=
Program:
JobType=
Category=Plut
BaseBlend= EverCRETE(DN#1)
CallsheetNumber=
LoadSheet id =50279
Total Tonnage(Add includel)=10.405
RemainAmount =10.405
Rig =Horizon30
You can modify the following information
HauleAmount =0
GowithCrew checked
RigBin1
RigBin2
Load to an Existing Haul
Estimated Load Time
Expected On Location Time 
Estimated Travel Time
Third Part
Crew = Cam
Pod1
Pod2
Pod3
Pod4
</t>
    <phoneticPr fontId="8" type="noConversion"/>
  </si>
  <si>
    <t>Prerequisite:</t>
    <phoneticPr fontId="8" type="noConversion"/>
  </si>
  <si>
    <t>HaulBlend-Go With Crew-Haul All-(HasCallSheet)</t>
    <phoneticPr fontId="8" type="noConversion"/>
  </si>
  <si>
    <t>Tick up Go With Crew</t>
    <phoneticPr fontId="8" type="noConversion"/>
  </si>
  <si>
    <t xml:space="preserve">System will hide below information:
Bin 2064 Load Amount=0
Bin 2128 Load Amount=0
Expected On Location Time
Estimated Travel Time
</t>
    <phoneticPr fontId="8" type="noConversion"/>
  </si>
  <si>
    <t>Haul Amount = Pod 1 = 10.28</t>
    <phoneticPr fontId="8" type="noConversion"/>
  </si>
  <si>
    <t>Pod 1 = 10.28</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</si>
</sst>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0"/>
      <name val="宋体"/>
      <family val="3"/>
      <charset val="134"/>
    </font>
    <font>
      <sz val="11"/>
      <color indexed="8"/>
      <name val="宋体"/>
      <family val="2"/>
      <scheme val="minor"/>
    </font>
    <font>
      <b/>
      <sz val="10"/>
      <name val="宋体"/>
      <family val="3"/>
      <charset val="134"/>
    </font>
    <font>
      <sz val="9"/>
      <name val="宋体"/>
      <family val="3"/>
      <charset val="134"/>
      <scheme val="minor"/>
    </font>
    <font>
      <u/>
      <sz val="9"/>
      <color theme="10"/>
      <name val="Arial"/>
      <family val="2"/>
    </font>
    <font>
      <sz val="9"/>
      <color theme="1"/>
      <name val="Arial"/>
      <family val="2"/>
    </font>
  </fonts>
  <fills count="1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0"/>
        <bgColor indexed="64"/>
      </patternFill>
    </fill>
  </fills>
  <borders count="5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medium">
        <color indexed="12"/>
      </left>
      <right/>
      <top/>
      <bottom/>
      <diagonal/>
    </border>
    <border>
      <left/>
      <right style="medium">
        <color indexed="12"/>
      </right>
      <top/>
      <bottom/>
      <diagonal/>
    </border>
  </borders>
  <cellStyleXfs count="7">
    <xf numFmtId="0" fontId="0" fillId="0" borderId="0"/>
    <xf numFmtId="0" fontId="2" fillId="0" borderId="0" applyNumberFormat="0" applyFill="0" applyBorder="0" applyAlignment="0" applyProtection="0">
      <alignment vertical="top"/>
      <protection locked="0"/>
    </xf>
    <xf numFmtId="9" fontId="40" fillId="0" borderId="0" applyFont="0" applyFill="0" applyBorder="0" applyAlignment="0" applyProtection="0"/>
    <xf numFmtId="0" fontId="2" fillId="0" borderId="0" applyNumberFormat="0" applyFill="0" applyBorder="0" applyAlignment="0" applyProtection="0">
      <alignment vertical="top"/>
      <protection locked="0"/>
    </xf>
    <xf numFmtId="0" fontId="40" fillId="0" borderId="0"/>
    <xf numFmtId="9" fontId="40" fillId="0" borderId="0" applyFont="0" applyFill="0" applyBorder="0" applyAlignment="0" applyProtection="0"/>
    <xf numFmtId="0" fontId="42" fillId="0" borderId="0">
      <alignment vertical="center"/>
    </xf>
  </cellStyleXfs>
  <cellXfs count="309">
    <xf numFmtId="0" fontId="0" fillId="0" borderId="0" xfId="0"/>
    <xf numFmtId="0" fontId="3"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10" xfId="0" applyFont="1" applyFill="1" applyBorder="1" applyAlignment="1">
      <alignment vertical="top"/>
    </xf>
    <xf numFmtId="0" fontId="6" fillId="3" borderId="11" xfId="0" applyFont="1" applyFill="1" applyBorder="1" applyAlignment="1">
      <alignment vertical="top"/>
    </xf>
    <xf numFmtId="0" fontId="6" fillId="3" borderId="12" xfId="0" applyFont="1" applyFill="1" applyBorder="1" applyAlignment="1">
      <alignment vertical="top"/>
    </xf>
    <xf numFmtId="0" fontId="7" fillId="2" borderId="10" xfId="0" applyFont="1" applyFill="1" applyBorder="1" applyAlignment="1">
      <alignment horizontal="center" vertical="center" wrapText="1"/>
    </xf>
    <xf numFmtId="0" fontId="7" fillId="2" borderId="10" xfId="0" applyNumberFormat="1" applyFont="1" applyFill="1" applyBorder="1" applyAlignment="1">
      <alignment horizontal="center" vertical="center" wrapText="1"/>
    </xf>
    <xf numFmtId="9" fontId="7" fillId="2" borderId="13" xfId="2" applyFont="1" applyFill="1" applyBorder="1" applyAlignment="1">
      <alignment horizontal="center" vertical="center" wrapText="1"/>
    </xf>
    <xf numFmtId="177" fontId="8" fillId="2" borderId="12" xfId="0" applyNumberFormat="1" applyFont="1" applyFill="1" applyBorder="1" applyAlignment="1">
      <alignment horizontal="center" vertical="center" wrapText="1"/>
    </xf>
    <xf numFmtId="177" fontId="8" fillId="2" borderId="14"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5" xfId="2" applyFont="1" applyFill="1" applyBorder="1" applyAlignment="1">
      <alignment horizontal="center" vertical="center" wrapText="1"/>
    </xf>
    <xf numFmtId="0" fontId="7" fillId="5" borderId="16" xfId="0" applyFont="1" applyFill="1" applyBorder="1" applyAlignment="1">
      <alignment horizontal="left" vertical="center" wrapText="1"/>
    </xf>
    <xf numFmtId="0" fontId="7" fillId="5" borderId="17" xfId="0" applyNumberFormat="1" applyFont="1" applyFill="1" applyBorder="1" applyAlignment="1">
      <alignment horizontal="center" vertical="center" wrapText="1"/>
    </xf>
    <xf numFmtId="9" fontId="7" fillId="5" borderId="16" xfId="2" applyNumberFormat="1" applyFont="1" applyFill="1" applyBorder="1" applyAlignment="1">
      <alignment horizontal="center" vertical="center" wrapText="1"/>
    </xf>
    <xf numFmtId="177" fontId="7" fillId="5" borderId="17" xfId="0" applyNumberFormat="1"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18" xfId="0" applyNumberFormat="1" applyFont="1" applyFill="1" applyBorder="1" applyAlignment="1">
      <alignment horizontal="center" vertical="center" wrapText="1"/>
    </xf>
    <xf numFmtId="9" fontId="7" fillId="2" borderId="10" xfId="2" applyNumberFormat="1" applyFont="1" applyFill="1" applyBorder="1" applyAlignment="1">
      <alignment horizontal="right" vertical="center" wrapText="1"/>
    </xf>
    <xf numFmtId="177" fontId="7" fillId="2" borderId="17" xfId="0" applyNumberFormat="1" applyFont="1" applyFill="1" applyBorder="1" applyAlignment="1">
      <alignment horizontal="center" vertical="center" wrapText="1"/>
    </xf>
    <xf numFmtId="0" fontId="0" fillId="4" borderId="0" xfId="0" applyFill="1" applyBorder="1"/>
    <xf numFmtId="0" fontId="6" fillId="6" borderId="4" xfId="0" applyFont="1" applyFill="1" applyBorder="1" applyAlignment="1">
      <alignment horizontal="center" wrapText="1"/>
    </xf>
    <xf numFmtId="0" fontId="6" fillId="6" borderId="10" xfId="0" applyFont="1" applyFill="1" applyBorder="1" applyAlignment="1">
      <alignment horizontal="center" wrapText="1"/>
    </xf>
    <xf numFmtId="0" fontId="9" fillId="4" borderId="12" xfId="0" applyNumberFormat="1" applyFont="1" applyFill="1" applyBorder="1" applyAlignment="1">
      <alignment horizontal="center"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8" fontId="0" fillId="4" borderId="8" xfId="0" applyNumberFormat="1" applyFont="1" applyFill="1" applyBorder="1" applyAlignment="1">
      <alignment horizontal="center" vertical="top" wrapText="1"/>
    </xf>
    <xf numFmtId="0" fontId="0" fillId="2" borderId="10" xfId="0" applyFont="1" applyFill="1" applyBorder="1" applyAlignment="1">
      <alignment horizontal="left" vertical="top" wrapText="1"/>
    </xf>
    <xf numFmtId="0" fontId="0" fillId="4" borderId="4" xfId="0" applyFont="1" applyFill="1" applyBorder="1" applyAlignment="1">
      <alignment vertical="top" wrapText="1"/>
    </xf>
    <xf numFmtId="0" fontId="0" fillId="4" borderId="4" xfId="0" applyFont="1" applyFill="1" applyBorder="1" applyAlignment="1">
      <alignment horizontal="left" vertical="top" wrapText="1"/>
    </xf>
    <xf numFmtId="14" fontId="0" fillId="4" borderId="4" xfId="0" applyNumberFormat="1" applyFont="1" applyFill="1" applyBorder="1" applyAlignment="1">
      <alignment horizontal="center" vertical="top" wrapText="1"/>
    </xf>
    <xf numFmtId="0" fontId="0" fillId="4" borderId="4" xfId="0" applyFont="1" applyFill="1" applyBorder="1" applyAlignment="1">
      <alignment horizontal="center" vertical="top" wrapText="1"/>
    </xf>
    <xf numFmtId="178" fontId="0" fillId="4" borderId="10"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4" xfId="0" applyFont="1" applyFill="1" applyBorder="1" applyAlignment="1">
      <alignment horizontal="center" wrapText="1"/>
    </xf>
    <xf numFmtId="0" fontId="11" fillId="0" borderId="8" xfId="0" applyFont="1" applyBorder="1" applyAlignment="1">
      <alignment vertical="top" wrapText="1"/>
    </xf>
    <xf numFmtId="0" fontId="13" fillId="0" borderId="8" xfId="0" applyFont="1" applyBorder="1" applyAlignment="1">
      <alignment vertical="top" wrapText="1"/>
    </xf>
    <xf numFmtId="0" fontId="13" fillId="4" borderId="4" xfId="0" applyFont="1" applyFill="1" applyBorder="1" applyAlignment="1">
      <alignment horizontal="left" vertical="top" wrapText="1"/>
    </xf>
    <xf numFmtId="0" fontId="13" fillId="0" borderId="4" xfId="0" applyFont="1" applyBorder="1" applyAlignment="1">
      <alignment wrapText="1"/>
    </xf>
    <xf numFmtId="0" fontId="13" fillId="4" borderId="4" xfId="0" applyFont="1" applyFill="1" applyBorder="1" applyAlignment="1">
      <alignment vertical="top" wrapText="1"/>
    </xf>
    <xf numFmtId="0" fontId="11" fillId="0" borderId="4" xfId="0" applyFont="1" applyBorder="1" applyAlignment="1">
      <alignment vertical="top" wrapText="1"/>
    </xf>
    <xf numFmtId="0" fontId="9" fillId="4" borderId="4" xfId="0" applyNumberFormat="1" applyFont="1" applyFill="1" applyBorder="1" applyAlignment="1">
      <alignment horizontal="center" vertical="top" wrapText="1"/>
    </xf>
    <xf numFmtId="14" fontId="0" fillId="4" borderId="6" xfId="0" applyNumberFormat="1" applyFont="1" applyFill="1" applyBorder="1" applyAlignment="1">
      <alignment horizontal="center" vertical="top" wrapText="1"/>
    </xf>
    <xf numFmtId="0" fontId="0" fillId="4" borderId="6" xfId="0" applyFont="1" applyFill="1" applyBorder="1" applyAlignment="1">
      <alignment horizontal="center" vertical="top" wrapText="1"/>
    </xf>
    <xf numFmtId="178" fontId="0" fillId="4" borderId="6" xfId="0" applyNumberFormat="1" applyFont="1" applyFill="1" applyBorder="1" applyAlignment="1">
      <alignment horizontal="center" vertical="top" wrapText="1"/>
    </xf>
    <xf numFmtId="0" fontId="13" fillId="0" borderId="0" xfId="0" applyFont="1" applyAlignment="1">
      <alignment wrapText="1"/>
    </xf>
    <xf numFmtId="0" fontId="16" fillId="3" borderId="10" xfId="0" applyFont="1" applyFill="1" applyBorder="1" applyAlignment="1" applyProtection="1">
      <alignment vertical="center"/>
    </xf>
    <xf numFmtId="0" fontId="17" fillId="3" borderId="12" xfId="0" applyFont="1" applyFill="1" applyBorder="1" applyAlignment="1" applyProtection="1">
      <alignment vertical="center"/>
    </xf>
    <xf numFmtId="0" fontId="6" fillId="8" borderId="4" xfId="0" applyFont="1" applyFill="1" applyBorder="1" applyAlignment="1" applyProtection="1">
      <alignment vertical="center"/>
    </xf>
    <xf numFmtId="0" fontId="14" fillId="2" borderId="4" xfId="1" applyFont="1" applyFill="1" applyBorder="1" applyAlignment="1" applyProtection="1">
      <alignment vertical="center"/>
    </xf>
    <xf numFmtId="0" fontId="9" fillId="4" borderId="4" xfId="0" applyFont="1" applyFill="1" applyBorder="1" applyAlignment="1" applyProtection="1">
      <alignment vertical="center"/>
      <protection locked="0"/>
    </xf>
    <xf numFmtId="0" fontId="18" fillId="2" borderId="0" xfId="0" applyFont="1" applyFill="1" applyAlignment="1">
      <alignment horizontal="center"/>
    </xf>
    <xf numFmtId="0" fontId="9" fillId="2" borderId="0" xfId="0" applyFont="1" applyFill="1" applyAlignment="1">
      <alignment horizontal="center"/>
    </xf>
    <xf numFmtId="0" fontId="19" fillId="3" borderId="36" xfId="0" applyFont="1" applyFill="1" applyBorder="1" applyAlignment="1" applyProtection="1">
      <alignment vertical="center"/>
    </xf>
    <xf numFmtId="0" fontId="17" fillId="3" borderId="36" xfId="0" applyFont="1" applyFill="1" applyBorder="1" applyAlignment="1" applyProtection="1">
      <alignment vertical="center"/>
    </xf>
    <xf numFmtId="0" fontId="0" fillId="4" borderId="0" xfId="0" applyFill="1"/>
    <xf numFmtId="0" fontId="0" fillId="4" borderId="10" xfId="0" applyFill="1" applyBorder="1"/>
    <xf numFmtId="0" fontId="0" fillId="4" borderId="11" xfId="0" applyFill="1" applyBorder="1"/>
    <xf numFmtId="0" fontId="0" fillId="4" borderId="12" xfId="0" applyFill="1" applyBorder="1"/>
    <xf numFmtId="0" fontId="20" fillId="4" borderId="10" xfId="0" applyFont="1" applyFill="1" applyBorder="1"/>
    <xf numFmtId="0" fontId="20" fillId="4" borderId="11" xfId="0" applyFont="1" applyFill="1" applyBorder="1"/>
    <xf numFmtId="0" fontId="20" fillId="4" borderId="12" xfId="0" applyFont="1" applyFill="1" applyBorder="1"/>
    <xf numFmtId="0" fontId="20" fillId="4" borderId="0" xfId="0" applyFont="1" applyFill="1"/>
    <xf numFmtId="0" fontId="16" fillId="3" borderId="10" xfId="0" applyFont="1" applyFill="1" applyBorder="1" applyAlignment="1" applyProtection="1">
      <alignment horizontal="left" vertical="center"/>
    </xf>
    <xf numFmtId="0" fontId="16" fillId="3" borderId="11" xfId="0" applyFont="1" applyFill="1" applyBorder="1" applyAlignment="1" applyProtection="1">
      <alignment horizontal="left" vertical="center"/>
    </xf>
    <xf numFmtId="0" fontId="16" fillId="3" borderId="12" xfId="0" applyFont="1" applyFill="1" applyBorder="1" applyAlignment="1" applyProtection="1">
      <alignment horizontal="left" vertical="center"/>
    </xf>
    <xf numFmtId="0" fontId="16"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1" fillId="8" borderId="4" xfId="0"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0" fontId="22" fillId="2" borderId="35" xfId="0" applyFont="1" applyFill="1" applyBorder="1" applyAlignment="1" applyProtection="1">
      <alignment horizontal="center" vertical="center"/>
    </xf>
    <xf numFmtId="0" fontId="23" fillId="4" borderId="35" xfId="0" applyFont="1" applyFill="1" applyBorder="1" applyAlignment="1" applyProtection="1">
      <alignment vertical="center"/>
    </xf>
    <xf numFmtId="176" fontId="9" fillId="4" borderId="3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2" fillId="2" borderId="33" xfId="0" applyFont="1" applyFill="1" applyBorder="1" applyAlignment="1" applyProtection="1">
      <alignment horizontal="center" vertical="center"/>
    </xf>
    <xf numFmtId="0" fontId="23" fillId="4" borderId="33" xfId="0" applyFont="1" applyFill="1" applyBorder="1" applyAlignment="1" applyProtection="1">
      <alignment vertical="center"/>
    </xf>
    <xf numFmtId="176" fontId="9" fillId="4" borderId="33"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16" xfId="0" applyNumberFormat="1" applyFont="1" applyFill="1" applyBorder="1" applyAlignment="1" applyProtection="1">
      <alignment horizontal="right" vertical="center"/>
      <protection locked="0"/>
    </xf>
    <xf numFmtId="176" fontId="9" fillId="4" borderId="8" xfId="0" applyNumberFormat="1" applyFont="1" applyFill="1" applyBorder="1" applyAlignment="1" applyProtection="1">
      <alignment horizontal="right" vertical="center"/>
      <protection locked="0"/>
    </xf>
    <xf numFmtId="177" fontId="9" fillId="4" borderId="8" xfId="0" applyNumberFormat="1" applyFont="1" applyFill="1" applyBorder="1" applyAlignment="1" applyProtection="1">
      <alignment horizontal="right" vertical="center"/>
      <protection locked="0"/>
    </xf>
    <xf numFmtId="0" fontId="24" fillId="2" borderId="35" xfId="0" applyFont="1" applyFill="1" applyBorder="1" applyAlignment="1" applyProtection="1">
      <alignment horizontal="left" vertical="center"/>
    </xf>
    <xf numFmtId="0" fontId="22" fillId="2" borderId="41" xfId="0" applyFont="1" applyFill="1" applyBorder="1" applyAlignment="1" applyProtection="1">
      <alignment horizontal="left" vertical="center"/>
    </xf>
    <xf numFmtId="0" fontId="22" fillId="2" borderId="32"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2" fillId="2" borderId="0" xfId="0" applyFont="1" applyFill="1" applyBorder="1" applyAlignment="1" applyProtection="1">
      <alignment horizontal="left" vertical="center"/>
    </xf>
    <xf numFmtId="0" fontId="22" fillId="2" borderId="34" xfId="0" applyFont="1" applyFill="1" applyBorder="1" applyAlignment="1" applyProtection="1">
      <alignment horizontal="left" vertical="center"/>
    </xf>
    <xf numFmtId="0" fontId="22" fillId="2" borderId="33" xfId="0" applyFont="1" applyFill="1" applyBorder="1" applyAlignment="1" applyProtection="1">
      <alignment horizontal="left" vertical="center"/>
    </xf>
    <xf numFmtId="0" fontId="22" fillId="2" borderId="16" xfId="0" applyFont="1" applyFill="1" applyBorder="1" applyAlignment="1" applyProtection="1">
      <alignment horizontal="left" vertical="center"/>
    </xf>
    <xf numFmtId="0" fontId="22" fillId="2" borderId="46" xfId="0" applyFont="1" applyFill="1" applyBorder="1" applyAlignment="1" applyProtection="1">
      <alignment horizontal="left" vertical="center"/>
    </xf>
    <xf numFmtId="0" fontId="22" fillId="2" borderId="14"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5" fillId="4" borderId="0" xfId="0" applyFont="1" applyFill="1" applyAlignment="1">
      <alignment horizontal="right"/>
    </xf>
    <xf numFmtId="0" fontId="0" fillId="4" borderId="0" xfId="0" applyFont="1" applyFill="1" applyAlignment="1" applyProtection="1">
      <alignment vertical="center"/>
    </xf>
    <xf numFmtId="0" fontId="16" fillId="3" borderId="11" xfId="0" applyFont="1" applyFill="1" applyBorder="1" applyAlignment="1" applyProtection="1">
      <alignment vertical="center"/>
    </xf>
    <xf numFmtId="0" fontId="22" fillId="2" borderId="35" xfId="0" applyFont="1" applyFill="1" applyBorder="1" applyAlignment="1" applyProtection="1">
      <alignment vertical="center"/>
    </xf>
    <xf numFmtId="0" fontId="22" fillId="2" borderId="33" xfId="0" applyFont="1" applyFill="1" applyBorder="1" applyAlignment="1" applyProtection="1">
      <alignment vertical="center"/>
    </xf>
    <xf numFmtId="0" fontId="22" fillId="2" borderId="16" xfId="0" applyFont="1" applyFill="1" applyBorder="1" applyAlignment="1" applyProtection="1">
      <alignment vertical="center"/>
    </xf>
    <xf numFmtId="0" fontId="26"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2" fillId="2" borderId="7" xfId="0" applyFont="1" applyFill="1" applyBorder="1" applyAlignment="1" applyProtection="1">
      <alignment vertical="center"/>
    </xf>
    <xf numFmtId="0" fontId="22" fillId="2" borderId="8" xfId="0" applyFont="1" applyFill="1" applyBorder="1" applyAlignment="1" applyProtection="1">
      <alignment vertical="center"/>
    </xf>
    <xf numFmtId="0" fontId="16" fillId="3" borderId="35" xfId="0" applyFont="1" applyFill="1" applyBorder="1" applyAlignment="1" applyProtection="1">
      <alignment vertical="center"/>
    </xf>
    <xf numFmtId="0" fontId="17" fillId="3" borderId="32" xfId="0" applyFont="1" applyFill="1" applyBorder="1" applyAlignment="1" applyProtection="1">
      <alignment vertical="center"/>
    </xf>
    <xf numFmtId="0" fontId="6" fillId="8" borderId="4" xfId="0" applyFont="1" applyFill="1" applyBorder="1" applyAlignment="1" applyProtection="1">
      <alignment horizontal="center"/>
    </xf>
    <xf numFmtId="0" fontId="6" fillId="8" borderId="4" xfId="0" applyFont="1" applyFill="1" applyBorder="1" applyAlignment="1" applyProtection="1">
      <alignment horizontal="center" wrapText="1"/>
    </xf>
    <xf numFmtId="0" fontId="0" fillId="4" borderId="0" xfId="0" applyFont="1" applyFill="1" applyProtection="1"/>
    <xf numFmtId="0" fontId="0" fillId="4" borderId="6" xfId="0" applyFont="1" applyFill="1" applyBorder="1" applyAlignment="1" applyProtection="1">
      <alignment horizontal="center" vertical="center"/>
    </xf>
    <xf numFmtId="0" fontId="0" fillId="2" borderId="6" xfId="0" applyFill="1" applyBorder="1" applyAlignment="1">
      <alignment horizontal="right" vertical="center"/>
    </xf>
    <xf numFmtId="177" fontId="8" fillId="2" borderId="6"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6" xfId="0" applyFont="1" applyFill="1" applyBorder="1" applyAlignment="1">
      <alignment horizontal="center" vertical="center"/>
    </xf>
    <xf numFmtId="0" fontId="16" fillId="3" borderId="10" xfId="0" applyFont="1" applyFill="1" applyBorder="1" applyProtection="1"/>
    <xf numFmtId="0" fontId="16" fillId="3" borderId="11" xfId="0" applyFont="1" applyFill="1" applyBorder="1" applyProtection="1"/>
    <xf numFmtId="0" fontId="0" fillId="4" borderId="8" xfId="0" applyFont="1" applyFill="1" applyBorder="1" applyAlignment="1">
      <alignment horizontal="center" vertical="center"/>
    </xf>
    <xf numFmtId="0" fontId="0" fillId="2" borderId="8" xfId="0" applyFill="1" applyBorder="1" applyAlignment="1">
      <alignment horizontal="right" vertical="center"/>
    </xf>
    <xf numFmtId="177" fontId="8" fillId="2" borderId="8" xfId="0" applyNumberFormat="1" applyFont="1" applyFill="1" applyBorder="1" applyAlignment="1">
      <alignment horizontal="right" vertical="center"/>
    </xf>
    <xf numFmtId="0" fontId="8" fillId="4" borderId="0" xfId="0" applyFont="1" applyFill="1"/>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9" fillId="2" borderId="4" xfId="0" applyFont="1" applyFill="1" applyBorder="1" applyAlignment="1">
      <alignment vertical="center"/>
    </xf>
    <xf numFmtId="181" fontId="7" fillId="2" borderId="4" xfId="0" applyNumberFormat="1" applyFont="1" applyFill="1" applyBorder="1" applyAlignment="1">
      <alignment vertical="center"/>
    </xf>
    <xf numFmtId="0" fontId="28" fillId="4" borderId="0" xfId="0" applyFont="1" applyFill="1" applyAlignment="1">
      <alignment horizontal="center"/>
    </xf>
    <xf numFmtId="0" fontId="29" fillId="2" borderId="0" xfId="0" applyFont="1" applyFill="1" applyAlignment="1" applyProtection="1">
      <alignment horizontal="right"/>
    </xf>
    <xf numFmtId="0" fontId="30" fillId="2" borderId="0" xfId="0" applyFont="1" applyFill="1" applyAlignment="1">
      <alignment horizontal="right" vertical="center"/>
    </xf>
    <xf numFmtId="0" fontId="31" fillId="2" borderId="0" xfId="1" applyFont="1" applyFill="1" applyAlignment="1" applyProtection="1">
      <alignment horizontal="right" vertical="top"/>
    </xf>
    <xf numFmtId="0" fontId="18" fillId="2" borderId="0" xfId="0" applyFont="1" applyFill="1" applyAlignment="1">
      <alignment horizontal="right"/>
    </xf>
    <xf numFmtId="0" fontId="28" fillId="2" borderId="0" xfId="0" applyFont="1" applyFill="1" applyAlignment="1">
      <alignment horizontal="center" vertical="top"/>
    </xf>
    <xf numFmtId="0" fontId="9" fillId="4" borderId="0" xfId="0" applyFont="1" applyFill="1"/>
    <xf numFmtId="0" fontId="17" fillId="3" borderId="12" xfId="0" applyFont="1" applyFill="1" applyBorder="1" applyProtection="1"/>
    <xf numFmtId="3" fontId="9" fillId="2" borderId="35" xfId="0" applyNumberFormat="1" applyFont="1" applyFill="1" applyBorder="1" applyAlignment="1">
      <alignment vertical="center"/>
    </xf>
    <xf numFmtId="9" fontId="9" fillId="2" borderId="13" xfId="2" applyFont="1" applyFill="1" applyBorder="1" applyAlignment="1">
      <alignment vertical="center"/>
    </xf>
    <xf numFmtId="181" fontId="7" fillId="2" borderId="7" xfId="0" applyNumberFormat="1" applyFont="1" applyFill="1" applyBorder="1" applyAlignment="1">
      <alignment vertical="center"/>
    </xf>
    <xf numFmtId="3" fontId="9" fillId="2" borderId="33" xfId="0" applyNumberFormat="1" applyFont="1" applyFill="1" applyBorder="1" applyAlignment="1">
      <alignment vertical="center"/>
    </xf>
    <xf numFmtId="9" fontId="9" fillId="2" borderId="51" xfId="2" applyFont="1" applyFill="1" applyBorder="1" applyAlignment="1">
      <alignment vertical="center"/>
    </xf>
    <xf numFmtId="181" fontId="7" fillId="2" borderId="6" xfId="0" applyNumberFormat="1" applyFont="1" applyFill="1" applyBorder="1" applyAlignment="1">
      <alignment vertical="center"/>
    </xf>
    <xf numFmtId="3" fontId="27" fillId="2" borderId="33" xfId="0" applyNumberFormat="1" applyFont="1" applyFill="1" applyBorder="1" applyAlignment="1">
      <alignment vertical="center"/>
    </xf>
    <xf numFmtId="9" fontId="27" fillId="2" borderId="51" xfId="2" applyFont="1" applyFill="1" applyBorder="1" applyAlignment="1">
      <alignment vertical="center"/>
    </xf>
    <xf numFmtId="181" fontId="32" fillId="2" borderId="6" xfId="0" applyNumberFormat="1" applyFont="1" applyFill="1" applyBorder="1" applyAlignment="1">
      <alignment vertical="center"/>
    </xf>
    <xf numFmtId="3" fontId="9" fillId="2" borderId="16" xfId="0" applyNumberFormat="1" applyFont="1" applyFill="1" applyBorder="1" applyAlignment="1">
      <alignment vertical="center"/>
    </xf>
    <xf numFmtId="9" fontId="9" fillId="2" borderId="52" xfId="2" applyFont="1" applyFill="1" applyBorder="1" applyAlignment="1">
      <alignment vertical="center"/>
    </xf>
    <xf numFmtId="181" fontId="7" fillId="2" borderId="8" xfId="0" applyNumberFormat="1" applyFont="1" applyFill="1" applyBorder="1" applyAlignment="1">
      <alignment vertical="center"/>
    </xf>
    <xf numFmtId="3" fontId="9" fillId="2" borderId="10" xfId="0" applyNumberFormat="1" applyFont="1" applyFill="1" applyBorder="1" applyAlignment="1">
      <alignment vertical="center"/>
    </xf>
    <xf numFmtId="9" fontId="9" fillId="2" borderId="15" xfId="2" applyFont="1" applyFill="1" applyBorder="1" applyAlignment="1">
      <alignment vertical="center"/>
    </xf>
    <xf numFmtId="3" fontId="22" fillId="2" borderId="10" xfId="0" applyNumberFormat="1" applyFont="1" applyFill="1" applyBorder="1" applyAlignment="1">
      <alignment vertical="center"/>
    </xf>
    <xf numFmtId="0" fontId="22" fillId="2" borderId="15" xfId="0" applyFont="1" applyFill="1" applyBorder="1" applyAlignment="1">
      <alignment vertical="center"/>
    </xf>
    <xf numFmtId="181" fontId="33" fillId="2" borderId="4" xfId="0" applyNumberFormat="1" applyFont="1" applyFill="1" applyBorder="1" applyAlignment="1">
      <alignment vertical="center"/>
    </xf>
    <xf numFmtId="0" fontId="41" fillId="4" borderId="4" xfId="0" applyFont="1" applyFill="1" applyBorder="1" applyAlignment="1" applyProtection="1">
      <alignment vertical="center"/>
      <protection locked="0"/>
    </xf>
    <xf numFmtId="0" fontId="0" fillId="2" borderId="4" xfId="0" applyFont="1" applyFill="1" applyBorder="1" applyAlignment="1">
      <alignment horizontal="left" vertical="top" wrapText="1"/>
    </xf>
    <xf numFmtId="0" fontId="2" fillId="0" borderId="4" xfId="1" applyBorder="1" applyAlignment="1" applyProtection="1">
      <alignment vertical="top" wrapText="1"/>
    </xf>
    <xf numFmtId="178" fontId="0" fillId="4" borderId="4" xfId="0" applyNumberFormat="1" applyFont="1" applyFill="1" applyBorder="1" applyAlignment="1">
      <alignment horizontal="center" vertical="top" wrapText="1"/>
    </xf>
    <xf numFmtId="178" fontId="0" fillId="4" borderId="4" xfId="0" applyNumberFormat="1" applyFont="1" applyFill="1" applyBorder="1" applyAlignment="1">
      <alignment horizontal="left" vertical="top" wrapText="1"/>
    </xf>
    <xf numFmtId="0" fontId="14" fillId="0" borderId="4" xfId="1" applyFont="1" applyBorder="1" applyAlignment="1" applyProtection="1">
      <alignment wrapText="1"/>
    </xf>
    <xf numFmtId="0" fontId="11" fillId="2" borderId="53" xfId="0" applyFont="1" applyFill="1" applyBorder="1" applyAlignment="1">
      <alignment horizontal="center"/>
    </xf>
    <xf numFmtId="0" fontId="12" fillId="2" borderId="40" xfId="0" applyFont="1" applyFill="1" applyBorder="1" applyAlignment="1">
      <alignment horizontal="right" vertical="center" wrapText="1"/>
    </xf>
    <xf numFmtId="0" fontId="12" fillId="2" borderId="38" xfId="0" applyFont="1" applyFill="1" applyBorder="1" applyAlignment="1">
      <alignment horizontal="right" vertical="center" wrapText="1"/>
    </xf>
    <xf numFmtId="0" fontId="45" fillId="0" borderId="54" xfId="0" quotePrefix="1" applyFont="1" applyBorder="1"/>
    <xf numFmtId="0" fontId="11" fillId="2" borderId="23" xfId="0" applyFont="1" applyFill="1" applyBorder="1" applyAlignment="1">
      <alignment horizontal="center"/>
    </xf>
    <xf numFmtId="0" fontId="12" fillId="2" borderId="12" xfId="0" applyFont="1" applyFill="1" applyBorder="1" applyAlignment="1">
      <alignment horizontal="right" vertical="center" wrapText="1"/>
    </xf>
    <xf numFmtId="0" fontId="11" fillId="2" borderId="24" xfId="0" applyFont="1" applyFill="1" applyBorder="1" applyAlignment="1">
      <alignment horizontal="center"/>
    </xf>
    <xf numFmtId="0" fontId="11" fillId="2" borderId="25" xfId="0" applyFont="1" applyFill="1" applyBorder="1" applyAlignment="1">
      <alignment horizontal="center"/>
    </xf>
    <xf numFmtId="0" fontId="12" fillId="2" borderId="26" xfId="0" applyFont="1" applyFill="1" applyBorder="1" applyAlignment="1">
      <alignment horizontal="right" vertical="center" wrapText="1"/>
    </xf>
    <xf numFmtId="0" fontId="12" fillId="2" borderId="27" xfId="0" applyFont="1" applyFill="1" applyBorder="1" applyAlignment="1">
      <alignment horizontal="center"/>
    </xf>
    <xf numFmtId="0" fontId="12" fillId="2" borderId="28" xfId="0" applyFont="1" applyFill="1" applyBorder="1" applyAlignment="1">
      <alignment horizontal="right"/>
    </xf>
    <xf numFmtId="0" fontId="12" fillId="2" borderId="29" xfId="0" applyFont="1" applyFill="1" applyBorder="1" applyAlignment="1">
      <alignment horizontal="center"/>
    </xf>
    <xf numFmtId="179" fontId="11" fillId="0" borderId="3" xfId="0" applyNumberFormat="1" applyFont="1" applyBorder="1" applyAlignment="1">
      <alignment horizontal="center" wrapText="1"/>
    </xf>
    <xf numFmtId="0" fontId="12" fillId="2" borderId="25" xfId="0" applyFont="1" applyFill="1" applyBorder="1" applyAlignment="1">
      <alignment horizontal="center"/>
    </xf>
    <xf numFmtId="0" fontId="12" fillId="2" borderId="30" xfId="0" applyFont="1" applyFill="1" applyBorder="1" applyAlignment="1">
      <alignment horizontal="right"/>
    </xf>
    <xf numFmtId="0" fontId="12" fillId="2" borderId="31" xfId="0" applyFont="1" applyFill="1" applyBorder="1" applyAlignment="1">
      <alignment horizontal="center"/>
    </xf>
    <xf numFmtId="14" fontId="11" fillId="0" borderId="5" xfId="0" applyNumberFormat="1" applyFont="1" applyBorder="1" applyAlignment="1">
      <alignment horizontal="center" wrapText="1"/>
    </xf>
    <xf numFmtId="0" fontId="12" fillId="2" borderId="1" xfId="0" applyFont="1" applyFill="1" applyBorder="1" applyAlignment="1">
      <alignment horizontal="center" vertical="center" textRotation="180"/>
    </xf>
    <xf numFmtId="0" fontId="12" fillId="2" borderId="2" xfId="0" applyFont="1" applyFill="1" applyBorder="1" applyAlignment="1">
      <alignment vertical="center" wrapText="1"/>
    </xf>
    <xf numFmtId="0" fontId="12" fillId="2" borderId="2" xfId="0" applyFont="1" applyFill="1" applyBorder="1" applyAlignment="1">
      <alignment horizontal="center" vertical="center" wrapText="1"/>
    </xf>
    <xf numFmtId="0" fontId="12" fillId="2" borderId="2" xfId="0" applyFont="1" applyFill="1" applyBorder="1"/>
    <xf numFmtId="0" fontId="11" fillId="0" borderId="9" xfId="0" applyFont="1" applyBorder="1" applyAlignment="1">
      <alignment horizontal="center" vertical="top" wrapText="1"/>
    </xf>
    <xf numFmtId="0" fontId="9" fillId="4"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2" borderId="5" xfId="0" applyFont="1" applyFill="1" applyBorder="1" applyAlignment="1">
      <alignment wrapText="1"/>
    </xf>
    <xf numFmtId="0" fontId="11" fillId="2" borderId="5" xfId="0" applyFont="1" applyFill="1" applyBorder="1" applyAlignment="1">
      <alignment wrapText="1"/>
    </xf>
    <xf numFmtId="0" fontId="0" fillId="0" borderId="0" xfId="0" applyAlignment="1">
      <alignment vertical="center"/>
    </xf>
    <xf numFmtId="0" fontId="1" fillId="0" borderId="0" xfId="0" applyFont="1"/>
    <xf numFmtId="0" fontId="11" fillId="0" borderId="34" xfId="0" applyFont="1" applyBorder="1" applyAlignment="1">
      <alignment horizontal="center" vertical="top" wrapText="1"/>
    </xf>
    <xf numFmtId="0" fontId="13" fillId="0" borderId="6" xfId="0" applyFont="1" applyBorder="1" applyAlignment="1">
      <alignment vertical="top" wrapText="1"/>
    </xf>
    <xf numFmtId="0" fontId="13" fillId="4" borderId="7" xfId="0" applyFont="1" applyFill="1" applyBorder="1" applyAlignment="1">
      <alignment horizontal="left" vertical="top" wrapText="1"/>
    </xf>
    <xf numFmtId="0" fontId="9" fillId="4" borderId="7" xfId="0" applyFont="1" applyFill="1" applyBorder="1" applyAlignment="1">
      <alignment horizontal="center" vertical="center" wrapText="1"/>
    </xf>
    <xf numFmtId="0" fontId="11" fillId="9" borderId="9" xfId="0" applyFont="1" applyFill="1" applyBorder="1" applyAlignment="1">
      <alignment horizontal="center" vertical="top" wrapText="1"/>
    </xf>
    <xf numFmtId="0" fontId="13" fillId="9" borderId="8" xfId="0" applyFont="1" applyFill="1" applyBorder="1" applyAlignment="1">
      <alignment vertical="top" wrapText="1"/>
    </xf>
    <xf numFmtId="0" fontId="13" fillId="9" borderId="4" xfId="0" applyFont="1" applyFill="1" applyBorder="1" applyAlignment="1">
      <alignment horizontal="left" vertical="top" wrapText="1"/>
    </xf>
    <xf numFmtId="0" fontId="9" fillId="9" borderId="4" xfId="0" applyFont="1" applyFill="1" applyBorder="1" applyAlignment="1">
      <alignment horizontal="center" vertical="center" wrapText="1"/>
    </xf>
    <xf numFmtId="0" fontId="0" fillId="9" borderId="0" xfId="0" applyFill="1"/>
    <xf numFmtId="0" fontId="6" fillId="8" borderId="7" xfId="0" applyFont="1" applyFill="1" applyBorder="1" applyAlignment="1">
      <alignment horizontal="center" wrapText="1"/>
    </xf>
    <xf numFmtId="0" fontId="6" fillId="8" borderId="8" xfId="0" applyFont="1" applyFill="1" applyBorder="1" applyAlignment="1">
      <alignment horizontal="center"/>
    </xf>
    <xf numFmtId="0" fontId="6" fillId="8" borderId="35" xfId="0" applyFont="1" applyFill="1" applyBorder="1" applyAlignment="1" applyProtection="1">
      <alignment horizontal="left"/>
    </xf>
    <xf numFmtId="0" fontId="6" fillId="8" borderId="41" xfId="0" applyFont="1" applyFill="1" applyBorder="1" applyAlignment="1" applyProtection="1">
      <alignment horizontal="left"/>
    </xf>
    <xf numFmtId="0" fontId="6" fillId="8" borderId="32" xfId="0" applyFont="1" applyFill="1" applyBorder="1" applyAlignment="1" applyProtection="1">
      <alignment horizontal="left"/>
    </xf>
    <xf numFmtId="0" fontId="6" fillId="8" borderId="16" xfId="0" applyFont="1" applyFill="1" applyBorder="1" applyAlignment="1" applyProtection="1">
      <alignment horizontal="left"/>
    </xf>
    <xf numFmtId="0" fontId="6" fillId="8" borderId="46" xfId="0" applyFont="1" applyFill="1" applyBorder="1" applyAlignment="1" applyProtection="1">
      <alignment horizontal="left"/>
    </xf>
    <xf numFmtId="0" fontId="6" fillId="8" borderId="14" xfId="0" applyFont="1" applyFill="1" applyBorder="1" applyAlignment="1" applyProtection="1">
      <alignment horizontal="left"/>
    </xf>
    <xf numFmtId="0" fontId="9" fillId="2" borderId="16" xfId="0" applyFont="1" applyFill="1" applyBorder="1" applyAlignment="1" applyProtection="1">
      <alignment horizontal="left" vertical="center"/>
    </xf>
    <xf numFmtId="0" fontId="9" fillId="2" borderId="46" xfId="0" applyFont="1" applyFill="1" applyBorder="1" applyAlignment="1" applyProtection="1">
      <alignment horizontal="left" vertical="center"/>
    </xf>
    <xf numFmtId="0" fontId="9" fillId="2" borderId="14"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22" fillId="2" borderId="10" xfId="0" applyFont="1" applyFill="1" applyBorder="1" applyAlignment="1" applyProtection="1">
      <alignment horizontal="left" vertical="center"/>
    </xf>
    <xf numFmtId="0" fontId="22" fillId="2" borderId="11" xfId="0" applyFont="1" applyFill="1" applyBorder="1" applyAlignment="1" applyProtection="1">
      <alignment horizontal="left" vertical="center"/>
    </xf>
    <xf numFmtId="0" fontId="22" fillId="2" borderId="12" xfId="0" applyFont="1" applyFill="1" applyBorder="1" applyAlignment="1" applyProtection="1">
      <alignment horizontal="left" vertical="center"/>
    </xf>
    <xf numFmtId="0" fontId="6" fillId="8" borderId="35" xfId="0" applyFont="1" applyFill="1" applyBorder="1" applyAlignment="1" applyProtection="1">
      <alignment horizontal="center" wrapText="1"/>
    </xf>
    <xf numFmtId="0" fontId="6" fillId="8" borderId="16" xfId="0" applyFont="1" applyFill="1" applyBorder="1" applyAlignment="1" applyProtection="1">
      <alignment horizontal="center"/>
    </xf>
    <xf numFmtId="0" fontId="6" fillId="8" borderId="49" xfId="0" applyFont="1" applyFill="1" applyBorder="1" applyAlignment="1" applyProtection="1">
      <alignment horizontal="center" wrapText="1"/>
    </xf>
    <xf numFmtId="0" fontId="6" fillId="8" borderId="50" xfId="0" applyFont="1" applyFill="1" applyBorder="1" applyAlignment="1" applyProtection="1">
      <alignment horizontal="center"/>
    </xf>
    <xf numFmtId="0" fontId="0" fillId="2" borderId="33" xfId="0" applyFont="1" applyFill="1" applyBorder="1" applyAlignment="1" applyProtection="1">
      <alignment horizontal="left" vertical="center"/>
    </xf>
    <xf numFmtId="0" fontId="0" fillId="2" borderId="34"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0" fillId="2" borderId="16" xfId="0" applyFont="1" applyFill="1" applyBorder="1" applyAlignment="1" applyProtection="1">
      <alignment horizontal="left" vertical="center"/>
    </xf>
    <xf numFmtId="0" fontId="0" fillId="2" borderId="14" xfId="0" applyFont="1" applyFill="1" applyBorder="1" applyAlignment="1" applyProtection="1">
      <alignment horizontal="left" vertical="center"/>
    </xf>
    <xf numFmtId="0" fontId="27" fillId="2" borderId="33"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27" fillId="2" borderId="34" xfId="0" applyFont="1" applyFill="1" applyBorder="1" applyAlignment="1" applyProtection="1">
      <alignment horizontal="left" vertical="center"/>
    </xf>
    <xf numFmtId="0" fontId="9" fillId="2" borderId="35" xfId="0" applyFont="1" applyFill="1" applyBorder="1" applyAlignment="1" applyProtection="1">
      <alignment horizontal="left" vertical="center"/>
    </xf>
    <xf numFmtId="0" fontId="9" fillId="2" borderId="4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6" fillId="8" borderId="4" xfId="0" applyFont="1" applyFill="1" applyBorder="1" applyAlignment="1" applyProtection="1">
      <alignment horizontal="left"/>
    </xf>
    <xf numFmtId="0" fontId="6" fillId="8" borderId="10" xfId="0" applyFont="1" applyFill="1" applyBorder="1" applyAlignment="1" applyProtection="1">
      <alignment horizontal="center"/>
    </xf>
    <xf numFmtId="0" fontId="6" fillId="8" borderId="12" xfId="0" applyFont="1" applyFill="1" applyBorder="1" applyAlignment="1" applyProtection="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9" fillId="4" borderId="35" xfId="0" applyFont="1" applyFill="1" applyBorder="1" applyAlignment="1" applyProtection="1">
      <alignment horizontal="left" vertical="center"/>
      <protection locked="0"/>
    </xf>
    <xf numFmtId="0" fontId="9" fillId="4" borderId="41" xfId="0" applyFont="1" applyFill="1" applyBorder="1" applyAlignment="1" applyProtection="1">
      <alignment horizontal="left" vertical="center"/>
      <protection locked="0"/>
    </xf>
    <xf numFmtId="0" fontId="9" fillId="4" borderId="32" xfId="0" applyFont="1" applyFill="1" applyBorder="1" applyAlignment="1" applyProtection="1">
      <alignment horizontal="left" vertical="center"/>
      <protection locked="0"/>
    </xf>
    <xf numFmtId="0" fontId="22" fillId="4" borderId="33" xfId="0" applyFont="1" applyFill="1" applyBorder="1" applyAlignment="1" applyProtection="1">
      <alignment horizontal="left" vertical="center"/>
    </xf>
    <xf numFmtId="0" fontId="22" fillId="4" borderId="34"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16" xfId="0" applyFont="1" applyFill="1" applyBorder="1" applyAlignment="1" applyProtection="1">
      <alignment horizontal="left" vertical="center"/>
      <protection locked="0"/>
    </xf>
    <xf numFmtId="0" fontId="9" fillId="4" borderId="46" xfId="0" applyFont="1" applyFill="1" applyBorder="1" applyAlignment="1" applyProtection="1">
      <alignment horizontal="left" vertical="center"/>
      <protection locked="0"/>
    </xf>
    <xf numFmtId="0" fontId="9" fillId="4" borderId="14" xfId="0" applyFont="1" applyFill="1" applyBorder="1" applyAlignment="1" applyProtection="1">
      <alignment horizontal="left" vertical="center"/>
      <protection locked="0"/>
    </xf>
    <xf numFmtId="0" fontId="22" fillId="4" borderId="16" xfId="0" applyFont="1" applyFill="1" applyBorder="1" applyAlignment="1" applyProtection="1">
      <alignment horizontal="left" vertical="center"/>
    </xf>
    <xf numFmtId="0" fontId="22" fillId="4" borderId="14" xfId="0" applyFont="1" applyFill="1" applyBorder="1" applyAlignment="1" applyProtection="1">
      <alignment horizontal="left" vertical="center"/>
    </xf>
    <xf numFmtId="0" fontId="9" fillId="4" borderId="16" xfId="0" applyFont="1" applyFill="1" applyBorder="1" applyAlignment="1" applyProtection="1">
      <alignment horizontal="left" vertical="center"/>
    </xf>
    <xf numFmtId="0" fontId="9" fillId="4" borderId="46" xfId="0" applyFont="1" applyFill="1" applyBorder="1" applyAlignment="1" applyProtection="1">
      <alignment horizontal="left" vertical="center"/>
    </xf>
    <xf numFmtId="0" fontId="9" fillId="4" borderId="14" xfId="0" applyFont="1" applyFill="1" applyBorder="1" applyAlignment="1" applyProtection="1">
      <alignment horizontal="left" vertical="center"/>
    </xf>
    <xf numFmtId="0" fontId="6" fillId="8" borderId="4" xfId="0" applyFont="1" applyFill="1" applyBorder="1" applyAlignment="1" applyProtection="1">
      <alignment horizontal="left" vertical="center"/>
    </xf>
    <xf numFmtId="0" fontId="9" fillId="4" borderId="33"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4" xfId="0" applyFont="1" applyFill="1" applyBorder="1" applyAlignment="1" applyProtection="1">
      <alignment horizontal="left" vertical="center"/>
      <protection locked="0"/>
    </xf>
    <xf numFmtId="0" fontId="22" fillId="2" borderId="33" xfId="0" applyFont="1" applyFill="1" applyBorder="1" applyAlignment="1" applyProtection="1">
      <alignment horizontal="left" vertical="center"/>
    </xf>
    <xf numFmtId="0" fontId="22" fillId="2" borderId="34" xfId="0"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4" xfId="0" applyNumberFormat="1" applyFont="1" applyFill="1" applyBorder="1" applyAlignment="1" applyProtection="1">
      <alignment horizontal="left" vertical="center"/>
    </xf>
    <xf numFmtId="0" fontId="22" fillId="2" borderId="47" xfId="0" applyFont="1" applyFill="1" applyBorder="1" applyAlignment="1" applyProtection="1">
      <alignment horizontal="left" vertical="center"/>
    </xf>
    <xf numFmtId="0" fontId="22" fillId="2" borderId="48" xfId="0" applyFont="1" applyFill="1" applyBorder="1" applyAlignment="1" applyProtection="1">
      <alignment horizontal="left" vertical="center"/>
    </xf>
    <xf numFmtId="0" fontId="6" fillId="8" borderId="10" xfId="0" applyFont="1" applyFill="1" applyBorder="1" applyAlignment="1" applyProtection="1">
      <alignment horizontal="center" vertical="center"/>
    </xf>
    <xf numFmtId="0" fontId="6" fillId="8" borderId="12" xfId="0" applyFont="1" applyFill="1" applyBorder="1" applyAlignment="1" applyProtection="1">
      <alignment horizontal="center" vertical="center"/>
    </xf>
    <xf numFmtId="0" fontId="22" fillId="2" borderId="35" xfId="0" applyFont="1" applyFill="1" applyBorder="1" applyAlignment="1" applyProtection="1">
      <alignment horizontal="left" vertical="center"/>
    </xf>
    <xf numFmtId="0" fontId="22" fillId="2" borderId="32" xfId="0" applyFont="1" applyFill="1" applyBorder="1" applyAlignment="1" applyProtection="1">
      <alignment horizontal="left" vertical="center"/>
    </xf>
    <xf numFmtId="0" fontId="9" fillId="4" borderId="35" xfId="0" applyFont="1" applyFill="1" applyBorder="1" applyAlignment="1" applyProtection="1">
      <alignment horizontal="left" vertical="center"/>
    </xf>
    <xf numFmtId="0" fontId="9" fillId="4" borderId="41"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6" fillId="8" borderId="10" xfId="0" applyFont="1" applyFill="1" applyBorder="1" applyAlignment="1" applyProtection="1">
      <alignment horizontal="center" vertical="center" wrapText="1"/>
    </xf>
    <xf numFmtId="0" fontId="6" fillId="8" borderId="12"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4" xfId="0" applyFont="1" applyFill="1" applyBorder="1" applyAlignment="1" applyProtection="1">
      <alignment horizontal="center" wrapText="1"/>
    </xf>
    <xf numFmtId="0" fontId="0" fillId="0" borderId="45" xfId="0" applyBorder="1" applyAlignment="1">
      <alignment horizontal="center"/>
    </xf>
    <xf numFmtId="0" fontId="0" fillId="0" borderId="16" xfId="0" applyBorder="1" applyAlignment="1">
      <alignment horizontal="center"/>
    </xf>
    <xf numFmtId="0" fontId="6" fillId="8" borderId="7" xfId="0" applyFont="1" applyFill="1" applyBorder="1" applyAlignment="1" applyProtection="1">
      <alignment horizontal="center" vertical="center" wrapText="1"/>
    </xf>
    <xf numFmtId="0" fontId="6" fillId="8" borderId="8" xfId="0" applyFont="1" applyFill="1" applyBorder="1" applyAlignment="1" applyProtection="1">
      <alignment horizontal="center" vertical="center" wrapText="1"/>
    </xf>
    <xf numFmtId="0" fontId="4" fillId="3" borderId="0" xfId="0" applyFont="1" applyFill="1" applyAlignment="1">
      <alignment horizontal="left"/>
    </xf>
    <xf numFmtId="0" fontId="15" fillId="7" borderId="55" xfId="0" applyFont="1" applyFill="1" applyBorder="1" applyAlignment="1">
      <alignment horizontal="left"/>
    </xf>
    <xf numFmtId="0" fontId="6" fillId="7" borderId="0" xfId="0" applyFont="1" applyFill="1" applyBorder="1" applyAlignment="1">
      <alignment horizontal="left"/>
    </xf>
    <xf numFmtId="0" fontId="6" fillId="7" borderId="56"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6" fillId="7" borderId="21" xfId="0" applyFont="1" applyFill="1" applyBorder="1" applyAlignment="1">
      <alignment horizontal="left"/>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10" fillId="0" borderId="22" xfId="0" applyFont="1" applyBorder="1" applyAlignment="1">
      <alignment horizontal="left" vertical="center" wrapText="1"/>
    </xf>
    <xf numFmtId="0" fontId="43" fillId="0" borderId="38" xfId="0" applyFont="1" applyBorder="1" applyAlignment="1">
      <alignment horizontal="left" vertical="center" wrapText="1"/>
    </xf>
    <xf numFmtId="0" fontId="13" fillId="0" borderId="39" xfId="0" applyFont="1" applyBorder="1" applyAlignment="1">
      <alignment horizontal="left" vertical="center" wrapText="1"/>
    </xf>
    <xf numFmtId="0" fontId="13" fillId="0" borderId="40" xfId="0" applyFont="1" applyBorder="1" applyAlignment="1">
      <alignment horizontal="left" vertical="center" wrapText="1"/>
    </xf>
    <xf numFmtId="0" fontId="45" fillId="0" borderId="4" xfId="0" applyFont="1" applyBorder="1"/>
    <xf numFmtId="0" fontId="46" fillId="0" borderId="4" xfId="0" applyFont="1" applyBorder="1"/>
    <xf numFmtId="0" fontId="13" fillId="0" borderId="42" xfId="0" applyFont="1" applyBorder="1" applyAlignment="1">
      <alignment horizontal="left" vertical="center" wrapText="1"/>
    </xf>
    <xf numFmtId="0" fontId="13" fillId="0" borderId="36" xfId="0" applyFont="1" applyBorder="1" applyAlignment="1">
      <alignment horizontal="left" vertical="center" wrapText="1"/>
    </xf>
    <xf numFmtId="0" fontId="13" fillId="0" borderId="26" xfId="0" applyFont="1" applyBorder="1" applyAlignment="1">
      <alignment horizontal="left" vertical="center" wrapText="1"/>
    </xf>
    <xf numFmtId="0" fontId="12" fillId="0" borderId="29" xfId="0" applyFont="1" applyBorder="1" applyAlignment="1">
      <alignment horizontal="center"/>
    </xf>
    <xf numFmtId="0" fontId="12" fillId="0" borderId="43" xfId="0" applyFont="1" applyBorder="1" applyAlignment="1">
      <alignment horizontal="center"/>
    </xf>
    <xf numFmtId="0" fontId="12" fillId="0" borderId="28" xfId="0" applyFont="1" applyBorder="1" applyAlignment="1">
      <alignment horizontal="center"/>
    </xf>
    <xf numFmtId="49" fontId="11" fillId="0" borderId="31" xfId="0" applyNumberFormat="1" applyFont="1" applyBorder="1" applyAlignment="1">
      <alignment horizontal="left" wrapText="1"/>
    </xf>
    <xf numFmtId="49" fontId="11" fillId="0" borderId="37" xfId="0" applyNumberFormat="1" applyFont="1" applyBorder="1" applyAlignment="1">
      <alignment horizontal="left" wrapText="1"/>
    </xf>
    <xf numFmtId="49" fontId="11" fillId="0" borderId="30" xfId="0" applyNumberFormat="1" applyFont="1" applyBorder="1" applyAlignment="1">
      <alignment horizontal="left"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'Haul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'Haul Blend'!$E$5</c:f>
              <c:numCache>
                <c:formatCode>General</c:formatCode>
                <c:ptCount val="1"/>
                <c:pt idx="0">
                  <c:v>0</c:v>
                </c:pt>
              </c:numCache>
            </c:numRef>
          </c:val>
          <c:extLst>
            <c:ext xmlns:c16="http://schemas.microsoft.com/office/drawing/2014/chart" uri="{C3380CC4-5D6E-409C-BE32-E72D297353CC}">
              <c16:uniqueId val="{00000000-62E4-421A-932F-D220B2D09C11}"/>
            </c:ext>
          </c:extLst>
        </c:ser>
        <c:ser>
          <c:idx val="2"/>
          <c:order val="1"/>
          <c:tx>
            <c:strRef>
              <c:f>'Haul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'Haul Blend'!$E$6</c:f>
              <c:numCache>
                <c:formatCode>General</c:formatCode>
                <c:ptCount val="1"/>
                <c:pt idx="0">
                  <c:v>0</c:v>
                </c:pt>
              </c:numCache>
            </c:numRef>
          </c:val>
          <c:extLst>
            <c:ext xmlns:c16="http://schemas.microsoft.com/office/drawing/2014/chart" uri="{C3380CC4-5D6E-409C-BE32-E72D297353CC}">
              <c16:uniqueId val="{00000001-62E4-421A-932F-D220B2D09C11}"/>
            </c:ext>
          </c:extLst>
        </c:ser>
        <c:ser>
          <c:idx val="4"/>
          <c:order val="2"/>
          <c:tx>
            <c:strRef>
              <c:f>'Haul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'Haul Blend'!$E$8</c:f>
              <c:numCache>
                <c:formatCode>General</c:formatCode>
                <c:ptCount val="1"/>
                <c:pt idx="0">
                  <c:v>0</c:v>
                </c:pt>
              </c:numCache>
            </c:numRef>
          </c:val>
          <c:extLst>
            <c:ext xmlns:c16="http://schemas.microsoft.com/office/drawing/2014/chart" uri="{C3380CC4-5D6E-409C-BE32-E72D297353CC}">
              <c16:uniqueId val="{00000002-62E4-421A-932F-D220B2D09C11}"/>
            </c:ext>
          </c:extLst>
        </c:ser>
        <c:ser>
          <c:idx val="0"/>
          <c:order val="3"/>
          <c:tx>
            <c:strRef>
              <c:f>'Haul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'Haul Blend'!$E$4</c:f>
              <c:numCache>
                <c:formatCode>General</c:formatCode>
                <c:ptCount val="1"/>
                <c:pt idx="0">
                  <c:v>0</c:v>
                </c:pt>
              </c:numCache>
            </c:numRef>
          </c:val>
          <c:extLst>
            <c:ext xmlns:c16="http://schemas.microsoft.com/office/drawing/2014/chart" uri="{C3380CC4-5D6E-409C-BE32-E72D297353CC}">
              <c16:uniqueId val="{00000003-62E4-421A-932F-D220B2D09C11}"/>
            </c:ext>
          </c:extLst>
        </c:ser>
        <c:ser>
          <c:idx val="3"/>
          <c:order val="4"/>
          <c:tx>
            <c:strRef>
              <c:f>'Haul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'Haul Blend'!$E$7</c:f>
              <c:numCache>
                <c:formatCode>General</c:formatCode>
                <c:ptCount val="1"/>
                <c:pt idx="0">
                  <c:v>0</c:v>
                </c:pt>
              </c:numCache>
            </c:numRef>
          </c:val>
          <c:extLst>
            <c:ext xmlns:c16="http://schemas.microsoft.com/office/drawing/2014/chart" uri="{C3380CC4-5D6E-409C-BE32-E72D297353CC}">
              <c16:uniqueId val="{00000004-62E4-421A-932F-D220B2D09C11}"/>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3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3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omments" Target="../comments3.xml"/><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3" customWidth="1"/>
    <col min="2" max="2" width="10.7109375" style="3" customWidth="1"/>
    <col min="3" max="3" width="8.7109375" style="3" customWidth="1"/>
    <col min="4" max="5" width="6.7109375" style="3" customWidth="1"/>
    <col min="6" max="6" width="1.7109375" style="3" customWidth="1"/>
    <col min="7" max="7" width="15.7109375" style="3" customWidth="1"/>
    <col min="8" max="8" width="7" style="3" customWidth="1"/>
    <col min="9" max="9" width="4" style="3" customWidth="1"/>
    <col min="10" max="12" width="6.7109375" style="3" customWidth="1"/>
    <col min="13" max="16384" width="9.140625" style="3"/>
  </cols>
  <sheetData>
    <row r="1" spans="1:12" ht="15.75" x14ac:dyDescent="0.25">
      <c r="I1" s="135"/>
      <c r="J1" s="136"/>
      <c r="K1" s="136"/>
      <c r="L1" s="136"/>
    </row>
    <row r="2" spans="1:12" ht="20.25" x14ac:dyDescent="0.3">
      <c r="F2" s="58" t="str">
        <f>$I$9</f>
        <v>Release 1.1</v>
      </c>
      <c r="I2" s="137"/>
      <c r="L2" s="138"/>
    </row>
    <row r="3" spans="1:12" x14ac:dyDescent="0.2">
      <c r="F3" s="59" t="str">
        <f>"Project: "&amp;$B$16&amp;"  "&amp;$B$17</f>
        <v>Project: P18  教育平台</v>
      </c>
      <c r="I3" s="137"/>
      <c r="J3" s="139"/>
      <c r="K3" s="139"/>
      <c r="L3" s="136"/>
    </row>
    <row r="4" spans="1:12" ht="4.5" customHeight="1" x14ac:dyDescent="0.2"/>
    <row r="5" spans="1:12" ht="23.25" x14ac:dyDescent="0.2">
      <c r="A5" s="60" t="s">
        <v>0</v>
      </c>
      <c r="B5" s="61"/>
      <c r="C5" s="61"/>
      <c r="D5" s="61"/>
      <c r="E5" s="61"/>
      <c r="F5" s="61"/>
      <c r="G5" s="61"/>
      <c r="H5" s="61"/>
      <c r="I5" s="61"/>
      <c r="J5" s="61"/>
      <c r="K5" s="61"/>
      <c r="L5" s="61"/>
    </row>
    <row r="6" spans="1:12" ht="9" customHeight="1" x14ac:dyDescent="0.2">
      <c r="A6" s="62"/>
      <c r="B6" s="62"/>
      <c r="C6" s="62"/>
      <c r="D6" s="62"/>
      <c r="E6" s="62"/>
      <c r="F6" s="62"/>
      <c r="G6" s="62"/>
      <c r="H6" s="62"/>
      <c r="I6" s="62"/>
      <c r="J6" s="62"/>
      <c r="K6" s="62"/>
      <c r="L6" s="62"/>
    </row>
    <row r="7" spans="1:12" ht="16.5" customHeight="1" x14ac:dyDescent="0.2">
      <c r="A7" s="53" t="s">
        <v>1</v>
      </c>
      <c r="B7" s="54"/>
      <c r="C7" s="54"/>
      <c r="D7" s="54"/>
      <c r="E7" s="54"/>
      <c r="F7" s="103"/>
      <c r="G7" s="53" t="s">
        <v>2</v>
      </c>
      <c r="H7" s="104"/>
      <c r="I7" s="54"/>
      <c r="J7" s="54"/>
      <c r="K7" s="54"/>
      <c r="L7" s="54"/>
    </row>
    <row r="8" spans="1:12" ht="16.5" customHeight="1" x14ac:dyDescent="0.2">
      <c r="A8" s="55" t="s">
        <v>3</v>
      </c>
      <c r="B8" s="258" t="s">
        <v>4</v>
      </c>
      <c r="C8" s="258"/>
      <c r="D8" s="258"/>
      <c r="E8" s="258"/>
      <c r="F8" s="103"/>
      <c r="G8" s="269" t="s">
        <v>3</v>
      </c>
      <c r="H8" s="270"/>
      <c r="I8" s="258" t="s">
        <v>4</v>
      </c>
      <c r="J8" s="258"/>
      <c r="K8" s="258"/>
      <c r="L8" s="258"/>
    </row>
    <row r="9" spans="1:12" ht="16.5" customHeight="1" x14ac:dyDescent="0.2">
      <c r="A9" s="105" t="s">
        <v>5</v>
      </c>
      <c r="B9" s="242" t="s">
        <v>6</v>
      </c>
      <c r="C9" s="243"/>
      <c r="D9" s="243"/>
      <c r="E9" s="244"/>
      <c r="F9" s="103"/>
      <c r="G9" s="271" t="s">
        <v>7</v>
      </c>
      <c r="H9" s="272"/>
      <c r="I9" s="273" t="s">
        <v>8</v>
      </c>
      <c r="J9" s="274"/>
      <c r="K9" s="274"/>
      <c r="L9" s="275"/>
    </row>
    <row r="10" spans="1:12" ht="16.5" customHeight="1" x14ac:dyDescent="0.2">
      <c r="A10" s="106" t="s">
        <v>9</v>
      </c>
      <c r="B10" s="259" t="s">
        <v>10</v>
      </c>
      <c r="C10" s="260"/>
      <c r="D10" s="260"/>
      <c r="E10" s="261"/>
      <c r="F10" s="103"/>
      <c r="G10" s="262" t="s">
        <v>11</v>
      </c>
      <c r="H10" s="263"/>
      <c r="I10" s="264"/>
      <c r="J10" s="265"/>
      <c r="K10" s="265"/>
      <c r="L10" s="266"/>
    </row>
    <row r="11" spans="1:12" ht="16.5" customHeight="1" x14ac:dyDescent="0.2">
      <c r="A11" s="106" t="s">
        <v>12</v>
      </c>
      <c r="B11" s="259" t="s">
        <v>13</v>
      </c>
      <c r="C11" s="260"/>
      <c r="D11" s="260"/>
      <c r="E11" s="261"/>
      <c r="F11" s="103"/>
      <c r="G11" s="267" t="s">
        <v>14</v>
      </c>
      <c r="H11" s="268"/>
      <c r="I11" s="264"/>
      <c r="J11" s="265"/>
      <c r="K11" s="265"/>
      <c r="L11" s="266"/>
    </row>
    <row r="12" spans="1:12" ht="16.5" customHeight="1" x14ac:dyDescent="0.2">
      <c r="A12" s="107" t="s">
        <v>15</v>
      </c>
      <c r="B12" s="250" t="s">
        <v>16</v>
      </c>
      <c r="C12" s="251"/>
      <c r="D12" s="251"/>
      <c r="E12" s="252"/>
      <c r="F12" s="103"/>
      <c r="G12" s="245" t="s">
        <v>17</v>
      </c>
      <c r="H12" s="246"/>
      <c r="I12" s="247"/>
      <c r="J12" s="248"/>
      <c r="K12" s="248"/>
      <c r="L12" s="249"/>
    </row>
    <row r="13" spans="1:12" ht="16.5" customHeight="1" x14ac:dyDescent="0.2">
      <c r="A13" s="108"/>
      <c r="B13" s="103"/>
      <c r="C13" s="103"/>
      <c r="D13" s="103"/>
      <c r="E13" s="103"/>
      <c r="F13" s="109"/>
      <c r="G13" s="245" t="s">
        <v>18</v>
      </c>
      <c r="H13" s="246"/>
      <c r="I13" s="247"/>
      <c r="J13" s="248"/>
      <c r="K13" s="248"/>
      <c r="L13" s="249"/>
    </row>
    <row r="14" spans="1:12" ht="16.5" customHeight="1" x14ac:dyDescent="0.2">
      <c r="A14" s="53" t="s">
        <v>19</v>
      </c>
      <c r="B14" s="54"/>
      <c r="C14" s="54"/>
      <c r="D14" s="54"/>
      <c r="E14" s="54"/>
      <c r="F14" s="103"/>
      <c r="G14" s="245" t="s">
        <v>20</v>
      </c>
      <c r="H14" s="246"/>
      <c r="I14" s="247"/>
      <c r="J14" s="248"/>
      <c r="K14" s="248"/>
      <c r="L14" s="249"/>
    </row>
    <row r="15" spans="1:12" ht="16.5" customHeight="1" x14ac:dyDescent="0.2">
      <c r="A15" s="55" t="s">
        <v>3</v>
      </c>
      <c r="B15" s="258" t="s">
        <v>4</v>
      </c>
      <c r="C15" s="258"/>
      <c r="D15" s="258"/>
      <c r="E15" s="258"/>
      <c r="F15" s="110"/>
      <c r="G15" s="245" t="s">
        <v>21</v>
      </c>
      <c r="H15" s="246"/>
      <c r="I15" s="247"/>
      <c r="J15" s="248"/>
      <c r="K15" s="248"/>
      <c r="L15" s="249"/>
    </row>
    <row r="16" spans="1:12" ht="16.5" customHeight="1" x14ac:dyDescent="0.2">
      <c r="A16" s="111" t="s">
        <v>22</v>
      </c>
      <c r="B16" s="242" t="s">
        <v>23</v>
      </c>
      <c r="C16" s="243"/>
      <c r="D16" s="243"/>
      <c r="E16" s="244"/>
      <c r="F16" s="103"/>
      <c r="G16" s="245" t="s">
        <v>24</v>
      </c>
      <c r="H16" s="246"/>
      <c r="I16" s="247"/>
      <c r="J16" s="248"/>
      <c r="K16" s="248"/>
      <c r="L16" s="249"/>
    </row>
    <row r="17" spans="1:12" ht="16.5" customHeight="1" x14ac:dyDescent="0.2">
      <c r="A17" s="112" t="s">
        <v>25</v>
      </c>
      <c r="B17" s="250" t="s">
        <v>26</v>
      </c>
      <c r="C17" s="251"/>
      <c r="D17" s="251"/>
      <c r="E17" s="252"/>
      <c r="F17" s="103"/>
      <c r="G17" s="253" t="s">
        <v>27</v>
      </c>
      <c r="H17" s="254"/>
      <c r="I17" s="255"/>
      <c r="J17" s="256"/>
      <c r="K17" s="256"/>
      <c r="L17" s="257"/>
    </row>
    <row r="18" spans="1:12" ht="9" customHeight="1" x14ac:dyDescent="0.2">
      <c r="A18" s="62"/>
      <c r="B18" s="62"/>
      <c r="C18" s="62"/>
      <c r="D18" s="62"/>
      <c r="E18" s="62"/>
      <c r="F18" s="62"/>
      <c r="G18" s="62"/>
      <c r="H18" s="62"/>
      <c r="I18" s="62"/>
      <c r="J18" s="62"/>
      <c r="K18" s="62"/>
      <c r="L18" s="62"/>
    </row>
    <row r="19" spans="1:12" ht="16.5" customHeight="1" x14ac:dyDescent="0.2">
      <c r="A19" s="113" t="s">
        <v>28</v>
      </c>
      <c r="B19" s="114"/>
      <c r="C19" s="114"/>
      <c r="D19" s="114"/>
      <c r="E19" s="114"/>
      <c r="F19" s="103"/>
      <c r="G19" s="53" t="s">
        <v>29</v>
      </c>
      <c r="H19" s="104"/>
      <c r="I19" s="54"/>
      <c r="J19" s="54"/>
      <c r="K19" s="54"/>
      <c r="L19" s="54"/>
    </row>
    <row r="20" spans="1:12" ht="30" customHeight="1" x14ac:dyDescent="0.2">
      <c r="A20" s="236" t="s">
        <v>30</v>
      </c>
      <c r="B20" s="236"/>
      <c r="C20" s="115" t="s">
        <v>31</v>
      </c>
      <c r="D20" s="116" t="s">
        <v>32</v>
      </c>
      <c r="E20" s="116" t="s">
        <v>33</v>
      </c>
      <c r="F20" s="117"/>
      <c r="G20" s="237" t="s">
        <v>34</v>
      </c>
      <c r="H20" s="238"/>
      <c r="I20" s="239" t="s">
        <v>33</v>
      </c>
      <c r="J20" s="240"/>
      <c r="K20" s="240"/>
      <c r="L20" s="241"/>
    </row>
    <row r="21" spans="1:12" ht="16.5" customHeight="1" x14ac:dyDescent="0.2">
      <c r="A21" s="223" t="str">
        <f ca="1">MID(CELL("filename",'Haul Blend'!$A$1),FIND("]",CELL("filename"),1)+1,255)</f>
        <v>estCase_RigBoard.xlsx]Haul Blend</v>
      </c>
      <c r="B21" s="224"/>
      <c r="C21" s="118"/>
      <c r="D21" s="119" t="str">
        <f>IF('Haul Blend'!$E$9=0,"",'Haul Blend'!$E$9)</f>
        <v/>
      </c>
      <c r="E21" s="120" t="str">
        <f>IF('Haul Blend'!$G$9=0,"",'Haul Blend'!$G$9)</f>
        <v/>
      </c>
      <c r="F21" s="117"/>
      <c r="G21" s="62"/>
      <c r="H21" s="62"/>
      <c r="I21" s="140"/>
      <c r="J21" s="62"/>
      <c r="K21" s="62"/>
      <c r="L21" s="62"/>
    </row>
    <row r="22" spans="1:12" ht="16.5" customHeight="1" x14ac:dyDescent="0.2">
      <c r="A22" s="223" t="e">
        <f ca="1">MID(CELL("filename",#REF!),FIND("]",CELL("filename"),1)+1,255)</f>
        <v>#REF!</v>
      </c>
      <c r="B22" s="224"/>
      <c r="C22" s="121"/>
      <c r="D22" s="119" t="e">
        <f>IF(#REF!=0,"",#REF!)</f>
        <v>#REF!</v>
      </c>
      <c r="E22" s="120" t="e">
        <f>IF(#REF!=0,"",#REF!)</f>
        <v>#REF!</v>
      </c>
      <c r="F22" s="117"/>
      <c r="G22" s="62"/>
      <c r="H22" s="62"/>
      <c r="I22" s="140"/>
      <c r="J22" s="62"/>
      <c r="K22" s="62"/>
      <c r="L22" s="62"/>
    </row>
    <row r="23" spans="1:12" ht="16.5" customHeight="1" x14ac:dyDescent="0.2">
      <c r="A23" s="223" t="e">
        <f ca="1">MID(CELL("filename",#REF!),FIND("]",CELL("filename"),1)+1,255)</f>
        <v>#REF!</v>
      </c>
      <c r="B23" s="224"/>
      <c r="C23" s="122"/>
      <c r="D23" s="119" t="e">
        <f>IF(#REF!=0,"",#REF!)</f>
        <v>#REF!</v>
      </c>
      <c r="E23" s="120" t="e">
        <f>IF(#REF!=0,"",#REF!)</f>
        <v>#REF!</v>
      </c>
      <c r="F23" s="62"/>
      <c r="G23" s="62"/>
      <c r="H23" s="62"/>
      <c r="I23" s="140"/>
      <c r="J23" s="62"/>
      <c r="K23" s="62"/>
      <c r="L23" s="62"/>
    </row>
    <row r="24" spans="1:12" ht="16.5" customHeight="1" x14ac:dyDescent="0.2">
      <c r="A24" s="223" t="e">
        <f ca="1">MID(CELL("filename",#REF!),FIND("]",CELL("filename"),1)+1,255)</f>
        <v>#REF!</v>
      </c>
      <c r="B24" s="224"/>
      <c r="C24" s="122"/>
      <c r="D24" s="119" t="e">
        <f>IF(#REF!=0,"",#REF!)</f>
        <v>#REF!</v>
      </c>
      <c r="E24" s="120" t="e">
        <f>IF(#REF!=0,"",#REF!)</f>
        <v>#REF!</v>
      </c>
      <c r="F24" s="62"/>
      <c r="G24" s="62"/>
      <c r="H24" s="62"/>
      <c r="I24" s="140"/>
      <c r="J24" s="62"/>
      <c r="K24" s="62"/>
      <c r="L24" s="62"/>
    </row>
    <row r="25" spans="1:12" ht="16.5" customHeight="1" x14ac:dyDescent="0.2">
      <c r="A25" s="223" t="e">
        <f ca="1">MID(CELL("filename",#REF!),FIND("]",CELL("filename"),1)+1,255)</f>
        <v>#REF!</v>
      </c>
      <c r="B25" s="224"/>
      <c r="C25" s="122"/>
      <c r="D25" s="119" t="e">
        <f>IF(#REF!=0,"",#REF!)</f>
        <v>#REF!</v>
      </c>
      <c r="E25" s="120" t="e">
        <f>IF(#REF!=0,"",#REF!)</f>
        <v>#REF!</v>
      </c>
      <c r="F25" s="62"/>
      <c r="G25" s="62"/>
      <c r="H25" s="62"/>
      <c r="I25" s="140"/>
      <c r="J25" s="62"/>
      <c r="K25" s="62"/>
      <c r="L25" s="62"/>
    </row>
    <row r="26" spans="1:12" ht="16.5" customHeight="1" x14ac:dyDescent="0.2">
      <c r="A26" s="223" t="e">
        <f ca="1">MID(CELL("filename",#REF!),FIND("]",CELL("filename"),1)+1,255)</f>
        <v>#REF!</v>
      </c>
      <c r="B26" s="224"/>
      <c r="C26" s="122"/>
      <c r="D26" s="119" t="e">
        <f>IF(#REF!=0,"",#REF!)</f>
        <v>#REF!</v>
      </c>
      <c r="E26" s="120" t="e">
        <f>IF(#REF!=0,"",#REF!)</f>
        <v>#REF!</v>
      </c>
      <c r="F26" s="62"/>
      <c r="G26" s="62"/>
      <c r="H26" s="62"/>
      <c r="I26" s="140"/>
      <c r="J26" s="62"/>
      <c r="K26" s="62"/>
      <c r="L26" s="62"/>
    </row>
    <row r="27" spans="1:12" ht="16.5" customHeight="1" x14ac:dyDescent="0.2">
      <c r="A27" s="223" t="e">
        <f ca="1">MID(CELL("filename",#REF!),FIND("]",CELL("filename"),1)+1,255)</f>
        <v>#REF!</v>
      </c>
      <c r="B27" s="224"/>
      <c r="C27" s="122"/>
      <c r="D27" s="119" t="e">
        <f>IF(#REF!=0,"",#REF!)</f>
        <v>#REF!</v>
      </c>
      <c r="E27" s="120" t="e">
        <f>IF(#REF!=0,"",#REF!)</f>
        <v>#REF!</v>
      </c>
      <c r="F27" s="62"/>
      <c r="G27" s="62"/>
      <c r="H27" s="62"/>
      <c r="I27" s="140"/>
      <c r="J27" s="62"/>
      <c r="K27" s="62"/>
      <c r="L27" s="62"/>
    </row>
    <row r="28" spans="1:12" ht="16.5" customHeight="1" x14ac:dyDescent="0.2">
      <c r="A28" s="223" t="e">
        <f ca="1">MID(CELL("filename",#REF!),FIND("]",CELL("filename"),1)+1,255)</f>
        <v>#REF!</v>
      </c>
      <c r="B28" s="224"/>
      <c r="C28" s="122"/>
      <c r="D28" s="119" t="e">
        <f>IF(#REF!=0,"",#REF!)</f>
        <v>#REF!</v>
      </c>
      <c r="E28" s="120" t="e">
        <f>IF(#REF!=0,"",#REF!)</f>
        <v>#REF!</v>
      </c>
      <c r="F28" s="62"/>
      <c r="G28" s="62"/>
      <c r="H28" s="62"/>
      <c r="I28" s="140"/>
      <c r="J28" s="62"/>
      <c r="K28" s="62"/>
      <c r="L28" s="62"/>
    </row>
    <row r="29" spans="1:12" ht="16.5" customHeight="1" x14ac:dyDescent="0.2">
      <c r="A29" s="223" t="e">
        <f ca="1">MID(CELL("filename",#REF!),FIND("]",CELL("filename"),1)+1,255)</f>
        <v>#REF!</v>
      </c>
      <c r="B29" s="224"/>
      <c r="C29" s="122"/>
      <c r="D29" s="119" t="e">
        <f>IF(#REF!=0,"",#REF!)</f>
        <v>#REF!</v>
      </c>
      <c r="E29" s="120" t="e">
        <f>IF(#REF!=0,"",#REF!)</f>
        <v>#REF!</v>
      </c>
      <c r="F29" s="62"/>
      <c r="G29" s="62"/>
      <c r="H29" s="62"/>
      <c r="I29" s="140"/>
      <c r="J29" s="62"/>
      <c r="K29" s="62"/>
      <c r="L29" s="62"/>
    </row>
    <row r="30" spans="1:12" ht="16.5" customHeight="1" x14ac:dyDescent="0.2">
      <c r="A30" s="223" t="e">
        <f ca="1">MID(CELL("filename",#REF!),FIND("]",CELL("filename"),1)+1,255)</f>
        <v>#REF!</v>
      </c>
      <c r="B30" s="224"/>
      <c r="C30" s="122"/>
      <c r="D30" s="119" t="e">
        <f>IF(#REF!=0,"",#REF!)</f>
        <v>#REF!</v>
      </c>
      <c r="E30" s="120" t="e">
        <f>IF(#REF!=0,"",#REF!)</f>
        <v>#REF!</v>
      </c>
      <c r="F30" s="62"/>
      <c r="G30" s="62"/>
      <c r="H30" s="62"/>
      <c r="I30" s="140"/>
      <c r="J30" s="62"/>
      <c r="K30" s="62"/>
      <c r="L30" s="62"/>
    </row>
    <row r="31" spans="1:12" ht="16.5" customHeight="1" x14ac:dyDescent="0.2">
      <c r="A31" s="223" t="e">
        <f ca="1">MID(CELL("filename",#REF!),FIND("]",CELL("filename"),1)+1,255)</f>
        <v>#REF!</v>
      </c>
      <c r="B31" s="224"/>
      <c r="C31" s="122"/>
      <c r="D31" s="119" t="e">
        <f>IF(#REF!=0,"",#REF!)</f>
        <v>#REF!</v>
      </c>
      <c r="E31" s="120" t="e">
        <f>IF(#REF!=0,"",#REF!)</f>
        <v>#REF!</v>
      </c>
      <c r="F31" s="62"/>
      <c r="G31" s="62"/>
      <c r="H31" s="62"/>
      <c r="I31" s="140"/>
      <c r="J31" s="62"/>
      <c r="K31" s="62"/>
      <c r="L31" s="62"/>
    </row>
    <row r="32" spans="1:12" ht="16.5" customHeight="1" x14ac:dyDescent="0.2">
      <c r="A32" s="223" t="e">
        <f ca="1">MID(CELL("filename",#REF!),FIND("]",CELL("filename"),1)+1,255)</f>
        <v>#REF!</v>
      </c>
      <c r="B32" s="224"/>
      <c r="C32" s="122"/>
      <c r="D32" s="119" t="e">
        <f>IF(#REF!=0,"",#REF!)</f>
        <v>#REF!</v>
      </c>
      <c r="E32" s="120" t="e">
        <f>IF(#REF!=0,"",#REF!)</f>
        <v>#REF!</v>
      </c>
      <c r="F32" s="62"/>
      <c r="G32" s="62"/>
      <c r="H32" s="62"/>
      <c r="I32" s="140"/>
      <c r="J32" s="62"/>
      <c r="K32" s="62"/>
      <c r="L32" s="62"/>
    </row>
    <row r="33" spans="1:12" ht="16.5" customHeight="1" x14ac:dyDescent="0.25">
      <c r="A33" s="223" t="e">
        <f ca="1">MID(CELL("filename",#REF!),FIND("]",CELL("filename"),1)+1,255)</f>
        <v>#REF!</v>
      </c>
      <c r="B33" s="224"/>
      <c r="C33" s="122"/>
      <c r="D33" s="119" t="e">
        <f>IF(#REF!=0,"",#REF!)</f>
        <v>#REF!</v>
      </c>
      <c r="E33" s="120" t="e">
        <f>IF(#REF!=0,"",#REF!)</f>
        <v>#REF!</v>
      </c>
      <c r="F33" s="62"/>
      <c r="G33" s="123" t="s">
        <v>35</v>
      </c>
      <c r="H33" s="124"/>
      <c r="I33" s="141"/>
      <c r="J33" s="141"/>
      <c r="K33" s="141"/>
      <c r="L33" s="141"/>
    </row>
    <row r="34" spans="1:12" ht="16.5" customHeight="1" x14ac:dyDescent="0.2">
      <c r="A34" s="223" t="e">
        <f ca="1">MID(CELL("filename",#REF!),FIND("]",CELL("filename"),1)+1,255)</f>
        <v>#REF!</v>
      </c>
      <c r="B34" s="224"/>
      <c r="C34" s="122"/>
      <c r="D34" s="119" t="e">
        <f>IF(#REF!=0,"",#REF!)</f>
        <v>#REF!</v>
      </c>
      <c r="E34" s="120" t="e">
        <f>IF(#REF!=0,"",#REF!)</f>
        <v>#REF!</v>
      </c>
      <c r="F34" s="62"/>
      <c r="G34" s="204" t="s">
        <v>36</v>
      </c>
      <c r="H34" s="205"/>
      <c r="I34" s="206"/>
      <c r="J34" s="219" t="s">
        <v>34</v>
      </c>
      <c r="K34" s="221" t="s">
        <v>37</v>
      </c>
      <c r="L34" s="202" t="s">
        <v>33</v>
      </c>
    </row>
    <row r="35" spans="1:12" ht="16.5" customHeight="1" x14ac:dyDescent="0.2">
      <c r="A35" s="223" t="e">
        <f ca="1">MID(CELL("filename",#REF!),FIND("]",CELL("filename"),1)+1,255)</f>
        <v>#REF!</v>
      </c>
      <c r="B35" s="224"/>
      <c r="C35" s="122"/>
      <c r="D35" s="119" t="e">
        <f>IF(#REF!=0,"",#REF!)</f>
        <v>#REF!</v>
      </c>
      <c r="E35" s="120" t="e">
        <f>IF(#REF!=0,"",#REF!)</f>
        <v>#REF!</v>
      </c>
      <c r="F35" s="62"/>
      <c r="G35" s="207"/>
      <c r="H35" s="208"/>
      <c r="I35" s="209"/>
      <c r="J35" s="220"/>
      <c r="K35" s="222"/>
      <c r="L35" s="203"/>
    </row>
    <row r="36" spans="1:12" ht="16.5" customHeight="1" x14ac:dyDescent="0.2">
      <c r="A36" s="223" t="e">
        <f ca="1">MID(CELL("filename",#REF!),FIND("]",CELL("filename"),1)+1,255)</f>
        <v>#REF!</v>
      </c>
      <c r="B36" s="224"/>
      <c r="C36" s="122"/>
      <c r="D36" s="119" t="e">
        <f>IF(#REF!=0,"",#REF!)</f>
        <v>#REF!</v>
      </c>
      <c r="E36" s="120" t="e">
        <f>IF(#REF!=0,"",#REF!)</f>
        <v>#REF!</v>
      </c>
      <c r="F36" s="62"/>
      <c r="G36" s="233" t="s">
        <v>38</v>
      </c>
      <c r="H36" s="234"/>
      <c r="I36" s="235"/>
      <c r="J36" s="142" t="e">
        <f>#REF!+'Haul Blend'!E4+#REF!+#REF!+#REF!+#REF!+#REF!+#REF!+#REF!+#REF!+#REF!+#REF!+#REF!+#REF!+#REF!+#REF!+#REF!+#REF!+#REF!+#REF!</f>
        <v>#REF!</v>
      </c>
      <c r="K36" s="143" t="e">
        <f>J36/$J$42</f>
        <v>#REF!</v>
      </c>
      <c r="L36" s="144" t="e">
        <f>#REF!+'Haul Blend'!G4+#REF!+#REF!+#REF!+#REF!+#REF!+#REF!+#REF!+#REF!+#REF!+#REF!+#REF!+#REF!+#REF!+#REF!+#REF!+#REF!+#REF!+#REF!</f>
        <v>#REF!</v>
      </c>
    </row>
    <row r="37" spans="1:12" ht="16.5" customHeight="1" x14ac:dyDescent="0.2">
      <c r="A37" s="223" t="e">
        <f ca="1">MID(CELL("filename",#REF!),FIND("]",CELL("filename"),1)+1,255)</f>
        <v>#REF!</v>
      </c>
      <c r="B37" s="224"/>
      <c r="C37" s="122"/>
      <c r="D37" s="119" t="e">
        <f>IF(#REF!=0,"",#REF!)</f>
        <v>#REF!</v>
      </c>
      <c r="E37" s="120" t="e">
        <f>IF(#REF!=0,"",#REF!)</f>
        <v>#REF!</v>
      </c>
      <c r="F37" s="62"/>
      <c r="G37" s="225" t="s">
        <v>39</v>
      </c>
      <c r="H37" s="226"/>
      <c r="I37" s="227"/>
      <c r="J37" s="145" t="e">
        <f>#REF!+'Haul Blend'!E5+#REF!+#REF!+#REF!+#REF!+#REF!+#REF!+#REF!+#REF!+#REF!+#REF!+#REF!+#REF!+#REF!+#REF!+#REF!+#REF!+#REF!+#REF!</f>
        <v>#REF!</v>
      </c>
      <c r="K37" s="146" t="e">
        <f>J37/$J$42</f>
        <v>#REF!</v>
      </c>
      <c r="L37" s="147" t="e">
        <f>#REF!+'Haul Blend'!G5+#REF!+#REF!+#REF!+#REF!+#REF!+#REF!+#REF!+#REF!+#REF!+#REF!+#REF!+#REF!+#REF!+#REF!+#REF!+#REF!+#REF!+#REF!</f>
        <v>#REF!</v>
      </c>
    </row>
    <row r="38" spans="1:12" ht="16.5" customHeight="1" x14ac:dyDescent="0.2">
      <c r="A38" s="228" t="e">
        <f ca="1">MID(CELL("filename",#REF!),FIND("]",CELL("filename"),1)+1,255)</f>
        <v>#REF!</v>
      </c>
      <c r="B38" s="229"/>
      <c r="C38" s="125"/>
      <c r="D38" s="126" t="e">
        <f>IF(#REF!=0,"",#REF!)</f>
        <v>#REF!</v>
      </c>
      <c r="E38" s="127" t="e">
        <f>IF(#REF!=0,"",#REF!)</f>
        <v>#REF!</v>
      </c>
      <c r="F38" s="62"/>
      <c r="G38" s="230" t="s">
        <v>40</v>
      </c>
      <c r="H38" s="231"/>
      <c r="I38" s="232"/>
      <c r="J38" s="148" t="e">
        <f>#REF!+'Haul Blend'!E6+#REF!+#REF!+#REF!+#REF!+#REF!+#REF!+#REF!+#REF!+#REF!+#REF!+#REF!+#REF!+#REF!+#REF!+#REF!+#REF!+#REF!+#REF!</f>
        <v>#REF!</v>
      </c>
      <c r="K38" s="149" t="e">
        <f>J38/$J$42</f>
        <v>#REF!</v>
      </c>
      <c r="L38" s="150" t="e">
        <f>#REF!+'Haul Blend'!G6+#REF!+#REF!+#REF!+#REF!+#REF!+#REF!+#REF!+#REF!+#REF!+#REF!+#REF!+#REF!+#REF!+#REF!+#REF!+#REF!+#REF!+#REF!</f>
        <v>#REF!</v>
      </c>
    </row>
    <row r="39" spans="1:12" ht="16.5" customHeight="1" x14ac:dyDescent="0.2">
      <c r="A39" s="62"/>
      <c r="B39" s="62"/>
      <c r="C39" s="62"/>
      <c r="D39" s="62"/>
      <c r="E39" s="128"/>
      <c r="F39" s="62"/>
      <c r="G39" s="225" t="s">
        <v>41</v>
      </c>
      <c r="H39" s="226"/>
      <c r="I39" s="227"/>
      <c r="J39" s="145" t="e">
        <f>#REF!+'Haul Blend'!E7+#REF!+#REF!+#REF!+#REF!+#REF!+#REF!+#REF!+#REF!+#REF!+#REF!+#REF!+#REF!+#REF!+#REF!+#REF!+#REF!+#REF!+#REF!</f>
        <v>#REF!</v>
      </c>
      <c r="K39" s="146" t="e">
        <f>J39/$J$42</f>
        <v>#REF!</v>
      </c>
      <c r="L39" s="147" t="e">
        <f>#REF!+'Haul Blend'!G7+#REF!+#REF!+#REF!+#REF!+#REF!+#REF!+#REF!+#REF!+#REF!+#REF!+#REF!+#REF!+#REF!+#REF!+#REF!+#REF!+#REF!+#REF!</f>
        <v>#REF!</v>
      </c>
    </row>
    <row r="40" spans="1:12" ht="16.5" customHeight="1" x14ac:dyDescent="0.2">
      <c r="A40" s="129" t="s">
        <v>42</v>
      </c>
      <c r="B40" s="130"/>
      <c r="C40" s="131"/>
      <c r="D40" s="132" t="e">
        <f>SUM(D21:D38)</f>
        <v>#REF!</v>
      </c>
      <c r="E40" s="133" t="e">
        <f>SUM(E21:E38)</f>
        <v>#REF!</v>
      </c>
      <c r="F40" s="62"/>
      <c r="G40" s="210" t="s">
        <v>43</v>
      </c>
      <c r="H40" s="211"/>
      <c r="I40" s="212"/>
      <c r="J40" s="151" t="e">
        <f>#REF!+'Haul Blend'!E8+#REF!+#REF!+#REF!+#REF!+#REF!+#REF!+#REF!+#REF!+#REF!+#REF!+#REF!+#REF!+#REF!+#REF!+#REF!+#REF!+#REF!+#REF!</f>
        <v>#REF!</v>
      </c>
      <c r="K40" s="152" t="e">
        <f>J40/$J$42</f>
        <v>#REF!</v>
      </c>
      <c r="L40" s="153" t="e">
        <f>#REF!+'Haul Blend'!G8+#REF!+#REF!+#REF!+#REF!+#REF!+#REF!+#REF!+#REF!+#REF!+#REF!+#REF!+#REF!+#REF!+#REF!+#REF!+#REF!+#REF!+#REF!</f>
        <v>#REF!</v>
      </c>
    </row>
    <row r="41" spans="1:12" ht="4.5" customHeight="1" x14ac:dyDescent="0.2">
      <c r="A41" s="62"/>
      <c r="B41" s="62"/>
      <c r="C41" s="62"/>
      <c r="D41" s="62"/>
      <c r="E41" s="128"/>
      <c r="F41" s="62"/>
      <c r="G41" s="62"/>
      <c r="H41" s="62"/>
      <c r="I41" s="62"/>
      <c r="J41" s="62"/>
      <c r="K41" s="62"/>
      <c r="L41" s="62"/>
    </row>
    <row r="42" spans="1:12" x14ac:dyDescent="0.2">
      <c r="A42" s="62"/>
      <c r="B42" s="62"/>
      <c r="C42" s="62"/>
      <c r="D42" s="62"/>
      <c r="E42" s="62"/>
      <c r="F42" s="62"/>
      <c r="G42" s="213" t="s">
        <v>42</v>
      </c>
      <c r="H42" s="214"/>
      <c r="I42" s="215"/>
      <c r="J42" s="154" t="e">
        <f>SUM(J36:J40)</f>
        <v>#REF!</v>
      </c>
      <c r="K42" s="155" t="e">
        <f>J42/$J$42</f>
        <v>#REF!</v>
      </c>
      <c r="L42" s="133" t="e">
        <f>SUM(L36:L40)</f>
        <v>#REF!</v>
      </c>
    </row>
    <row r="43" spans="1:12" ht="4.5" customHeight="1" x14ac:dyDescent="0.2">
      <c r="A43" s="62"/>
      <c r="B43" s="62"/>
      <c r="C43" s="62"/>
      <c r="D43" s="62"/>
      <c r="E43" s="128"/>
      <c r="F43" s="62"/>
      <c r="G43" s="62"/>
      <c r="H43" s="62"/>
      <c r="I43" s="62"/>
      <c r="J43" s="62"/>
      <c r="K43" s="62"/>
      <c r="L43" s="62"/>
    </row>
    <row r="44" spans="1:12" x14ac:dyDescent="0.2">
      <c r="A44" s="134"/>
      <c r="B44" s="62"/>
      <c r="C44" s="62"/>
      <c r="D44" s="62"/>
      <c r="E44" s="62"/>
      <c r="F44" s="62"/>
      <c r="G44" s="216" t="s">
        <v>44</v>
      </c>
      <c r="H44" s="217"/>
      <c r="I44" s="218"/>
      <c r="J44" s="156" t="e">
        <f>#REF!+'Haul Blend'!E10+#REF!+#REF!+#REF!+#REF!+#REF!+#REF!+#REF!+#REF!+#REF!+#REF!+#REF!+#REF!+#REF!+#REF!+#REF!+#REF!+#REF!+#REF!</f>
        <v>#REF!</v>
      </c>
      <c r="K44" s="157"/>
      <c r="L44" s="158" t="e">
        <f>#REF!+'Haul Blend'!G10+#REF!+#REF!+#REF!+#REF!+#REF!+#REF!+#REF!+#REF!+#REF!+#REF!+#REF!+#REF!+#REF!+#REF!+#REF!+#REF!+#REF!+#REF!</f>
        <v>#REF!</v>
      </c>
    </row>
    <row r="45" spans="1:12" ht="9" customHeight="1"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102" t="s">
        <v>45</v>
      </c>
    </row>
    <row r="47" spans="1:12" x14ac:dyDescent="0.2">
      <c r="F47" s="62"/>
      <c r="G47" s="62"/>
      <c r="H47" s="62"/>
      <c r="I47" s="62"/>
      <c r="J47" s="62"/>
      <c r="K47" s="62"/>
      <c r="L47" s="62"/>
    </row>
    <row r="48" spans="1:12" x14ac:dyDescent="0.2">
      <c r="F48" s="62"/>
      <c r="G48" s="62"/>
      <c r="H48" s="62"/>
      <c r="I48" s="62"/>
      <c r="J48" s="62"/>
      <c r="K48" s="62"/>
      <c r="L48" s="62"/>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3" customWidth="1"/>
    <col min="2" max="2" width="22.42578125" style="3" customWidth="1"/>
    <col min="3" max="4" width="7.28515625" style="3" customWidth="1"/>
    <col min="5" max="5" width="8.28515625" style="3" customWidth="1"/>
    <col min="6" max="6" width="1.42578125" style="3" customWidth="1"/>
    <col min="7" max="11" width="7.7109375" style="3" customWidth="1"/>
    <col min="12" max="12" width="7.28515625" style="3" customWidth="1"/>
    <col min="13" max="13" width="6.85546875" style="3" customWidth="1"/>
    <col min="14" max="17" width="7.140625" style="3" customWidth="1"/>
    <col min="18" max="16384" width="9.140625" style="3"/>
  </cols>
  <sheetData>
    <row r="1" spans="1:12" ht="15.75" customHeight="1" x14ac:dyDescent="0.2"/>
    <row r="2" spans="1:12" ht="20.25" x14ac:dyDescent="0.3">
      <c r="F2" s="58" t="str">
        <f>Snapshot!$I$9</f>
        <v>Release 1.1</v>
      </c>
      <c r="G2" s="58"/>
      <c r="H2" s="58"/>
      <c r="I2" s="58"/>
    </row>
    <row r="3" spans="1:12" x14ac:dyDescent="0.2">
      <c r="F3" s="59" t="str">
        <f>"Project: "&amp;Snapshot!$B$16&amp;"  "&amp;Snapshot!$B$17</f>
        <v>Project: P18  教育平台</v>
      </c>
      <c r="G3" s="59"/>
      <c r="H3" s="59"/>
    </row>
    <row r="4" spans="1:12" ht="4.5" customHeight="1" x14ac:dyDescent="0.2"/>
    <row r="5" spans="1:12" ht="23.25" x14ac:dyDescent="0.2">
      <c r="A5" s="60" t="s">
        <v>46</v>
      </c>
      <c r="B5" s="60"/>
      <c r="C5" s="61"/>
      <c r="D5" s="61"/>
      <c r="E5" s="61"/>
      <c r="F5" s="61"/>
      <c r="G5" s="61"/>
      <c r="H5" s="61"/>
      <c r="I5" s="61"/>
      <c r="J5" s="61"/>
      <c r="K5" s="61"/>
      <c r="L5" s="61"/>
    </row>
    <row r="6" spans="1:12" x14ac:dyDescent="0.2">
      <c r="A6" s="62"/>
      <c r="B6" s="62"/>
      <c r="C6" s="62"/>
      <c r="D6" s="62"/>
      <c r="E6" s="62"/>
      <c r="F6" s="62"/>
      <c r="G6" s="62"/>
      <c r="H6" s="62"/>
      <c r="I6" s="62"/>
      <c r="J6" s="62"/>
      <c r="K6" s="62"/>
      <c r="L6" s="62"/>
    </row>
    <row r="7" spans="1:12" ht="16.5" customHeight="1" x14ac:dyDescent="0.2">
      <c r="A7" s="62"/>
      <c r="B7" s="63"/>
      <c r="C7" s="64"/>
      <c r="D7" s="64"/>
      <c r="E7" s="65"/>
      <c r="F7" s="62"/>
      <c r="G7" s="62"/>
      <c r="H7" s="62"/>
      <c r="I7" s="62"/>
      <c r="J7" s="62"/>
      <c r="K7" s="62"/>
      <c r="L7" s="62"/>
    </row>
    <row r="8" spans="1:12" x14ac:dyDescent="0.2">
      <c r="A8" s="62"/>
      <c r="B8" s="62"/>
      <c r="C8" s="62"/>
      <c r="D8" s="62"/>
      <c r="E8" s="62"/>
      <c r="F8" s="62"/>
      <c r="G8" s="62"/>
      <c r="H8" s="62"/>
      <c r="I8" s="62"/>
      <c r="J8" s="62"/>
      <c r="K8" s="62"/>
      <c r="L8" s="62"/>
    </row>
    <row r="9" spans="1:12" x14ac:dyDescent="0.2">
      <c r="A9" s="62"/>
      <c r="B9" s="62"/>
      <c r="C9" s="62"/>
      <c r="D9" s="62"/>
      <c r="E9" s="62"/>
      <c r="F9" s="62"/>
      <c r="G9" s="62"/>
      <c r="H9" s="62"/>
      <c r="I9" s="62"/>
      <c r="J9" s="62"/>
      <c r="K9" s="62"/>
      <c r="L9" s="62"/>
    </row>
    <row r="10" spans="1:12" x14ac:dyDescent="0.2">
      <c r="A10" s="62"/>
      <c r="B10" s="62"/>
      <c r="C10" s="62"/>
      <c r="D10" s="62"/>
      <c r="E10" s="62"/>
      <c r="F10" s="62"/>
      <c r="G10" s="62"/>
      <c r="H10" s="62"/>
      <c r="I10" s="62"/>
      <c r="J10" s="62"/>
      <c r="K10" s="62"/>
      <c r="L10" s="62"/>
    </row>
    <row r="11" spans="1:12" x14ac:dyDescent="0.2">
      <c r="A11" s="62"/>
      <c r="B11" s="62"/>
      <c r="C11" s="62"/>
      <c r="D11" s="62"/>
      <c r="E11" s="62"/>
      <c r="F11" s="62"/>
      <c r="G11" s="62"/>
      <c r="H11" s="62"/>
      <c r="I11" s="62"/>
      <c r="J11" s="62"/>
      <c r="K11" s="62"/>
      <c r="L11" s="62"/>
    </row>
    <row r="12" spans="1:12" x14ac:dyDescent="0.2">
      <c r="A12" s="62"/>
      <c r="B12" s="62"/>
      <c r="C12" s="62"/>
      <c r="D12" s="62"/>
      <c r="E12" s="62"/>
      <c r="F12" s="62"/>
      <c r="G12" s="62"/>
      <c r="H12" s="62"/>
      <c r="I12" s="62"/>
      <c r="J12" s="62"/>
      <c r="K12" s="62"/>
      <c r="L12" s="62"/>
    </row>
    <row r="13" spans="1:12" x14ac:dyDescent="0.2">
      <c r="A13" s="62"/>
      <c r="B13" s="62"/>
      <c r="C13" s="62"/>
      <c r="D13" s="62"/>
      <c r="E13" s="62"/>
      <c r="F13" s="62"/>
      <c r="G13" s="62"/>
      <c r="H13" s="62"/>
      <c r="I13" s="62"/>
      <c r="J13" s="62"/>
      <c r="K13" s="62"/>
      <c r="L13" s="62"/>
    </row>
    <row r="14" spans="1:12" x14ac:dyDescent="0.2">
      <c r="A14" s="62"/>
      <c r="B14" s="62"/>
      <c r="C14" s="62"/>
      <c r="D14" s="62"/>
      <c r="E14" s="62"/>
      <c r="F14" s="62"/>
      <c r="G14" s="62"/>
      <c r="H14" s="62"/>
      <c r="I14" s="62"/>
      <c r="J14" s="62"/>
      <c r="K14" s="62"/>
      <c r="L14" s="62"/>
    </row>
    <row r="15" spans="1:12" x14ac:dyDescent="0.2">
      <c r="A15" s="62"/>
      <c r="B15" s="62"/>
      <c r="C15" s="62"/>
      <c r="D15" s="62"/>
      <c r="E15" s="62"/>
      <c r="F15" s="62"/>
      <c r="G15" s="62"/>
      <c r="H15" s="62"/>
      <c r="I15" s="62"/>
      <c r="J15" s="62"/>
      <c r="K15" s="62"/>
      <c r="L15" s="62"/>
    </row>
    <row r="16" spans="1:12" x14ac:dyDescent="0.2">
      <c r="A16" s="62"/>
      <c r="B16" s="62"/>
      <c r="C16" s="62"/>
      <c r="D16" s="62"/>
      <c r="E16" s="62"/>
      <c r="F16" s="62"/>
      <c r="G16" s="62"/>
      <c r="H16" s="62"/>
      <c r="I16" s="62"/>
      <c r="J16" s="62"/>
      <c r="K16" s="62"/>
      <c r="L16" s="62"/>
    </row>
    <row r="17" spans="1:12" ht="5.25" customHeight="1" x14ac:dyDescent="0.2">
      <c r="A17" s="62"/>
      <c r="B17" s="62"/>
      <c r="C17" s="62"/>
      <c r="D17" s="62"/>
      <c r="E17" s="62"/>
      <c r="F17" s="62"/>
      <c r="G17" s="62"/>
      <c r="H17" s="62"/>
      <c r="I17" s="62"/>
      <c r="J17" s="62"/>
      <c r="K17" s="62"/>
      <c r="L17" s="62"/>
    </row>
    <row r="18" spans="1:12" ht="15" x14ac:dyDescent="0.2">
      <c r="A18" s="66"/>
      <c r="B18" s="67"/>
      <c r="C18" s="67"/>
      <c r="D18" s="67"/>
      <c r="E18" s="68"/>
      <c r="F18" s="69"/>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ht="3" customHeight="1" x14ac:dyDescent="0.2">
      <c r="A28" s="62"/>
      <c r="B28" s="62"/>
      <c r="C28" s="62"/>
      <c r="D28" s="62"/>
      <c r="E28" s="62"/>
      <c r="F28" s="62"/>
      <c r="G28" s="62"/>
      <c r="H28" s="62"/>
      <c r="I28" s="62"/>
      <c r="J28" s="62"/>
      <c r="K28" s="62"/>
      <c r="L28" s="62"/>
    </row>
    <row r="29" spans="1:12" ht="6" customHeight="1" x14ac:dyDescent="0.2">
      <c r="A29" s="62"/>
      <c r="B29" s="62"/>
      <c r="C29" s="62"/>
      <c r="D29" s="62"/>
      <c r="E29" s="62"/>
      <c r="F29" s="62"/>
      <c r="G29" s="62"/>
      <c r="H29" s="62"/>
      <c r="I29" s="62"/>
      <c r="J29" s="62"/>
      <c r="K29" s="62"/>
      <c r="L29" s="62"/>
    </row>
    <row r="30" spans="1:12" ht="16.5" customHeight="1" x14ac:dyDescent="0.2">
      <c r="A30" s="70" t="s">
        <v>47</v>
      </c>
      <c r="B30" s="71"/>
      <c r="C30" s="71"/>
      <c r="D30" s="71"/>
      <c r="E30" s="72"/>
      <c r="F30" s="73"/>
      <c r="G30" s="73"/>
      <c r="H30" s="73"/>
      <c r="I30" s="73"/>
      <c r="J30" s="73"/>
      <c r="K30" s="73"/>
      <c r="L30" s="73"/>
    </row>
    <row r="31" spans="1:12" ht="28.5" customHeight="1" x14ac:dyDescent="0.2">
      <c r="A31" s="279" t="s">
        <v>48</v>
      </c>
      <c r="B31" s="219" t="s">
        <v>49</v>
      </c>
      <c r="C31" s="276" t="s">
        <v>50</v>
      </c>
      <c r="D31" s="277"/>
      <c r="E31" s="282" t="s">
        <v>51</v>
      </c>
      <c r="F31" s="74"/>
      <c r="G31" s="74"/>
      <c r="H31" s="74"/>
      <c r="I31" s="278"/>
      <c r="J31" s="278"/>
      <c r="K31" s="278"/>
      <c r="L31" s="278"/>
    </row>
    <row r="32" spans="1:12" x14ac:dyDescent="0.2">
      <c r="A32" s="280"/>
      <c r="B32" s="281"/>
      <c r="C32" s="75" t="s">
        <v>42</v>
      </c>
      <c r="D32" s="75" t="s">
        <v>40</v>
      </c>
      <c r="E32" s="283"/>
      <c r="F32" s="76"/>
      <c r="G32" s="76"/>
      <c r="H32" s="76"/>
      <c r="I32" s="76"/>
      <c r="J32" s="76"/>
      <c r="K32" s="76"/>
      <c r="L32" s="76"/>
    </row>
    <row r="33" spans="1:12" ht="16.5" customHeight="1" x14ac:dyDescent="0.2">
      <c r="A33" s="77">
        <v>1</v>
      </c>
      <c r="B33" s="78" t="s">
        <v>52</v>
      </c>
      <c r="C33" s="79">
        <v>109</v>
      </c>
      <c r="D33" s="80">
        <v>15</v>
      </c>
      <c r="E33" s="81">
        <v>40.4</v>
      </c>
      <c r="F33" s="82"/>
      <c r="G33" s="82"/>
      <c r="H33" s="82"/>
      <c r="I33" s="101"/>
      <c r="J33" s="101"/>
      <c r="K33" s="101"/>
      <c r="L33" s="101"/>
    </row>
    <row r="34" spans="1:12" ht="16.5" customHeight="1" x14ac:dyDescent="0.2">
      <c r="A34" s="83">
        <f t="shared" ref="A34:A42" si="0">A33+1</f>
        <v>2</v>
      </c>
      <c r="B34" s="84" t="s">
        <v>53</v>
      </c>
      <c r="C34" s="85">
        <v>356</v>
      </c>
      <c r="D34" s="86">
        <v>24</v>
      </c>
      <c r="E34" s="87">
        <v>111.3</v>
      </c>
      <c r="F34" s="82"/>
      <c r="G34" s="82"/>
      <c r="H34" s="82"/>
      <c r="I34" s="101"/>
      <c r="J34" s="101"/>
      <c r="K34" s="101"/>
      <c r="L34" s="101"/>
    </row>
    <row r="35" spans="1:12" ht="16.5" customHeight="1" x14ac:dyDescent="0.2">
      <c r="A35" s="83">
        <f t="shared" si="0"/>
        <v>3</v>
      </c>
      <c r="B35" s="84" t="s">
        <v>54</v>
      </c>
      <c r="C35" s="85">
        <v>379</v>
      </c>
      <c r="D35" s="86">
        <v>16</v>
      </c>
      <c r="E35" s="87">
        <v>90.8</v>
      </c>
      <c r="F35" s="82"/>
      <c r="G35" s="82"/>
      <c r="H35" s="82"/>
      <c r="I35" s="101"/>
      <c r="J35" s="101"/>
      <c r="K35" s="101"/>
      <c r="L35" s="101"/>
    </row>
    <row r="36" spans="1:12" ht="16.5" customHeight="1" x14ac:dyDescent="0.2">
      <c r="A36" s="83">
        <f t="shared" si="0"/>
        <v>4</v>
      </c>
      <c r="B36" s="84" t="s">
        <v>55</v>
      </c>
      <c r="C36" s="85">
        <v>412</v>
      </c>
      <c r="D36" s="86">
        <v>14</v>
      </c>
      <c r="E36" s="87">
        <v>92.3</v>
      </c>
      <c r="F36" s="82"/>
      <c r="G36" s="82"/>
      <c r="H36" s="82"/>
      <c r="I36" s="101"/>
      <c r="J36" s="101"/>
      <c r="K36" s="101"/>
      <c r="L36" s="101"/>
    </row>
    <row r="37" spans="1:12" ht="16.5" customHeight="1" x14ac:dyDescent="0.2">
      <c r="A37" s="83">
        <f t="shared" si="0"/>
        <v>5</v>
      </c>
      <c r="B37" s="84" t="s">
        <v>56</v>
      </c>
      <c r="C37" s="85">
        <v>439</v>
      </c>
      <c r="D37" s="86">
        <v>13</v>
      </c>
      <c r="E37" s="87">
        <v>75.8</v>
      </c>
      <c r="F37" s="82"/>
      <c r="G37" s="82"/>
      <c r="H37" s="82"/>
      <c r="I37" s="101"/>
      <c r="J37" s="101"/>
      <c r="K37" s="101"/>
      <c r="L37" s="101"/>
    </row>
    <row r="38" spans="1:12" ht="16.5" customHeight="1" x14ac:dyDescent="0.2">
      <c r="A38" s="83">
        <f t="shared" si="0"/>
        <v>6</v>
      </c>
      <c r="B38" s="84" t="s">
        <v>57</v>
      </c>
      <c r="C38" s="85">
        <v>504</v>
      </c>
      <c r="D38" s="86">
        <v>12</v>
      </c>
      <c r="E38" s="87">
        <v>85.4</v>
      </c>
      <c r="F38" s="82"/>
      <c r="G38" s="82"/>
      <c r="H38" s="82"/>
      <c r="I38" s="101"/>
      <c r="J38" s="101"/>
      <c r="K38" s="101"/>
      <c r="L38" s="101"/>
    </row>
    <row r="39" spans="1:12" ht="16.5" customHeight="1" x14ac:dyDescent="0.2">
      <c r="A39" s="83">
        <f t="shared" si="0"/>
        <v>7</v>
      </c>
      <c r="B39" s="84" t="s">
        <v>58</v>
      </c>
      <c r="C39" s="85">
        <v>514</v>
      </c>
      <c r="D39" s="86">
        <v>4</v>
      </c>
      <c r="E39" s="87">
        <v>76.400000000000006</v>
      </c>
      <c r="F39" s="82"/>
      <c r="G39" s="82"/>
      <c r="H39" s="82"/>
      <c r="I39" s="101"/>
      <c r="J39" s="101"/>
      <c r="K39" s="101"/>
      <c r="L39" s="101"/>
    </row>
    <row r="40" spans="1:12" ht="16.5" customHeight="1" x14ac:dyDescent="0.2">
      <c r="A40" s="83">
        <f t="shared" si="0"/>
        <v>8</v>
      </c>
      <c r="B40" s="84" t="s">
        <v>59</v>
      </c>
      <c r="C40" s="85">
        <v>519</v>
      </c>
      <c r="D40" s="86">
        <v>4</v>
      </c>
      <c r="E40" s="87">
        <v>65.2</v>
      </c>
      <c r="F40" s="82"/>
      <c r="G40" s="82"/>
      <c r="H40" s="82"/>
      <c r="I40" s="101"/>
      <c r="J40" s="101"/>
      <c r="K40" s="101"/>
      <c r="L40" s="101"/>
    </row>
    <row r="41" spans="1:12" ht="16.5" customHeight="1" x14ac:dyDescent="0.2">
      <c r="A41" s="83">
        <f t="shared" si="0"/>
        <v>9</v>
      </c>
      <c r="B41" s="84" t="s">
        <v>60</v>
      </c>
      <c r="C41" s="85">
        <v>543</v>
      </c>
      <c r="D41" s="86">
        <v>3</v>
      </c>
      <c r="E41" s="87">
        <v>66.400000000000006</v>
      </c>
      <c r="F41" s="82"/>
      <c r="G41" s="82"/>
      <c r="H41" s="82"/>
      <c r="I41" s="101"/>
      <c r="J41" s="101"/>
      <c r="K41" s="101"/>
      <c r="L41" s="101"/>
    </row>
    <row r="42" spans="1:12" ht="16.5" customHeight="1" x14ac:dyDescent="0.2">
      <c r="A42" s="83">
        <f t="shared" si="0"/>
        <v>10</v>
      </c>
      <c r="B42" s="84" t="s">
        <v>61</v>
      </c>
      <c r="C42" s="88">
        <v>552</v>
      </c>
      <c r="D42" s="89">
        <v>2</v>
      </c>
      <c r="E42" s="90">
        <v>61.8</v>
      </c>
      <c r="F42" s="82"/>
      <c r="G42" s="82"/>
      <c r="H42" s="82"/>
      <c r="I42" s="101"/>
      <c r="J42" s="101"/>
      <c r="K42" s="101"/>
      <c r="L42" s="101"/>
    </row>
    <row r="43" spans="1:12" x14ac:dyDescent="0.2">
      <c r="A43" s="91"/>
      <c r="B43" s="92"/>
      <c r="C43" s="92"/>
      <c r="D43" s="92"/>
      <c r="E43" s="93"/>
      <c r="F43" s="82"/>
      <c r="G43" s="82"/>
      <c r="H43" s="82"/>
      <c r="I43" s="101"/>
      <c r="J43" s="101"/>
      <c r="K43" s="101"/>
      <c r="L43" s="101"/>
    </row>
    <row r="44" spans="1:12" x14ac:dyDescent="0.2">
      <c r="A44" s="94"/>
      <c r="B44" s="95"/>
      <c r="C44" s="95"/>
      <c r="D44" s="95"/>
      <c r="E44" s="96"/>
      <c r="F44" s="82"/>
      <c r="G44" s="82"/>
      <c r="H44" s="82"/>
      <c r="I44" s="101"/>
      <c r="J44" s="101"/>
      <c r="K44" s="62"/>
      <c r="L44" s="102" t="s">
        <v>45</v>
      </c>
    </row>
    <row r="45" spans="1:12" x14ac:dyDescent="0.2">
      <c r="A45" s="97"/>
      <c r="B45" s="95"/>
      <c r="C45" s="95"/>
      <c r="D45" s="95"/>
      <c r="E45" s="96"/>
      <c r="F45" s="82"/>
      <c r="G45" s="82"/>
      <c r="H45" s="82"/>
      <c r="I45" s="101"/>
      <c r="J45" s="101"/>
      <c r="K45" s="62"/>
      <c r="L45" s="62"/>
    </row>
    <row r="46" spans="1:12" ht="15" customHeight="1" x14ac:dyDescent="0.2">
      <c r="A46" s="98"/>
      <c r="B46" s="99"/>
      <c r="C46" s="99"/>
      <c r="D46" s="99"/>
      <c r="E46" s="100"/>
      <c r="F46" s="82"/>
      <c r="G46" s="82"/>
      <c r="H46" s="82"/>
      <c r="I46" s="101"/>
      <c r="J46" s="101"/>
      <c r="K46" s="62"/>
      <c r="L46" s="62"/>
    </row>
    <row r="47" spans="1:12" ht="6" customHeight="1" x14ac:dyDescent="0.2">
      <c r="A47" s="62"/>
      <c r="B47" s="62"/>
      <c r="C47" s="62"/>
      <c r="D47" s="62"/>
      <c r="E47" s="62"/>
      <c r="F47" s="62"/>
      <c r="G47" s="62"/>
      <c r="H47" s="62"/>
      <c r="I47" s="62"/>
      <c r="J47" s="62"/>
      <c r="K47" s="62"/>
      <c r="L47" s="62"/>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38" sqref="B38"/>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27" customHeight="1" x14ac:dyDescent="0.2">
      <c r="A2" s="53" t="s">
        <v>62</v>
      </c>
      <c r="B2" s="54"/>
      <c r="C2" s="54"/>
      <c r="D2" s="54"/>
    </row>
    <row r="3" spans="1:4" x14ac:dyDescent="0.2">
      <c r="A3" s="55" t="s">
        <v>63</v>
      </c>
      <c r="B3" s="55" t="s">
        <v>64</v>
      </c>
      <c r="C3" s="55" t="s">
        <v>65</v>
      </c>
      <c r="D3" s="55"/>
    </row>
    <row r="4" spans="1:4" x14ac:dyDescent="0.2">
      <c r="A4" s="56" t="s">
        <v>66</v>
      </c>
      <c r="B4" s="57" t="s">
        <v>113</v>
      </c>
      <c r="C4" s="159" t="s">
        <v>102</v>
      </c>
      <c r="D4" s="55"/>
    </row>
  </sheetData>
  <phoneticPr fontId="8" type="noConversion"/>
  <hyperlinks>
    <hyperlink ref="A4" location="' Schedule Product Haul'!A1" display="UC001" xr:uid="{00000000-0004-0000-0200-00000100000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84"/>
  <sheetViews>
    <sheetView workbookViewId="0">
      <pane ySplit="12" topLeftCell="A13" activePane="bottomLeft" state="frozen"/>
      <selection pane="bottomLeft" activeCell="C39" sqref="C39"/>
    </sheetView>
  </sheetViews>
  <sheetFormatPr defaultColWidth="9.140625" defaultRowHeight="12.75" x14ac:dyDescent="0.2"/>
  <cols>
    <col min="1" max="1" width="5.28515625" style="3" customWidth="1"/>
    <col min="2" max="2" width="42.28515625" style="3" customWidth="1"/>
    <col min="3" max="3" width="43.85546875" style="3" customWidth="1"/>
    <col min="4" max="4" width="6.5703125" style="3" customWidth="1"/>
    <col min="5" max="5" width="10.42578125" style="3" customWidth="1"/>
    <col min="6" max="7" width="7.5703125" style="3" customWidth="1"/>
    <col min="8" max="8" width="30.5703125" style="3" customWidth="1"/>
    <col min="9" max="9" width="2.7109375" style="4" customWidth="1"/>
    <col min="10" max="16384" width="9.140625" style="3"/>
  </cols>
  <sheetData>
    <row r="1" spans="1:9" ht="20.25" x14ac:dyDescent="0.3">
      <c r="A1" s="284" t="str">
        <f ca="1">MID(CELL("filename",A7),FIND("]",CELL("filename"),1)+1,255)</f>
        <v>estCase_RigBoard.xlsx]Haul Blend</v>
      </c>
      <c r="B1" s="284"/>
      <c r="C1" s="284"/>
      <c r="D1" s="284"/>
      <c r="E1" s="284"/>
      <c r="F1" s="284"/>
      <c r="G1" s="284"/>
      <c r="H1" s="284"/>
      <c r="I1" s="284"/>
    </row>
    <row r="2" spans="1:9" ht="3.75" customHeight="1" x14ac:dyDescent="0.3">
      <c r="A2" s="5"/>
      <c r="B2" s="5"/>
      <c r="C2" s="5"/>
      <c r="D2" s="5"/>
      <c r="E2" s="5"/>
      <c r="F2" s="5"/>
      <c r="G2" s="5"/>
      <c r="H2" s="5"/>
      <c r="I2" s="5"/>
    </row>
    <row r="3" spans="1:9" s="1" customFormat="1" x14ac:dyDescent="0.2">
      <c r="A3" s="6"/>
      <c r="B3" s="6"/>
      <c r="C3" s="6"/>
      <c r="D3" s="7"/>
      <c r="E3" s="7" t="s">
        <v>67</v>
      </c>
      <c r="F3" s="8"/>
      <c r="G3" s="9"/>
      <c r="H3" s="6"/>
      <c r="I3" s="6"/>
    </row>
    <row r="4" spans="1:9" s="1" customFormat="1" ht="12" x14ac:dyDescent="0.2">
      <c r="A4" s="6"/>
      <c r="B4" s="6"/>
      <c r="C4" s="6"/>
      <c r="D4" s="10" t="s">
        <v>68</v>
      </c>
      <c r="E4" s="11">
        <f>COUNTIF($D$12:$D$65,"U")</f>
        <v>0</v>
      </c>
      <c r="F4" s="12" t="str">
        <f>IF($E$9=0,"-",$E4/$E$9)</f>
        <v>-</v>
      </c>
      <c r="G4" s="13">
        <f>SUMIF($D$12:$D$64,"U",$G$12:$G$64)/60</f>
        <v>0</v>
      </c>
      <c r="H4" s="6"/>
      <c r="I4" s="6"/>
    </row>
    <row r="5" spans="1:9" s="1" customFormat="1" ht="12" x14ac:dyDescent="0.2">
      <c r="A5" s="6"/>
      <c r="B5" s="6"/>
      <c r="C5" s="6"/>
      <c r="D5" s="10" t="s">
        <v>69</v>
      </c>
      <c r="E5" s="11">
        <f>COUNTIF($D$12:$D$65,"P")</f>
        <v>0</v>
      </c>
      <c r="F5" s="12" t="str">
        <f>IF($E$9=0,"-",$E5/$E$9)</f>
        <v>-</v>
      </c>
      <c r="G5" s="14">
        <f>SUMIF($D$12:$D$65,"P",$G$12:$G$65)/60</f>
        <v>0</v>
      </c>
      <c r="H5" s="6"/>
      <c r="I5" s="6"/>
    </row>
    <row r="6" spans="1:9" s="1" customFormat="1" ht="12" x14ac:dyDescent="0.2">
      <c r="A6" s="6"/>
      <c r="B6" s="6"/>
      <c r="C6" s="6"/>
      <c r="D6" s="10" t="s">
        <v>70</v>
      </c>
      <c r="E6" s="11">
        <f>COUNTIF($D$12:$D$65,"F")</f>
        <v>0</v>
      </c>
      <c r="F6" s="12" t="str">
        <f>IF($E$9=0,"-",$E6/$E$9)</f>
        <v>-</v>
      </c>
      <c r="G6" s="14">
        <f>SUMIF($D$12:$D$65,"F",$G$12:$G$65)/60</f>
        <v>0</v>
      </c>
      <c r="H6" s="6"/>
      <c r="I6" s="6"/>
    </row>
    <row r="7" spans="1:9" s="1" customFormat="1" ht="12" x14ac:dyDescent="0.2">
      <c r="A7" s="15"/>
      <c r="B7" s="15"/>
      <c r="C7" s="16"/>
      <c r="D7" s="10" t="s">
        <v>71</v>
      </c>
      <c r="E7" s="11">
        <f>COUNTIF($D$12:$D$65,"S")</f>
        <v>0</v>
      </c>
      <c r="F7" s="12" t="str">
        <f>IF($E$9=0,"-",$E7/$E$9)</f>
        <v>-</v>
      </c>
      <c r="G7" s="14">
        <f>SUMIF($D$12:$D$65,"S",$G$12:$G$65)/60</f>
        <v>0</v>
      </c>
      <c r="H7" s="6"/>
      <c r="I7" s="6"/>
    </row>
    <row r="8" spans="1:9" s="1" customFormat="1" ht="12" x14ac:dyDescent="0.2">
      <c r="A8" s="15"/>
      <c r="B8" s="15"/>
      <c r="C8" s="16"/>
      <c r="D8" s="10" t="s">
        <v>72</v>
      </c>
      <c r="E8" s="11">
        <f>COUNTIF($D$12:$D$65,"B")</f>
        <v>0</v>
      </c>
      <c r="F8" s="17" t="str">
        <f>IF($E$9=0,"-",$E8/$E$9)</f>
        <v>-</v>
      </c>
      <c r="G8" s="14">
        <f>SUMIF($D$12:$D$65,"B",$G$12:$G$65)/60</f>
        <v>0</v>
      </c>
      <c r="H8" s="6"/>
      <c r="I8" s="6"/>
    </row>
    <row r="9" spans="1:9" s="1" customFormat="1" ht="12" hidden="1" x14ac:dyDescent="0.2">
      <c r="A9" s="15"/>
      <c r="B9" s="15"/>
      <c r="C9" s="15"/>
      <c r="D9" s="18" t="s">
        <v>42</v>
      </c>
      <c r="E9" s="19">
        <f>SUM(E4:E8)</f>
        <v>0</v>
      </c>
      <c r="F9" s="20" t="str">
        <f>IF($E$9=0,"-",$E$9/$E$9)</f>
        <v>-</v>
      </c>
      <c r="G9" s="21">
        <f>SUM(G4:G8)</f>
        <v>0</v>
      </c>
      <c r="I9" s="39"/>
    </row>
    <row r="10" spans="1:9" s="1" customFormat="1" ht="12" hidden="1" x14ac:dyDescent="0.2">
      <c r="A10" s="15"/>
      <c r="B10" s="15"/>
      <c r="C10" s="15"/>
      <c r="D10" s="22" t="s">
        <v>44</v>
      </c>
      <c r="E10" s="23">
        <f>COUNTIF($D$12:$D$65,"N/A")</f>
        <v>0</v>
      </c>
      <c r="F10" s="24"/>
      <c r="G10" s="25">
        <f>SUMIF($D$12:$D$65,"n/a",$G$12:$G$65)/60</f>
        <v>0</v>
      </c>
      <c r="I10" s="39"/>
    </row>
    <row r="11" spans="1:9" ht="4.5" customHeight="1" x14ac:dyDescent="0.2">
      <c r="A11" s="26"/>
      <c r="B11" s="26"/>
      <c r="C11" s="26"/>
      <c r="D11" s="26"/>
      <c r="E11" s="26"/>
      <c r="F11" s="26"/>
      <c r="G11" s="26"/>
      <c r="H11" s="26"/>
      <c r="I11" s="40"/>
    </row>
    <row r="12" spans="1:9" ht="29.25" customHeight="1" x14ac:dyDescent="0.2">
      <c r="A12" s="27" t="s">
        <v>73</v>
      </c>
      <c r="B12" s="27" t="s">
        <v>98</v>
      </c>
      <c r="C12" s="27" t="s">
        <v>74</v>
      </c>
      <c r="D12" s="27" t="s">
        <v>75</v>
      </c>
      <c r="E12" s="27" t="s">
        <v>76</v>
      </c>
      <c r="F12" s="27" t="s">
        <v>31</v>
      </c>
      <c r="G12" s="27" t="s">
        <v>77</v>
      </c>
      <c r="H12" s="28" t="s">
        <v>65</v>
      </c>
      <c r="I12" s="41"/>
    </row>
    <row r="13" spans="1:9" x14ac:dyDescent="0.2">
      <c r="A13" s="285" t="s">
        <v>99</v>
      </c>
      <c r="B13" s="286"/>
      <c r="C13" s="286"/>
      <c r="D13" s="286"/>
      <c r="E13" s="286"/>
      <c r="F13" s="286"/>
      <c r="G13" s="286"/>
      <c r="H13" s="286"/>
      <c r="I13" s="287"/>
    </row>
    <row r="14" spans="1:9" x14ac:dyDescent="0.2">
      <c r="A14" s="160"/>
      <c r="B14" s="161" t="s">
        <v>114</v>
      </c>
      <c r="C14" s="44" t="s">
        <v>100</v>
      </c>
      <c r="D14" s="48"/>
      <c r="E14" s="36"/>
      <c r="F14" s="37"/>
      <c r="G14" s="162"/>
      <c r="H14" s="163"/>
      <c r="I14" s="37"/>
    </row>
    <row r="15" spans="1:9" x14ac:dyDescent="0.2">
      <c r="A15" s="160"/>
      <c r="B15" s="164" t="s">
        <v>101</v>
      </c>
      <c r="C15" s="46" t="s">
        <v>100</v>
      </c>
      <c r="D15" s="48"/>
      <c r="E15" s="36"/>
      <c r="F15" s="37"/>
      <c r="G15" s="162"/>
      <c r="H15" s="163"/>
      <c r="I15" s="37"/>
    </row>
    <row r="16" spans="1:9" ht="15" customHeight="1" x14ac:dyDescent="0.2">
      <c r="A16" s="160"/>
      <c r="B16" s="45"/>
      <c r="C16" s="34"/>
      <c r="D16" s="48"/>
      <c r="E16" s="36"/>
      <c r="F16" s="37"/>
      <c r="G16" s="162"/>
      <c r="H16" s="163"/>
      <c r="I16" s="37"/>
    </row>
    <row r="17" spans="1:9" ht="20.25" customHeight="1" x14ac:dyDescent="0.2">
      <c r="A17" s="160"/>
      <c r="B17" s="47"/>
      <c r="C17" s="47"/>
      <c r="D17" s="48"/>
      <c r="E17" s="36"/>
      <c r="F17" s="37"/>
      <c r="G17" s="162"/>
      <c r="H17" s="163"/>
      <c r="I17" s="37"/>
    </row>
    <row r="18" spans="1:9" ht="19.5" customHeight="1" x14ac:dyDescent="0.2">
      <c r="A18" s="160"/>
      <c r="B18" s="47"/>
      <c r="C18" s="47"/>
      <c r="D18" s="48"/>
      <c r="E18" s="36"/>
      <c r="F18" s="37"/>
      <c r="G18" s="162"/>
      <c r="H18" s="163"/>
      <c r="I18" s="37"/>
    </row>
    <row r="19" spans="1:9" x14ac:dyDescent="0.2">
      <c r="A19" s="160"/>
      <c r="B19" s="47"/>
      <c r="C19" s="47"/>
      <c r="D19" s="48"/>
      <c r="E19" s="36"/>
      <c r="F19" s="37"/>
      <c r="G19" s="162"/>
      <c r="H19" s="163"/>
      <c r="I19" s="37"/>
    </row>
    <row r="20" spans="1:9" x14ac:dyDescent="0.2">
      <c r="A20" s="160"/>
      <c r="B20" s="47"/>
      <c r="C20" s="47"/>
      <c r="D20" s="48"/>
      <c r="E20" s="36"/>
      <c r="F20" s="37"/>
      <c r="G20" s="162"/>
      <c r="H20" s="163"/>
      <c r="I20" s="37"/>
    </row>
    <row r="21" spans="1:9" x14ac:dyDescent="0.2">
      <c r="A21" s="160"/>
      <c r="B21" s="47"/>
      <c r="C21" s="47"/>
      <c r="D21" s="48"/>
      <c r="E21" s="36"/>
      <c r="F21" s="37"/>
      <c r="G21" s="162"/>
      <c r="H21" s="163"/>
      <c r="I21" s="37"/>
    </row>
    <row r="22" spans="1:9" x14ac:dyDescent="0.2">
      <c r="A22" s="160"/>
      <c r="B22" s="47"/>
      <c r="C22" s="47"/>
      <c r="D22" s="48"/>
      <c r="E22" s="36"/>
      <c r="F22" s="37"/>
      <c r="G22" s="162"/>
      <c r="H22" s="163"/>
      <c r="I22" s="37"/>
    </row>
    <row r="23" spans="1:9" x14ac:dyDescent="0.2">
      <c r="A23" s="160"/>
      <c r="B23" s="47"/>
      <c r="C23" s="47"/>
      <c r="D23" s="48"/>
      <c r="E23" s="36"/>
      <c r="F23" s="37"/>
      <c r="G23" s="162"/>
      <c r="H23" s="163"/>
      <c r="I23" s="37"/>
    </row>
    <row r="24" spans="1:9" x14ac:dyDescent="0.2">
      <c r="A24" s="33"/>
      <c r="B24" s="42"/>
      <c r="C24" s="42"/>
      <c r="D24" s="29"/>
      <c r="E24" s="36"/>
      <c r="F24" s="37"/>
      <c r="G24" s="32"/>
      <c r="H24" s="38"/>
      <c r="I24" s="37"/>
    </row>
    <row r="25" spans="1:9" x14ac:dyDescent="0.2">
      <c r="A25" s="33"/>
      <c r="B25" s="42"/>
      <c r="C25" s="42"/>
      <c r="D25" s="29"/>
      <c r="E25" s="36"/>
      <c r="F25" s="37"/>
      <c r="G25" s="32"/>
      <c r="H25" s="38"/>
      <c r="I25" s="37"/>
    </row>
    <row r="26" spans="1:9" x14ac:dyDescent="0.2">
      <c r="A26" s="33"/>
      <c r="B26" s="42"/>
      <c r="C26" s="42"/>
      <c r="D26" s="29"/>
      <c r="E26" s="36"/>
      <c r="F26" s="37"/>
      <c r="G26" s="32"/>
      <c r="H26" s="38"/>
      <c r="I26" s="37"/>
    </row>
    <row r="27" spans="1:9" x14ac:dyDescent="0.2">
      <c r="A27" s="33"/>
      <c r="B27" s="42"/>
      <c r="C27" s="42"/>
      <c r="D27" s="29"/>
      <c r="E27" s="36"/>
      <c r="F27" s="37"/>
      <c r="G27" s="32"/>
      <c r="H27" s="38"/>
      <c r="I27" s="37"/>
    </row>
    <row r="28" spans="1:9" x14ac:dyDescent="0.2">
      <c r="A28" s="33"/>
      <c r="B28" s="42"/>
      <c r="C28" s="42"/>
      <c r="D28" s="29"/>
      <c r="E28" s="36"/>
      <c r="F28" s="37"/>
      <c r="G28" s="32"/>
      <c r="H28" s="38"/>
      <c r="I28" s="37"/>
    </row>
    <row r="29" spans="1:9" x14ac:dyDescent="0.2">
      <c r="A29" s="33"/>
      <c r="B29" s="42"/>
      <c r="C29" s="42"/>
      <c r="D29" s="29"/>
      <c r="E29" s="36"/>
      <c r="F29" s="37"/>
      <c r="G29" s="32"/>
      <c r="H29" s="38"/>
      <c r="I29" s="37"/>
    </row>
    <row r="30" spans="1:9" x14ac:dyDescent="0.2">
      <c r="A30" s="33"/>
      <c r="B30" s="34"/>
      <c r="C30" s="34"/>
      <c r="D30" s="29"/>
      <c r="E30" s="36"/>
      <c r="F30" s="37"/>
      <c r="G30" s="32"/>
      <c r="H30" s="38"/>
      <c r="I30" s="37"/>
    </row>
    <row r="31" spans="1:9" x14ac:dyDescent="0.2">
      <c r="A31" s="33"/>
      <c r="B31" s="35"/>
      <c r="C31" s="34"/>
      <c r="D31" s="29"/>
      <c r="E31" s="36"/>
      <c r="F31" s="37"/>
      <c r="G31" s="32"/>
      <c r="H31" s="38"/>
      <c r="I31" s="37"/>
    </row>
    <row r="32" spans="1:9" x14ac:dyDescent="0.2">
      <c r="A32" s="33"/>
      <c r="B32" s="35"/>
      <c r="C32" s="34"/>
      <c r="D32" s="29"/>
      <c r="E32" s="36"/>
      <c r="F32" s="37"/>
      <c r="G32" s="32"/>
      <c r="H32" s="38"/>
      <c r="I32" s="37"/>
    </row>
    <row r="33" spans="1:9" x14ac:dyDescent="0.2">
      <c r="A33" s="33"/>
      <c r="B33" s="34"/>
      <c r="C33" s="34"/>
      <c r="D33" s="29"/>
      <c r="E33" s="36"/>
      <c r="F33" s="37"/>
      <c r="G33" s="32"/>
      <c r="H33" s="38"/>
      <c r="I33" s="37"/>
    </row>
    <row r="34" spans="1:9" x14ac:dyDescent="0.2">
      <c r="A34" s="33"/>
      <c r="B34" s="35"/>
      <c r="C34" s="34"/>
      <c r="D34" s="29"/>
      <c r="E34" s="36"/>
      <c r="F34" s="37"/>
      <c r="G34" s="32"/>
      <c r="H34" s="38"/>
      <c r="I34" s="37"/>
    </row>
    <row r="35" spans="1:9" x14ac:dyDescent="0.2">
      <c r="A35" s="33"/>
      <c r="B35" s="35"/>
      <c r="C35" s="34"/>
      <c r="D35" s="29"/>
      <c r="E35" s="36"/>
      <c r="F35" s="37"/>
      <c r="G35" s="32"/>
      <c r="H35" s="38"/>
      <c r="I35" s="37"/>
    </row>
    <row r="36" spans="1:9" x14ac:dyDescent="0.2">
      <c r="A36" s="33"/>
      <c r="B36" s="34"/>
      <c r="C36" s="34"/>
      <c r="D36" s="29"/>
      <c r="E36" s="36"/>
      <c r="F36" s="37"/>
      <c r="G36" s="32"/>
      <c r="H36" s="38"/>
      <c r="I36" s="37"/>
    </row>
    <row r="37" spans="1:9" x14ac:dyDescent="0.2">
      <c r="A37" s="33"/>
      <c r="B37" s="35"/>
      <c r="C37" s="34"/>
      <c r="D37" s="29"/>
      <c r="E37" s="36"/>
      <c r="F37" s="37"/>
      <c r="G37" s="32"/>
      <c r="H37" s="38"/>
      <c r="I37" s="37"/>
    </row>
    <row r="38" spans="1:9" x14ac:dyDescent="0.2">
      <c r="A38" s="33"/>
      <c r="B38" s="35"/>
      <c r="C38" s="34"/>
      <c r="D38" s="29"/>
      <c r="E38" s="36"/>
      <c r="F38" s="37"/>
      <c r="G38" s="32"/>
      <c r="H38" s="38"/>
      <c r="I38" s="37"/>
    </row>
    <row r="39" spans="1:9" x14ac:dyDescent="0.2">
      <c r="A39" s="33"/>
      <c r="B39" s="34"/>
      <c r="C39" s="34"/>
      <c r="D39" s="29"/>
      <c r="E39" s="36"/>
      <c r="F39" s="37"/>
      <c r="G39" s="32"/>
      <c r="H39" s="38"/>
      <c r="I39" s="37"/>
    </row>
    <row r="40" spans="1:9" x14ac:dyDescent="0.2">
      <c r="A40" s="33"/>
      <c r="B40" s="35"/>
      <c r="C40" s="34"/>
      <c r="D40" s="29"/>
      <c r="E40" s="36"/>
      <c r="F40" s="37"/>
      <c r="G40" s="32"/>
      <c r="H40" s="38"/>
      <c r="I40" s="37"/>
    </row>
    <row r="41" spans="1:9" x14ac:dyDescent="0.2">
      <c r="A41" s="33"/>
      <c r="B41" s="35"/>
      <c r="C41" s="34"/>
      <c r="D41" s="29"/>
      <c r="E41" s="36"/>
      <c r="F41" s="37"/>
      <c r="G41" s="32"/>
      <c r="H41" s="38"/>
      <c r="I41" s="37"/>
    </row>
    <row r="42" spans="1:9" x14ac:dyDescent="0.2">
      <c r="A42" s="33"/>
      <c r="B42" s="34"/>
      <c r="C42" s="34"/>
      <c r="D42" s="29"/>
      <c r="E42" s="36"/>
      <c r="F42" s="37"/>
      <c r="G42" s="32"/>
      <c r="H42" s="38"/>
      <c r="I42" s="37"/>
    </row>
    <row r="43" spans="1:9" x14ac:dyDescent="0.2">
      <c r="A43" s="33"/>
      <c r="B43" s="35"/>
      <c r="C43" s="34"/>
      <c r="D43" s="29"/>
      <c r="E43" s="36"/>
      <c r="F43" s="37"/>
      <c r="G43" s="32"/>
      <c r="H43" s="38"/>
      <c r="I43" s="37"/>
    </row>
    <row r="44" spans="1:9" x14ac:dyDescent="0.2">
      <c r="A44" s="33"/>
      <c r="B44" s="35"/>
      <c r="C44" s="34"/>
      <c r="D44" s="29"/>
      <c r="E44" s="36"/>
      <c r="F44" s="37"/>
      <c r="G44" s="32"/>
      <c r="H44" s="38"/>
      <c r="I44" s="37"/>
    </row>
    <row r="45" spans="1:9" x14ac:dyDescent="0.2">
      <c r="A45" s="33"/>
      <c r="B45" s="34"/>
      <c r="C45" s="34"/>
      <c r="D45" s="29"/>
      <c r="E45" s="36"/>
      <c r="F45" s="37"/>
      <c r="G45" s="32"/>
      <c r="H45" s="38"/>
      <c r="I45" s="37"/>
    </row>
    <row r="46" spans="1:9" x14ac:dyDescent="0.2">
      <c r="A46" s="33"/>
      <c r="B46" s="35"/>
      <c r="C46" s="34"/>
      <c r="D46" s="29"/>
      <c r="E46" s="36"/>
      <c r="F46" s="37"/>
      <c r="G46" s="32"/>
      <c r="H46" s="38"/>
      <c r="I46" s="37"/>
    </row>
    <row r="47" spans="1:9" x14ac:dyDescent="0.2">
      <c r="A47" s="33"/>
      <c r="B47" s="35"/>
      <c r="C47" s="34"/>
      <c r="D47" s="29"/>
      <c r="E47" s="36"/>
      <c r="F47" s="37"/>
      <c r="G47" s="32"/>
      <c r="H47" s="38"/>
      <c r="I47" s="37"/>
    </row>
    <row r="48" spans="1:9" x14ac:dyDescent="0.2">
      <c r="A48" s="33"/>
      <c r="B48" s="34"/>
      <c r="C48" s="34"/>
      <c r="D48" s="29"/>
      <c r="E48" s="36"/>
      <c r="F48" s="37"/>
      <c r="G48" s="32"/>
      <c r="H48" s="38"/>
      <c r="I48" s="37"/>
    </row>
    <row r="49" spans="1:9" x14ac:dyDescent="0.2">
      <c r="A49" s="33"/>
      <c r="B49" s="35"/>
      <c r="C49" s="34"/>
      <c r="D49" s="29"/>
      <c r="E49" s="36"/>
      <c r="F49" s="37"/>
      <c r="G49" s="32"/>
      <c r="H49" s="38"/>
      <c r="I49" s="37"/>
    </row>
    <row r="50" spans="1:9" x14ac:dyDescent="0.2">
      <c r="A50" s="33"/>
      <c r="B50" s="35"/>
      <c r="C50" s="34"/>
      <c r="D50" s="29"/>
      <c r="E50" s="36"/>
      <c r="F50" s="37"/>
      <c r="G50" s="32"/>
      <c r="H50" s="38"/>
      <c r="I50" s="37"/>
    </row>
    <row r="51" spans="1:9" x14ac:dyDescent="0.2">
      <c r="A51" s="33"/>
      <c r="B51" s="34"/>
      <c r="C51" s="34"/>
      <c r="D51" s="29"/>
      <c r="E51" s="36"/>
      <c r="F51" s="37"/>
      <c r="G51" s="32"/>
      <c r="H51" s="38"/>
      <c r="I51" s="37"/>
    </row>
    <row r="52" spans="1:9" x14ac:dyDescent="0.2">
      <c r="A52" s="33"/>
      <c r="B52" s="35"/>
      <c r="C52" s="34"/>
      <c r="D52" s="29"/>
      <c r="E52" s="36"/>
      <c r="F52" s="37"/>
      <c r="G52" s="32"/>
      <c r="H52" s="38"/>
      <c r="I52" s="37"/>
    </row>
    <row r="53" spans="1:9" x14ac:dyDescent="0.2">
      <c r="A53" s="33"/>
      <c r="B53" s="35"/>
      <c r="C53" s="34"/>
      <c r="D53" s="29"/>
      <c r="E53" s="36"/>
      <c r="F53" s="37"/>
      <c r="G53" s="32"/>
      <c r="H53" s="38"/>
      <c r="I53" s="37"/>
    </row>
    <row r="54" spans="1:9" x14ac:dyDescent="0.2">
      <c r="A54" s="33"/>
      <c r="B54" s="34"/>
      <c r="C54" s="34"/>
      <c r="D54" s="29"/>
      <c r="E54" s="36"/>
      <c r="F54" s="37"/>
      <c r="G54" s="32"/>
      <c r="H54" s="38"/>
      <c r="I54" s="37"/>
    </row>
    <row r="55" spans="1:9" x14ac:dyDescent="0.2">
      <c r="A55" s="33"/>
      <c r="B55" s="35"/>
      <c r="C55" s="34"/>
      <c r="D55" s="29"/>
      <c r="E55" s="36"/>
      <c r="F55" s="37"/>
      <c r="G55" s="32"/>
      <c r="H55" s="38"/>
      <c r="I55" s="37"/>
    </row>
    <row r="56" spans="1:9" x14ac:dyDescent="0.2">
      <c r="A56" s="33"/>
      <c r="B56" s="35"/>
      <c r="C56" s="34"/>
      <c r="D56" s="29"/>
      <c r="E56" s="36"/>
      <c r="F56" s="37"/>
      <c r="G56" s="32"/>
      <c r="H56" s="38"/>
      <c r="I56" s="37"/>
    </row>
    <row r="57" spans="1:9" x14ac:dyDescent="0.2">
      <c r="A57" s="33"/>
      <c r="B57" s="34"/>
      <c r="C57" s="34"/>
      <c r="D57" s="29"/>
      <c r="E57" s="36"/>
      <c r="F57" s="37"/>
      <c r="G57" s="32"/>
      <c r="H57" s="38"/>
      <c r="I57" s="37"/>
    </row>
    <row r="58" spans="1:9" x14ac:dyDescent="0.2">
      <c r="A58" s="33"/>
      <c r="B58" s="35"/>
      <c r="C58" s="34"/>
      <c r="D58" s="29"/>
      <c r="E58" s="36"/>
      <c r="F58" s="37"/>
      <c r="G58" s="32"/>
      <c r="H58" s="38"/>
      <c r="I58" s="37"/>
    </row>
    <row r="59" spans="1:9" x14ac:dyDescent="0.2">
      <c r="A59" s="33"/>
      <c r="B59" s="35"/>
      <c r="C59" s="34"/>
      <c r="D59" s="29"/>
      <c r="E59" s="36"/>
      <c r="F59" s="37"/>
      <c r="G59" s="32"/>
      <c r="H59" s="38"/>
      <c r="I59" s="37"/>
    </row>
    <row r="60" spans="1:9" x14ac:dyDescent="0.2">
      <c r="A60" s="33"/>
      <c r="B60" s="34"/>
      <c r="C60" s="34"/>
      <c r="D60" s="29"/>
      <c r="E60" s="36"/>
      <c r="F60" s="37"/>
      <c r="G60" s="32"/>
      <c r="H60" s="38"/>
      <c r="I60" s="37"/>
    </row>
    <row r="61" spans="1:9" x14ac:dyDescent="0.2">
      <c r="A61" s="33"/>
      <c r="B61" s="35"/>
      <c r="C61" s="34"/>
      <c r="D61" s="29"/>
      <c r="E61" s="36"/>
      <c r="F61" s="37"/>
      <c r="G61" s="32"/>
      <c r="H61" s="38"/>
      <c r="I61" s="37"/>
    </row>
    <row r="62" spans="1:9" x14ac:dyDescent="0.2">
      <c r="A62" s="33"/>
      <c r="B62" s="35"/>
      <c r="C62" s="34"/>
      <c r="D62" s="29"/>
      <c r="E62" s="36"/>
      <c r="F62" s="37"/>
      <c r="G62" s="32"/>
      <c r="H62" s="38"/>
      <c r="I62" s="37"/>
    </row>
    <row r="63" spans="1:9" x14ac:dyDescent="0.2">
      <c r="A63" s="33"/>
      <c r="B63" s="34"/>
      <c r="C63" s="34"/>
      <c r="D63" s="29"/>
      <c r="E63" s="36"/>
      <c r="F63" s="37"/>
      <c r="G63" s="32"/>
      <c r="H63" s="38"/>
      <c r="I63" s="37"/>
    </row>
    <row r="64" spans="1:9" x14ac:dyDescent="0.2">
      <c r="A64" s="33"/>
      <c r="B64" s="34"/>
      <c r="C64" s="34"/>
      <c r="D64" s="29"/>
      <c r="E64" s="36"/>
      <c r="F64" s="37"/>
      <c r="G64" s="32"/>
      <c r="H64" s="38"/>
      <c r="I64" s="37"/>
    </row>
    <row r="65" spans="1:9" x14ac:dyDescent="0.2">
      <c r="A65" s="288"/>
      <c r="B65" s="289"/>
      <c r="C65" s="289"/>
      <c r="D65" s="289"/>
      <c r="E65" s="289"/>
      <c r="F65" s="289"/>
      <c r="G65" s="289"/>
      <c r="H65" s="289"/>
      <c r="I65" s="290"/>
    </row>
    <row r="66" spans="1:9" s="2" customFormat="1" ht="36" customHeight="1" x14ac:dyDescent="0.2">
      <c r="A66" s="33"/>
      <c r="B66" s="43"/>
      <c r="C66" s="44"/>
      <c r="D66" s="29"/>
      <c r="E66" s="30"/>
      <c r="F66" s="31"/>
      <c r="G66" s="32"/>
      <c r="H66" s="38"/>
      <c r="I66" s="37"/>
    </row>
    <row r="67" spans="1:9" s="2" customFormat="1" ht="36" customHeight="1" x14ac:dyDescent="0.2">
      <c r="A67" s="33"/>
      <c r="B67" s="52"/>
      <c r="C67" s="46"/>
      <c r="D67" s="29"/>
      <c r="E67" s="30"/>
      <c r="F67" s="31"/>
      <c r="G67" s="32"/>
      <c r="H67" s="38"/>
      <c r="I67" s="37"/>
    </row>
    <row r="68" spans="1:9" s="2" customFormat="1" ht="36" customHeight="1" x14ac:dyDescent="0.2">
      <c r="A68" s="33"/>
      <c r="B68" s="52"/>
      <c r="C68" s="34"/>
      <c r="D68" s="29"/>
      <c r="E68" s="30"/>
      <c r="F68" s="31"/>
      <c r="G68" s="32"/>
      <c r="H68" s="38"/>
      <c r="I68" s="37"/>
    </row>
    <row r="69" spans="1:9" s="2" customFormat="1" ht="36" customHeight="1" x14ac:dyDescent="0.2">
      <c r="A69" s="33"/>
      <c r="B69" s="42"/>
      <c r="C69" s="42"/>
      <c r="D69" s="29"/>
      <c r="E69" s="30"/>
      <c r="F69" s="31"/>
      <c r="G69" s="32"/>
      <c r="H69" s="38"/>
      <c r="I69" s="37"/>
    </row>
    <row r="70" spans="1:9" s="2" customFormat="1" ht="36" customHeight="1" x14ac:dyDescent="0.2">
      <c r="A70" s="33"/>
      <c r="B70" s="42"/>
      <c r="C70" s="42"/>
      <c r="D70" s="29"/>
      <c r="E70" s="30"/>
      <c r="F70" s="31"/>
      <c r="G70" s="32"/>
      <c r="H70" s="38"/>
      <c r="I70" s="37"/>
    </row>
    <row r="71" spans="1:9" s="2" customFormat="1" ht="36" customHeight="1" x14ac:dyDescent="0.2">
      <c r="A71" s="33"/>
      <c r="B71" s="42"/>
      <c r="C71" s="42"/>
      <c r="D71" s="29"/>
      <c r="E71" s="30"/>
      <c r="F71" s="31"/>
      <c r="G71" s="32"/>
      <c r="H71" s="38"/>
      <c r="I71" s="37"/>
    </row>
    <row r="72" spans="1:9" s="2" customFormat="1" ht="36" customHeight="1" x14ac:dyDescent="0.2">
      <c r="A72" s="33"/>
      <c r="B72" s="42"/>
      <c r="C72" s="42"/>
      <c r="D72" s="29"/>
      <c r="E72" s="30"/>
      <c r="F72" s="31"/>
      <c r="G72" s="32"/>
      <c r="H72" s="38"/>
      <c r="I72" s="37"/>
    </row>
    <row r="73" spans="1:9" s="2" customFormat="1" ht="198.95" customHeight="1" x14ac:dyDescent="0.2">
      <c r="A73" s="33"/>
      <c r="B73" s="42"/>
      <c r="C73" s="42"/>
      <c r="D73" s="29"/>
      <c r="E73" s="49"/>
      <c r="F73" s="50"/>
      <c r="G73" s="51"/>
      <c r="H73" s="38"/>
      <c r="I73" s="37"/>
    </row>
    <row r="74" spans="1:9" s="2" customFormat="1" x14ac:dyDescent="0.2">
      <c r="A74" s="33">
        <f>MAX(A$12:A73)+1</f>
        <v>1</v>
      </c>
      <c r="B74" s="34"/>
      <c r="C74" s="34"/>
      <c r="D74" s="29" t="s">
        <v>78</v>
      </c>
      <c r="E74" s="36"/>
      <c r="F74" s="37"/>
      <c r="G74" s="32"/>
      <c r="H74" s="38"/>
      <c r="I74" s="37"/>
    </row>
    <row r="75" spans="1:9" x14ac:dyDescent="0.2">
      <c r="A75" s="33">
        <f>MAX(A$12:A74)+1</f>
        <v>2</v>
      </c>
      <c r="B75" s="35"/>
      <c r="C75" s="34"/>
      <c r="D75" s="29" t="s">
        <v>78</v>
      </c>
      <c r="E75" s="36"/>
      <c r="F75" s="37"/>
      <c r="G75" s="32"/>
      <c r="H75" s="38"/>
      <c r="I75" s="37"/>
    </row>
    <row r="76" spans="1:9" x14ac:dyDescent="0.2">
      <c r="A76" s="33">
        <f>MAX(A$12:A75)+1</f>
        <v>3</v>
      </c>
      <c r="B76" s="35"/>
      <c r="C76" s="34"/>
      <c r="D76" s="29" t="s">
        <v>78</v>
      </c>
      <c r="E76" s="36"/>
      <c r="F76" s="37"/>
      <c r="G76" s="32"/>
      <c r="H76" s="38"/>
      <c r="I76" s="37"/>
    </row>
    <row r="77" spans="1:9" x14ac:dyDescent="0.2">
      <c r="A77" s="33">
        <f>MAX(A$12:A76)+1</f>
        <v>4</v>
      </c>
      <c r="B77" s="34"/>
      <c r="C77" s="34"/>
      <c r="D77" s="29" t="s">
        <v>78</v>
      </c>
      <c r="E77" s="36"/>
      <c r="F77" s="37"/>
      <c r="G77" s="32"/>
      <c r="H77" s="38"/>
      <c r="I77" s="37"/>
    </row>
    <row r="78" spans="1:9" x14ac:dyDescent="0.2">
      <c r="A78" s="33">
        <f>MAX(A$12:A77)+1</f>
        <v>5</v>
      </c>
      <c r="B78" s="34"/>
      <c r="C78" s="34"/>
      <c r="D78" s="29" t="s">
        <v>78</v>
      </c>
      <c r="E78" s="36"/>
      <c r="F78" s="37"/>
      <c r="G78" s="32"/>
      <c r="H78" s="38"/>
      <c r="I78" s="37"/>
    </row>
    <row r="79" spans="1:9" x14ac:dyDescent="0.2">
      <c r="A79" s="33">
        <f>MAX(A$12:A78)+1</f>
        <v>6</v>
      </c>
      <c r="B79" s="35"/>
      <c r="C79" s="34"/>
      <c r="D79" s="29" t="s">
        <v>78</v>
      </c>
      <c r="E79" s="36"/>
      <c r="F79" s="37"/>
      <c r="G79" s="32"/>
      <c r="H79" s="38"/>
      <c r="I79" s="37"/>
    </row>
    <row r="80" spans="1:9" x14ac:dyDescent="0.2">
      <c r="A80" s="33">
        <f>MAX(A$12:A79)+1</f>
        <v>7</v>
      </c>
      <c r="B80" s="35"/>
      <c r="C80" s="34"/>
      <c r="D80" s="29" t="s">
        <v>78</v>
      </c>
      <c r="E80" s="36"/>
      <c r="F80" s="37"/>
      <c r="G80" s="32"/>
      <c r="H80" s="38"/>
      <c r="I80" s="37"/>
    </row>
    <row r="81" spans="1:9" x14ac:dyDescent="0.2">
      <c r="A81" s="33">
        <f>MAX(A$12:A80)+1</f>
        <v>8</v>
      </c>
      <c r="B81" s="34"/>
      <c r="C81" s="34"/>
      <c r="D81" s="29" t="s">
        <v>78</v>
      </c>
      <c r="E81" s="36"/>
      <c r="F81" s="37"/>
      <c r="G81" s="32"/>
      <c r="H81" s="38"/>
      <c r="I81" s="37"/>
    </row>
    <row r="82" spans="1:9" x14ac:dyDescent="0.2">
      <c r="A82" s="33">
        <f>MAX(A$12:A81)+1</f>
        <v>9</v>
      </c>
      <c r="B82" s="35"/>
      <c r="C82" s="34"/>
      <c r="D82" s="29" t="s">
        <v>78</v>
      </c>
      <c r="E82" s="36"/>
      <c r="F82" s="37"/>
      <c r="G82" s="32"/>
      <c r="H82" s="38"/>
      <c r="I82" s="37"/>
    </row>
    <row r="83" spans="1:9" x14ac:dyDescent="0.2">
      <c r="A83" s="33">
        <f>MAX(A$12:A82)+1</f>
        <v>10</v>
      </c>
      <c r="B83" s="34"/>
      <c r="C83" s="34"/>
      <c r="D83" s="29" t="s">
        <v>78</v>
      </c>
      <c r="E83" s="36"/>
      <c r="F83" s="37"/>
      <c r="G83" s="32"/>
      <c r="H83" s="38"/>
      <c r="I83" s="37"/>
    </row>
    <row r="84" spans="1:9" x14ac:dyDescent="0.2">
      <c r="A84" s="33">
        <f>MAX(A$12:A83)+1</f>
        <v>11</v>
      </c>
      <c r="B84" s="35"/>
      <c r="C84" s="34"/>
      <c r="D84" s="29" t="s">
        <v>78</v>
      </c>
      <c r="E84" s="36"/>
      <c r="F84" s="37"/>
      <c r="G84" s="32"/>
      <c r="H84" s="38"/>
      <c r="I84" s="37"/>
    </row>
  </sheetData>
  <mergeCells count="3">
    <mergeCell ref="A1:I1"/>
    <mergeCell ref="A13:I13"/>
    <mergeCell ref="A65:I65"/>
  </mergeCells>
  <phoneticPr fontId="8" type="noConversion"/>
  <conditionalFormatting sqref="D14:D64 D66:D84">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500-000002000000}">
      <formula1>"U,P,F,B,S,n/a"</formula1>
    </dataValidation>
  </dataValidations>
  <hyperlinks>
    <hyperlink ref="B14" location="'UC002 Test Cases'!A1" display="Assign Bin From Bin" xr:uid="{00000000-0004-0000-0500-000000000000}"/>
    <hyperlink ref="B15" location="'UC002 Test Cases'!A1" display="Assign Bin From Bin(click confirm No button)" xr:uid="{00000000-0004-0000-0500-000001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09578"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09578"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E684F-FDAC-4FB7-A4C9-59B789442510}">
  <dimension ref="A1:G93"/>
  <sheetViews>
    <sheetView tabSelected="1" topLeftCell="A69" workbookViewId="0">
      <selection activeCell="C82" sqref="C82:G82"/>
    </sheetView>
  </sheetViews>
  <sheetFormatPr defaultRowHeight="12.75" x14ac:dyDescent="0.2"/>
  <cols>
    <col min="2" max="2" width="42.5703125" customWidth="1"/>
    <col min="3" max="3" width="45.140625" customWidth="1"/>
    <col min="4" max="4" width="53.85546875" customWidth="1"/>
    <col min="5" max="5" width="28.140625" customWidth="1"/>
    <col min="6" max="6" width="21" customWidth="1"/>
    <col min="7" max="7" width="11.5703125" customWidth="1"/>
  </cols>
  <sheetData>
    <row r="1" spans="1:7" ht="16.5" thickBot="1" x14ac:dyDescent="0.25">
      <c r="A1" s="294" t="s">
        <v>165</v>
      </c>
      <c r="B1" s="294"/>
      <c r="C1" s="294"/>
      <c r="D1" s="294"/>
      <c r="E1" s="294"/>
      <c r="F1" s="294"/>
      <c r="G1" s="294"/>
    </row>
    <row r="2" spans="1:7" ht="25.5" customHeight="1" thickTop="1" x14ac:dyDescent="0.2">
      <c r="A2" s="165"/>
      <c r="B2" s="166" t="s">
        <v>79</v>
      </c>
      <c r="C2" s="295" t="s">
        <v>152</v>
      </c>
      <c r="D2" s="296"/>
      <c r="E2" s="297"/>
      <c r="F2" s="167" t="s">
        <v>80</v>
      </c>
      <c r="G2" s="168" t="s">
        <v>115</v>
      </c>
    </row>
    <row r="3" spans="1:7" ht="19.5" customHeight="1" x14ac:dyDescent="0.2">
      <c r="A3" s="169"/>
      <c r="B3" s="170" t="s">
        <v>81</v>
      </c>
      <c r="C3" s="291" t="s">
        <v>103</v>
      </c>
      <c r="D3" s="292"/>
      <c r="E3" s="292"/>
      <c r="F3" s="292"/>
      <c r="G3" s="293"/>
    </row>
    <row r="4" spans="1:7" x14ac:dyDescent="0.2">
      <c r="A4" s="171"/>
      <c r="B4" s="170" t="s">
        <v>82</v>
      </c>
      <c r="C4" s="291" t="s">
        <v>116</v>
      </c>
      <c r="D4" s="292"/>
      <c r="E4" s="292"/>
      <c r="F4" s="292"/>
      <c r="G4" s="293"/>
    </row>
    <row r="5" spans="1:7" ht="29.25" customHeight="1" x14ac:dyDescent="0.2">
      <c r="A5" s="171"/>
      <c r="B5" s="170" t="s">
        <v>83</v>
      </c>
      <c r="C5" s="298"/>
      <c r="D5" s="299"/>
      <c r="E5" s="299"/>
      <c r="F5" s="299"/>
      <c r="G5" s="299"/>
    </row>
    <row r="6" spans="1:7" ht="47.25" customHeight="1" thickBot="1" x14ac:dyDescent="0.25">
      <c r="A6" s="172"/>
      <c r="B6" s="173" t="s">
        <v>84</v>
      </c>
      <c r="C6" s="300" t="s">
        <v>117</v>
      </c>
      <c r="D6" s="301"/>
      <c r="E6" s="301"/>
      <c r="F6" s="301"/>
      <c r="G6" s="302"/>
    </row>
    <row r="7" spans="1:7" ht="24.75" customHeight="1" x14ac:dyDescent="0.2">
      <c r="A7" s="174"/>
      <c r="B7" s="175" t="s">
        <v>85</v>
      </c>
      <c r="C7" s="303" t="s">
        <v>137</v>
      </c>
      <c r="D7" s="304"/>
      <c r="E7" s="305"/>
      <c r="F7" s="176" t="s">
        <v>86</v>
      </c>
      <c r="G7" s="177">
        <v>45238</v>
      </c>
    </row>
    <row r="8" spans="1:7" ht="22.5" customHeight="1" thickBot="1" x14ac:dyDescent="0.25">
      <c r="A8" s="178"/>
      <c r="B8" s="179" t="s">
        <v>87</v>
      </c>
      <c r="C8" s="306" t="s">
        <v>88</v>
      </c>
      <c r="D8" s="307"/>
      <c r="E8" s="308"/>
      <c r="F8" s="180" t="s">
        <v>89</v>
      </c>
      <c r="G8" s="181" t="s">
        <v>103</v>
      </c>
    </row>
    <row r="9" spans="1:7" ht="23.25" thickBot="1" x14ac:dyDescent="0.25">
      <c r="A9" s="182" t="s">
        <v>90</v>
      </c>
      <c r="B9" s="183" t="s">
        <v>91</v>
      </c>
      <c r="C9" s="183" t="s">
        <v>95</v>
      </c>
      <c r="D9" s="183" t="s">
        <v>92</v>
      </c>
      <c r="E9" s="183" t="s">
        <v>96</v>
      </c>
      <c r="F9" s="184" t="s">
        <v>75</v>
      </c>
      <c r="G9" s="185" t="s">
        <v>93</v>
      </c>
    </row>
    <row r="10" spans="1:7" ht="111.75" customHeight="1" x14ac:dyDescent="0.2">
      <c r="A10" s="186">
        <v>1</v>
      </c>
      <c r="B10" s="43" t="s">
        <v>118</v>
      </c>
      <c r="C10" s="43" t="s">
        <v>139</v>
      </c>
      <c r="D10" s="44" t="s">
        <v>104</v>
      </c>
      <c r="E10" s="44" t="s">
        <v>103</v>
      </c>
      <c r="F10" s="187" t="s">
        <v>78</v>
      </c>
      <c r="G10" s="44" t="s">
        <v>103</v>
      </c>
    </row>
    <row r="11" spans="1:7" ht="362.25" customHeight="1" x14ac:dyDescent="0.2">
      <c r="A11" s="186">
        <v>2</v>
      </c>
      <c r="B11" s="43" t="s">
        <v>111</v>
      </c>
      <c r="C11" s="43" t="s">
        <v>138</v>
      </c>
      <c r="D11" s="44" t="s">
        <v>140</v>
      </c>
      <c r="E11" s="44" t="s">
        <v>103</v>
      </c>
      <c r="F11" s="187" t="s">
        <v>78</v>
      </c>
      <c r="G11" s="44" t="s">
        <v>103</v>
      </c>
    </row>
    <row r="12" spans="1:7" ht="38.25" customHeight="1" x14ac:dyDescent="0.2">
      <c r="A12" s="186">
        <v>3</v>
      </c>
      <c r="B12" s="43" t="s">
        <v>110</v>
      </c>
      <c r="C12" s="43"/>
      <c r="D12" s="44" t="s">
        <v>141</v>
      </c>
      <c r="E12" s="44"/>
      <c r="F12" s="187" t="s">
        <v>78</v>
      </c>
      <c r="G12" s="44"/>
    </row>
    <row r="13" spans="1:7" ht="35.25" customHeight="1" x14ac:dyDescent="0.2">
      <c r="A13" s="186">
        <v>4</v>
      </c>
      <c r="B13" s="43" t="s">
        <v>145</v>
      </c>
      <c r="C13" s="43"/>
      <c r="D13" s="44" t="s">
        <v>143</v>
      </c>
      <c r="E13" s="44"/>
      <c r="F13" s="187" t="s">
        <v>78</v>
      </c>
      <c r="G13" s="44"/>
    </row>
    <row r="14" spans="1:7" ht="31.5" customHeight="1" x14ac:dyDescent="0.2">
      <c r="A14" s="186">
        <v>5</v>
      </c>
      <c r="B14" s="43" t="s">
        <v>142</v>
      </c>
      <c r="C14" s="43"/>
      <c r="D14" s="44" t="s">
        <v>120</v>
      </c>
      <c r="E14" s="44"/>
      <c r="F14" s="187" t="s">
        <v>78</v>
      </c>
      <c r="G14" s="44"/>
    </row>
    <row r="15" spans="1:7" ht="31.5" customHeight="1" x14ac:dyDescent="0.2">
      <c r="A15" s="186">
        <v>6</v>
      </c>
      <c r="B15" s="43" t="s">
        <v>126</v>
      </c>
      <c r="C15" s="43"/>
      <c r="D15" s="44" t="s">
        <v>143</v>
      </c>
      <c r="E15" s="44"/>
      <c r="F15" s="187" t="s">
        <v>78</v>
      </c>
      <c r="G15" s="44"/>
    </row>
    <row r="16" spans="1:7" ht="31.5" customHeight="1" x14ac:dyDescent="0.2">
      <c r="A16" s="186">
        <v>7</v>
      </c>
      <c r="B16" s="43" t="s">
        <v>146</v>
      </c>
      <c r="C16" s="43"/>
      <c r="D16" s="44" t="s">
        <v>146</v>
      </c>
      <c r="E16" s="44"/>
      <c r="F16" s="187" t="s">
        <v>78</v>
      </c>
      <c r="G16" s="44"/>
    </row>
    <row r="17" spans="1:7" ht="26.25" customHeight="1" x14ac:dyDescent="0.2">
      <c r="A17" s="186">
        <v>8</v>
      </c>
      <c r="B17" s="43" t="s">
        <v>144</v>
      </c>
      <c r="C17" s="43"/>
      <c r="D17" s="44" t="s">
        <v>147</v>
      </c>
      <c r="E17" s="44"/>
      <c r="F17" s="187" t="s">
        <v>78</v>
      </c>
      <c r="G17" s="44"/>
    </row>
    <row r="18" spans="1:7" ht="36" customHeight="1" x14ac:dyDescent="0.2">
      <c r="A18" s="186">
        <v>9</v>
      </c>
      <c r="B18" s="43" t="s">
        <v>122</v>
      </c>
      <c r="C18" s="43"/>
      <c r="D18" s="44" t="s">
        <v>148</v>
      </c>
      <c r="E18" s="44"/>
      <c r="F18" s="187" t="s">
        <v>78</v>
      </c>
      <c r="G18" s="44"/>
    </row>
    <row r="19" spans="1:7" ht="30.75" customHeight="1" x14ac:dyDescent="0.2">
      <c r="A19" s="186">
        <v>12</v>
      </c>
      <c r="B19" s="43" t="s">
        <v>105</v>
      </c>
      <c r="C19" s="43" t="s">
        <v>97</v>
      </c>
      <c r="D19" s="44" t="s">
        <v>109</v>
      </c>
      <c r="E19" s="44" t="s">
        <v>103</v>
      </c>
      <c r="F19" s="187" t="s">
        <v>78</v>
      </c>
      <c r="G19" s="44" t="s">
        <v>103</v>
      </c>
    </row>
    <row r="20" spans="1:7" ht="30.75" customHeight="1" x14ac:dyDescent="0.2">
      <c r="A20" s="193">
        <v>13</v>
      </c>
      <c r="B20" s="194" t="s">
        <v>149</v>
      </c>
      <c r="C20" s="194"/>
      <c r="D20" s="195" t="s">
        <v>150</v>
      </c>
      <c r="E20" s="195"/>
      <c r="F20" s="187" t="s">
        <v>78</v>
      </c>
      <c r="G20" s="195"/>
    </row>
    <row r="21" spans="1:7" ht="13.5" thickBot="1" x14ac:dyDescent="0.25">
      <c r="A21" s="188">
        <v>14</v>
      </c>
      <c r="B21" s="189" t="s">
        <v>94</v>
      </c>
      <c r="C21" s="189"/>
      <c r="D21" s="190"/>
      <c r="E21" s="190"/>
      <c r="F21" s="190"/>
      <c r="G21" s="190"/>
    </row>
    <row r="22" spans="1:7" ht="14.25" x14ac:dyDescent="0.2">
      <c r="A22" s="191"/>
      <c r="B22" s="191"/>
      <c r="C22" s="191"/>
      <c r="D22" s="191"/>
      <c r="E22" s="191"/>
      <c r="F22" s="191"/>
      <c r="G22" s="192" t="s">
        <v>97</v>
      </c>
    </row>
    <row r="23" spans="1:7" ht="16.5" thickBot="1" x14ac:dyDescent="0.25">
      <c r="A23" s="294" t="s">
        <v>166</v>
      </c>
      <c r="B23" s="294"/>
      <c r="C23" s="294"/>
      <c r="D23" s="294"/>
      <c r="E23" s="294"/>
      <c r="F23" s="294"/>
      <c r="G23" s="294"/>
    </row>
    <row r="24" spans="1:7" ht="13.5" thickTop="1" x14ac:dyDescent="0.2">
      <c r="A24" s="165"/>
      <c r="B24" s="166" t="s">
        <v>79</v>
      </c>
      <c r="C24" s="295" t="s">
        <v>151</v>
      </c>
      <c r="D24" s="296"/>
      <c r="E24" s="297"/>
      <c r="F24" s="167" t="s">
        <v>80</v>
      </c>
      <c r="G24" s="168" t="s">
        <v>166</v>
      </c>
    </row>
    <row r="25" spans="1:7" ht="31.5" customHeight="1" x14ac:dyDescent="0.2">
      <c r="A25" s="169"/>
      <c r="B25" s="170" t="s">
        <v>81</v>
      </c>
      <c r="C25" s="291" t="s">
        <v>123</v>
      </c>
      <c r="D25" s="292"/>
      <c r="E25" s="292"/>
      <c r="F25" s="292"/>
      <c r="G25" s="293"/>
    </row>
    <row r="26" spans="1:7" x14ac:dyDescent="0.2">
      <c r="A26" s="171"/>
      <c r="B26" s="170" t="s">
        <v>82</v>
      </c>
      <c r="C26" s="291" t="s">
        <v>116</v>
      </c>
      <c r="D26" s="292"/>
      <c r="E26" s="292"/>
      <c r="F26" s="292"/>
      <c r="G26" s="293"/>
    </row>
    <row r="27" spans="1:7" x14ac:dyDescent="0.2">
      <c r="A27" s="171"/>
      <c r="B27" s="170" t="s">
        <v>83</v>
      </c>
      <c r="C27" s="298"/>
      <c r="D27" s="299"/>
      <c r="E27" s="299"/>
      <c r="F27" s="299"/>
      <c r="G27" s="299"/>
    </row>
    <row r="28" spans="1:7" ht="38.25" customHeight="1" thickBot="1" x14ac:dyDescent="0.25">
      <c r="A28" s="172"/>
      <c r="B28" s="173" t="s">
        <v>84</v>
      </c>
      <c r="C28" s="300" t="s">
        <v>124</v>
      </c>
      <c r="D28" s="301"/>
      <c r="E28" s="301"/>
      <c r="F28" s="301"/>
      <c r="G28" s="302"/>
    </row>
    <row r="29" spans="1:7" x14ac:dyDescent="0.2">
      <c r="A29" s="174"/>
      <c r="B29" s="175" t="s">
        <v>85</v>
      </c>
      <c r="C29" s="303" t="s">
        <v>103</v>
      </c>
      <c r="D29" s="304"/>
      <c r="E29" s="305"/>
      <c r="F29" s="176" t="s">
        <v>86</v>
      </c>
      <c r="G29" s="177" t="s">
        <v>103</v>
      </c>
    </row>
    <row r="30" spans="1:7" ht="13.5" thickBot="1" x14ac:dyDescent="0.25">
      <c r="A30" s="178"/>
      <c r="B30" s="179" t="s">
        <v>87</v>
      </c>
      <c r="C30" s="306" t="s">
        <v>88</v>
      </c>
      <c r="D30" s="307"/>
      <c r="E30" s="308"/>
      <c r="F30" s="180" t="s">
        <v>89</v>
      </c>
      <c r="G30" s="181" t="s">
        <v>103</v>
      </c>
    </row>
    <row r="31" spans="1:7" ht="23.25" thickBot="1" x14ac:dyDescent="0.25">
      <c r="A31" s="182" t="s">
        <v>90</v>
      </c>
      <c r="B31" s="183" t="s">
        <v>91</v>
      </c>
      <c r="C31" s="183" t="s">
        <v>95</v>
      </c>
      <c r="D31" s="183" t="s">
        <v>92</v>
      </c>
      <c r="E31" s="183" t="s">
        <v>96</v>
      </c>
      <c r="F31" s="184" t="s">
        <v>75</v>
      </c>
      <c r="G31" s="185" t="s">
        <v>93</v>
      </c>
    </row>
    <row r="32" spans="1:7" ht="110.25" customHeight="1" x14ac:dyDescent="0.2">
      <c r="A32" s="186">
        <v>1</v>
      </c>
      <c r="B32" s="43" t="s">
        <v>118</v>
      </c>
      <c r="C32" s="43" t="s">
        <v>153</v>
      </c>
      <c r="D32" s="44" t="s">
        <v>154</v>
      </c>
      <c r="E32" s="44" t="s">
        <v>103</v>
      </c>
      <c r="F32" s="187" t="s">
        <v>78</v>
      </c>
      <c r="G32" s="44" t="s">
        <v>103</v>
      </c>
    </row>
    <row r="33" spans="1:7" ht="375" customHeight="1" x14ac:dyDescent="0.2">
      <c r="A33" s="186">
        <v>2</v>
      </c>
      <c r="B33" s="43" t="s">
        <v>155</v>
      </c>
      <c r="C33" s="43" t="s">
        <v>97</v>
      </c>
      <c r="D33" s="44" t="s">
        <v>156</v>
      </c>
      <c r="E33" s="44" t="s">
        <v>103</v>
      </c>
      <c r="F33" s="187" t="s">
        <v>78</v>
      </c>
      <c r="G33" s="44" t="s">
        <v>103</v>
      </c>
    </row>
    <row r="34" spans="1:7" ht="27.75" customHeight="1" x14ac:dyDescent="0.2">
      <c r="A34" s="186">
        <v>3</v>
      </c>
      <c r="B34" s="43" t="s">
        <v>158</v>
      </c>
      <c r="C34" s="43" t="s">
        <v>97</v>
      </c>
      <c r="D34" s="44" t="s">
        <v>125</v>
      </c>
      <c r="E34" s="44" t="s">
        <v>103</v>
      </c>
      <c r="F34" s="187" t="s">
        <v>78</v>
      </c>
      <c r="G34" s="44" t="s">
        <v>103</v>
      </c>
    </row>
    <row r="35" spans="1:7" ht="24" customHeight="1" x14ac:dyDescent="0.2">
      <c r="A35" s="186">
        <v>4</v>
      </c>
      <c r="B35" s="43" t="s">
        <v>119</v>
      </c>
      <c r="C35" s="43"/>
      <c r="D35" s="44" t="s">
        <v>120</v>
      </c>
      <c r="E35" s="44"/>
      <c r="F35" s="187" t="s">
        <v>78</v>
      </c>
      <c r="G35" s="44"/>
    </row>
    <row r="36" spans="1:7" ht="22.5" customHeight="1" x14ac:dyDescent="0.2">
      <c r="A36" s="186">
        <v>5</v>
      </c>
      <c r="B36" s="43" t="s">
        <v>121</v>
      </c>
      <c r="C36" s="43"/>
      <c r="D36" s="44" t="s">
        <v>120</v>
      </c>
      <c r="E36" s="44"/>
      <c r="F36" s="187" t="s">
        <v>78</v>
      </c>
      <c r="G36" s="44"/>
    </row>
    <row r="37" spans="1:7" ht="23.25" customHeight="1" x14ac:dyDescent="0.2">
      <c r="A37" s="186">
        <v>6</v>
      </c>
      <c r="B37" s="43" t="s">
        <v>126</v>
      </c>
      <c r="C37" s="43"/>
      <c r="D37" s="44" t="s">
        <v>120</v>
      </c>
      <c r="E37" s="44"/>
      <c r="F37" s="187" t="s">
        <v>78</v>
      </c>
      <c r="G37" s="44"/>
    </row>
    <row r="38" spans="1:7" ht="27.75" customHeight="1" x14ac:dyDescent="0.2">
      <c r="A38" s="186">
        <v>7</v>
      </c>
      <c r="B38" s="43" t="s">
        <v>127</v>
      </c>
      <c r="C38" s="43"/>
      <c r="D38" s="44" t="s">
        <v>120</v>
      </c>
      <c r="E38" s="44"/>
      <c r="F38" s="187" t="s">
        <v>78</v>
      </c>
      <c r="G38" s="44"/>
    </row>
    <row r="39" spans="1:7" ht="27.75" customHeight="1" x14ac:dyDescent="0.2">
      <c r="A39" s="186">
        <v>8</v>
      </c>
      <c r="B39" s="43" t="s">
        <v>157</v>
      </c>
      <c r="C39" s="43"/>
      <c r="D39" s="44" t="s">
        <v>159</v>
      </c>
      <c r="E39" s="44"/>
      <c r="F39" s="187" t="s">
        <v>78</v>
      </c>
      <c r="G39" s="44"/>
    </row>
    <row r="40" spans="1:7" ht="30.75" customHeight="1" x14ac:dyDescent="0.2">
      <c r="A40" s="186">
        <v>9</v>
      </c>
      <c r="B40" s="43" t="s">
        <v>128</v>
      </c>
      <c r="C40" s="43"/>
      <c r="D40" s="44" t="s">
        <v>120</v>
      </c>
      <c r="E40" s="44"/>
      <c r="F40" s="187" t="s">
        <v>78</v>
      </c>
      <c r="G40" s="44"/>
    </row>
    <row r="41" spans="1:7" s="201" customFormat="1" ht="49.5" customHeight="1" x14ac:dyDescent="0.2">
      <c r="A41" s="197">
        <v>10</v>
      </c>
      <c r="B41" s="198" t="s">
        <v>129</v>
      </c>
      <c r="C41" s="198" t="s">
        <v>97</v>
      </c>
      <c r="D41" s="199" t="s">
        <v>130</v>
      </c>
      <c r="E41" s="199"/>
      <c r="F41" s="200" t="s">
        <v>78</v>
      </c>
      <c r="G41" s="199" t="s">
        <v>103</v>
      </c>
    </row>
    <row r="42" spans="1:7" ht="27.75" customHeight="1" x14ac:dyDescent="0.2">
      <c r="A42" s="186">
        <v>10</v>
      </c>
      <c r="B42" s="43" t="s">
        <v>106</v>
      </c>
      <c r="C42" s="43" t="s">
        <v>97</v>
      </c>
      <c r="D42" s="44" t="s">
        <v>107</v>
      </c>
      <c r="E42" s="44" t="s">
        <v>103</v>
      </c>
      <c r="F42" s="187" t="s">
        <v>78</v>
      </c>
      <c r="G42" s="44" t="s">
        <v>103</v>
      </c>
    </row>
    <row r="43" spans="1:7" ht="35.25" customHeight="1" x14ac:dyDescent="0.2">
      <c r="A43" s="186">
        <v>11</v>
      </c>
      <c r="B43" s="43" t="s">
        <v>160</v>
      </c>
      <c r="C43" s="43" t="s">
        <v>97</v>
      </c>
      <c r="D43" s="44" t="s">
        <v>131</v>
      </c>
      <c r="E43" s="44" t="s">
        <v>103</v>
      </c>
      <c r="F43" s="187" t="s">
        <v>78</v>
      </c>
      <c r="G43" s="44" t="s">
        <v>103</v>
      </c>
    </row>
    <row r="44" spans="1:7" ht="57.75" customHeight="1" x14ac:dyDescent="0.2">
      <c r="A44" s="186">
        <v>12</v>
      </c>
      <c r="B44" s="43" t="s">
        <v>105</v>
      </c>
      <c r="C44" s="43" t="s">
        <v>97</v>
      </c>
      <c r="D44" s="44" t="s">
        <v>112</v>
      </c>
      <c r="E44" s="44" t="s">
        <v>103</v>
      </c>
      <c r="F44" s="187" t="s">
        <v>78</v>
      </c>
      <c r="G44" s="44" t="s">
        <v>103</v>
      </c>
    </row>
    <row r="45" spans="1:7" ht="26.25" customHeight="1" x14ac:dyDescent="0.2">
      <c r="A45" s="186">
        <v>13</v>
      </c>
      <c r="B45" s="43" t="s">
        <v>106</v>
      </c>
      <c r="C45" s="43" t="s">
        <v>97</v>
      </c>
      <c r="D45" s="44" t="s">
        <v>107</v>
      </c>
      <c r="E45" s="44" t="s">
        <v>103</v>
      </c>
      <c r="F45" s="187" t="s">
        <v>78</v>
      </c>
      <c r="G45" s="44" t="s">
        <v>103</v>
      </c>
    </row>
    <row r="46" spans="1:7" ht="45" customHeight="1" x14ac:dyDescent="0.2">
      <c r="A46" s="186">
        <v>14</v>
      </c>
      <c r="B46" s="43" t="s">
        <v>161</v>
      </c>
      <c r="C46" s="43" t="s">
        <v>97</v>
      </c>
      <c r="D46" s="44" t="s">
        <v>108</v>
      </c>
      <c r="E46" s="44" t="s">
        <v>103</v>
      </c>
      <c r="F46" s="187" t="s">
        <v>78</v>
      </c>
      <c r="G46" s="44" t="s">
        <v>103</v>
      </c>
    </row>
    <row r="47" spans="1:7" ht="54" customHeight="1" x14ac:dyDescent="0.2">
      <c r="A47" s="186">
        <v>15</v>
      </c>
      <c r="B47" s="43" t="s">
        <v>129</v>
      </c>
      <c r="C47" s="43" t="s">
        <v>97</v>
      </c>
      <c r="D47" s="44" t="s">
        <v>132</v>
      </c>
      <c r="E47" s="44" t="s">
        <v>103</v>
      </c>
      <c r="F47" s="187" t="s">
        <v>78</v>
      </c>
      <c r="G47" s="44" t="s">
        <v>103</v>
      </c>
    </row>
    <row r="48" spans="1:7" ht="29.25" customHeight="1" x14ac:dyDescent="0.2">
      <c r="A48" s="186">
        <v>16</v>
      </c>
      <c r="B48" s="43" t="s">
        <v>106</v>
      </c>
      <c r="C48" s="43" t="s">
        <v>97</v>
      </c>
      <c r="D48" s="44" t="s">
        <v>107</v>
      </c>
      <c r="E48" s="44" t="s">
        <v>103</v>
      </c>
      <c r="F48" s="187" t="s">
        <v>78</v>
      </c>
      <c r="G48" s="44" t="s">
        <v>103</v>
      </c>
    </row>
    <row r="49" spans="1:7" ht="39.75" customHeight="1" x14ac:dyDescent="0.2">
      <c r="A49" s="186">
        <v>17</v>
      </c>
      <c r="B49" s="43" t="s">
        <v>162</v>
      </c>
      <c r="C49" s="43" t="s">
        <v>97</v>
      </c>
      <c r="D49" s="44" t="s">
        <v>120</v>
      </c>
      <c r="E49" s="44" t="s">
        <v>103</v>
      </c>
      <c r="F49" s="187" t="s">
        <v>78</v>
      </c>
      <c r="G49" s="44" t="s">
        <v>103</v>
      </c>
    </row>
    <row r="50" spans="1:7" ht="27" customHeight="1" x14ac:dyDescent="0.2">
      <c r="A50" s="186">
        <v>18</v>
      </c>
      <c r="B50" s="43" t="s">
        <v>129</v>
      </c>
      <c r="C50" s="43" t="s">
        <v>97</v>
      </c>
      <c r="D50" s="44" t="s">
        <v>109</v>
      </c>
      <c r="E50" s="44" t="s">
        <v>103</v>
      </c>
      <c r="F50" s="187" t="s">
        <v>78</v>
      </c>
      <c r="G50" s="44" t="s">
        <v>103</v>
      </c>
    </row>
    <row r="51" spans="1:7" ht="27" customHeight="1" x14ac:dyDescent="0.2">
      <c r="A51" s="193">
        <v>19</v>
      </c>
      <c r="B51" s="194" t="s">
        <v>163</v>
      </c>
      <c r="C51" s="194"/>
      <c r="D51" s="195" t="s">
        <v>164</v>
      </c>
      <c r="E51" s="195"/>
      <c r="F51" s="196"/>
      <c r="G51" s="195"/>
    </row>
    <row r="52" spans="1:7" ht="13.5" thickBot="1" x14ac:dyDescent="0.25">
      <c r="A52" s="188">
        <v>19</v>
      </c>
      <c r="B52" s="189" t="s">
        <v>94</v>
      </c>
      <c r="C52" s="189"/>
      <c r="D52" s="190"/>
      <c r="E52" s="190"/>
      <c r="F52" s="190"/>
      <c r="G52" s="190"/>
    </row>
    <row r="53" spans="1:7" ht="14.25" x14ac:dyDescent="0.2">
      <c r="A53" s="191"/>
      <c r="B53" s="191"/>
      <c r="C53" s="191"/>
      <c r="D53" s="191"/>
      <c r="E53" s="191"/>
      <c r="F53" s="191"/>
      <c r="G53" s="192" t="s">
        <v>97</v>
      </c>
    </row>
    <row r="54" spans="1:7" ht="16.5" thickBot="1" x14ac:dyDescent="0.25">
      <c r="A54" s="294" t="s">
        <v>167</v>
      </c>
      <c r="B54" s="294"/>
      <c r="C54" s="294"/>
      <c r="D54" s="294"/>
      <c r="E54" s="294"/>
      <c r="F54" s="294"/>
      <c r="G54" s="294"/>
    </row>
    <row r="55" spans="1:7" ht="24.75" customHeight="1" thickTop="1" x14ac:dyDescent="0.2">
      <c r="A55" s="165"/>
      <c r="B55" s="166" t="s">
        <v>79</v>
      </c>
      <c r="C55" s="295" t="s">
        <v>133</v>
      </c>
      <c r="D55" s="296"/>
      <c r="E55" s="297"/>
      <c r="F55" s="167" t="s">
        <v>80</v>
      </c>
      <c r="G55" s="168" t="s">
        <v>167</v>
      </c>
    </row>
    <row r="56" spans="1:7" x14ac:dyDescent="0.2">
      <c r="A56" s="169"/>
      <c r="B56" s="170" t="s">
        <v>81</v>
      </c>
      <c r="C56" s="291" t="s">
        <v>103</v>
      </c>
      <c r="D56" s="292"/>
      <c r="E56" s="292"/>
      <c r="F56" s="292"/>
      <c r="G56" s="293"/>
    </row>
    <row r="57" spans="1:7" x14ac:dyDescent="0.2">
      <c r="A57" s="171"/>
      <c r="B57" s="170" t="s">
        <v>82</v>
      </c>
      <c r="C57" s="291" t="s">
        <v>134</v>
      </c>
      <c r="D57" s="292"/>
      <c r="E57" s="292"/>
      <c r="F57" s="292"/>
      <c r="G57" s="293"/>
    </row>
    <row r="58" spans="1:7" ht="24.75" customHeight="1" x14ac:dyDescent="0.2">
      <c r="A58" s="171"/>
      <c r="B58" s="170" t="s">
        <v>83</v>
      </c>
      <c r="C58" s="298"/>
      <c r="D58" s="299"/>
      <c r="E58" s="299"/>
      <c r="F58" s="299"/>
      <c r="G58" s="299"/>
    </row>
    <row r="59" spans="1:7" ht="29.25" customHeight="1" thickBot="1" x14ac:dyDescent="0.25">
      <c r="A59" s="172"/>
      <c r="B59" s="173" t="s">
        <v>84</v>
      </c>
      <c r="C59" s="300" t="s">
        <v>117</v>
      </c>
      <c r="D59" s="301"/>
      <c r="E59" s="301"/>
      <c r="F59" s="301"/>
      <c r="G59" s="302"/>
    </row>
    <row r="60" spans="1:7" x14ac:dyDescent="0.2">
      <c r="A60" s="174"/>
      <c r="B60" s="175" t="s">
        <v>85</v>
      </c>
      <c r="C60" s="303" t="s">
        <v>103</v>
      </c>
      <c r="D60" s="304"/>
      <c r="E60" s="305"/>
      <c r="F60" s="176" t="s">
        <v>86</v>
      </c>
      <c r="G60" s="177" t="s">
        <v>103</v>
      </c>
    </row>
    <row r="61" spans="1:7" ht="13.5" thickBot="1" x14ac:dyDescent="0.25">
      <c r="A61" s="178"/>
      <c r="B61" s="179" t="s">
        <v>87</v>
      </c>
      <c r="C61" s="306" t="s">
        <v>88</v>
      </c>
      <c r="D61" s="307"/>
      <c r="E61" s="308"/>
      <c r="F61" s="180" t="s">
        <v>89</v>
      </c>
      <c r="G61" s="181" t="s">
        <v>103</v>
      </c>
    </row>
    <row r="62" spans="1:7" ht="23.25" thickBot="1" x14ac:dyDescent="0.25">
      <c r="A62" s="182" t="s">
        <v>90</v>
      </c>
      <c r="B62" s="183" t="s">
        <v>91</v>
      </c>
      <c r="C62" s="183" t="s">
        <v>95</v>
      </c>
      <c r="D62" s="183" t="s">
        <v>92</v>
      </c>
      <c r="E62" s="183" t="s">
        <v>96</v>
      </c>
      <c r="F62" s="184" t="s">
        <v>75</v>
      </c>
      <c r="G62" s="185" t="s">
        <v>93</v>
      </c>
    </row>
    <row r="63" spans="1:7" ht="90.75" customHeight="1" x14ac:dyDescent="0.2">
      <c r="A63" s="186">
        <v>1</v>
      </c>
      <c r="B63" s="43" t="s">
        <v>118</v>
      </c>
      <c r="C63" s="43" t="s">
        <v>169</v>
      </c>
      <c r="D63" s="44" t="s">
        <v>170</v>
      </c>
      <c r="E63" s="44" t="s">
        <v>103</v>
      </c>
      <c r="F63" s="187" t="s">
        <v>78</v>
      </c>
      <c r="G63" s="44" t="s">
        <v>103</v>
      </c>
    </row>
    <row r="64" spans="1:7" ht="375.75" customHeight="1" x14ac:dyDescent="0.2">
      <c r="A64" s="186">
        <v>2</v>
      </c>
      <c r="B64" s="43" t="s">
        <v>171</v>
      </c>
      <c r="C64" s="43" t="s">
        <v>97</v>
      </c>
      <c r="D64" s="44" t="s">
        <v>172</v>
      </c>
      <c r="E64" s="44" t="s">
        <v>103</v>
      </c>
      <c r="F64" s="187" t="s">
        <v>78</v>
      </c>
      <c r="G64" s="44" t="s">
        <v>103</v>
      </c>
    </row>
    <row r="65" spans="1:7" ht="25.5" customHeight="1" x14ac:dyDescent="0.2">
      <c r="A65" s="186">
        <v>3</v>
      </c>
      <c r="B65" s="43" t="s">
        <v>110</v>
      </c>
      <c r="C65" s="43"/>
      <c r="D65" s="44" t="s">
        <v>173</v>
      </c>
      <c r="E65" s="44"/>
      <c r="F65" s="187" t="s">
        <v>78</v>
      </c>
      <c r="G65" s="44"/>
    </row>
    <row r="66" spans="1:7" ht="27.75" customHeight="1" x14ac:dyDescent="0.2">
      <c r="A66" s="186">
        <v>4</v>
      </c>
      <c r="B66" s="43" t="s">
        <v>145</v>
      </c>
      <c r="C66" s="43"/>
      <c r="D66" s="44" t="s">
        <v>143</v>
      </c>
      <c r="E66" s="44"/>
      <c r="F66" s="187" t="s">
        <v>78</v>
      </c>
      <c r="G66" s="44"/>
    </row>
    <row r="67" spans="1:7" ht="27.75" customHeight="1" x14ac:dyDescent="0.2">
      <c r="A67" s="186">
        <v>5</v>
      </c>
      <c r="B67" s="43" t="s">
        <v>142</v>
      </c>
      <c r="C67" s="43"/>
      <c r="D67" s="44" t="s">
        <v>143</v>
      </c>
      <c r="E67" s="44"/>
      <c r="F67" s="187" t="s">
        <v>78</v>
      </c>
      <c r="G67" s="44"/>
    </row>
    <row r="68" spans="1:7" ht="27.75" customHeight="1" x14ac:dyDescent="0.2">
      <c r="A68" s="186">
        <v>6</v>
      </c>
      <c r="B68" s="43" t="s">
        <v>174</v>
      </c>
      <c r="C68" s="43"/>
      <c r="D68" s="44" t="s">
        <v>175</v>
      </c>
      <c r="E68" s="44"/>
      <c r="F68" s="187" t="s">
        <v>78</v>
      </c>
      <c r="G68" s="44"/>
    </row>
    <row r="69" spans="1:7" ht="27" customHeight="1" x14ac:dyDescent="0.2">
      <c r="A69" s="186">
        <v>7</v>
      </c>
      <c r="B69" s="43" t="s">
        <v>176</v>
      </c>
      <c r="C69" s="43"/>
      <c r="D69" s="44" t="s">
        <v>179</v>
      </c>
      <c r="E69" s="44"/>
      <c r="F69" s="187" t="s">
        <v>78</v>
      </c>
      <c r="G69" s="44"/>
    </row>
    <row r="70" spans="1:7" ht="27" customHeight="1" x14ac:dyDescent="0.2">
      <c r="A70" s="186"/>
      <c r="B70" s="43" t="s">
        <v>180</v>
      </c>
      <c r="C70" s="43"/>
      <c r="D70" s="44" t="s">
        <v>181</v>
      </c>
      <c r="E70" s="44"/>
      <c r="F70" s="187"/>
      <c r="G70" s="44"/>
    </row>
    <row r="71" spans="1:7" ht="33.75" customHeight="1" x14ac:dyDescent="0.2">
      <c r="A71" s="186">
        <v>8</v>
      </c>
      <c r="B71" s="43" t="s">
        <v>135</v>
      </c>
      <c r="C71" s="43" t="s">
        <v>97</v>
      </c>
      <c r="D71" s="44" t="s">
        <v>182</v>
      </c>
      <c r="E71" s="44" t="s">
        <v>103</v>
      </c>
      <c r="F71" s="187" t="s">
        <v>78</v>
      </c>
      <c r="G71" s="44" t="s">
        <v>103</v>
      </c>
    </row>
    <row r="72" spans="1:7" ht="27.75" customHeight="1" x14ac:dyDescent="0.2">
      <c r="A72" s="186">
        <v>9</v>
      </c>
      <c r="B72" s="43" t="s">
        <v>177</v>
      </c>
      <c r="C72" s="43" t="s">
        <v>97</v>
      </c>
      <c r="D72" s="44" t="s">
        <v>178</v>
      </c>
      <c r="E72" s="44" t="s">
        <v>103</v>
      </c>
      <c r="F72" s="187" t="s">
        <v>78</v>
      </c>
      <c r="G72" s="44" t="s">
        <v>103</v>
      </c>
    </row>
    <row r="73" spans="1:7" ht="25.5" customHeight="1" x14ac:dyDescent="0.2">
      <c r="A73" s="186">
        <v>10</v>
      </c>
      <c r="B73" s="43" t="s">
        <v>105</v>
      </c>
      <c r="C73" s="43" t="s">
        <v>97</v>
      </c>
      <c r="D73" s="44" t="s">
        <v>109</v>
      </c>
      <c r="E73" s="44" t="s">
        <v>103</v>
      </c>
      <c r="F73" s="187" t="s">
        <v>78</v>
      </c>
      <c r="G73" s="44" t="s">
        <v>103</v>
      </c>
    </row>
    <row r="74" spans="1:7" ht="31.5" customHeight="1" x14ac:dyDescent="0.2">
      <c r="A74" s="193">
        <v>11</v>
      </c>
      <c r="B74" s="194" t="s">
        <v>183</v>
      </c>
      <c r="C74" s="194"/>
      <c r="D74" s="195" t="s">
        <v>184</v>
      </c>
      <c r="E74" s="195"/>
      <c r="F74" s="187" t="s">
        <v>78</v>
      </c>
      <c r="G74" s="195"/>
    </row>
    <row r="75" spans="1:7" ht="13.5" thickBot="1" x14ac:dyDescent="0.25">
      <c r="A75" s="188">
        <v>12</v>
      </c>
      <c r="B75" s="189" t="s">
        <v>94</v>
      </c>
      <c r="C75" s="189"/>
      <c r="D75" s="190"/>
      <c r="E75" s="190"/>
      <c r="F75" s="190"/>
      <c r="G75" s="190"/>
    </row>
    <row r="76" spans="1:7" ht="14.25" x14ac:dyDescent="0.2">
      <c r="A76" s="191"/>
      <c r="B76" s="191"/>
      <c r="C76" s="191"/>
      <c r="D76" s="191"/>
      <c r="E76" s="191"/>
      <c r="F76" s="191"/>
      <c r="G76" s="192" t="s">
        <v>97</v>
      </c>
    </row>
    <row r="77" spans="1:7" ht="16.5" thickBot="1" x14ac:dyDescent="0.25">
      <c r="A77" s="294" t="s">
        <v>168</v>
      </c>
      <c r="B77" s="294"/>
      <c r="C77" s="294"/>
      <c r="D77" s="294"/>
      <c r="E77" s="294"/>
      <c r="F77" s="294"/>
      <c r="G77" s="294"/>
    </row>
    <row r="78" spans="1:7" ht="17.25" customHeight="1" thickTop="1" x14ac:dyDescent="0.2">
      <c r="A78" s="165"/>
      <c r="B78" s="166" t="s">
        <v>79</v>
      </c>
      <c r="C78" s="295" t="s">
        <v>188</v>
      </c>
      <c r="D78" s="296"/>
      <c r="E78" s="297"/>
      <c r="F78" s="167" t="s">
        <v>80</v>
      </c>
      <c r="G78" s="168" t="s">
        <v>168</v>
      </c>
    </row>
    <row r="79" spans="1:7" ht="18.75" customHeight="1" x14ac:dyDescent="0.2">
      <c r="A79" s="169"/>
      <c r="B79" s="170" t="s">
        <v>81</v>
      </c>
      <c r="C79" s="291" t="s">
        <v>103</v>
      </c>
      <c r="D79" s="292"/>
      <c r="E79" s="292"/>
      <c r="F79" s="292"/>
      <c r="G79" s="293"/>
    </row>
    <row r="80" spans="1:7" ht="18" customHeight="1" x14ac:dyDescent="0.2">
      <c r="A80" s="171"/>
      <c r="B80" s="170" t="s">
        <v>82</v>
      </c>
      <c r="C80" s="291"/>
      <c r="D80" s="292"/>
      <c r="E80" s="292"/>
      <c r="F80" s="292"/>
      <c r="G80" s="293"/>
    </row>
    <row r="81" spans="1:7" ht="18.75" customHeight="1" x14ac:dyDescent="0.2">
      <c r="A81" s="171"/>
      <c r="B81" s="170" t="s">
        <v>83</v>
      </c>
      <c r="C81" s="298"/>
      <c r="D81" s="299"/>
      <c r="E81" s="299"/>
      <c r="F81" s="299"/>
      <c r="G81" s="299"/>
    </row>
    <row r="82" spans="1:7" ht="44.25" customHeight="1" thickBot="1" x14ac:dyDescent="0.25">
      <c r="A82" s="172"/>
      <c r="B82" s="173" t="s">
        <v>187</v>
      </c>
      <c r="C82" s="300" t="s">
        <v>124</v>
      </c>
      <c r="D82" s="301"/>
      <c r="E82" s="301"/>
      <c r="F82" s="301"/>
      <c r="G82" s="302"/>
    </row>
    <row r="83" spans="1:7" x14ac:dyDescent="0.2">
      <c r="A83" s="174"/>
      <c r="B83" s="175" t="s">
        <v>85</v>
      </c>
      <c r="C83" s="303" t="s">
        <v>103</v>
      </c>
      <c r="D83" s="304"/>
      <c r="E83" s="305"/>
      <c r="F83" s="176" t="s">
        <v>86</v>
      </c>
      <c r="G83" s="177" t="s">
        <v>103</v>
      </c>
    </row>
    <row r="84" spans="1:7" ht="13.5" thickBot="1" x14ac:dyDescent="0.25">
      <c r="A84" s="178"/>
      <c r="B84" s="179" t="s">
        <v>87</v>
      </c>
      <c r="C84" s="306" t="s">
        <v>88</v>
      </c>
      <c r="D84" s="307"/>
      <c r="E84" s="308"/>
      <c r="F84" s="180" t="s">
        <v>89</v>
      </c>
      <c r="G84" s="181" t="s">
        <v>103</v>
      </c>
    </row>
    <row r="85" spans="1:7" ht="23.25" thickBot="1" x14ac:dyDescent="0.25">
      <c r="A85" s="182" t="s">
        <v>90</v>
      </c>
      <c r="B85" s="183" t="s">
        <v>91</v>
      </c>
      <c r="C85" s="183" t="s">
        <v>95</v>
      </c>
      <c r="D85" s="183" t="s">
        <v>92</v>
      </c>
      <c r="E85" s="183" t="s">
        <v>96</v>
      </c>
      <c r="F85" s="184" t="s">
        <v>75</v>
      </c>
      <c r="G85" s="185" t="s">
        <v>93</v>
      </c>
    </row>
    <row r="86" spans="1:7" ht="110.25" customHeight="1" x14ac:dyDescent="0.2">
      <c r="A86" s="186">
        <v>1</v>
      </c>
      <c r="B86" s="43" t="s">
        <v>118</v>
      </c>
      <c r="C86" s="43" t="s">
        <v>169</v>
      </c>
      <c r="D86" s="44" t="s">
        <v>104</v>
      </c>
      <c r="E86" s="44" t="s">
        <v>103</v>
      </c>
      <c r="F86" s="187" t="s">
        <v>78</v>
      </c>
      <c r="G86" s="44" t="s">
        <v>103</v>
      </c>
    </row>
    <row r="87" spans="1:7" ht="386.25" customHeight="1" x14ac:dyDescent="0.2">
      <c r="A87" s="186">
        <v>2</v>
      </c>
      <c r="B87" s="43" t="s">
        <v>185</v>
      </c>
      <c r="C87" s="43" t="s">
        <v>97</v>
      </c>
      <c r="D87" s="44" t="s">
        <v>186</v>
      </c>
      <c r="E87" s="44" t="s">
        <v>103</v>
      </c>
      <c r="F87" s="187" t="s">
        <v>78</v>
      </c>
      <c r="G87" s="44" t="s">
        <v>103</v>
      </c>
    </row>
    <row r="88" spans="1:7" ht="29.25" customHeight="1" x14ac:dyDescent="0.2">
      <c r="A88" s="186">
        <v>3</v>
      </c>
      <c r="B88" s="43" t="s">
        <v>110</v>
      </c>
      <c r="C88" s="43"/>
      <c r="D88" s="44" t="s">
        <v>173</v>
      </c>
      <c r="E88" s="44"/>
      <c r="F88" s="187" t="s">
        <v>78</v>
      </c>
      <c r="G88" s="44"/>
    </row>
    <row r="89" spans="1:7" ht="72" customHeight="1" x14ac:dyDescent="0.2">
      <c r="A89" s="186">
        <v>4</v>
      </c>
      <c r="B89" s="43" t="s">
        <v>189</v>
      </c>
      <c r="C89" s="43"/>
      <c r="D89" s="44" t="s">
        <v>190</v>
      </c>
      <c r="E89" s="44"/>
      <c r="F89" s="187" t="s">
        <v>78</v>
      </c>
      <c r="G89" s="44"/>
    </row>
    <row r="90" spans="1:7" ht="29.25" customHeight="1" x14ac:dyDescent="0.2">
      <c r="A90" s="186">
        <v>5</v>
      </c>
      <c r="B90" s="43" t="s">
        <v>191</v>
      </c>
      <c r="C90" s="43"/>
      <c r="D90" s="44" t="s">
        <v>192</v>
      </c>
      <c r="E90" s="44"/>
      <c r="F90" s="187"/>
      <c r="G90" s="44"/>
    </row>
    <row r="91" spans="1:7" x14ac:dyDescent="0.2">
      <c r="A91" s="186">
        <v>6</v>
      </c>
      <c r="B91" s="43" t="s">
        <v>105</v>
      </c>
      <c r="C91" s="43" t="s">
        <v>97</v>
      </c>
      <c r="D91" s="44" t="s">
        <v>136</v>
      </c>
      <c r="E91" s="44" t="s">
        <v>103</v>
      </c>
      <c r="F91" s="187" t="s">
        <v>78</v>
      </c>
      <c r="G91" s="44" t="s">
        <v>103</v>
      </c>
    </row>
    <row r="92" spans="1:7" ht="13.5" thickBot="1" x14ac:dyDescent="0.25">
      <c r="A92" s="188">
        <v>7</v>
      </c>
      <c r="B92" s="189" t="s">
        <v>94</v>
      </c>
      <c r="C92" s="189"/>
      <c r="D92" s="190"/>
      <c r="E92" s="190"/>
      <c r="F92" s="187" t="s">
        <v>78</v>
      </c>
      <c r="G92" s="190"/>
    </row>
    <row r="93" spans="1:7" ht="14.25" x14ac:dyDescent="0.2">
      <c r="A93" s="191"/>
      <c r="B93" s="191"/>
      <c r="C93" s="191"/>
      <c r="D93" s="191"/>
      <c r="E93" s="191"/>
      <c r="F93" s="191"/>
      <c r="G93" s="192" t="s">
        <v>97</v>
      </c>
    </row>
  </sheetData>
  <mergeCells count="32">
    <mergeCell ref="C83:E83"/>
    <mergeCell ref="C84:E84"/>
    <mergeCell ref="A77:G77"/>
    <mergeCell ref="C78:E78"/>
    <mergeCell ref="C79:G79"/>
    <mergeCell ref="C80:G80"/>
    <mergeCell ref="C81:G81"/>
    <mergeCell ref="C82:G82"/>
    <mergeCell ref="C61:E61"/>
    <mergeCell ref="C27:G27"/>
    <mergeCell ref="C28:G28"/>
    <mergeCell ref="C29:E29"/>
    <mergeCell ref="C30:E30"/>
    <mergeCell ref="A54:G54"/>
    <mergeCell ref="C55:E55"/>
    <mergeCell ref="C56:G56"/>
    <mergeCell ref="C57:G57"/>
    <mergeCell ref="C58:G58"/>
    <mergeCell ref="C59:G59"/>
    <mergeCell ref="C60:E60"/>
    <mergeCell ref="C26:G26"/>
    <mergeCell ref="A1:G1"/>
    <mergeCell ref="C2:E2"/>
    <mergeCell ref="C3:G3"/>
    <mergeCell ref="C4:G4"/>
    <mergeCell ref="C5:G5"/>
    <mergeCell ref="C6:G6"/>
    <mergeCell ref="C7:E7"/>
    <mergeCell ref="C8:E8"/>
    <mergeCell ref="A23:G23"/>
    <mergeCell ref="C24:E24"/>
    <mergeCell ref="C25:G25"/>
  </mergeCells>
  <phoneticPr fontId="8" type="noConversion"/>
  <dataValidations count="1">
    <dataValidation type="list" allowBlank="1" showInputMessage="1" promptTitle="Valid values include:" prompt="U - Untested_x000a_P - Pass_x000a_F - Fail_x000a_B - Blocked_x000a_S - Skipped_x000a_n/a - Not applicable_x000a_" sqref="F63:F64 F10:F17 F32:F33 F86:F90" xr:uid="{FC83FA6C-0FD5-44EB-8B08-7D60EE199C9C}">
      <formula1>"U,P,F,B,S,n/a"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Haul Blend</vt:lpstr>
      <vt:lpstr>Test Case</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2023-11-29T03:27:23Z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