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printerSettings/printerSettings2.bin" ContentType="application/vnd.openxmlformats-officedocument.spreadsheetml.printerSettings"/>
  <Override PartName="/xl/drawings/drawing4.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3.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63 - Product Haul clean up\Test Case\Phase 63\"/>
    </mc:Choice>
  </mc:AlternateContent>
  <xr:revisionPtr revIDLastSave="0" documentId="13_ncr:1_{1D77FAB0-6F4A-4F98-8829-21F4A8683B0D}" xr6:coauthVersionLast="47" xr6:coauthVersionMax="47" xr10:uidLastSave="{00000000-0000-0000-0000-000000000000}"/>
  <bookViews>
    <workbookView xWindow="-120" yWindow="-120" windowWidth="29040" windowHeight="15840" tabRatio="959" activeTab="4" xr2:uid="{00000000-000D-0000-FFFF-FFFF00000000}"/>
  </bookViews>
  <sheets>
    <sheet name="Snapshot" sheetId="5" r:id="rId1"/>
    <sheet name="Trend" sheetId="32538" r:id="rId2"/>
    <sheet name="Use Cases" sheetId="32578" r:id="rId3"/>
    <sheet name="Load Blend to Bin" sheetId="32615" r:id="rId4"/>
    <sheet name="UC010" sheetId="3262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32615" l="1"/>
  <c r="E10" i="32615"/>
  <c r="G8" i="32615"/>
  <c r="E8" i="32615"/>
  <c r="G7" i="32615"/>
  <c r="E7" i="32615"/>
  <c r="G6" i="32615"/>
  <c r="E6" i="32615"/>
  <c r="G5" i="32615"/>
  <c r="E5" i="32615"/>
  <c r="G4" i="32615"/>
  <c r="E4" i="32615"/>
  <c r="A1" i="32615"/>
  <c r="L44" i="5"/>
  <c r="L40" i="5"/>
  <c r="L39" i="5"/>
  <c r="L38" i="5"/>
  <c r="L37" i="5"/>
  <c r="L36" i="5"/>
  <c r="L42" i="5" s="1"/>
  <c r="A34" i="32538"/>
  <c r="A35" i="32538" s="1"/>
  <c r="A36" i="32538" s="1"/>
  <c r="A37" i="32538" s="1"/>
  <c r="A38" i="32538" s="1"/>
  <c r="A39" i="32538" s="1"/>
  <c r="A40" i="32538" s="1"/>
  <c r="A41" i="32538" s="1"/>
  <c r="A42" i="32538" s="1"/>
  <c r="F3" i="32538"/>
  <c r="F2" i="32538"/>
  <c r="J44" i="5"/>
  <c r="J40" i="5"/>
  <c r="J39" i="5"/>
  <c r="E38" i="5"/>
  <c r="A38" i="5"/>
  <c r="J37" i="5"/>
  <c r="E37" i="5"/>
  <c r="D37" i="5"/>
  <c r="A37" i="5"/>
  <c r="J36" i="5"/>
  <c r="J42" i="5" s="1"/>
  <c r="K42"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A21" i="5"/>
  <c r="F3" i="5"/>
  <c r="F2" i="5"/>
  <c r="E9" i="32615" l="1"/>
  <c r="G9" i="32615"/>
  <c r="K37" i="5"/>
  <c r="K39" i="5"/>
  <c r="K40" i="5"/>
  <c r="K36" i="5"/>
  <c r="E21" i="5"/>
  <c r="E40" i="5" s="1"/>
  <c r="D21" i="5"/>
  <c r="D40" i="5" s="1"/>
  <c r="J38" i="5"/>
  <c r="K38" i="5" s="1"/>
  <c r="F6" i="32615"/>
  <c r="F7" i="32615"/>
  <c r="F8" i="32615"/>
  <c r="F4" i="32615"/>
  <c r="F9" i="32615"/>
  <c r="F5" i="32615"/>
  <c r="D38" i="5" l="1"/>
  <c r="A17" i="32615" l="1"/>
  <c r="A18" i="32615" l="1"/>
  <c r="A19" i="32615" l="1"/>
  <c r="A20" i="32615" s="1"/>
  <c r="A21" i="32615" l="1"/>
  <c r="A22" i="32615" l="1"/>
  <c r="A23" i="32615" l="1"/>
  <c r="A24" i="32615" s="1"/>
  <c r="A25" i="32615" s="1"/>
  <c r="A26" i="32615" s="1"/>
  <c r="A27" i="32615" s="1"/>
  <c r="A28" i="32615" s="1"/>
  <c r="A29" i="32615" s="1"/>
  <c r="A30" i="32615" s="1"/>
  <c r="A31" i="32615" s="1"/>
  <c r="A32" i="32615" s="1"/>
  <c r="A33" i="32615" s="1"/>
  <c r="A34" i="32615" s="1"/>
  <c r="A35" i="32615" s="1"/>
  <c r="A36" i="32615" s="1"/>
  <c r="A37" i="32615" s="1"/>
  <c r="A38" i="32615" s="1"/>
  <c r="A39" i="32615" s="1"/>
  <c r="A40" i="32615" s="1"/>
  <c r="A41" i="32615" s="1"/>
  <c r="A42" i="32615" s="1"/>
  <c r="A43" i="32615" s="1"/>
  <c r="A44" i="32615" s="1"/>
  <c r="A45" i="32615" s="1"/>
  <c r="A46" i="32615" s="1"/>
  <c r="A47" i="32615" s="1"/>
  <c r="A48" i="32615" s="1"/>
  <c r="A49" i="32615" s="1"/>
  <c r="A50" i="32615" s="1"/>
  <c r="A51" i="32615" s="1"/>
  <c r="A52" i="32615" s="1"/>
  <c r="A53" i="32615" s="1"/>
  <c r="A54" i="32615" s="1"/>
  <c r="A55" i="32615" s="1"/>
  <c r="A56" i="32615" s="1"/>
  <c r="A57" i="326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<sst xmlns="http://schemas.openxmlformats.org/spreadsheetml/2006/main" count="319" uniqueCount="174">
  <si>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</si>
  <si>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</si>
  <si>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</si>
  <si>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</si>
  <si>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</si>
  <si>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</si>
  <si>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</si>
  <si>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</si>
  <si>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</si>
  <si>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</si>
  <si>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</si>
  <si>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</si>
  <si>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</si>
  <si>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</si>
  <si>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</si>
  <si>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</si>
  <si>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</si>
  <si>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</si>
  <si>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</si>
  <si>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</si>
  <si>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</si>
  <si>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</si>
  <si>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</si>
  <si>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</si>
  <si>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</si>
  <si>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</si>
  <si>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</si>
  <si>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</si>
  <si>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</si>
  <si>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</si>
  <si>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</si>
  <si>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</si>
  <si>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</si>
  <si>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</si>
  <si>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</si>
  <si>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</si>
  <si>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</si>
  <si>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</si>
  <si>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</si>
  <si>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</si>
  <si>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</si>
  <si>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</si>
  <si>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</si>
  <si>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</si>
  <si>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</si>
  <si>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</si>
  <si>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</si>
  <si>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</si>
  <si>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</si>
  <si>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</si>
  <si>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</si>
  <si>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</si>
  <si>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</si>
  <si>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</si>
  <si>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</si>
  <si>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</si>
  <si>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</si>
  <si>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</si>
  <si>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</si>
  <si>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</si>
  <si>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</si>
  <si>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</si>
  <si>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</si>
  <si>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</si>
  <si>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</si>
  <si>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</si>
  <si>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</si>
  <si>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</si>
  <si>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</si>
  <si>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</si>
  <si>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</si>
  <si>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</si>
  <si>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</si>
  <si>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</si>
  <si>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</si>
  <si>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</si>
  <si>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</si>
  <si>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</si>
  <si>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</si>
  <si>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</si>
  <si>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</si>
  <si>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Scenario/Purpose</t>
  </si>
  <si>
    <t>Target Test Case:</t>
  </si>
  <si>
    <t>Testing Requirements:</t>
  </si>
  <si>
    <t>Prerequisite:</t>
  </si>
  <si>
    <t>Tester:</t>
  </si>
  <si>
    <t>Date:</t>
  </si>
  <si>
    <t xml:space="preserve">Version: </t>
  </si>
  <si>
    <t>1.0</t>
  </si>
  <si>
    <t>Time:</t>
  </si>
  <si>
    <t>Step</t>
  </si>
  <si>
    <t>Description</t>
  </si>
  <si>
    <t>Expected Results</t>
  </si>
  <si>
    <t>Defect/Comments</t>
  </si>
  <si>
    <t>End of Test Case</t>
  </si>
  <si>
    <t>Value</t>
  </si>
  <si>
    <t>Result</t>
  </si>
  <si>
    <t xml:space="preserve">
Test Script</t>
  </si>
  <si>
    <t>UC018-update direction for rig board of lsd</t>
  </si>
  <si>
    <t>Alice</t>
    <phoneticPr fontId="7" type="noConversion"/>
  </si>
  <si>
    <t/>
  </si>
  <si>
    <t xml:space="preserve"> </t>
  </si>
  <si>
    <t>The Blend of the target BIN are different from the source BIN</t>
    <phoneticPr fontId="7" type="noConversion"/>
  </si>
  <si>
    <t>Test if context menu will behave as expected.</t>
    <phoneticPr fontId="7" type="noConversion"/>
  </si>
  <si>
    <t>Test if system will display correct information when target BIN stores material different from that of source BIN during Blend Transfer.</t>
    <phoneticPr fontId="7" type="noConversion"/>
  </si>
  <si>
    <t>Load to Bulker on Bin Column of Bulk Plant</t>
    <phoneticPr fontId="7" type="noConversion"/>
  </si>
  <si>
    <t>UC009</t>
    <phoneticPr fontId="7" type="noConversion"/>
  </si>
  <si>
    <t>UC009.001</t>
    <phoneticPr fontId="7" type="noConversion"/>
  </si>
  <si>
    <t>UC009.002</t>
    <phoneticPr fontId="7" type="noConversion"/>
  </si>
  <si>
    <t xml:space="preserve">Load Blend to Bulker -- No Data existed in Blend in the BIN </t>
    <phoneticPr fontId="7" type="noConversion"/>
  </si>
  <si>
    <t xml:space="preserve"> </t>
    <phoneticPr fontId="7" type="noConversion"/>
  </si>
  <si>
    <t>Click on Yes to continue</t>
    <phoneticPr fontId="7" type="noConversion"/>
  </si>
  <si>
    <t>Click on Yes</t>
    <phoneticPr fontId="7" type="noConversion"/>
  </si>
  <si>
    <t xml:space="preserve">Alice </t>
    <phoneticPr fontId="7" type="noConversion"/>
  </si>
  <si>
    <t>Click Haul All while haul blend and Load Blend to Bulker</t>
    <phoneticPr fontId="7" type="noConversion"/>
  </si>
  <si>
    <t xml:space="preserve">Do not click Haul All during Haul Blend 
</t>
    <phoneticPr fontId="7" type="noConversion"/>
  </si>
  <si>
    <t>Click Yes</t>
    <phoneticPr fontId="7" type="noConversion"/>
  </si>
  <si>
    <t>UC009-001</t>
    <phoneticPr fontId="7" type="noConversion"/>
  </si>
  <si>
    <t>UC009-002</t>
    <phoneticPr fontId="7" type="noConversion"/>
  </si>
  <si>
    <t>Load blend to bin successfully</t>
    <phoneticPr fontId="7" type="noConversion"/>
  </si>
  <si>
    <t>Load Blend to Bin -- Data existed in Blend in the Bin</t>
    <phoneticPr fontId="7" type="noConversion"/>
  </si>
  <si>
    <t>Data existed in Blend in the Bin</t>
    <phoneticPr fontId="7" type="noConversion"/>
  </si>
  <si>
    <t xml:space="preserve">Version: </t>
    <phoneticPr fontId="7" type="noConversion"/>
  </si>
  <si>
    <t>Blend in the Bin: EverCRETE*(DN#1)
Quantity = 6.243</t>
    <phoneticPr fontId="7" type="noConversion"/>
  </si>
  <si>
    <t>Lift mouse over Blend in the Bin</t>
    <phoneticPr fontId="7" type="noConversion"/>
  </si>
  <si>
    <t>System will display below information:
EverCRETE*(DN#1)+0.4%CFR+0.25%CFL-4+3%EA-5+0.3%CDF-6P+0.1ASM-3+1kg/m3LCF-7</t>
    <phoneticPr fontId="7" type="noConversion"/>
  </si>
  <si>
    <t>Load Blend Request1 to Blend in the Bin
Right Click on EverCRETE*(DN#1)</t>
    <phoneticPr fontId="7" type="noConversion"/>
  </si>
  <si>
    <t>System will display Load Blend to Bin</t>
    <phoneticPr fontId="7" type="noConversion"/>
  </si>
  <si>
    <t>Click Load Blend to Bin</t>
    <phoneticPr fontId="7" type="noConversion"/>
  </si>
  <si>
    <t xml:space="preserve">Check value of  Quantity column </t>
    <phoneticPr fontId="7" type="noConversion"/>
  </si>
  <si>
    <t>Quantity = 6.243+16.648 = 22.891</t>
    <phoneticPr fontId="7" type="noConversion"/>
  </si>
  <si>
    <t>Quantity = 22.891</t>
    <phoneticPr fontId="7" type="noConversion"/>
  </si>
  <si>
    <t>Blend in the Bin = 
EverCRETE*(DN#1)+0.4%CFR+0.25%CFL-4+3%EA-5+0.3%CDF-6P+0.1ASM-3+1kg/m3LCF-7</t>
    <phoneticPr fontId="7" type="noConversion"/>
  </si>
  <si>
    <t>Load Blend Request1 to Blend in the Bin
Right Click on EverCRETE*(DN#1) of 10.405t</t>
    <phoneticPr fontId="7" type="noConversion"/>
  </si>
  <si>
    <t>System will display below information:
Bulk Plant: EST Bulk Plant
Storage: Silo7
Blend in Bin:
EverCRETE* (DN#1) + 0.4% CFR + 0.25% CFL-4 + 3% EA-5 + 0.3% CDF-6P + 0.1% ASM-3 + 1kg/m3 LCF-7
Blend to Load:
EverCRETE* (DN#1) + 0.4% CFR + 0.25% CFL-4 + 3% EA-5 + 0.3% CDF-6P + 0.1% ASM-3 + 1kg/m3 LCF-7
Blend Quantity:10.405
Are you sure to load it?
Yes No</t>
    <phoneticPr fontId="7" type="noConversion"/>
  </si>
  <si>
    <t>Check the value in Quantity column</t>
    <phoneticPr fontId="7" type="noConversion"/>
  </si>
  <si>
    <t>Quantity = 33.296</t>
    <phoneticPr fontId="7" type="noConversion"/>
  </si>
  <si>
    <t>Quantity = 22.891+10.405 = 33.296</t>
    <phoneticPr fontId="7" type="noConversion"/>
  </si>
  <si>
    <t>Lift mouse over EverCRETE*(DN#1)</t>
    <phoneticPr fontId="7" type="noConversion"/>
  </si>
  <si>
    <t>Load Blend to BIN - No Data Existed in Blend in the Bin</t>
    <phoneticPr fontId="7" type="noConversion"/>
  </si>
  <si>
    <t>Check data in Blend in the Bin of Silo9</t>
    <phoneticPr fontId="7" type="noConversion"/>
  </si>
  <si>
    <t>Blend in the Bin = Empty
Quantity: 0</t>
    <phoneticPr fontId="7" type="noConversion"/>
  </si>
  <si>
    <t>System will display a message as below.
Load blend to Bin</t>
    <phoneticPr fontId="7" type="noConversion"/>
  </si>
  <si>
    <t>Load Blend to Bin successfully</t>
    <phoneticPr fontId="7" type="noConversion"/>
  </si>
  <si>
    <t>Lift mouse over PRODUCTIONmixLW</t>
    <phoneticPr fontId="7" type="noConversion"/>
  </si>
  <si>
    <t>Check data in Quantity</t>
    <phoneticPr fontId="7" type="noConversion"/>
  </si>
  <si>
    <t>System will display a pop up showing below information.
Bulk Plant: LLD Bulk Plant 
Storage: Silo10
Blend to Load:PRODUCTIONmix LW + 0.45% CFL-3 + 0.15% SCA-6 + 0.15% SCA-7 + 0.75% GSS-1 + 1% FWC-2 + 0.1% MCR-7 + 0.2% CDF-6P
Blend Quantity: 6.618
Are you sure to load it?
Yes         No</t>
    <phoneticPr fontId="7" type="noConversion"/>
  </si>
  <si>
    <t>Check data in Blend in the Bin of Silo 10</t>
    <phoneticPr fontId="7" type="noConversion"/>
  </si>
  <si>
    <t>PRODUCTIONmixLW</t>
    <phoneticPr fontId="7" type="noConversion"/>
  </si>
  <si>
    <t>Check Quantity value</t>
    <phoneticPr fontId="7" type="noConversion"/>
  </si>
  <si>
    <t>Quantity = 6.618</t>
    <phoneticPr fontId="7" type="noConversion"/>
  </si>
  <si>
    <r>
      <t xml:space="preserve">System will display below information.
</t>
    </r>
    <r>
      <rPr>
        <b/>
        <sz val="10"/>
        <rFont val="宋体"/>
        <family val="3"/>
        <charset val="134"/>
      </rPr>
      <t>CS1110726:PRODUCTIONmixLW+0.45%CFL-3+0.15%SCA-6+0.15%SCA-7+0.75GSS-1+1%FWC-2+0.1MCR-7+0.2%CDF-6P</t>
    </r>
    <phoneticPr fontId="7" type="noConversion"/>
  </si>
  <si>
    <t>Click Blend Request1 
PRODUCTIONmixLW 6.618</t>
    <phoneticPr fontId="7" type="noConversion"/>
  </si>
  <si>
    <r>
      <t xml:space="preserve">Click Blend Request2
</t>
    </r>
    <r>
      <rPr>
        <b/>
        <sz val="10"/>
        <rFont val="宋体"/>
        <family val="3"/>
        <charset val="134"/>
      </rPr>
      <t>PRODUCTIONmixLW 10.280</t>
    </r>
    <phoneticPr fontId="7" type="noConversion"/>
  </si>
  <si>
    <t xml:space="preserve">System will display a message "Load Blend to Bin".
</t>
    <phoneticPr fontId="7" type="noConversion"/>
  </si>
  <si>
    <t xml:space="preserve">Click Load Blend to Bin </t>
    <phoneticPr fontId="7" type="noConversion"/>
  </si>
  <si>
    <t>System will display a pop up.
Bulk Plant: LLD Bulk Plant
Storage: Silo10
Blend in Bin:PRODUCTIONmix LW + 0.45% CFL-3 + 0.15% SCA-6 + 0.15% SCA-7 + 0.75% GSS-1 + 1% FWC-2 + 0.1% MCR-7 + 0.2% CDF-6P
Blend to Bin：PRODUCTIONmix LW + 0.45% CFL-3 + 0.15% SCA-6 + 0.15% SCA-7 + 0.75% GSS-1 + 1% FWC-2 + 0.1% MCR-7 + 0.2% CDF-6P
Blend Quantity: 10.280
Are you sure to load it?
Yes No</t>
    <phoneticPr fontId="7" type="noConversion"/>
  </si>
  <si>
    <t>CS1110726:PRODUCTIONmixLW+0.45%CFL-3+0.15%SCA-6+0.15%SCA-7+0.75GSS-1+1%FWC-2+0.1MCR-7+0.2%CDF-6P</t>
    <phoneticPr fontId="7" type="noConversion"/>
  </si>
  <si>
    <t xml:space="preserve">System will display a message "Load Blend to Bin"
</t>
    <phoneticPr fontId="7" type="noConversion"/>
  </si>
  <si>
    <t>Quantity = 16.898</t>
    <phoneticPr fontId="7" type="noConversion"/>
  </si>
  <si>
    <t>Quantity = 6.618+10.280
          = 16.898</t>
    <phoneticPr fontId="7" type="noConversion"/>
  </si>
  <si>
    <t>PRG2301360.00:PRODUCTIONmixLW+0.45%CFL-3+0.15%SCA-6+0.15%SCA-7+0.75GSS-1+1%FWC-2+0.1MCR-7+0.2%CDF-6P</t>
    <phoneticPr fontId="7" type="noConversion"/>
  </si>
  <si>
    <t>Quantity = 24.728</t>
    <phoneticPr fontId="7" type="noConversion"/>
  </si>
  <si>
    <t xml:space="preserve">
Bulk Plant:LLD Bulk Plant
Storage: Silo10
Blend in BinPRODUCTIONmix LW + 0.45% CFL-3 + 0.15% SCA-6 + 0.15% SCA-7 + 0.75% GSS-1 + 1% FWC-2 + 0.1% MCR-7 + 0.2% CDF-6P
Blend to LoadPRODUCTIONmix LW + 0.45% CFL-3 + 0.15% SCA-6 + 0.15% SCA-7 + 0.75% GSS-1 + 1% FWC-2 + 0.1% MCR-7 + 0.2% CDF-6P
Blend Quantity: 7.83
Are you sure to load it?
Yes NO</t>
    <phoneticPr fontId="7" type="noConversion"/>
  </si>
  <si>
    <r>
      <t xml:space="preserve">Click third blend :
</t>
    </r>
    <r>
      <rPr>
        <b/>
        <sz val="10"/>
        <rFont val="宋体"/>
        <family val="3"/>
        <charset val="134"/>
      </rPr>
      <t xml:space="preserve">PRODUCTIONmixLW 7.83
</t>
    </r>
    <phoneticPr fontId="7" type="noConversion"/>
  </si>
  <si>
    <t>Click on Haul Blend to check scheduled Blend in the Bin</t>
    <phoneticPr fontId="7" type="noConversion"/>
  </si>
  <si>
    <t>Schedule Blend Request1 from Blend column of Rig Board
  LLD Bulk Plant Load to Bin: Silo10
Blend1 Callsheet number = 1110726 Base Blend: PRODUCTIONmixLW  Base Blend Tonnage Amount = 10  Mix Water = 0.907  Scheduled QTY = 6.618 Status = Blendcompleted
Blend2 Callsheet number = 1110726 Base Blend: PRODUCTIONmixLW  Base Blend Tonnage Amount = 6  Mix Water = 0.907  Scheduled QTY = 10.280 Status = Blendcompleted
Schedule Blend Request2 from Bin column of Bulk Plant
Blend3 ProgramID = PRG2301360.00 Job Type: Production Casing Base Blend:Lead1-PRODUCTIONmix LW  Total Amount = 7.830 Mix Water = 1.907 Scheduled QTY = 7.830 Status = Blendcompleted</t>
    <phoneticPr fontId="7" type="noConversion"/>
  </si>
  <si>
    <t>System will display information "PRODUCTIONmixLW+0.45%CFL-3+0.15%SCA-6+0.15%SCA-7+0.75GSS-1+1%FWC-2+0.1MCR-7+0.2%CDF-6P"</t>
    <phoneticPr fontId="7" type="noConversion"/>
  </si>
  <si>
    <t>Check data in Blend in the BIN column of Silo10</t>
    <phoneticPr fontId="7" type="noConversion"/>
  </si>
  <si>
    <r>
      <t xml:space="preserve">System will display below information:
</t>
    </r>
    <r>
      <rPr>
        <b/>
        <sz val="10"/>
        <rFont val="宋体"/>
        <family val="3"/>
        <charset val="134"/>
      </rPr>
      <t>PRG:PRG23011531.00,EverCRETE*(DN#1)+0.4%CFR+0.25%CFL-4+3%EA-5+0.3%CDF-6P+0.1ASM-3+1kg/m3LCF-7</t>
    </r>
    <phoneticPr fontId="7" type="noConversion"/>
  </si>
  <si>
    <t xml:space="preserve">BulkPlant，BIN 
Data existed in the column of  Blend in the BIN
Multiple records existed 
Program ID:PRG2301531.00
Bulkplant: EST Bulk Plant
BIN: Silo10
Clientname: Advantage Energy Ltd.
Blend in the BIN: EverCRETE*(DN#1)
Quantity:10.000
Status: Blendcompleted
Schedule blend request from Bulk Plant EST Bin：
Blend Request1: PRG2301531 Job Type:Whipstock Plug  Base Blend: Plug-EverCRETE*(DN#1) Mix Water = 0.321 Amount:10 Scheduled QTY = 10.405 Status = Blendcompleted
</t>
    <phoneticPr fontId="7" type="noConversion"/>
  </si>
  <si>
    <t>System will display a pop up showing below information.
Bulk Plant: EST Bulk Plant
Storage: Silo10
Blend in Bin:EverCRETE* (DN#1) + 0.4% CFR + 0.25% CFL-4 + 3% EA-5 + 0.3% CDF-6P + 0.1% ASM-3 + 1kg/m3 LCF-7
Blend to Load:
EverCRETE* (DN#1) + 0.4% CFR + 0.25% CFL-4 + 3% EA-5 + 0.3% CDF-6P + 0.1% ASM-3 + 1kg/m3 LCF-7</t>
    <phoneticPr fontId="7" type="noConversion"/>
  </si>
  <si>
    <t xml:space="preserve">Click Haul Blend </t>
    <phoneticPr fontId="7" type="noConversion"/>
  </si>
  <si>
    <r>
      <t xml:space="preserve">System will display below information and the BLEND information will be in gray and user is unable to haul the blend
</t>
    </r>
    <r>
      <rPr>
        <sz val="10"/>
        <color theme="0" tint="-0.499984740745262"/>
        <rFont val="宋体"/>
        <family val="3"/>
        <charset val="134"/>
      </rPr>
      <t>CS1110726:PRODUCTIONmixLW+0.45%CFL-3+0.15%SCA-6+0.15%SCA-7+0.75GSS-1+1%FWC-2+0.1MCR-7+0.2%CDF-6P</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</si>
</sst>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 "/>
    <numFmt numFmtId="177" formatCode="0.0\ \h"/>
    <numFmt numFmtId="178" formatCode="0\ \m"/>
    <numFmt numFmtId="179" formatCode="d\-mmm\-yyyy"/>
    <numFmt numFmtId="180" formatCode="mmmm\ d\,\ yyyy"/>
    <numFmt numFmtId="181" formatCode="#,##0.0\ \h"/>
  </numFmts>
  <fonts count="47" x14ac:knownFonts="1">
    <font>
      <sz val="10"/>
      <name val="Arial"/>
      <charset val="134"/>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u/>
      <sz val="9"/>
      <color rgb="FF800080"/>
      <name val="Arial"/>
      <family val="2"/>
    </font>
    <font>
      <b/>
      <sz val="10"/>
      <color rgb="FFFFFFFF"/>
      <name val="Arial"/>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b/>
      <u/>
      <sz val="9"/>
      <name val="Tahoma"/>
      <family val="2"/>
    </font>
    <font>
      <b/>
      <sz val="9"/>
      <name val="Tahoma"/>
      <family val="2"/>
    </font>
    <font>
      <sz val="9"/>
      <name val="Tahoma"/>
      <family val="2"/>
    </font>
    <font>
      <u/>
      <sz val="9"/>
      <name val="Tahoma"/>
      <family val="2"/>
    </font>
    <font>
      <sz val="10"/>
      <name val="Tahoma"/>
      <family val="2"/>
    </font>
    <font>
      <b/>
      <u/>
      <sz val="10"/>
      <name val="Tahoma"/>
      <family val="2"/>
    </font>
    <font>
      <sz val="10"/>
      <name val="Arial"/>
      <family val="2"/>
    </font>
    <font>
      <sz val="11"/>
      <color indexed="8"/>
      <name val="宋体"/>
      <family val="2"/>
      <scheme val="minor"/>
    </font>
    <font>
      <b/>
      <sz val="10"/>
      <name val="宋体"/>
      <family val="3"/>
      <charset val="134"/>
    </font>
    <font>
      <u/>
      <sz val="9"/>
      <color theme="10"/>
      <name val="Arial"/>
      <family val="2"/>
    </font>
    <font>
      <sz val="9"/>
      <color theme="1"/>
      <name val="Arial"/>
      <family val="2"/>
    </font>
    <font>
      <sz val="10"/>
      <color theme="0" tint="-0.499984740745262"/>
      <name val="宋体"/>
      <family val="3"/>
      <charset val="134"/>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5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right/>
      <top/>
      <bottom style="double">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bottom style="medium">
        <color auto="1"/>
      </bottom>
      <diagonal/>
    </border>
    <border>
      <left/>
      <right/>
      <top style="thin">
        <color auto="1"/>
      </top>
      <bottom style="medium">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style="medium">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medium">
        <color auto="1"/>
      </left>
      <right/>
      <top style="double">
        <color auto="1"/>
      </top>
      <bottom style="thin">
        <color auto="1"/>
      </bottom>
      <diagonal/>
    </border>
    <border>
      <left/>
      <right style="thin">
        <color auto="1"/>
      </right>
      <top style="double">
        <color auto="1"/>
      </top>
      <bottom/>
      <diagonal/>
    </border>
    <border>
      <left style="thin">
        <color auto="1"/>
      </left>
      <right style="thin">
        <color auto="1"/>
      </right>
      <top style="medium">
        <color auto="1"/>
      </top>
      <bottom style="thin">
        <color auto="1"/>
      </bottom>
      <diagonal/>
    </border>
  </borders>
  <cellStyleXfs count="7">
    <xf numFmtId="0" fontId="0" fillId="0" borderId="0"/>
    <xf numFmtId="0" fontId="1" fillId="0" borderId="0" applyNumberFormat="0" applyFill="0" applyBorder="0" applyAlignment="0" applyProtection="0">
      <alignment vertical="top"/>
      <protection locked="0"/>
    </xf>
    <xf numFmtId="9" fontId="41" fillId="0" borderId="0" applyFont="0" applyFill="0" applyBorder="0" applyAlignment="0" applyProtection="0"/>
    <xf numFmtId="0" fontId="1" fillId="0" borderId="0" applyNumberFormat="0" applyFill="0" applyBorder="0" applyAlignment="0" applyProtection="0">
      <alignment vertical="top"/>
      <protection locked="0"/>
    </xf>
    <xf numFmtId="0" fontId="41" fillId="0" borderId="0"/>
    <xf numFmtId="9" fontId="41" fillId="0" borderId="0" applyFont="0" applyFill="0" applyBorder="0" applyAlignment="0" applyProtection="0"/>
    <xf numFmtId="0" fontId="42" fillId="0" borderId="0">
      <alignment vertical="center"/>
    </xf>
  </cellStyleXfs>
  <cellXfs count="296">
    <xf numFmtId="0" fontId="0" fillId="0" borderId="0" xfId="0"/>
    <xf numFmtId="0" fontId="2" fillId="2" borderId="0" xfId="0" applyFont="1" applyFill="1"/>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9" xfId="0" applyFont="1" applyFill="1" applyBorder="1" applyAlignment="1">
      <alignment vertical="top"/>
    </xf>
    <xf numFmtId="0" fontId="5" fillId="3" borderId="10" xfId="0" applyFont="1" applyFill="1" applyBorder="1" applyAlignment="1">
      <alignment vertical="top"/>
    </xf>
    <xf numFmtId="0" fontId="5" fillId="3" borderId="11" xfId="0" applyFont="1" applyFill="1" applyBorder="1" applyAlignment="1">
      <alignment vertical="top"/>
    </xf>
    <xf numFmtId="0" fontId="6" fillId="2" borderId="9" xfId="0" applyFont="1" applyFill="1" applyBorder="1" applyAlignment="1">
      <alignment horizontal="center" vertical="center" wrapText="1"/>
    </xf>
    <xf numFmtId="0" fontId="6" fillId="2" borderId="9" xfId="0" applyNumberFormat="1" applyFont="1" applyFill="1" applyBorder="1" applyAlignment="1">
      <alignment horizontal="center" vertical="center" wrapText="1"/>
    </xf>
    <xf numFmtId="9" fontId="6" fillId="2" borderId="12" xfId="2" applyFont="1" applyFill="1" applyBorder="1" applyAlignment="1">
      <alignment horizontal="center" vertical="center" wrapText="1"/>
    </xf>
    <xf numFmtId="177" fontId="7" fillId="2" borderId="11" xfId="0" applyNumberFormat="1" applyFont="1" applyFill="1" applyBorder="1" applyAlignment="1">
      <alignment horizontal="center" vertical="center" wrapText="1"/>
    </xf>
    <xf numFmtId="177" fontId="7" fillId="2" borderId="13" xfId="0" applyNumberFormat="1" applyFont="1" applyFill="1" applyBorder="1" applyAlignment="1">
      <alignment horizontal="center" vertical="center" wrapText="1"/>
    </xf>
    <xf numFmtId="0" fontId="2" fillId="4" borderId="0" xfId="0" applyFont="1" applyFill="1" applyBorder="1"/>
    <xf numFmtId="0" fontId="2" fillId="4" borderId="0" xfId="0" applyFont="1" applyFill="1"/>
    <xf numFmtId="9" fontId="6" fillId="2" borderId="14" xfId="2" applyFont="1" applyFill="1" applyBorder="1" applyAlignment="1">
      <alignment horizontal="center" vertical="center" wrapText="1"/>
    </xf>
    <xf numFmtId="0" fontId="6" fillId="5" borderId="15" xfId="0" applyFont="1" applyFill="1" applyBorder="1" applyAlignment="1">
      <alignment horizontal="left" vertical="center" wrapText="1"/>
    </xf>
    <xf numFmtId="0" fontId="6" fillId="5" borderId="16" xfId="0" applyNumberFormat="1" applyFont="1" applyFill="1" applyBorder="1" applyAlignment="1">
      <alignment horizontal="center" vertical="center" wrapText="1"/>
    </xf>
    <xf numFmtId="9" fontId="6" fillId="5" borderId="15" xfId="2" applyNumberFormat="1" applyFont="1" applyFill="1" applyBorder="1" applyAlignment="1">
      <alignment horizontal="center" vertical="center" wrapText="1"/>
    </xf>
    <xf numFmtId="177" fontId="6" fillId="5" borderId="16" xfId="0" applyNumberFormat="1" applyFont="1" applyFill="1" applyBorder="1" applyAlignment="1">
      <alignment horizontal="center" vertical="center" wrapText="1"/>
    </xf>
    <xf numFmtId="0" fontId="6" fillId="2" borderId="9" xfId="0" applyFont="1" applyFill="1" applyBorder="1" applyAlignment="1">
      <alignment horizontal="left" vertical="center" wrapText="1"/>
    </xf>
    <xf numFmtId="0" fontId="6" fillId="2" borderId="17" xfId="0" applyNumberFormat="1" applyFont="1" applyFill="1" applyBorder="1" applyAlignment="1">
      <alignment horizontal="center" vertical="center" wrapText="1"/>
    </xf>
    <xf numFmtId="9" fontId="6" fillId="2" borderId="9" xfId="2" applyNumberFormat="1" applyFont="1" applyFill="1" applyBorder="1" applyAlignment="1">
      <alignment horizontal="right" vertical="center" wrapText="1"/>
    </xf>
    <xf numFmtId="177" fontId="6" fillId="2" borderId="16" xfId="0" applyNumberFormat="1" applyFont="1" applyFill="1" applyBorder="1" applyAlignment="1">
      <alignment horizontal="center" vertical="center" wrapText="1"/>
    </xf>
    <xf numFmtId="0" fontId="0" fillId="4" borderId="0" xfId="0" applyFill="1" applyBorder="1"/>
    <xf numFmtId="0" fontId="5" fillId="6" borderId="3" xfId="0" applyFont="1" applyFill="1" applyBorder="1" applyAlignment="1">
      <alignment horizontal="center" wrapText="1"/>
    </xf>
    <xf numFmtId="0" fontId="5" fillId="6" borderId="9" xfId="0" applyFont="1" applyFill="1" applyBorder="1" applyAlignment="1">
      <alignment horizontal="center" wrapText="1"/>
    </xf>
    <xf numFmtId="0" fontId="8" fillId="4" borderId="11" xfId="0" applyNumberFormat="1" applyFont="1" applyFill="1" applyBorder="1" applyAlignment="1">
      <alignment horizontal="center" vertical="top" wrapText="1"/>
    </xf>
    <xf numFmtId="178" fontId="0" fillId="4" borderId="7" xfId="0" applyNumberFormat="1" applyFont="1" applyFill="1" applyBorder="1" applyAlignment="1">
      <alignment horizontal="center" vertical="top" wrapText="1"/>
    </xf>
    <xf numFmtId="0" fontId="0" fillId="2" borderId="9" xfId="0" applyFont="1" applyFill="1" applyBorder="1" applyAlignment="1">
      <alignment horizontal="left" vertical="top" wrapText="1"/>
    </xf>
    <xf numFmtId="0" fontId="0" fillId="4" borderId="3" xfId="0" applyFont="1" applyFill="1" applyBorder="1" applyAlignment="1">
      <alignment vertical="top" wrapText="1"/>
    </xf>
    <xf numFmtId="0" fontId="0" fillId="4" borderId="3" xfId="0" applyFont="1" applyFill="1" applyBorder="1" applyAlignment="1">
      <alignment horizontal="left" vertical="top" wrapText="1"/>
    </xf>
    <xf numFmtId="14" fontId="0" fillId="4" borderId="3" xfId="0" applyNumberFormat="1" applyFont="1" applyFill="1" applyBorder="1" applyAlignment="1">
      <alignment horizontal="center" vertical="top" wrapText="1"/>
    </xf>
    <xf numFmtId="0" fontId="0" fillId="4" borderId="3" xfId="0" applyFont="1" applyFill="1" applyBorder="1" applyAlignment="1">
      <alignment horizontal="center" vertical="top" wrapText="1"/>
    </xf>
    <xf numFmtId="178" fontId="0" fillId="4" borderId="9" xfId="0" applyNumberFormat="1" applyFont="1" applyFill="1" applyBorder="1" applyAlignment="1">
      <alignment horizontal="left" vertical="top" wrapText="1"/>
    </xf>
    <xf numFmtId="0" fontId="2" fillId="4" borderId="0" xfId="0" applyFont="1" applyFill="1" applyBorder="1" applyAlignment="1">
      <alignment horizontal="center"/>
    </xf>
    <xf numFmtId="0" fontId="0" fillId="4" borderId="0" xfId="0" applyFill="1" applyBorder="1" applyAlignment="1">
      <alignment horizontal="center"/>
    </xf>
    <xf numFmtId="0" fontId="5" fillId="5" borderId="3" xfId="0" applyFont="1" applyFill="1" applyBorder="1" applyAlignment="1">
      <alignment horizontal="center" wrapText="1"/>
    </xf>
    <xf numFmtId="0" fontId="14" fillId="0" borderId="7" xfId="0" applyFont="1" applyBorder="1" applyAlignment="1">
      <alignment vertical="top" wrapText="1"/>
    </xf>
    <xf numFmtId="0" fontId="14" fillId="4" borderId="3" xfId="0" applyFont="1" applyFill="1" applyBorder="1" applyAlignment="1">
      <alignment horizontal="left" vertical="top" wrapText="1"/>
    </xf>
    <xf numFmtId="0" fontId="15" fillId="4" borderId="3" xfId="1" applyFont="1" applyFill="1" applyBorder="1" applyAlignment="1" applyProtection="1">
      <alignment horizontal="left" vertical="top" wrapText="1"/>
    </xf>
    <xf numFmtId="0" fontId="17" fillId="3" borderId="9" xfId="0" applyFont="1" applyFill="1" applyBorder="1" applyAlignment="1" applyProtection="1">
      <alignment vertical="center"/>
    </xf>
    <xf numFmtId="0" fontId="18" fillId="3" borderId="11" xfId="0" applyFont="1" applyFill="1" applyBorder="1" applyAlignment="1" applyProtection="1">
      <alignment vertical="center"/>
    </xf>
    <xf numFmtId="0" fontId="5" fillId="8" borderId="3" xfId="0" applyFont="1" applyFill="1" applyBorder="1" applyAlignment="1" applyProtection="1">
      <alignment vertical="center"/>
    </xf>
    <xf numFmtId="0" fontId="19" fillId="2" borderId="0" xfId="0" applyFont="1" applyFill="1" applyAlignment="1">
      <alignment horizontal="center"/>
    </xf>
    <xf numFmtId="0" fontId="8" fillId="2" borderId="0" xfId="0" applyFont="1" applyFill="1" applyAlignment="1">
      <alignment horizontal="center"/>
    </xf>
    <xf numFmtId="0" fontId="20" fillId="3" borderId="35" xfId="0" applyFont="1" applyFill="1" applyBorder="1" applyAlignment="1" applyProtection="1">
      <alignment vertical="center"/>
    </xf>
    <xf numFmtId="0" fontId="18" fillId="3" borderId="35" xfId="0" applyFont="1" applyFill="1" applyBorder="1" applyAlignment="1" applyProtection="1">
      <alignment vertical="center"/>
    </xf>
    <xf numFmtId="0" fontId="0" fillId="4" borderId="0" xfId="0" applyFill="1"/>
    <xf numFmtId="0" fontId="0" fillId="4" borderId="9" xfId="0" applyFill="1" applyBorder="1"/>
    <xf numFmtId="0" fontId="0" fillId="4" borderId="10" xfId="0" applyFill="1" applyBorder="1"/>
    <xf numFmtId="0" fontId="0" fillId="4" borderId="11" xfId="0" applyFill="1" applyBorder="1"/>
    <xf numFmtId="0" fontId="21" fillId="4" borderId="9" xfId="0" applyFont="1" applyFill="1" applyBorder="1"/>
    <xf numFmtId="0" fontId="21" fillId="4" borderId="10" xfId="0" applyFont="1" applyFill="1" applyBorder="1"/>
    <xf numFmtId="0" fontId="21" fillId="4" borderId="11" xfId="0" applyFont="1" applyFill="1" applyBorder="1"/>
    <xf numFmtId="0" fontId="21" fillId="4" borderId="0" xfId="0" applyFont="1" applyFill="1"/>
    <xf numFmtId="0" fontId="17" fillId="3" borderId="9" xfId="0" applyFont="1" applyFill="1" applyBorder="1" applyAlignment="1" applyProtection="1">
      <alignment horizontal="left" vertical="center"/>
    </xf>
    <xf numFmtId="0" fontId="17" fillId="3" borderId="10" xfId="0" applyFont="1" applyFill="1" applyBorder="1" applyAlignment="1" applyProtection="1">
      <alignment horizontal="left" vertical="center"/>
    </xf>
    <xf numFmtId="0" fontId="17" fillId="3" borderId="11"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5" fillId="4" borderId="0" xfId="0" applyFont="1" applyFill="1" applyBorder="1" applyAlignment="1" applyProtection="1">
      <alignment horizontal="center" vertical="center"/>
    </xf>
    <xf numFmtId="0" fontId="22" fillId="8" borderId="3" xfId="0" applyFont="1" applyFill="1" applyBorder="1" applyAlignment="1" applyProtection="1">
      <alignment horizontal="center" vertical="center"/>
    </xf>
    <xf numFmtId="0" fontId="22" fillId="4" borderId="0" xfId="0" applyFont="1" applyFill="1" applyBorder="1" applyAlignment="1" applyProtection="1">
      <alignment horizontal="center" vertical="center"/>
    </xf>
    <xf numFmtId="0" fontId="23" fillId="2" borderId="34" xfId="0" applyFont="1" applyFill="1" applyBorder="1" applyAlignment="1" applyProtection="1">
      <alignment horizontal="center" vertical="center"/>
    </xf>
    <xf numFmtId="0" fontId="24" fillId="4" borderId="34" xfId="0" applyFont="1" applyFill="1" applyBorder="1" applyAlignment="1" applyProtection="1">
      <alignment vertical="center"/>
    </xf>
    <xf numFmtId="176" fontId="8" fillId="4" borderId="34" xfId="0" applyNumberFormat="1" applyFont="1" applyFill="1" applyBorder="1" applyAlignment="1" applyProtection="1">
      <alignment horizontal="right" vertical="center"/>
      <protection locked="0"/>
    </xf>
    <xf numFmtId="176" fontId="8" fillId="4" borderId="6" xfId="0" applyNumberFormat="1" applyFont="1" applyFill="1" applyBorder="1" applyAlignment="1" applyProtection="1">
      <alignment horizontal="right" vertical="center"/>
      <protection locked="0"/>
    </xf>
    <xf numFmtId="177" fontId="8" fillId="4" borderId="6" xfId="0" applyNumberFormat="1" applyFont="1" applyFill="1" applyBorder="1" applyAlignment="1" applyProtection="1">
      <alignment horizontal="right" vertical="center"/>
      <protection locked="0"/>
    </xf>
    <xf numFmtId="176" fontId="8" fillId="4" borderId="0" xfId="0" applyNumberFormat="1" applyFont="1" applyFill="1" applyBorder="1" applyAlignment="1" applyProtection="1">
      <alignment horizontal="right" vertical="center"/>
      <protection locked="0"/>
    </xf>
    <xf numFmtId="0" fontId="23" fillId="2" borderId="32" xfId="0" applyFont="1" applyFill="1" applyBorder="1" applyAlignment="1" applyProtection="1">
      <alignment horizontal="center" vertical="center"/>
    </xf>
    <xf numFmtId="0" fontId="24" fillId="4" borderId="32" xfId="0" applyFont="1" applyFill="1" applyBorder="1" applyAlignment="1" applyProtection="1">
      <alignment vertical="center"/>
    </xf>
    <xf numFmtId="176" fontId="8" fillId="4" borderId="32" xfId="0" applyNumberFormat="1" applyFont="1" applyFill="1" applyBorder="1" applyAlignment="1" applyProtection="1">
      <alignment horizontal="right" vertical="center"/>
      <protection locked="0"/>
    </xf>
    <xf numFmtId="176" fontId="8" fillId="4" borderId="5" xfId="0" applyNumberFormat="1" applyFont="1" applyFill="1" applyBorder="1" applyAlignment="1" applyProtection="1">
      <alignment horizontal="right" vertical="center"/>
      <protection locked="0"/>
    </xf>
    <xf numFmtId="177" fontId="8" fillId="4" borderId="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76" fontId="8" fillId="4" borderId="7" xfId="0" applyNumberFormat="1" applyFont="1" applyFill="1" applyBorder="1" applyAlignment="1" applyProtection="1">
      <alignment horizontal="right" vertical="center"/>
      <protection locked="0"/>
    </xf>
    <xf numFmtId="177" fontId="8" fillId="4" borderId="7" xfId="0" applyNumberFormat="1" applyFont="1" applyFill="1" applyBorder="1" applyAlignment="1" applyProtection="1">
      <alignment horizontal="right" vertical="center"/>
      <protection locked="0"/>
    </xf>
    <xf numFmtId="0" fontId="25" fillId="2" borderId="34" xfId="0" applyFont="1" applyFill="1" applyBorder="1" applyAlignment="1" applyProtection="1">
      <alignment horizontal="left" vertical="center"/>
    </xf>
    <xf numFmtId="0" fontId="23" fillId="2" borderId="40" xfId="0" applyFont="1" applyFill="1" applyBorder="1" applyAlignment="1" applyProtection="1">
      <alignment horizontal="left" vertical="center"/>
    </xf>
    <xf numFmtId="0" fontId="23" fillId="2" borderId="31" xfId="0" applyFont="1" applyFill="1" applyBorder="1" applyAlignment="1" applyProtection="1">
      <alignment horizontal="left" vertical="center"/>
    </xf>
    <xf numFmtId="0" fontId="25" fillId="2" borderId="32"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0" fontId="23" fillId="2" borderId="33" xfId="0" applyFont="1" applyFill="1" applyBorder="1" applyAlignment="1" applyProtection="1">
      <alignment horizontal="left" vertical="center"/>
    </xf>
    <xf numFmtId="0" fontId="23" fillId="2" borderId="32" xfId="0" applyFont="1" applyFill="1" applyBorder="1" applyAlignment="1" applyProtection="1">
      <alignment horizontal="left" vertical="center"/>
    </xf>
    <xf numFmtId="0" fontId="23" fillId="2" borderId="15" xfId="0" applyFont="1" applyFill="1" applyBorder="1" applyAlignment="1" applyProtection="1">
      <alignment horizontal="left" vertical="center"/>
    </xf>
    <xf numFmtId="0" fontId="23" fillId="2" borderId="45" xfId="0" applyFont="1" applyFill="1" applyBorder="1" applyAlignment="1" applyProtection="1">
      <alignment horizontal="left" vertical="center"/>
    </xf>
    <xf numFmtId="0" fontId="23" fillId="2" borderId="13" xfId="0" applyFont="1" applyFill="1" applyBorder="1" applyAlignment="1" applyProtection="1">
      <alignment horizontal="left" vertical="center"/>
    </xf>
    <xf numFmtId="177" fontId="8" fillId="4" borderId="0" xfId="0" applyNumberFormat="1" applyFont="1" applyFill="1" applyBorder="1" applyAlignment="1" applyProtection="1">
      <alignment horizontal="right" vertical="center"/>
      <protection locked="0"/>
    </xf>
    <xf numFmtId="0" fontId="26" fillId="4" borderId="0" xfId="0" applyFont="1" applyFill="1" applyAlignment="1">
      <alignment horizontal="right"/>
    </xf>
    <xf numFmtId="0" fontId="0" fillId="4" borderId="0" xfId="0" applyFont="1" applyFill="1" applyAlignment="1" applyProtection="1">
      <alignment vertical="center"/>
    </xf>
    <xf numFmtId="0" fontId="17" fillId="3" borderId="10" xfId="0" applyFont="1" applyFill="1" applyBorder="1" applyAlignment="1" applyProtection="1">
      <alignment vertical="center"/>
    </xf>
    <xf numFmtId="0" fontId="23" fillId="2" borderId="34" xfId="0" applyFont="1" applyFill="1" applyBorder="1" applyAlignment="1" applyProtection="1">
      <alignment vertical="center"/>
    </xf>
    <xf numFmtId="0" fontId="23" fillId="2" borderId="32" xfId="0" applyFont="1" applyFill="1" applyBorder="1" applyAlignment="1" applyProtection="1">
      <alignment vertical="center"/>
    </xf>
    <xf numFmtId="0" fontId="23" fillId="2" borderId="15" xfId="0" applyFont="1" applyFill="1" applyBorder="1" applyAlignment="1" applyProtection="1">
      <alignment vertical="center"/>
    </xf>
    <xf numFmtId="0" fontId="27" fillId="4" borderId="0" xfId="0" applyFont="1" applyFill="1" applyAlignment="1" applyProtection="1">
      <alignment vertical="center"/>
    </xf>
    <xf numFmtId="0" fontId="0" fillId="0" borderId="0" xfId="0" applyFont="1" applyAlignment="1" applyProtection="1">
      <alignment vertical="center"/>
    </xf>
    <xf numFmtId="180" fontId="0" fillId="4" borderId="0" xfId="0" applyNumberFormat="1" applyFont="1" applyFill="1" applyBorder="1" applyAlignment="1" applyProtection="1">
      <alignment horizontal="left" vertical="center"/>
    </xf>
    <xf numFmtId="0" fontId="23" fillId="2" borderId="6" xfId="0" applyFont="1" applyFill="1" applyBorder="1" applyAlignment="1" applyProtection="1">
      <alignment vertical="center"/>
    </xf>
    <xf numFmtId="0" fontId="23" fillId="2" borderId="7" xfId="0" applyFont="1" applyFill="1" applyBorder="1" applyAlignment="1" applyProtection="1">
      <alignment vertical="center"/>
    </xf>
    <xf numFmtId="0" fontId="17" fillId="3" borderId="34" xfId="0" applyFont="1" applyFill="1" applyBorder="1" applyAlignment="1" applyProtection="1">
      <alignment vertical="center"/>
    </xf>
    <xf numFmtId="0" fontId="18" fillId="3" borderId="31" xfId="0" applyFont="1" applyFill="1" applyBorder="1" applyAlignment="1" applyProtection="1">
      <alignment vertical="center"/>
    </xf>
    <xf numFmtId="0" fontId="5" fillId="8" borderId="3" xfId="0" applyFont="1" applyFill="1" applyBorder="1" applyAlignment="1" applyProtection="1">
      <alignment horizontal="center"/>
    </xf>
    <xf numFmtId="0" fontId="5" fillId="8" borderId="3" xfId="0" applyFont="1" applyFill="1" applyBorder="1" applyAlignment="1" applyProtection="1">
      <alignment horizontal="center" wrapText="1"/>
    </xf>
    <xf numFmtId="0" fontId="0" fillId="4" borderId="0" xfId="0" applyFont="1" applyFill="1" applyProtection="1"/>
    <xf numFmtId="0" fontId="0" fillId="4" borderId="5" xfId="0" applyFont="1" applyFill="1" applyBorder="1" applyAlignment="1" applyProtection="1">
      <alignment horizontal="center" vertical="center"/>
    </xf>
    <xf numFmtId="0" fontId="0" fillId="2" borderId="5" xfId="0" applyFill="1" applyBorder="1" applyAlignment="1">
      <alignment horizontal="right" vertical="center"/>
    </xf>
    <xf numFmtId="177" fontId="7" fillId="2" borderId="5" xfId="0" applyNumberFormat="1" applyFont="1" applyFill="1" applyBorder="1" applyAlignment="1">
      <alignment horizontal="right" vertical="center"/>
    </xf>
    <xf numFmtId="0" fontId="0" fillId="4" borderId="5" xfId="0" applyFill="1" applyBorder="1" applyAlignment="1">
      <alignment horizontal="center" vertical="center"/>
    </xf>
    <xf numFmtId="0" fontId="0" fillId="4" borderId="5" xfId="0" applyFont="1" applyFill="1" applyBorder="1" applyAlignment="1">
      <alignment horizontal="center" vertical="center"/>
    </xf>
    <xf numFmtId="0" fontId="17" fillId="3" borderId="9" xfId="0" applyFont="1" applyFill="1" applyBorder="1" applyProtection="1"/>
    <xf numFmtId="0" fontId="17" fillId="3" borderId="10" xfId="0" applyFont="1" applyFill="1" applyBorder="1" applyProtection="1"/>
    <xf numFmtId="0" fontId="0" fillId="4" borderId="7" xfId="0" applyFont="1" applyFill="1" applyBorder="1" applyAlignment="1">
      <alignment horizontal="center" vertical="center"/>
    </xf>
    <xf numFmtId="0" fontId="0" fillId="2" borderId="7" xfId="0" applyFill="1" applyBorder="1" applyAlignment="1">
      <alignment horizontal="right" vertical="center"/>
    </xf>
    <xf numFmtId="177" fontId="7" fillId="2" borderId="7" xfId="0" applyNumberFormat="1" applyFont="1" applyFill="1" applyBorder="1" applyAlignment="1">
      <alignment horizontal="right" vertical="center"/>
    </xf>
    <xf numFmtId="0" fontId="7" fillId="4" borderId="0" xfId="0" applyFont="1" applyFill="1"/>
    <xf numFmtId="0" fontId="8" fillId="2" borderId="9" xfId="0" applyFont="1" applyFill="1" applyBorder="1" applyAlignment="1" applyProtection="1">
      <alignment horizontal="left" vertical="center"/>
    </xf>
    <xf numFmtId="0" fontId="8" fillId="2" borderId="10" xfId="0" applyFont="1" applyFill="1" applyBorder="1" applyAlignment="1" applyProtection="1">
      <alignment horizontal="left" vertical="center"/>
    </xf>
    <xf numFmtId="0" fontId="8" fillId="2" borderId="11" xfId="0" applyFont="1" applyFill="1" applyBorder="1" applyAlignment="1" applyProtection="1">
      <alignment horizontal="left" vertical="center"/>
    </xf>
    <xf numFmtId="0" fontId="8" fillId="2" borderId="3" xfId="0" applyFont="1" applyFill="1" applyBorder="1" applyAlignment="1">
      <alignment vertical="center"/>
    </xf>
    <xf numFmtId="181" fontId="6" fillId="2" borderId="3" xfId="0" applyNumberFormat="1" applyFont="1" applyFill="1" applyBorder="1" applyAlignment="1">
      <alignment vertical="center"/>
    </xf>
    <xf numFmtId="0" fontId="29" fillId="4" borderId="0" xfId="0" applyFont="1" applyFill="1" applyAlignment="1">
      <alignment horizontal="center"/>
    </xf>
    <xf numFmtId="0" fontId="30" fillId="2" borderId="0" xfId="0" applyFont="1" applyFill="1" applyAlignment="1" applyProtection="1">
      <alignment horizontal="right"/>
    </xf>
    <xf numFmtId="0" fontId="31" fillId="2" borderId="0" xfId="0" applyFont="1" applyFill="1" applyAlignment="1">
      <alignment horizontal="right" vertical="center"/>
    </xf>
    <xf numFmtId="0" fontId="32" fillId="2" borderId="0" xfId="1" applyFont="1" applyFill="1" applyAlignment="1" applyProtection="1">
      <alignment horizontal="right" vertical="top"/>
    </xf>
    <xf numFmtId="0" fontId="19" fillId="2" borderId="0" xfId="0" applyFont="1" applyFill="1" applyAlignment="1">
      <alignment horizontal="right"/>
    </xf>
    <xf numFmtId="0" fontId="29" fillId="2" borderId="0" xfId="0" applyFont="1" applyFill="1" applyAlignment="1">
      <alignment horizontal="center" vertical="top"/>
    </xf>
    <xf numFmtId="0" fontId="8" fillId="4" borderId="0" xfId="0" applyFont="1" applyFill="1"/>
    <xf numFmtId="0" fontId="18" fillId="3" borderId="11" xfId="0" applyFont="1" applyFill="1" applyBorder="1" applyProtection="1"/>
    <xf numFmtId="3" fontId="8" fillId="2" borderId="34" xfId="0" applyNumberFormat="1" applyFont="1" applyFill="1" applyBorder="1" applyAlignment="1">
      <alignment vertical="center"/>
    </xf>
    <xf numFmtId="9" fontId="8" fillId="2" borderId="12" xfId="2" applyFont="1" applyFill="1" applyBorder="1" applyAlignment="1">
      <alignment vertical="center"/>
    </xf>
    <xf numFmtId="181" fontId="6" fillId="2" borderId="6" xfId="0" applyNumberFormat="1" applyFont="1" applyFill="1" applyBorder="1" applyAlignment="1">
      <alignment vertical="center"/>
    </xf>
    <xf numFmtId="3" fontId="8" fillId="2" borderId="32" xfId="0" applyNumberFormat="1" applyFont="1" applyFill="1" applyBorder="1" applyAlignment="1">
      <alignment vertical="center"/>
    </xf>
    <xf numFmtId="9" fontId="8" fillId="2" borderId="50" xfId="2" applyFont="1" applyFill="1" applyBorder="1" applyAlignment="1">
      <alignment vertical="center"/>
    </xf>
    <xf numFmtId="181" fontId="6" fillId="2" borderId="5" xfId="0" applyNumberFormat="1" applyFont="1" applyFill="1" applyBorder="1" applyAlignment="1">
      <alignment vertical="center"/>
    </xf>
    <xf numFmtId="3" fontId="28" fillId="2" borderId="32" xfId="0" applyNumberFormat="1" applyFont="1" applyFill="1" applyBorder="1" applyAlignment="1">
      <alignment vertical="center"/>
    </xf>
    <xf numFmtId="9" fontId="28" fillId="2" borderId="50" xfId="2" applyFont="1" applyFill="1" applyBorder="1" applyAlignment="1">
      <alignment vertical="center"/>
    </xf>
    <xf numFmtId="181" fontId="33" fillId="2" borderId="5" xfId="0" applyNumberFormat="1" applyFont="1" applyFill="1" applyBorder="1" applyAlignment="1">
      <alignment vertical="center"/>
    </xf>
    <xf numFmtId="3" fontId="8" fillId="2" borderId="15" xfId="0" applyNumberFormat="1" applyFont="1" applyFill="1" applyBorder="1" applyAlignment="1">
      <alignment vertical="center"/>
    </xf>
    <xf numFmtId="9" fontId="8" fillId="2" borderId="51" xfId="2" applyFont="1" applyFill="1" applyBorder="1" applyAlignment="1">
      <alignment vertical="center"/>
    </xf>
    <xf numFmtId="181" fontId="6" fillId="2" borderId="7" xfId="0" applyNumberFormat="1" applyFont="1" applyFill="1" applyBorder="1" applyAlignment="1">
      <alignment vertical="center"/>
    </xf>
    <xf numFmtId="3" fontId="8" fillId="2" borderId="9" xfId="0" applyNumberFormat="1" applyFont="1" applyFill="1" applyBorder="1" applyAlignment="1">
      <alignment vertical="center"/>
    </xf>
    <xf numFmtId="9" fontId="8" fillId="2" borderId="14" xfId="2" applyFont="1" applyFill="1" applyBorder="1" applyAlignment="1">
      <alignment vertical="center"/>
    </xf>
    <xf numFmtId="3" fontId="23" fillId="2" borderId="9" xfId="0" applyNumberFormat="1" applyFont="1" applyFill="1" applyBorder="1" applyAlignment="1">
      <alignment vertical="center"/>
    </xf>
    <xf numFmtId="0" fontId="23" fillId="2" borderId="14" xfId="0" applyFont="1" applyFill="1" applyBorder="1" applyAlignment="1">
      <alignment vertical="center"/>
    </xf>
    <xf numFmtId="181" fontId="34" fillId="2" borderId="3" xfId="0" applyNumberFormat="1" applyFont="1" applyFill="1" applyBorder="1" applyAlignment="1">
      <alignment vertical="center"/>
    </xf>
    <xf numFmtId="0" fontId="41" fillId="4" borderId="3" xfId="0" applyFont="1" applyFill="1" applyBorder="1" applyAlignment="1">
      <alignment horizontal="center" vertical="top" wrapText="1"/>
    </xf>
    <xf numFmtId="0" fontId="12" fillId="2" borderId="22" xfId="0" applyFont="1" applyFill="1" applyBorder="1" applyAlignment="1">
      <alignment horizontal="center"/>
    </xf>
    <xf numFmtId="0" fontId="13" fillId="2" borderId="11" xfId="0" applyFont="1" applyFill="1" applyBorder="1" applyAlignment="1">
      <alignment horizontal="right" vertical="center" wrapText="1"/>
    </xf>
    <xf numFmtId="0" fontId="12" fillId="2" borderId="23" xfId="0" applyFont="1" applyFill="1" applyBorder="1" applyAlignment="1">
      <alignment horizontal="center"/>
    </xf>
    <xf numFmtId="0" fontId="12" fillId="2" borderId="24" xfId="0" applyFont="1" applyFill="1" applyBorder="1" applyAlignment="1">
      <alignment horizontal="center"/>
    </xf>
    <xf numFmtId="0" fontId="13" fillId="2" borderId="25" xfId="0" applyFont="1" applyFill="1" applyBorder="1" applyAlignment="1">
      <alignment horizontal="right" vertical="center" wrapText="1"/>
    </xf>
    <xf numFmtId="0" fontId="13" fillId="2" borderId="26" xfId="0" applyFont="1" applyFill="1" applyBorder="1" applyAlignment="1">
      <alignment horizontal="center"/>
    </xf>
    <xf numFmtId="0" fontId="13" fillId="2" borderId="27" xfId="0" applyFont="1" applyFill="1" applyBorder="1" applyAlignment="1">
      <alignment horizontal="right"/>
    </xf>
    <xf numFmtId="0" fontId="13" fillId="2" borderId="28" xfId="0" applyFont="1" applyFill="1" applyBorder="1" applyAlignment="1">
      <alignment horizontal="center"/>
    </xf>
    <xf numFmtId="0" fontId="13" fillId="2" borderId="24" xfId="0" applyFont="1" applyFill="1" applyBorder="1" applyAlignment="1">
      <alignment horizontal="center"/>
    </xf>
    <xf numFmtId="0" fontId="13" fillId="2" borderId="29" xfId="0" applyFont="1" applyFill="1" applyBorder="1" applyAlignment="1">
      <alignment horizontal="right"/>
    </xf>
    <xf numFmtId="0" fontId="13" fillId="2" borderId="30" xfId="0" applyFont="1" applyFill="1" applyBorder="1" applyAlignment="1">
      <alignment horizontal="center"/>
    </xf>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2" fillId="0" borderId="8" xfId="0" applyFont="1" applyBorder="1" applyAlignment="1">
      <alignment horizontal="center" vertical="top" wrapText="1"/>
    </xf>
    <xf numFmtId="0" fontId="13" fillId="2" borderId="4" xfId="0" applyFont="1" applyFill="1" applyBorder="1" applyAlignment="1">
      <alignment wrapText="1"/>
    </xf>
    <xf numFmtId="0" fontId="12" fillId="2" borderId="4" xfId="0" applyFont="1" applyFill="1" applyBorder="1" applyAlignment="1">
      <alignment wrapText="1"/>
    </xf>
    <xf numFmtId="0" fontId="41" fillId="0" borderId="3" xfId="0" applyFont="1" applyBorder="1"/>
    <xf numFmtId="0" fontId="0" fillId="0" borderId="3" xfId="0" applyBorder="1"/>
    <xf numFmtId="0" fontId="41" fillId="2" borderId="9" xfId="0" applyFont="1" applyFill="1" applyBorder="1" applyAlignment="1">
      <alignment horizontal="left" vertical="top" wrapText="1"/>
    </xf>
    <xf numFmtId="0" fontId="41" fillId="4" borderId="3" xfId="0" applyFont="1" applyFill="1" applyBorder="1" applyAlignment="1">
      <alignment horizontal="left" vertical="top" wrapText="1"/>
    </xf>
    <xf numFmtId="0" fontId="12" fillId="2" borderId="52" xfId="0" applyFont="1" applyFill="1" applyBorder="1" applyAlignment="1">
      <alignment horizontal="center"/>
    </xf>
    <xf numFmtId="0" fontId="13" fillId="2" borderId="39" xfId="0" applyFont="1" applyFill="1" applyBorder="1" applyAlignment="1">
      <alignment horizontal="right" vertical="center" wrapText="1"/>
    </xf>
    <xf numFmtId="0" fontId="13" fillId="2" borderId="37" xfId="0" applyFont="1" applyFill="1" applyBorder="1" applyAlignment="1">
      <alignment horizontal="right" vertical="center" wrapText="1"/>
    </xf>
    <xf numFmtId="0" fontId="44" fillId="0" borderId="53" xfId="0" quotePrefix="1" applyFont="1" applyBorder="1"/>
    <xf numFmtId="179" fontId="12" fillId="0" borderId="54" xfId="0" applyNumberFormat="1" applyFont="1" applyBorder="1" applyAlignment="1">
      <alignment horizontal="center" wrapText="1"/>
    </xf>
    <xf numFmtId="14" fontId="12" fillId="0" borderId="4" xfId="0" applyNumberFormat="1" applyFont="1" applyBorder="1" applyAlignment="1">
      <alignment horizontal="center" wrapText="1"/>
    </xf>
    <xf numFmtId="0" fontId="13" fillId="2" borderId="2" xfId="0" applyFont="1" applyFill="1" applyBorder="1"/>
    <xf numFmtId="0" fontId="8" fillId="4"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 fillId="0" borderId="0" xfId="1" applyFill="1" applyAlignment="1" applyProtection="1"/>
    <xf numFmtId="0" fontId="14" fillId="4" borderId="3" xfId="0" quotePrefix="1" applyFont="1" applyFill="1" applyBorder="1" applyAlignment="1">
      <alignment horizontal="left" vertical="top" wrapText="1"/>
    </xf>
    <xf numFmtId="0" fontId="14" fillId="4" borderId="6" xfId="0" applyFont="1" applyFill="1" applyBorder="1" applyAlignment="1">
      <alignment horizontal="left" vertical="top" wrapText="1"/>
    </xf>
    <xf numFmtId="0" fontId="12" fillId="0" borderId="3" xfId="0" applyFont="1" applyBorder="1" applyAlignment="1">
      <alignment horizontal="center" vertical="top" wrapText="1"/>
    </xf>
    <xf numFmtId="0" fontId="14" fillId="0" borderId="3" xfId="0" applyFont="1" applyBorder="1" applyAlignment="1">
      <alignment vertical="top" wrapText="1"/>
    </xf>
    <xf numFmtId="0" fontId="12" fillId="0" borderId="6" xfId="0" applyFont="1" applyBorder="1" applyAlignment="1">
      <alignment horizontal="center" vertical="top" wrapText="1"/>
    </xf>
    <xf numFmtId="0" fontId="14" fillId="0" borderId="6" xfId="0" applyFont="1" applyBorder="1" applyAlignment="1">
      <alignment vertical="top" wrapText="1"/>
    </xf>
    <xf numFmtId="0" fontId="12" fillId="0" borderId="33" xfId="0" applyFont="1" applyFill="1" applyBorder="1" applyAlignment="1">
      <alignment horizontal="center" vertical="top" wrapText="1"/>
    </xf>
    <xf numFmtId="0" fontId="41" fillId="4" borderId="3" xfId="0" applyFont="1" applyFill="1" applyBorder="1" applyAlignment="1">
      <alignment vertical="top" wrapText="1"/>
    </xf>
    <xf numFmtId="0" fontId="43" fillId="0" borderId="7" xfId="0" applyFont="1" applyBorder="1" applyAlignment="1">
      <alignment vertical="top" wrapText="1"/>
    </xf>
    <xf numFmtId="0" fontId="43" fillId="4" borderId="6" xfId="0" applyFont="1" applyFill="1" applyBorder="1" applyAlignment="1">
      <alignment horizontal="left" vertical="top" wrapText="1"/>
    </xf>
    <xf numFmtId="0" fontId="43" fillId="4" borderId="3" xfId="0" quotePrefix="1" applyFont="1" applyFill="1" applyBorder="1" applyAlignment="1">
      <alignment horizontal="left" vertical="top" wrapText="1"/>
    </xf>
    <xf numFmtId="0" fontId="5" fillId="8" borderId="3" xfId="0" applyFont="1" applyFill="1" applyBorder="1" applyAlignment="1" applyProtection="1">
      <alignment horizontal="left" vertical="center"/>
    </xf>
    <xf numFmtId="0" fontId="5" fillId="8" borderId="9" xfId="0" applyFont="1" applyFill="1" applyBorder="1" applyAlignment="1" applyProtection="1">
      <alignment horizontal="center" vertical="center"/>
    </xf>
    <xf numFmtId="0" fontId="5" fillId="8" borderId="11" xfId="0" applyFont="1" applyFill="1" applyBorder="1" applyAlignment="1" applyProtection="1">
      <alignment horizontal="center" vertical="center"/>
    </xf>
    <xf numFmtId="0" fontId="8" fillId="4" borderId="34" xfId="0" applyFont="1" applyFill="1" applyBorder="1" applyAlignment="1" applyProtection="1">
      <alignment horizontal="left" vertical="center"/>
      <protection locked="0"/>
    </xf>
    <xf numFmtId="0" fontId="8" fillId="4" borderId="40" xfId="0" applyFont="1" applyFill="1" applyBorder="1" applyAlignment="1" applyProtection="1">
      <alignment horizontal="left" vertical="center"/>
      <protection locked="0"/>
    </xf>
    <xf numFmtId="0" fontId="8" fillId="4" borderId="31" xfId="0" applyFont="1" applyFill="1" applyBorder="1" applyAlignment="1" applyProtection="1">
      <alignment horizontal="left" vertical="center"/>
      <protection locked="0"/>
    </xf>
    <xf numFmtId="0" fontId="23" fillId="2" borderId="34" xfId="0" applyFont="1" applyFill="1" applyBorder="1" applyAlignment="1" applyProtection="1">
      <alignment horizontal="left" vertical="center"/>
    </xf>
    <xf numFmtId="0" fontId="23" fillId="2" borderId="31" xfId="0" applyFont="1" applyFill="1" applyBorder="1" applyAlignment="1" applyProtection="1">
      <alignment horizontal="left" vertical="center"/>
    </xf>
    <xf numFmtId="0" fontId="8" fillId="4" borderId="34" xfId="0" applyFont="1" applyFill="1" applyBorder="1" applyAlignment="1" applyProtection="1">
      <alignment horizontal="left" vertical="center"/>
    </xf>
    <xf numFmtId="0" fontId="8" fillId="4" borderId="40" xfId="0" applyFont="1" applyFill="1" applyBorder="1" applyAlignment="1" applyProtection="1">
      <alignment horizontal="left" vertical="center"/>
    </xf>
    <xf numFmtId="0" fontId="8" fillId="4" borderId="31" xfId="0" applyFont="1" applyFill="1" applyBorder="1" applyAlignment="1" applyProtection="1">
      <alignment horizontal="left" vertical="center"/>
    </xf>
    <xf numFmtId="0" fontId="8" fillId="4" borderId="32" xfId="0" applyFont="1" applyFill="1" applyBorder="1" applyAlignment="1" applyProtection="1">
      <alignment horizontal="left" vertical="center"/>
      <protection locked="0"/>
    </xf>
    <xf numFmtId="0" fontId="8" fillId="4" borderId="0" xfId="0" applyFont="1" applyFill="1" applyBorder="1" applyAlignment="1" applyProtection="1">
      <alignment horizontal="left" vertical="center"/>
      <protection locked="0"/>
    </xf>
    <xf numFmtId="0" fontId="8" fillId="4" borderId="33" xfId="0" applyFont="1" applyFill="1" applyBorder="1" applyAlignment="1" applyProtection="1">
      <alignment horizontal="left" vertical="center"/>
      <protection locked="0"/>
    </xf>
    <xf numFmtId="0" fontId="23" fillId="2" borderId="32" xfId="0" applyFont="1" applyFill="1" applyBorder="1" applyAlignment="1" applyProtection="1">
      <alignment horizontal="left" vertical="center"/>
    </xf>
    <xf numFmtId="0" fontId="23" fillId="2" borderId="33" xfId="0" applyFont="1" applyFill="1" applyBorder="1" applyAlignment="1" applyProtection="1">
      <alignment horizontal="left" vertical="center"/>
    </xf>
    <xf numFmtId="180" fontId="8" fillId="4" borderId="32" xfId="0" applyNumberFormat="1" applyFont="1" applyFill="1" applyBorder="1" applyAlignment="1" applyProtection="1">
      <alignment horizontal="left" vertical="center"/>
    </xf>
    <xf numFmtId="180" fontId="8" fillId="4" borderId="0" xfId="0" applyNumberFormat="1" applyFont="1" applyFill="1" applyBorder="1" applyAlignment="1" applyProtection="1">
      <alignment horizontal="left" vertical="center"/>
    </xf>
    <xf numFmtId="180" fontId="8" fillId="4" borderId="33" xfId="0" applyNumberFormat="1" applyFont="1" applyFill="1" applyBorder="1" applyAlignment="1" applyProtection="1">
      <alignment horizontal="left" vertical="center"/>
    </xf>
    <xf numFmtId="0" fontId="23" fillId="2" borderId="46" xfId="0" applyFont="1" applyFill="1" applyBorder="1" applyAlignment="1" applyProtection="1">
      <alignment horizontal="left" vertical="center"/>
    </xf>
    <xf numFmtId="0" fontId="23" fillId="2" borderId="47" xfId="0" applyFont="1" applyFill="1" applyBorder="1" applyAlignment="1" applyProtection="1">
      <alignment horizontal="left" vertical="center"/>
    </xf>
    <xf numFmtId="0" fontId="8" fillId="4" borderId="15" xfId="0" applyFont="1" applyFill="1" applyBorder="1" applyAlignment="1" applyProtection="1">
      <alignment horizontal="left" vertical="center"/>
      <protection locked="0"/>
    </xf>
    <xf numFmtId="0" fontId="8" fillId="4" borderId="45" xfId="0" applyFont="1" applyFill="1" applyBorder="1" applyAlignment="1" applyProtection="1">
      <alignment horizontal="left" vertical="center"/>
      <protection locked="0"/>
    </xf>
    <xf numFmtId="0" fontId="8" fillId="4" borderId="13" xfId="0" applyFont="1" applyFill="1" applyBorder="1" applyAlignment="1" applyProtection="1">
      <alignment horizontal="left" vertical="center"/>
      <protection locked="0"/>
    </xf>
    <xf numFmtId="0" fontId="23" fillId="4" borderId="32" xfId="0" applyFont="1" applyFill="1" applyBorder="1" applyAlignment="1" applyProtection="1">
      <alignment horizontal="left" vertical="center"/>
    </xf>
    <xf numFmtId="0" fontId="23" fillId="4" borderId="33" xfId="0" applyFont="1" applyFill="1" applyBorder="1" applyAlignment="1" applyProtection="1">
      <alignment horizontal="left" vertical="center"/>
    </xf>
    <xf numFmtId="0" fontId="8" fillId="4" borderId="32" xfId="0" applyFont="1" applyFill="1" applyBorder="1" applyAlignment="1" applyProtection="1">
      <alignment horizontal="left" vertical="center"/>
    </xf>
    <xf numFmtId="0" fontId="8" fillId="4" borderId="0" xfId="0" applyFont="1" applyFill="1" applyBorder="1" applyAlignment="1" applyProtection="1">
      <alignment horizontal="left" vertical="center"/>
    </xf>
    <xf numFmtId="0" fontId="8" fillId="4" borderId="33" xfId="0" applyFont="1" applyFill="1" applyBorder="1" applyAlignment="1" applyProtection="1">
      <alignment horizontal="left" vertical="center"/>
    </xf>
    <xf numFmtId="0" fontId="23" fillId="4" borderId="15" xfId="0" applyFont="1" applyFill="1" applyBorder="1" applyAlignment="1" applyProtection="1">
      <alignment horizontal="left" vertical="center"/>
    </xf>
    <xf numFmtId="0" fontId="23" fillId="4" borderId="13" xfId="0" applyFont="1" applyFill="1" applyBorder="1" applyAlignment="1" applyProtection="1">
      <alignment horizontal="left" vertical="center"/>
    </xf>
    <xf numFmtId="0" fontId="8" fillId="4" borderId="15" xfId="0" applyFont="1" applyFill="1" applyBorder="1" applyAlignment="1" applyProtection="1">
      <alignment horizontal="left" vertical="center"/>
    </xf>
    <xf numFmtId="0" fontId="8" fillId="4" borderId="45" xfId="0" applyFont="1" applyFill="1" applyBorder="1" applyAlignment="1" applyProtection="1">
      <alignment horizontal="left" vertical="center"/>
    </xf>
    <xf numFmtId="0" fontId="8" fillId="4" borderId="13" xfId="0" applyFont="1" applyFill="1" applyBorder="1" applyAlignment="1" applyProtection="1">
      <alignment horizontal="left" vertical="center"/>
    </xf>
    <xf numFmtId="0" fontId="5" fillId="8" borderId="3" xfId="0" applyFont="1" applyFill="1" applyBorder="1" applyAlignment="1" applyProtection="1">
      <alignment horizontal="left"/>
    </xf>
    <xf numFmtId="0" fontId="5" fillId="8" borderId="9" xfId="0" applyFont="1" applyFill="1" applyBorder="1" applyAlignment="1" applyProtection="1">
      <alignment horizontal="center"/>
    </xf>
    <xf numFmtId="0" fontId="5" fillId="8" borderId="11" xfId="0" applyFont="1" applyFill="1" applyBorder="1" applyAlignment="1" applyProtection="1">
      <alignment horizontal="center"/>
    </xf>
    <xf numFmtId="0" fontId="5" fillId="8" borderId="9" xfId="0" applyFont="1" applyFill="1" applyBorder="1" applyAlignment="1">
      <alignment horizontal="center"/>
    </xf>
    <xf numFmtId="0" fontId="5" fillId="8" borderId="10" xfId="0" applyFont="1" applyFill="1" applyBorder="1" applyAlignment="1">
      <alignment horizontal="center"/>
    </xf>
    <xf numFmtId="0" fontId="5" fillId="8" borderId="11" xfId="0" applyFont="1" applyFill="1" applyBorder="1" applyAlignment="1">
      <alignment horizontal="center"/>
    </xf>
    <xf numFmtId="0" fontId="0" fillId="2" borderId="32" xfId="0" applyFont="1" applyFill="1" applyBorder="1" applyAlignment="1" applyProtection="1">
      <alignment horizontal="left" vertical="center"/>
    </xf>
    <xf numFmtId="0" fontId="0" fillId="2" borderId="33" xfId="0" applyFont="1" applyFill="1" applyBorder="1" applyAlignment="1" applyProtection="1">
      <alignment horizontal="left" vertical="center"/>
    </xf>
    <xf numFmtId="0" fontId="8" fillId="2" borderId="34" xfId="0" applyFont="1" applyFill="1" applyBorder="1" applyAlignment="1" applyProtection="1">
      <alignment horizontal="left" vertical="center"/>
    </xf>
    <xf numFmtId="0" fontId="8" fillId="2" borderId="40" xfId="0" applyFont="1" applyFill="1" applyBorder="1" applyAlignment="1" applyProtection="1">
      <alignment horizontal="left" vertical="center"/>
    </xf>
    <xf numFmtId="0" fontId="8" fillId="2" borderId="31" xfId="0" applyFont="1" applyFill="1" applyBorder="1" applyAlignment="1" applyProtection="1">
      <alignment horizontal="left" vertical="center"/>
    </xf>
    <xf numFmtId="0" fontId="8" fillId="2" borderId="32" xfId="0" applyFont="1" applyFill="1" applyBorder="1" applyAlignment="1" applyProtection="1">
      <alignment horizontal="left" vertical="center"/>
    </xf>
    <xf numFmtId="0" fontId="8" fillId="2" borderId="0" xfId="0" applyFont="1" applyFill="1" applyBorder="1" applyAlignment="1" applyProtection="1">
      <alignment horizontal="left" vertical="center"/>
    </xf>
    <xf numFmtId="0" fontId="8" fillId="2" borderId="33" xfId="0" applyFont="1" applyFill="1" applyBorder="1" applyAlignment="1" applyProtection="1">
      <alignment horizontal="left" vertical="center"/>
    </xf>
    <xf numFmtId="0" fontId="0" fillId="2" borderId="15" xfId="0" applyFont="1" applyFill="1" applyBorder="1" applyAlignment="1" applyProtection="1">
      <alignment horizontal="left" vertical="center"/>
    </xf>
    <xf numFmtId="0" fontId="0" fillId="2" borderId="13" xfId="0" applyFont="1" applyFill="1" applyBorder="1" applyAlignment="1" applyProtection="1">
      <alignment horizontal="left" vertical="center"/>
    </xf>
    <xf numFmtId="0" fontId="28" fillId="2" borderId="32" xfId="0" applyFont="1" applyFill="1" applyBorder="1" applyAlignment="1" applyProtection="1">
      <alignment horizontal="left" vertical="center"/>
    </xf>
    <xf numFmtId="0" fontId="28" fillId="2" borderId="0" xfId="0" applyFont="1" applyFill="1" applyBorder="1" applyAlignment="1" applyProtection="1">
      <alignment horizontal="left" vertical="center"/>
    </xf>
    <xf numFmtId="0" fontId="28" fillId="2" borderId="33" xfId="0" applyFont="1" applyFill="1" applyBorder="1" applyAlignment="1" applyProtection="1">
      <alignment horizontal="left" vertical="center"/>
    </xf>
    <xf numFmtId="0" fontId="5" fillId="8" borderId="6" xfId="0" applyFont="1" applyFill="1" applyBorder="1" applyAlignment="1">
      <alignment horizontal="center" wrapText="1"/>
    </xf>
    <xf numFmtId="0" fontId="5" fillId="8" borderId="7" xfId="0" applyFont="1" applyFill="1" applyBorder="1" applyAlignment="1">
      <alignment horizontal="center"/>
    </xf>
    <xf numFmtId="0" fontId="5" fillId="8" borderId="34" xfId="0" applyFont="1" applyFill="1" applyBorder="1" applyAlignment="1" applyProtection="1">
      <alignment horizontal="left"/>
    </xf>
    <xf numFmtId="0" fontId="5" fillId="8" borderId="40" xfId="0" applyFont="1" applyFill="1" applyBorder="1" applyAlignment="1" applyProtection="1">
      <alignment horizontal="left"/>
    </xf>
    <xf numFmtId="0" fontId="5" fillId="8" borderId="31" xfId="0" applyFont="1" applyFill="1" applyBorder="1" applyAlignment="1" applyProtection="1">
      <alignment horizontal="left"/>
    </xf>
    <xf numFmtId="0" fontId="5" fillId="8" borderId="15" xfId="0" applyFont="1" applyFill="1" applyBorder="1" applyAlignment="1" applyProtection="1">
      <alignment horizontal="left"/>
    </xf>
    <xf numFmtId="0" fontId="5" fillId="8" borderId="45" xfId="0" applyFont="1" applyFill="1" applyBorder="1" applyAlignment="1" applyProtection="1">
      <alignment horizontal="left"/>
    </xf>
    <xf numFmtId="0" fontId="5" fillId="8" borderId="13" xfId="0" applyFont="1" applyFill="1" applyBorder="1" applyAlignment="1" applyProtection="1">
      <alignment horizontal="left"/>
    </xf>
    <xf numFmtId="0" fontId="8" fillId="2" borderId="15" xfId="0" applyFont="1" applyFill="1" applyBorder="1" applyAlignment="1" applyProtection="1">
      <alignment horizontal="left" vertical="center"/>
    </xf>
    <xf numFmtId="0" fontId="8" fillId="2" borderId="45" xfId="0" applyFont="1" applyFill="1" applyBorder="1" applyAlignment="1" applyProtection="1">
      <alignment horizontal="left" vertical="center"/>
    </xf>
    <xf numFmtId="0" fontId="8" fillId="2" borderId="13" xfId="0" applyFont="1" applyFill="1" applyBorder="1" applyAlignment="1" applyProtection="1">
      <alignment horizontal="left" vertical="center"/>
    </xf>
    <xf numFmtId="0" fontId="8" fillId="2" borderId="9" xfId="0" applyFont="1" applyFill="1" applyBorder="1" applyAlignment="1" applyProtection="1">
      <alignment horizontal="left" vertical="center"/>
    </xf>
    <xf numFmtId="0" fontId="8" fillId="2" borderId="10" xfId="0" applyFont="1" applyFill="1" applyBorder="1" applyAlignment="1" applyProtection="1">
      <alignment horizontal="left" vertical="center"/>
    </xf>
    <xf numFmtId="0" fontId="8" fillId="2" borderId="11" xfId="0" applyFont="1" applyFill="1" applyBorder="1" applyAlignment="1" applyProtection="1">
      <alignment horizontal="left" vertical="center"/>
    </xf>
    <xf numFmtId="0" fontId="23" fillId="2" borderId="9" xfId="0" applyFont="1" applyFill="1" applyBorder="1" applyAlignment="1" applyProtection="1">
      <alignment horizontal="left" vertical="center"/>
    </xf>
    <xf numFmtId="0" fontId="23" fillId="2" borderId="10" xfId="0" applyFont="1" applyFill="1" applyBorder="1" applyAlignment="1" applyProtection="1">
      <alignment horizontal="left" vertical="center"/>
    </xf>
    <xf numFmtId="0" fontId="23" fillId="2" borderId="11" xfId="0" applyFont="1" applyFill="1" applyBorder="1" applyAlignment="1" applyProtection="1">
      <alignment horizontal="left" vertical="center"/>
    </xf>
    <xf numFmtId="0" fontId="5" fillId="8" borderId="34" xfId="0" applyFont="1" applyFill="1" applyBorder="1" applyAlignment="1" applyProtection="1">
      <alignment horizontal="center" wrapText="1"/>
    </xf>
    <xf numFmtId="0" fontId="5" fillId="8" borderId="15" xfId="0" applyFont="1" applyFill="1" applyBorder="1" applyAlignment="1" applyProtection="1">
      <alignment horizontal="center"/>
    </xf>
    <xf numFmtId="0" fontId="5" fillId="8" borderId="48" xfId="0" applyFont="1" applyFill="1" applyBorder="1" applyAlignment="1" applyProtection="1">
      <alignment horizontal="center" wrapText="1"/>
    </xf>
    <xf numFmtId="0" fontId="5" fillId="8" borderId="49" xfId="0" applyFont="1" applyFill="1" applyBorder="1" applyAlignment="1" applyProtection="1">
      <alignment horizontal="center"/>
    </xf>
    <xf numFmtId="0" fontId="5" fillId="8" borderId="9" xfId="0" applyFont="1" applyFill="1" applyBorder="1" applyAlignment="1" applyProtection="1">
      <alignment horizontal="center" vertical="center" wrapText="1"/>
    </xf>
    <xf numFmtId="0" fontId="5" fillId="8" borderId="11" xfId="0" applyFont="1" applyFill="1" applyBorder="1" applyAlignment="1" applyProtection="1">
      <alignment horizontal="center" vertical="center" wrapText="1"/>
    </xf>
    <xf numFmtId="0" fontId="5" fillId="4" borderId="0" xfId="0" applyFont="1" applyFill="1" applyBorder="1" applyAlignment="1" applyProtection="1">
      <alignment horizontal="center" vertical="center"/>
    </xf>
    <xf numFmtId="0" fontId="5" fillId="8" borderId="43" xfId="0" applyFont="1" applyFill="1" applyBorder="1" applyAlignment="1" applyProtection="1">
      <alignment horizontal="center" wrapText="1"/>
    </xf>
    <xf numFmtId="0" fontId="0" fillId="0" borderId="44" xfId="0" applyBorder="1" applyAlignment="1">
      <alignment horizontal="center"/>
    </xf>
    <xf numFmtId="0" fontId="0" fillId="0" borderId="15" xfId="0" applyBorder="1" applyAlignment="1">
      <alignment horizontal="center"/>
    </xf>
    <xf numFmtId="0" fontId="5" fillId="8" borderId="6" xfId="0" applyFont="1" applyFill="1" applyBorder="1" applyAlignment="1" applyProtection="1">
      <alignment horizontal="center" vertical="center" wrapText="1"/>
    </xf>
    <xf numFmtId="0" fontId="5" fillId="8" borderId="7" xfId="0" applyFont="1" applyFill="1" applyBorder="1" applyAlignment="1" applyProtection="1">
      <alignment horizontal="center" vertical="center" wrapText="1"/>
    </xf>
    <xf numFmtId="0" fontId="3" fillId="3" borderId="0" xfId="0" applyFont="1" applyFill="1" applyAlignment="1">
      <alignment horizontal="left"/>
    </xf>
    <xf numFmtId="0" fontId="16" fillId="7" borderId="18" xfId="0" applyFont="1" applyFill="1" applyBorder="1" applyAlignment="1">
      <alignment horizontal="left"/>
    </xf>
    <xf numFmtId="0" fontId="5" fillId="7" borderId="19" xfId="0" applyFont="1" applyFill="1" applyBorder="1" applyAlignment="1">
      <alignment horizontal="left"/>
    </xf>
    <xf numFmtId="0" fontId="5" fillId="7" borderId="20"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44" fillId="0" borderId="3" xfId="0" applyFont="1" applyBorder="1"/>
    <xf numFmtId="0" fontId="45" fillId="0" borderId="3" xfId="0" applyFont="1" applyBorder="1"/>
    <xf numFmtId="0" fontId="14" fillId="0" borderId="41" xfId="0" applyFont="1" applyBorder="1" applyAlignment="1">
      <alignment horizontal="left" vertical="center" wrapText="1"/>
    </xf>
    <xf numFmtId="0" fontId="14" fillId="0" borderId="35" xfId="0" applyFont="1" applyBorder="1" applyAlignment="1">
      <alignment horizontal="left" vertical="center" wrapText="1"/>
    </xf>
    <xf numFmtId="0" fontId="14" fillId="0" borderId="25" xfId="0" applyFont="1" applyBorder="1" applyAlignment="1">
      <alignment horizontal="left" vertical="center" wrapText="1"/>
    </xf>
    <xf numFmtId="0" fontId="13" fillId="0" borderId="28" xfId="0" applyFont="1" applyBorder="1" applyAlignment="1">
      <alignment horizontal="center"/>
    </xf>
    <xf numFmtId="0" fontId="13" fillId="0" borderId="42" xfId="0" applyFont="1" applyBorder="1" applyAlignment="1">
      <alignment horizontal="center"/>
    </xf>
    <xf numFmtId="0" fontId="13" fillId="0" borderId="27" xfId="0" applyFont="1" applyBorder="1" applyAlignment="1">
      <alignment horizontal="center"/>
    </xf>
    <xf numFmtId="49" fontId="12" fillId="0" borderId="30" xfId="0" applyNumberFormat="1" applyFont="1" applyBorder="1" applyAlignment="1">
      <alignment horizontal="left" wrapText="1"/>
    </xf>
    <xf numFmtId="49" fontId="12" fillId="0" borderId="36" xfId="0" applyNumberFormat="1" applyFont="1" applyBorder="1" applyAlignment="1">
      <alignment horizontal="left" wrapText="1"/>
    </xf>
    <xf numFmtId="49" fontId="12" fillId="0" borderId="29" xfId="0" applyNumberFormat="1" applyFont="1" applyBorder="1" applyAlignment="1">
      <alignment horizontal="left" wrapText="1"/>
    </xf>
    <xf numFmtId="0" fontId="11" fillId="0" borderId="21" xfId="0" quotePrefix="1" applyFont="1" applyBorder="1" applyAlignment="1">
      <alignment horizontal="left" vertical="center" wrapText="1"/>
    </xf>
    <xf numFmtId="0" fontId="11" fillId="0" borderId="21" xfId="0" applyFont="1" applyBorder="1" applyAlignment="1">
      <alignment horizontal="left" vertical="center" wrapText="1"/>
    </xf>
    <xf numFmtId="0" fontId="43" fillId="0" borderId="37" xfId="0" applyFont="1" applyBorder="1" applyAlignment="1">
      <alignment horizontal="left" vertical="center" wrapText="1"/>
    </xf>
    <xf numFmtId="0" fontId="14" fillId="0" borderId="38" xfId="0" applyFont="1" applyBorder="1" applyAlignment="1">
      <alignment horizontal="left" vertical="center" wrapText="1"/>
    </xf>
    <xf numFmtId="0" fontId="14" fillId="0" borderId="39" xfId="0" applyFont="1" applyBorder="1" applyAlignment="1">
      <alignment horizontal="left" vertical="center" wrapText="1"/>
    </xf>
    <xf numFmtId="0" fontId="14" fillId="0" borderId="9" xfId="0" applyFont="1" applyBorder="1" applyAlignment="1">
      <alignment horizontal="left" vertical="center" wrapText="1"/>
    </xf>
    <xf numFmtId="0" fontId="14" fillId="0" borderId="10" xfId="0" applyFont="1" applyBorder="1" applyAlignment="1">
      <alignment horizontal="left" vertical="center" wrapText="1"/>
    </xf>
    <xf numFmtId="0" fontId="14" fillId="0" borderId="11" xfId="0" applyFont="1" applyBorder="1" applyAlignment="1">
      <alignment horizontal="left" vertical="center" wrapText="1"/>
    </xf>
  </cellXfs>
  <cellStyles count="7">
    <cellStyle name="Hyperlink 2" xfId="3" xr:uid="{00000000-0005-0000-0000-000027000000}"/>
    <cellStyle name="Normal 2" xfId="4" xr:uid="{00000000-0005-0000-0000-00002B000000}"/>
    <cellStyle name="Percent 2" xfId="5" xr:uid="{00000000-0005-0000-0000-000033000000}"/>
    <cellStyle name="常规" xfId="0" builtinId="0"/>
    <cellStyle name="常规 2" xfId="6" xr:uid="{1B149E69-44CC-41A9-8C82-519AA168036C}"/>
    <cellStyle name="百分比" xfId="2" builtinId="5"/>
    <cellStyle name="超链接" xfId="1" builtinId="8"/>
  </cellStyles>
  <dxfs count="21">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B22F-42D3-9682-63CD5BA3724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B22F-42D3-9682-63CD5BA3724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B22F-42D3-9682-63CD5BA3724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B22F-42D3-9682-63CD5BA3724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B22F-42D3-9682-63CD5BA37249}"/>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CBA4-4EB9-80EE-BFA698AF498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CBA4-4EB9-80EE-BFA698AF498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CBA4-4EB9-80EE-BFA698AF498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CBA4-4EB9-80EE-BFA698AF498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CBA4-4EB9-80EE-BFA698AF4986}"/>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DF3D-4E51-A0D7-CF19B7E33561}"/>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430-4CC0-BA91-2465B6842605}"/>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75F5-4C1D-94D0-D07A67D93AEE}"/>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688D-4FEB-8BCE-89B156BA9222}"/>
            </c:ext>
          </c:extLst>
        </c:ser>
        <c:ser>
          <c:idx val="2"/>
          <c:order val="1"/>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688D-4FEB-8BCE-89B156BA9222}"/>
            </c:ext>
          </c:extLst>
        </c:ser>
        <c:ser>
          <c:idx val="4"/>
          <c:order val="2"/>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688D-4FEB-8BCE-89B156BA9222}"/>
            </c:ext>
          </c:extLst>
        </c:ser>
        <c:ser>
          <c:idx val="0"/>
          <c:order val="3"/>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688D-4FEB-8BCE-89B156BA9222}"/>
            </c:ext>
          </c:extLst>
        </c:ser>
        <c:ser>
          <c:idx val="3"/>
          <c:order val="4"/>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688D-4FEB-8BCE-89B156BA9222}"/>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19050</xdr:colOff>
          <xdr:row>1</xdr:row>
          <xdr:rowOff>0</xdr:rowOff>
        </xdr:from>
        <xdr:to>
          <xdr:col>8</xdr:col>
          <xdr:colOff>180975</xdr:colOff>
          <xdr:row>1</xdr:row>
          <xdr:rowOff>152400</xdr:rowOff>
        </xdr:to>
        <xdr:sp macro="" textlink="">
          <xdr:nvSpPr>
            <xdr:cNvPr id="179201" name="Object 1" hidden="1">
              <a:extLst>
                <a:ext uri="{63B3BB69-23CF-44E3-9099-C40C66FF867C}">
                  <a14:compatExt spid="_x0000_s179201"/>
                </a:ext>
                <a:ext uri="{FF2B5EF4-FFF2-40B4-BE49-F238E27FC236}">
                  <a16:creationId xmlns:a16="http://schemas.microsoft.com/office/drawing/2014/main" id="{00000000-0008-0000-0200-000001B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6129" name="Object 1" hidden="1">
              <a:extLst>
                <a:ext uri="{63B3BB69-23CF-44E3-9099-C40C66FF867C}">
                  <a14:compatExt spid="_x0000_s176129"/>
                </a:ext>
                <a:ext uri="{FF2B5EF4-FFF2-40B4-BE49-F238E27FC236}">
                  <a16:creationId xmlns:a16="http://schemas.microsoft.com/office/drawing/2014/main" id="{00000000-0008-0000-0300-000001B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57</xdr:row>
      <xdr:rowOff>69850</xdr:rowOff>
    </xdr:from>
    <xdr:to>
      <xdr:col>1</xdr:col>
      <xdr:colOff>704850</xdr:colOff>
      <xdr:row>58</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963295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comments" Target="../comments3.xml"/><Relationship Id="rId5" Type="http://schemas.openxmlformats.org/officeDocument/2006/relationships/image" Target="../media/image4.emf"/><Relationship Id="rId4" Type="http://schemas.openxmlformats.org/officeDocument/2006/relationships/oleObject" Target="../embeddings/oleObject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heetViews>
  <sheetFormatPr defaultColWidth="9.140625" defaultRowHeight="12.75" x14ac:dyDescent="0.2"/>
  <cols>
    <col min="1" max="1" width="15.7109375" style="2" customWidth="1"/>
    <col min="2" max="2" width="10.7109375" style="2" customWidth="1"/>
    <col min="3" max="3" width="8.7109375" style="2" customWidth="1"/>
    <col min="4" max="5" width="6.7109375" style="2" customWidth="1"/>
    <col min="6" max="6" width="1.7109375" style="2" customWidth="1"/>
    <col min="7" max="7" width="15.7109375" style="2" customWidth="1"/>
    <col min="8" max="8" width="7" style="2" customWidth="1"/>
    <col min="9" max="9" width="4" style="2" customWidth="1"/>
    <col min="10" max="12" width="6.7109375" style="2" customWidth="1"/>
    <col min="13" max="16384" width="9.140625" style="2"/>
  </cols>
  <sheetData>
    <row r="1" spans="1:12" ht="15.75" x14ac:dyDescent="0.25">
      <c r="I1" s="122"/>
      <c r="J1" s="123"/>
      <c r="K1" s="123"/>
      <c r="L1" s="123"/>
    </row>
    <row r="2" spans="1:12" ht="20.25" x14ac:dyDescent="0.3">
      <c r="F2" s="45" t="str">
        <f>$I$9</f>
        <v>Release 1.1</v>
      </c>
      <c r="I2" s="124"/>
      <c r="L2" s="125"/>
    </row>
    <row r="3" spans="1:12" x14ac:dyDescent="0.2">
      <c r="F3" s="46" t="str">
        <f>"Project: "&amp;$B$16&amp;"  "&amp;$B$17</f>
        <v>Project: P18  教育平台</v>
      </c>
      <c r="I3" s="124"/>
      <c r="J3" s="126"/>
      <c r="K3" s="126"/>
      <c r="L3" s="123"/>
    </row>
    <row r="4" spans="1:12" ht="4.5" customHeight="1" x14ac:dyDescent="0.2"/>
    <row r="5" spans="1:12" ht="23.25" x14ac:dyDescent="0.2">
      <c r="A5" s="47" t="s">
        <v>0</v>
      </c>
      <c r="B5" s="48"/>
      <c r="C5" s="48"/>
      <c r="D5" s="48"/>
      <c r="E5" s="48"/>
      <c r="F5" s="48"/>
      <c r="G5" s="48"/>
      <c r="H5" s="48"/>
      <c r="I5" s="48"/>
      <c r="J5" s="48"/>
      <c r="K5" s="48"/>
      <c r="L5" s="48"/>
    </row>
    <row r="6" spans="1:12" ht="9" customHeight="1" x14ac:dyDescent="0.2">
      <c r="A6" s="49"/>
      <c r="B6" s="49"/>
      <c r="C6" s="49"/>
      <c r="D6" s="49"/>
      <c r="E6" s="49"/>
      <c r="F6" s="49"/>
      <c r="G6" s="49"/>
      <c r="H6" s="49"/>
      <c r="I6" s="49"/>
      <c r="J6" s="49"/>
      <c r="K6" s="49"/>
      <c r="L6" s="49"/>
    </row>
    <row r="7" spans="1:12" ht="16.5" customHeight="1" x14ac:dyDescent="0.2">
      <c r="A7" s="42" t="s">
        <v>1</v>
      </c>
      <c r="B7" s="43"/>
      <c r="C7" s="43"/>
      <c r="D7" s="43"/>
      <c r="E7" s="43"/>
      <c r="F7" s="90"/>
      <c r="G7" s="42" t="s">
        <v>2</v>
      </c>
      <c r="H7" s="91"/>
      <c r="I7" s="43"/>
      <c r="J7" s="43"/>
      <c r="K7" s="43"/>
      <c r="L7" s="43"/>
    </row>
    <row r="8" spans="1:12" ht="16.5" customHeight="1" x14ac:dyDescent="0.2">
      <c r="A8" s="44" t="s">
        <v>3</v>
      </c>
      <c r="B8" s="189" t="s">
        <v>4</v>
      </c>
      <c r="C8" s="189"/>
      <c r="D8" s="189"/>
      <c r="E8" s="189"/>
      <c r="F8" s="90"/>
      <c r="G8" s="190" t="s">
        <v>3</v>
      </c>
      <c r="H8" s="191"/>
      <c r="I8" s="189" t="s">
        <v>4</v>
      </c>
      <c r="J8" s="189"/>
      <c r="K8" s="189"/>
      <c r="L8" s="189"/>
    </row>
    <row r="9" spans="1:12" ht="16.5" customHeight="1" x14ac:dyDescent="0.2">
      <c r="A9" s="92" t="s">
        <v>5</v>
      </c>
      <c r="B9" s="192" t="s">
        <v>6</v>
      </c>
      <c r="C9" s="193"/>
      <c r="D9" s="193"/>
      <c r="E9" s="194"/>
      <c r="F9" s="90"/>
      <c r="G9" s="195" t="s">
        <v>7</v>
      </c>
      <c r="H9" s="196"/>
      <c r="I9" s="197" t="s">
        <v>8</v>
      </c>
      <c r="J9" s="198"/>
      <c r="K9" s="198"/>
      <c r="L9" s="199"/>
    </row>
    <row r="10" spans="1:12" ht="16.5" customHeight="1" x14ac:dyDescent="0.2">
      <c r="A10" s="93" t="s">
        <v>9</v>
      </c>
      <c r="B10" s="200" t="s">
        <v>10</v>
      </c>
      <c r="C10" s="201"/>
      <c r="D10" s="201"/>
      <c r="E10" s="202"/>
      <c r="F10" s="90"/>
      <c r="G10" s="203" t="s">
        <v>11</v>
      </c>
      <c r="H10" s="204"/>
      <c r="I10" s="205"/>
      <c r="J10" s="206"/>
      <c r="K10" s="206"/>
      <c r="L10" s="207"/>
    </row>
    <row r="11" spans="1:12" ht="16.5" customHeight="1" x14ac:dyDescent="0.2">
      <c r="A11" s="93" t="s">
        <v>12</v>
      </c>
      <c r="B11" s="200" t="s">
        <v>13</v>
      </c>
      <c r="C11" s="201"/>
      <c r="D11" s="201"/>
      <c r="E11" s="202"/>
      <c r="F11" s="90"/>
      <c r="G11" s="208" t="s">
        <v>14</v>
      </c>
      <c r="H11" s="209"/>
      <c r="I11" s="205"/>
      <c r="J11" s="206"/>
      <c r="K11" s="206"/>
      <c r="L11" s="207"/>
    </row>
    <row r="12" spans="1:12" ht="16.5" customHeight="1" x14ac:dyDescent="0.2">
      <c r="A12" s="94" t="s">
        <v>15</v>
      </c>
      <c r="B12" s="210" t="s">
        <v>16</v>
      </c>
      <c r="C12" s="211"/>
      <c r="D12" s="211"/>
      <c r="E12" s="212"/>
      <c r="F12" s="90"/>
      <c r="G12" s="213" t="s">
        <v>17</v>
      </c>
      <c r="H12" s="214"/>
      <c r="I12" s="215"/>
      <c r="J12" s="216"/>
      <c r="K12" s="216"/>
      <c r="L12" s="217"/>
    </row>
    <row r="13" spans="1:12" ht="16.5" customHeight="1" x14ac:dyDescent="0.2">
      <c r="A13" s="95"/>
      <c r="B13" s="90"/>
      <c r="C13" s="90"/>
      <c r="D13" s="90"/>
      <c r="E13" s="90"/>
      <c r="F13" s="96"/>
      <c r="G13" s="213" t="s">
        <v>18</v>
      </c>
      <c r="H13" s="214"/>
      <c r="I13" s="215"/>
      <c r="J13" s="216"/>
      <c r="K13" s="216"/>
      <c r="L13" s="217"/>
    </row>
    <row r="14" spans="1:12" ht="16.5" customHeight="1" x14ac:dyDescent="0.2">
      <c r="A14" s="42" t="s">
        <v>19</v>
      </c>
      <c r="B14" s="43"/>
      <c r="C14" s="43"/>
      <c r="D14" s="43"/>
      <c r="E14" s="43"/>
      <c r="F14" s="90"/>
      <c r="G14" s="213" t="s">
        <v>20</v>
      </c>
      <c r="H14" s="214"/>
      <c r="I14" s="215"/>
      <c r="J14" s="216"/>
      <c r="K14" s="216"/>
      <c r="L14" s="217"/>
    </row>
    <row r="15" spans="1:12" ht="16.5" customHeight="1" x14ac:dyDescent="0.2">
      <c r="A15" s="44" t="s">
        <v>3</v>
      </c>
      <c r="B15" s="189" t="s">
        <v>4</v>
      </c>
      <c r="C15" s="189"/>
      <c r="D15" s="189"/>
      <c r="E15" s="189"/>
      <c r="F15" s="97"/>
      <c r="G15" s="213" t="s">
        <v>21</v>
      </c>
      <c r="H15" s="214"/>
      <c r="I15" s="215"/>
      <c r="J15" s="216"/>
      <c r="K15" s="216"/>
      <c r="L15" s="217"/>
    </row>
    <row r="16" spans="1:12" ht="16.5" customHeight="1" x14ac:dyDescent="0.2">
      <c r="A16" s="98" t="s">
        <v>22</v>
      </c>
      <c r="B16" s="192" t="s">
        <v>23</v>
      </c>
      <c r="C16" s="193"/>
      <c r="D16" s="193"/>
      <c r="E16" s="194"/>
      <c r="F16" s="90"/>
      <c r="G16" s="213" t="s">
        <v>24</v>
      </c>
      <c r="H16" s="214"/>
      <c r="I16" s="215"/>
      <c r="J16" s="216"/>
      <c r="K16" s="216"/>
      <c r="L16" s="217"/>
    </row>
    <row r="17" spans="1:12" ht="16.5" customHeight="1" x14ac:dyDescent="0.2">
      <c r="A17" s="99" t="s">
        <v>25</v>
      </c>
      <c r="B17" s="210" t="s">
        <v>26</v>
      </c>
      <c r="C17" s="211"/>
      <c r="D17" s="211"/>
      <c r="E17" s="212"/>
      <c r="F17" s="90"/>
      <c r="G17" s="218" t="s">
        <v>27</v>
      </c>
      <c r="H17" s="219"/>
      <c r="I17" s="220"/>
      <c r="J17" s="221"/>
      <c r="K17" s="221"/>
      <c r="L17" s="222"/>
    </row>
    <row r="18" spans="1:12" ht="9" customHeight="1" x14ac:dyDescent="0.2">
      <c r="A18" s="49"/>
      <c r="B18" s="49"/>
      <c r="C18" s="49"/>
      <c r="D18" s="49"/>
      <c r="E18" s="49"/>
      <c r="F18" s="49"/>
      <c r="G18" s="49"/>
      <c r="H18" s="49"/>
      <c r="I18" s="49"/>
      <c r="J18" s="49"/>
      <c r="K18" s="49"/>
      <c r="L18" s="49"/>
    </row>
    <row r="19" spans="1:12" ht="16.5" customHeight="1" x14ac:dyDescent="0.2">
      <c r="A19" s="100" t="s">
        <v>28</v>
      </c>
      <c r="B19" s="101"/>
      <c r="C19" s="101"/>
      <c r="D19" s="101"/>
      <c r="E19" s="101"/>
      <c r="F19" s="90"/>
      <c r="G19" s="42" t="s">
        <v>29</v>
      </c>
      <c r="H19" s="91"/>
      <c r="I19" s="43"/>
      <c r="J19" s="43"/>
      <c r="K19" s="43"/>
      <c r="L19" s="43"/>
    </row>
    <row r="20" spans="1:12" ht="30" customHeight="1" x14ac:dyDescent="0.2">
      <c r="A20" s="223" t="s">
        <v>30</v>
      </c>
      <c r="B20" s="223"/>
      <c r="C20" s="102" t="s">
        <v>31</v>
      </c>
      <c r="D20" s="103" t="s">
        <v>32</v>
      </c>
      <c r="E20" s="103" t="s">
        <v>33</v>
      </c>
      <c r="F20" s="104"/>
      <c r="G20" s="224" t="s">
        <v>34</v>
      </c>
      <c r="H20" s="225"/>
      <c r="I20" s="226" t="s">
        <v>33</v>
      </c>
      <c r="J20" s="227"/>
      <c r="K20" s="227"/>
      <c r="L20" s="228"/>
    </row>
    <row r="21" spans="1:12" ht="16.5" customHeight="1" x14ac:dyDescent="0.2">
      <c r="A21" s="229" t="e">
        <f ca="1">MID(CELL("filename",#REF!),FIND("]",CELL("filename"),1)+1,255)</f>
        <v>#REF!</v>
      </c>
      <c r="B21" s="230"/>
      <c r="C21" s="105"/>
      <c r="D21" s="106" t="e">
        <f>IF(#REF!=0,"",#REF!)</f>
        <v>#REF!</v>
      </c>
      <c r="E21" s="107" t="e">
        <f>IF(#REF!=0,"",#REF!)</f>
        <v>#REF!</v>
      </c>
      <c r="F21" s="104"/>
      <c r="G21" s="49"/>
      <c r="H21" s="49"/>
      <c r="I21" s="127"/>
      <c r="J21" s="49"/>
      <c r="K21" s="49"/>
      <c r="L21" s="49"/>
    </row>
    <row r="22" spans="1:12" ht="16.5" customHeight="1" x14ac:dyDescent="0.2">
      <c r="A22" s="229" t="e">
        <f ca="1">MID(CELL("filename",#REF!),FIND("]",CELL("filename"),1)+1,255)</f>
        <v>#REF!</v>
      </c>
      <c r="B22" s="230"/>
      <c r="C22" s="108"/>
      <c r="D22" s="106" t="e">
        <f>IF(#REF!=0,"",#REF!)</f>
        <v>#REF!</v>
      </c>
      <c r="E22" s="107" t="e">
        <f>IF(#REF!=0,"",#REF!)</f>
        <v>#REF!</v>
      </c>
      <c r="F22" s="104"/>
      <c r="G22" s="49"/>
      <c r="H22" s="49"/>
      <c r="I22" s="127"/>
      <c r="J22" s="49"/>
      <c r="K22" s="49"/>
      <c r="L22" s="49"/>
    </row>
    <row r="23" spans="1:12" ht="16.5" customHeight="1" x14ac:dyDescent="0.2">
      <c r="A23" s="229" t="e">
        <f ca="1">MID(CELL("filename",#REF!),FIND("]",CELL("filename"),1)+1,255)</f>
        <v>#REF!</v>
      </c>
      <c r="B23" s="230"/>
      <c r="C23" s="109"/>
      <c r="D23" s="106" t="e">
        <f>IF(#REF!=0,"",#REF!)</f>
        <v>#REF!</v>
      </c>
      <c r="E23" s="107" t="e">
        <f>IF(#REF!=0,"",#REF!)</f>
        <v>#REF!</v>
      </c>
      <c r="F23" s="49"/>
      <c r="G23" s="49"/>
      <c r="H23" s="49"/>
      <c r="I23" s="127"/>
      <c r="J23" s="49"/>
      <c r="K23" s="49"/>
      <c r="L23" s="49"/>
    </row>
    <row r="24" spans="1:12" ht="16.5" customHeight="1" x14ac:dyDescent="0.2">
      <c r="A24" s="229" t="e">
        <f ca="1">MID(CELL("filename",#REF!),FIND("]",CELL("filename"),1)+1,255)</f>
        <v>#REF!</v>
      </c>
      <c r="B24" s="230"/>
      <c r="C24" s="109"/>
      <c r="D24" s="106" t="e">
        <f>IF(#REF!=0,"",#REF!)</f>
        <v>#REF!</v>
      </c>
      <c r="E24" s="107" t="e">
        <f>IF(#REF!=0,"",#REF!)</f>
        <v>#REF!</v>
      </c>
      <c r="F24" s="49"/>
      <c r="G24" s="49"/>
      <c r="H24" s="49"/>
      <c r="I24" s="127"/>
      <c r="J24" s="49"/>
      <c r="K24" s="49"/>
      <c r="L24" s="49"/>
    </row>
    <row r="25" spans="1:12" ht="16.5" customHeight="1" x14ac:dyDescent="0.2">
      <c r="A25" s="229" t="e">
        <f ca="1">MID(CELL("filename",#REF!),FIND("]",CELL("filename"),1)+1,255)</f>
        <v>#REF!</v>
      </c>
      <c r="B25" s="230"/>
      <c r="C25" s="109"/>
      <c r="D25" s="106" t="e">
        <f>IF(#REF!=0,"",#REF!)</f>
        <v>#REF!</v>
      </c>
      <c r="E25" s="107" t="e">
        <f>IF(#REF!=0,"",#REF!)</f>
        <v>#REF!</v>
      </c>
      <c r="F25" s="49"/>
      <c r="G25" s="49"/>
      <c r="H25" s="49"/>
      <c r="I25" s="127"/>
      <c r="J25" s="49"/>
      <c r="K25" s="49"/>
      <c r="L25" s="49"/>
    </row>
    <row r="26" spans="1:12" ht="16.5" customHeight="1" x14ac:dyDescent="0.2">
      <c r="A26" s="229" t="e">
        <f ca="1">MID(CELL("filename",#REF!),FIND("]",CELL("filename"),1)+1,255)</f>
        <v>#REF!</v>
      </c>
      <c r="B26" s="230"/>
      <c r="C26" s="109"/>
      <c r="D26" s="106" t="e">
        <f>IF(#REF!=0,"",#REF!)</f>
        <v>#REF!</v>
      </c>
      <c r="E26" s="107" t="e">
        <f>IF(#REF!=0,"",#REF!)</f>
        <v>#REF!</v>
      </c>
      <c r="F26" s="49"/>
      <c r="G26" s="49"/>
      <c r="H26" s="49"/>
      <c r="I26" s="127"/>
      <c r="J26" s="49"/>
      <c r="K26" s="49"/>
      <c r="L26" s="49"/>
    </row>
    <row r="27" spans="1:12" ht="16.5" customHeight="1" x14ac:dyDescent="0.2">
      <c r="A27" s="229" t="e">
        <f ca="1">MID(CELL("filename",#REF!),FIND("]",CELL("filename"),1)+1,255)</f>
        <v>#REF!</v>
      </c>
      <c r="B27" s="230"/>
      <c r="C27" s="109"/>
      <c r="D27" s="106" t="e">
        <f>IF(#REF!=0,"",#REF!)</f>
        <v>#REF!</v>
      </c>
      <c r="E27" s="107" t="e">
        <f>IF(#REF!=0,"",#REF!)</f>
        <v>#REF!</v>
      </c>
      <c r="F27" s="49"/>
      <c r="G27" s="49"/>
      <c r="H27" s="49"/>
      <c r="I27" s="127"/>
      <c r="J27" s="49"/>
      <c r="K27" s="49"/>
      <c r="L27" s="49"/>
    </row>
    <row r="28" spans="1:12" ht="16.5" customHeight="1" x14ac:dyDescent="0.2">
      <c r="A28" s="229" t="e">
        <f ca="1">MID(CELL("filename",#REF!),FIND("]",CELL("filename"),1)+1,255)</f>
        <v>#REF!</v>
      </c>
      <c r="B28" s="230"/>
      <c r="C28" s="109"/>
      <c r="D28" s="106" t="e">
        <f>IF(#REF!=0,"",#REF!)</f>
        <v>#REF!</v>
      </c>
      <c r="E28" s="107" t="e">
        <f>IF(#REF!=0,"",#REF!)</f>
        <v>#REF!</v>
      </c>
      <c r="F28" s="49"/>
      <c r="G28" s="49"/>
      <c r="H28" s="49"/>
      <c r="I28" s="127"/>
      <c r="J28" s="49"/>
      <c r="K28" s="49"/>
      <c r="L28" s="49"/>
    </row>
    <row r="29" spans="1:12" ht="16.5" customHeight="1" x14ac:dyDescent="0.2">
      <c r="A29" s="229" t="e">
        <f ca="1">MID(CELL("filename",#REF!),FIND("]",CELL("filename"),1)+1,255)</f>
        <v>#REF!</v>
      </c>
      <c r="B29" s="230"/>
      <c r="C29" s="109"/>
      <c r="D29" s="106" t="e">
        <f>IF(#REF!=0,"",#REF!)</f>
        <v>#REF!</v>
      </c>
      <c r="E29" s="107" t="e">
        <f>IF(#REF!=0,"",#REF!)</f>
        <v>#REF!</v>
      </c>
      <c r="F29" s="49"/>
      <c r="G29" s="49"/>
      <c r="H29" s="49"/>
      <c r="I29" s="127"/>
      <c r="J29" s="49"/>
      <c r="K29" s="49"/>
      <c r="L29" s="49"/>
    </row>
    <row r="30" spans="1:12" ht="16.5" customHeight="1" x14ac:dyDescent="0.2">
      <c r="A30" s="229" t="e">
        <f ca="1">MID(CELL("filename",#REF!),FIND("]",CELL("filename"),1)+1,255)</f>
        <v>#REF!</v>
      </c>
      <c r="B30" s="230"/>
      <c r="C30" s="109"/>
      <c r="D30" s="106" t="e">
        <f>IF(#REF!=0,"",#REF!)</f>
        <v>#REF!</v>
      </c>
      <c r="E30" s="107" t="e">
        <f>IF(#REF!=0,"",#REF!)</f>
        <v>#REF!</v>
      </c>
      <c r="F30" s="49"/>
      <c r="G30" s="49"/>
      <c r="H30" s="49"/>
      <c r="I30" s="127"/>
      <c r="J30" s="49"/>
      <c r="K30" s="49"/>
      <c r="L30" s="49"/>
    </row>
    <row r="31" spans="1:12" ht="16.5" customHeight="1" x14ac:dyDescent="0.2">
      <c r="A31" s="229" t="e">
        <f ca="1">MID(CELL("filename",#REF!),FIND("]",CELL("filename"),1)+1,255)</f>
        <v>#REF!</v>
      </c>
      <c r="B31" s="230"/>
      <c r="C31" s="109"/>
      <c r="D31" s="106" t="e">
        <f>IF(#REF!=0,"",#REF!)</f>
        <v>#REF!</v>
      </c>
      <c r="E31" s="107" t="e">
        <f>IF(#REF!=0,"",#REF!)</f>
        <v>#REF!</v>
      </c>
      <c r="F31" s="49"/>
      <c r="G31" s="49"/>
      <c r="H31" s="49"/>
      <c r="I31" s="127"/>
      <c r="J31" s="49"/>
      <c r="K31" s="49"/>
      <c r="L31" s="49"/>
    </row>
    <row r="32" spans="1:12" ht="16.5" customHeight="1" x14ac:dyDescent="0.2">
      <c r="A32" s="229" t="e">
        <f ca="1">MID(CELL("filename",#REF!),FIND("]",CELL("filename"),1)+1,255)</f>
        <v>#REF!</v>
      </c>
      <c r="B32" s="230"/>
      <c r="C32" s="109"/>
      <c r="D32" s="106" t="e">
        <f>IF(#REF!=0,"",#REF!)</f>
        <v>#REF!</v>
      </c>
      <c r="E32" s="107" t="e">
        <f>IF(#REF!=0,"",#REF!)</f>
        <v>#REF!</v>
      </c>
      <c r="F32" s="49"/>
      <c r="G32" s="49"/>
      <c r="H32" s="49"/>
      <c r="I32" s="127"/>
      <c r="J32" s="49"/>
      <c r="K32" s="49"/>
      <c r="L32" s="49"/>
    </row>
    <row r="33" spans="1:12" ht="16.5" customHeight="1" x14ac:dyDescent="0.25">
      <c r="A33" s="229" t="e">
        <f ca="1">MID(CELL("filename",#REF!),FIND("]",CELL("filename"),1)+1,255)</f>
        <v>#REF!</v>
      </c>
      <c r="B33" s="230"/>
      <c r="C33" s="109"/>
      <c r="D33" s="106" t="e">
        <f>IF(#REF!=0,"",#REF!)</f>
        <v>#REF!</v>
      </c>
      <c r="E33" s="107" t="e">
        <f>IF(#REF!=0,"",#REF!)</f>
        <v>#REF!</v>
      </c>
      <c r="F33" s="49"/>
      <c r="G33" s="110" t="s">
        <v>35</v>
      </c>
      <c r="H33" s="111"/>
      <c r="I33" s="128"/>
      <c r="J33" s="128"/>
      <c r="K33" s="128"/>
      <c r="L33" s="128"/>
    </row>
    <row r="34" spans="1:12" ht="16.5" customHeight="1" x14ac:dyDescent="0.2">
      <c r="A34" s="229" t="e">
        <f ca="1">MID(CELL("filename",#REF!),FIND("]",CELL("filename"),1)+1,255)</f>
        <v>#REF!</v>
      </c>
      <c r="B34" s="230"/>
      <c r="C34" s="109"/>
      <c r="D34" s="106" t="e">
        <f>IF(#REF!=0,"",#REF!)</f>
        <v>#REF!</v>
      </c>
      <c r="E34" s="107" t="e">
        <f>IF(#REF!=0,"",#REF!)</f>
        <v>#REF!</v>
      </c>
      <c r="F34" s="49"/>
      <c r="G34" s="244" t="s">
        <v>36</v>
      </c>
      <c r="H34" s="245"/>
      <c r="I34" s="246"/>
      <c r="J34" s="259" t="s">
        <v>34</v>
      </c>
      <c r="K34" s="261" t="s">
        <v>37</v>
      </c>
      <c r="L34" s="242" t="s">
        <v>33</v>
      </c>
    </row>
    <row r="35" spans="1:12" ht="16.5" customHeight="1" x14ac:dyDescent="0.2">
      <c r="A35" s="229" t="e">
        <f ca="1">MID(CELL("filename",#REF!),FIND("]",CELL("filename"),1)+1,255)</f>
        <v>#REF!</v>
      </c>
      <c r="B35" s="230"/>
      <c r="C35" s="109"/>
      <c r="D35" s="106" t="e">
        <f>IF(#REF!=0,"",#REF!)</f>
        <v>#REF!</v>
      </c>
      <c r="E35" s="107" t="e">
        <f>IF(#REF!=0,"",#REF!)</f>
        <v>#REF!</v>
      </c>
      <c r="F35" s="49"/>
      <c r="G35" s="247"/>
      <c r="H35" s="248"/>
      <c r="I35" s="249"/>
      <c r="J35" s="260"/>
      <c r="K35" s="262"/>
      <c r="L35" s="243"/>
    </row>
    <row r="36" spans="1:12" ht="16.5" customHeight="1" x14ac:dyDescent="0.2">
      <c r="A36" s="229" t="e">
        <f ca="1">MID(CELL("filename",#REF!),FIND("]",CELL("filename"),1)+1,255)</f>
        <v>#REF!</v>
      </c>
      <c r="B36" s="230"/>
      <c r="C36" s="109"/>
      <c r="D36" s="106" t="e">
        <f>IF(#REF!=0,"",#REF!)</f>
        <v>#REF!</v>
      </c>
      <c r="E36" s="107" t="e">
        <f>IF(#REF!=0,"",#REF!)</f>
        <v>#REF!</v>
      </c>
      <c r="F36" s="49"/>
      <c r="G36" s="231" t="s">
        <v>38</v>
      </c>
      <c r="H36" s="232"/>
      <c r="I36" s="233"/>
      <c r="J36" s="129" t="e">
        <f>#REF!+#REF!+#REF!+#REF!+#REF!+#REF!+#REF!+#REF!+#REF!+#REF!+#REF!+#REF!+#REF!+#REF!+#REF!+#REF!+#REF!+#REF!+#REF!+#REF!</f>
        <v>#REF!</v>
      </c>
      <c r="K36" s="130" t="e">
        <f>J36/$J$42</f>
        <v>#REF!</v>
      </c>
      <c r="L36" s="131" t="e">
        <f>#REF!+#REF!+#REF!+#REF!+#REF!+#REF!+#REF!+#REF!+#REF!+#REF!+#REF!+#REF!+#REF!+#REF!+#REF!+#REF!+#REF!+#REF!+#REF!+#REF!</f>
        <v>#REF!</v>
      </c>
    </row>
    <row r="37" spans="1:12" ht="16.5" customHeight="1" x14ac:dyDescent="0.2">
      <c r="A37" s="229" t="e">
        <f ca="1">MID(CELL("filename",#REF!),FIND("]",CELL("filename"),1)+1,255)</f>
        <v>#REF!</v>
      </c>
      <c r="B37" s="230"/>
      <c r="C37" s="109"/>
      <c r="D37" s="106" t="e">
        <f>IF(#REF!=0,"",#REF!)</f>
        <v>#REF!</v>
      </c>
      <c r="E37" s="107" t="e">
        <f>IF(#REF!=0,"",#REF!)</f>
        <v>#REF!</v>
      </c>
      <c r="F37" s="49"/>
      <c r="G37" s="234" t="s">
        <v>39</v>
      </c>
      <c r="H37" s="235"/>
      <c r="I37" s="236"/>
      <c r="J37" s="132" t="e">
        <f>#REF!+#REF!+#REF!+#REF!+#REF!+#REF!+#REF!+#REF!+#REF!+#REF!+#REF!+#REF!+#REF!+#REF!+#REF!+#REF!+#REF!+#REF!+#REF!+#REF!</f>
        <v>#REF!</v>
      </c>
      <c r="K37" s="133" t="e">
        <f>J37/$J$42</f>
        <v>#REF!</v>
      </c>
      <c r="L37" s="134" t="e">
        <f>#REF!+#REF!+#REF!+#REF!+#REF!+#REF!+#REF!+#REF!+#REF!+#REF!+#REF!+#REF!+#REF!+#REF!+#REF!+#REF!+#REF!+#REF!+#REF!+#REF!</f>
        <v>#REF!</v>
      </c>
    </row>
    <row r="38" spans="1:12" ht="16.5" customHeight="1" x14ac:dyDescent="0.2">
      <c r="A38" s="237" t="e">
        <f ca="1">MID(CELL("filename",#REF!),FIND("]",CELL("filename"),1)+1,255)</f>
        <v>#REF!</v>
      </c>
      <c r="B38" s="238"/>
      <c r="C38" s="112"/>
      <c r="D38" s="113" t="e">
        <f>IF(#REF!=0,"",#REF!)</f>
        <v>#REF!</v>
      </c>
      <c r="E38" s="114" t="e">
        <f>IF(#REF!=0,"",#REF!)</f>
        <v>#REF!</v>
      </c>
      <c r="F38" s="49"/>
      <c r="G38" s="239" t="s">
        <v>40</v>
      </c>
      <c r="H38" s="240"/>
      <c r="I38" s="241"/>
      <c r="J38" s="135" t="e">
        <f>#REF!+#REF!+#REF!+#REF!+#REF!+#REF!+#REF!+#REF!+#REF!+#REF!+#REF!+#REF!+#REF!+#REF!+#REF!+#REF!+#REF!+#REF!+#REF!+#REF!</f>
        <v>#REF!</v>
      </c>
      <c r="K38" s="136" t="e">
        <f>J38/$J$42</f>
        <v>#REF!</v>
      </c>
      <c r="L38" s="137" t="e">
        <f>#REF!+#REF!+#REF!+#REF!+#REF!+#REF!+#REF!+#REF!+#REF!+#REF!+#REF!+#REF!+#REF!+#REF!+#REF!+#REF!+#REF!+#REF!+#REF!+#REF!</f>
        <v>#REF!</v>
      </c>
    </row>
    <row r="39" spans="1:12" ht="16.5" customHeight="1" x14ac:dyDescent="0.2">
      <c r="A39" s="49"/>
      <c r="B39" s="49"/>
      <c r="C39" s="49"/>
      <c r="D39" s="49"/>
      <c r="E39" s="115"/>
      <c r="F39" s="49"/>
      <c r="G39" s="234" t="s">
        <v>41</v>
      </c>
      <c r="H39" s="235"/>
      <c r="I39" s="236"/>
      <c r="J39" s="132" t="e">
        <f>#REF!+#REF!+#REF!+#REF!+#REF!+#REF!+#REF!+#REF!+#REF!+#REF!+#REF!+#REF!+#REF!+#REF!+#REF!+#REF!+#REF!+#REF!+#REF!+#REF!</f>
        <v>#REF!</v>
      </c>
      <c r="K39" s="133" t="e">
        <f>J39/$J$42</f>
        <v>#REF!</v>
      </c>
      <c r="L39" s="134" t="e">
        <f>#REF!+#REF!+#REF!+#REF!+#REF!+#REF!+#REF!+#REF!+#REF!+#REF!+#REF!+#REF!+#REF!+#REF!+#REF!+#REF!+#REF!+#REF!+#REF!+#REF!</f>
        <v>#REF!</v>
      </c>
    </row>
    <row r="40" spans="1:12" ht="16.5" customHeight="1" x14ac:dyDescent="0.2">
      <c r="A40" s="116" t="s">
        <v>42</v>
      </c>
      <c r="B40" s="117"/>
      <c r="C40" s="118"/>
      <c r="D40" s="119" t="e">
        <f>SUM(D21:D38)</f>
        <v>#REF!</v>
      </c>
      <c r="E40" s="120" t="e">
        <f>SUM(E21:E38)</f>
        <v>#REF!</v>
      </c>
      <c r="F40" s="49"/>
      <c r="G40" s="250" t="s">
        <v>43</v>
      </c>
      <c r="H40" s="251"/>
      <c r="I40" s="252"/>
      <c r="J40" s="138" t="e">
        <f>#REF!+#REF!+#REF!+#REF!+#REF!+#REF!+#REF!+#REF!+#REF!+#REF!+#REF!+#REF!+#REF!+#REF!+#REF!+#REF!+#REF!+#REF!+#REF!+#REF!</f>
        <v>#REF!</v>
      </c>
      <c r="K40" s="139" t="e">
        <f>J40/$J$42</f>
        <v>#REF!</v>
      </c>
      <c r="L40" s="140" t="e">
        <f>#REF!+#REF!+#REF!+#REF!+#REF!+#REF!+#REF!+#REF!+#REF!+#REF!+#REF!+#REF!+#REF!+#REF!+#REF!+#REF!+#REF!+#REF!+#REF!+#REF!</f>
        <v>#REF!</v>
      </c>
    </row>
    <row r="41" spans="1:12" ht="4.5" customHeight="1" x14ac:dyDescent="0.2">
      <c r="A41" s="49"/>
      <c r="B41" s="49"/>
      <c r="C41" s="49"/>
      <c r="D41" s="49"/>
      <c r="E41" s="115"/>
      <c r="F41" s="49"/>
      <c r="G41" s="49"/>
      <c r="H41" s="49"/>
      <c r="I41" s="49"/>
      <c r="J41" s="49"/>
      <c r="K41" s="49"/>
      <c r="L41" s="49"/>
    </row>
    <row r="42" spans="1:12" x14ac:dyDescent="0.2">
      <c r="A42" s="49"/>
      <c r="B42" s="49"/>
      <c r="C42" s="49"/>
      <c r="D42" s="49"/>
      <c r="E42" s="49"/>
      <c r="F42" s="49"/>
      <c r="G42" s="253" t="s">
        <v>42</v>
      </c>
      <c r="H42" s="254"/>
      <c r="I42" s="255"/>
      <c r="J42" s="141" t="e">
        <f>SUM(J36:J40)</f>
        <v>#REF!</v>
      </c>
      <c r="K42" s="142" t="e">
        <f>J42/$J$42</f>
        <v>#REF!</v>
      </c>
      <c r="L42" s="120" t="e">
        <f>SUM(L36:L40)</f>
        <v>#REF!</v>
      </c>
    </row>
    <row r="43" spans="1:12" ht="4.5" customHeight="1" x14ac:dyDescent="0.2">
      <c r="A43" s="49"/>
      <c r="B43" s="49"/>
      <c r="C43" s="49"/>
      <c r="D43" s="49"/>
      <c r="E43" s="115"/>
      <c r="F43" s="49"/>
      <c r="G43" s="49"/>
      <c r="H43" s="49"/>
      <c r="I43" s="49"/>
      <c r="J43" s="49"/>
      <c r="K43" s="49"/>
      <c r="L43" s="49"/>
    </row>
    <row r="44" spans="1:12" x14ac:dyDescent="0.2">
      <c r="A44" s="121"/>
      <c r="B44" s="49"/>
      <c r="C44" s="49"/>
      <c r="D44" s="49"/>
      <c r="E44" s="49"/>
      <c r="F44" s="49"/>
      <c r="G44" s="256" t="s">
        <v>44</v>
      </c>
      <c r="H44" s="257"/>
      <c r="I44" s="258"/>
      <c r="J44" s="143" t="e">
        <f>#REF!+#REF!+#REF!+#REF!+#REF!+#REF!+#REF!+#REF!+#REF!+#REF!+#REF!+#REF!+#REF!+#REF!+#REF!+#REF!+#REF!+#REF!+#REF!+#REF!</f>
        <v>#REF!</v>
      </c>
      <c r="K44" s="144"/>
      <c r="L44" s="145" t="e">
        <f>#REF!+#REF!+#REF!+#REF!+#REF!+#REF!+#REF!+#REF!+#REF!+#REF!+#REF!+#REF!+#REF!+#REF!+#REF!+#REF!+#REF!+#REF!+#REF!+#REF!</f>
        <v>#REF!</v>
      </c>
    </row>
    <row r="45" spans="1:12" ht="9" customHeight="1" x14ac:dyDescent="0.2">
      <c r="A45" s="49"/>
      <c r="B45" s="49"/>
      <c r="C45" s="49"/>
      <c r="D45" s="49"/>
      <c r="E45" s="49"/>
      <c r="F45" s="49"/>
      <c r="G45" s="49"/>
      <c r="H45" s="49"/>
      <c r="I45" s="49"/>
      <c r="J45" s="49"/>
      <c r="K45" s="49"/>
      <c r="L45" s="49"/>
    </row>
    <row r="46" spans="1:12" x14ac:dyDescent="0.2">
      <c r="A46" s="49"/>
      <c r="B46" s="49"/>
      <c r="C46" s="49"/>
      <c r="D46" s="49"/>
      <c r="E46" s="49"/>
      <c r="F46" s="49"/>
      <c r="G46" s="49"/>
      <c r="H46" s="49"/>
      <c r="I46" s="49"/>
      <c r="J46" s="49"/>
      <c r="K46" s="49"/>
      <c r="L46" s="89" t="s">
        <v>45</v>
      </c>
    </row>
    <row r="47" spans="1:12" x14ac:dyDescent="0.2">
      <c r="F47" s="49"/>
      <c r="G47" s="49"/>
      <c r="H47" s="49"/>
      <c r="I47" s="49"/>
      <c r="J47" s="49"/>
      <c r="K47" s="49"/>
      <c r="L47" s="49"/>
    </row>
    <row r="48" spans="1:12" x14ac:dyDescent="0.2">
      <c r="F48" s="49"/>
      <c r="G48" s="49"/>
      <c r="H48" s="49"/>
      <c r="I48" s="49"/>
      <c r="J48" s="49"/>
      <c r="K48" s="49"/>
      <c r="L48" s="49"/>
    </row>
  </sheetData>
  <mergeCells count="60">
    <mergeCell ref="L34:L35"/>
    <mergeCell ref="G34:I35"/>
    <mergeCell ref="G40:I40"/>
    <mergeCell ref="G42:I42"/>
    <mergeCell ref="G44:I44"/>
    <mergeCell ref="J34:J35"/>
    <mergeCell ref="K34:K35"/>
    <mergeCell ref="A37:B37"/>
    <mergeCell ref="G37:I37"/>
    <mergeCell ref="A38:B38"/>
    <mergeCell ref="G38:I38"/>
    <mergeCell ref="G39:I39"/>
    <mergeCell ref="A33:B33"/>
    <mergeCell ref="A34:B34"/>
    <mergeCell ref="A35:B35"/>
    <mergeCell ref="A36:B36"/>
    <mergeCell ref="G36:I36"/>
    <mergeCell ref="A28:B28"/>
    <mergeCell ref="A29:B29"/>
    <mergeCell ref="A30:B30"/>
    <mergeCell ref="A31:B31"/>
    <mergeCell ref="A32:B32"/>
    <mergeCell ref="A23:B23"/>
    <mergeCell ref="A24:B24"/>
    <mergeCell ref="A25:B25"/>
    <mergeCell ref="A26:B26"/>
    <mergeCell ref="A27:B27"/>
    <mergeCell ref="A20:B20"/>
    <mergeCell ref="G20:H20"/>
    <mergeCell ref="I20:L20"/>
    <mergeCell ref="A21:B21"/>
    <mergeCell ref="A22:B22"/>
    <mergeCell ref="B16:E16"/>
    <mergeCell ref="G16:H16"/>
    <mergeCell ref="I16:L16"/>
    <mergeCell ref="B17:E17"/>
    <mergeCell ref="G17:H17"/>
    <mergeCell ref="I17:L17"/>
    <mergeCell ref="G14:H14"/>
    <mergeCell ref="I14:L14"/>
    <mergeCell ref="B15:E15"/>
    <mergeCell ref="G15:H15"/>
    <mergeCell ref="I15:L15"/>
    <mergeCell ref="B12:E12"/>
    <mergeCell ref="G12:H12"/>
    <mergeCell ref="I12:L12"/>
    <mergeCell ref="G13:H13"/>
    <mergeCell ref="I13:L13"/>
    <mergeCell ref="B10:E10"/>
    <mergeCell ref="G10:H10"/>
    <mergeCell ref="I10:L10"/>
    <mergeCell ref="B11:E11"/>
    <mergeCell ref="G11:H11"/>
    <mergeCell ref="I11:L11"/>
    <mergeCell ref="B8:E8"/>
    <mergeCell ref="G8:H8"/>
    <mergeCell ref="I8:L8"/>
    <mergeCell ref="B9:E9"/>
    <mergeCell ref="G9:H9"/>
    <mergeCell ref="I9:L9"/>
  </mergeCells>
  <phoneticPr fontId="7" type="noConversion"/>
  <conditionalFormatting sqref="A21:B21">
    <cfRule type="cellIs" dxfId="20" priority="19" stopIfTrue="1" operator="equal">
      <formula>"2 - X"</formula>
    </cfRule>
  </conditionalFormatting>
  <conditionalFormatting sqref="A22:B22">
    <cfRule type="cellIs" dxfId="19" priority="18" stopIfTrue="1" operator="equal">
      <formula>"3 - X"</formula>
    </cfRule>
  </conditionalFormatting>
  <conditionalFormatting sqref="A23:B23">
    <cfRule type="cellIs" dxfId="18" priority="1" stopIfTrue="1" operator="equal">
      <formula>"4 - X"</formula>
    </cfRule>
  </conditionalFormatting>
  <conditionalFormatting sqref="A24:B24">
    <cfRule type="cellIs" dxfId="17" priority="2" stopIfTrue="1" operator="equal">
      <formula>"5 - X"</formula>
    </cfRule>
  </conditionalFormatting>
  <conditionalFormatting sqref="A25:B25">
    <cfRule type="cellIs" dxfId="16" priority="3" stopIfTrue="1" operator="equal">
      <formula>"6 - X"</formula>
    </cfRule>
  </conditionalFormatting>
  <conditionalFormatting sqref="A26:B26">
    <cfRule type="cellIs" dxfId="15" priority="5" stopIfTrue="1" operator="equal">
      <formula>"8 - X"</formula>
    </cfRule>
  </conditionalFormatting>
  <conditionalFormatting sqref="A27:B27">
    <cfRule type="cellIs" dxfId="14" priority="6" stopIfTrue="1" operator="equal">
      <formula>"9 - X"</formula>
    </cfRule>
  </conditionalFormatting>
  <conditionalFormatting sqref="A28:B28">
    <cfRule type="cellIs" dxfId="13" priority="7" stopIfTrue="1" operator="equal">
      <formula>"10 - X"</formula>
    </cfRule>
  </conditionalFormatting>
  <conditionalFormatting sqref="A29:B29">
    <cfRule type="cellIs" dxfId="12" priority="8" stopIfTrue="1" operator="equal">
      <formula>"11 - X"</formula>
    </cfRule>
  </conditionalFormatting>
  <conditionalFormatting sqref="A30:B30">
    <cfRule type="cellIs" dxfId="11" priority="9" stopIfTrue="1" operator="equal">
      <formula>"12 - X"</formula>
    </cfRule>
  </conditionalFormatting>
  <conditionalFormatting sqref="A31:B31">
    <cfRule type="cellIs" dxfId="10" priority="10" stopIfTrue="1" operator="equal">
      <formula>"13 - X"</formula>
    </cfRule>
  </conditionalFormatting>
  <conditionalFormatting sqref="A32:B32">
    <cfRule type="cellIs" dxfId="9" priority="11" stopIfTrue="1" operator="equal">
      <formula>"14 - X"</formula>
    </cfRule>
  </conditionalFormatting>
  <conditionalFormatting sqref="A33:B33">
    <cfRule type="cellIs" dxfId="8" priority="12" stopIfTrue="1" operator="equal">
      <formula>"15 - X"</formula>
    </cfRule>
  </conditionalFormatting>
  <conditionalFormatting sqref="A34:B34">
    <cfRule type="cellIs" dxfId="7" priority="13" stopIfTrue="1" operator="equal">
      <formula>"16 - X"</formula>
    </cfRule>
  </conditionalFormatting>
  <conditionalFormatting sqref="A35:B35">
    <cfRule type="cellIs" dxfId="6" priority="14" stopIfTrue="1" operator="equal">
      <formula>"17 - X"</formula>
    </cfRule>
  </conditionalFormatting>
  <conditionalFormatting sqref="A36:B36">
    <cfRule type="cellIs" dxfId="5" priority="15" stopIfTrue="1" operator="equal">
      <formula>"18 - X"</formula>
    </cfRule>
  </conditionalFormatting>
  <conditionalFormatting sqref="A37:B37">
    <cfRule type="cellIs" dxfId="4" priority="16" stopIfTrue="1" operator="equal">
      <formula>"19 - X"</formula>
    </cfRule>
  </conditionalFormatting>
  <conditionalFormatting sqref="A38:B38">
    <cfRule type="cellIs" dxfId="3"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utoPict="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workbookViewId="0"/>
  </sheetViews>
  <sheetFormatPr defaultColWidth="9.140625" defaultRowHeight="12.75" x14ac:dyDescent="0.2"/>
  <cols>
    <col min="1" max="1" width="4.28515625" style="2" customWidth="1"/>
    <col min="2" max="2" width="22.42578125" style="2" customWidth="1"/>
    <col min="3" max="4" width="7.28515625" style="2" customWidth="1"/>
    <col min="5" max="5" width="8.28515625" style="2" customWidth="1"/>
    <col min="6" max="6" width="1.42578125" style="2" customWidth="1"/>
    <col min="7" max="11" width="7.7109375" style="2" customWidth="1"/>
    <col min="12" max="12" width="7.28515625" style="2" customWidth="1"/>
    <col min="13" max="13" width="6.85546875" style="2" customWidth="1"/>
    <col min="14" max="17" width="7.140625" style="2" customWidth="1"/>
    <col min="18" max="16384" width="9.140625" style="2"/>
  </cols>
  <sheetData>
    <row r="1" spans="1:12" ht="15.75" customHeight="1" x14ac:dyDescent="0.2"/>
    <row r="2" spans="1:12" ht="20.25" x14ac:dyDescent="0.3">
      <c r="F2" s="45" t="str">
        <f>Snapshot!$I$9</f>
        <v>Release 1.1</v>
      </c>
      <c r="G2" s="45"/>
      <c r="H2" s="45"/>
      <c r="I2" s="45"/>
    </row>
    <row r="3" spans="1:12" x14ac:dyDescent="0.2">
      <c r="F3" s="46" t="str">
        <f>"Project: "&amp;Snapshot!$B$16&amp;"  "&amp;Snapshot!$B$17</f>
        <v>Project: P18  教育平台</v>
      </c>
      <c r="G3" s="46"/>
      <c r="H3" s="46"/>
    </row>
    <row r="4" spans="1:12" ht="4.5" customHeight="1" x14ac:dyDescent="0.2"/>
    <row r="5" spans="1:12" ht="23.25" x14ac:dyDescent="0.2">
      <c r="A5" s="47" t="s">
        <v>46</v>
      </c>
      <c r="B5" s="47"/>
      <c r="C5" s="48"/>
      <c r="D5" s="48"/>
      <c r="E5" s="48"/>
      <c r="F5" s="48"/>
      <c r="G5" s="48"/>
      <c r="H5" s="48"/>
      <c r="I5" s="48"/>
      <c r="J5" s="48"/>
      <c r="K5" s="48"/>
      <c r="L5" s="48"/>
    </row>
    <row r="6" spans="1:12" x14ac:dyDescent="0.2">
      <c r="A6" s="49"/>
      <c r="B6" s="49"/>
      <c r="C6" s="49"/>
      <c r="D6" s="49"/>
      <c r="E6" s="49"/>
      <c r="F6" s="49"/>
      <c r="G6" s="49"/>
      <c r="H6" s="49"/>
      <c r="I6" s="49"/>
      <c r="J6" s="49"/>
      <c r="K6" s="49"/>
      <c r="L6" s="49"/>
    </row>
    <row r="7" spans="1:12" ht="16.5" customHeight="1" x14ac:dyDescent="0.2">
      <c r="A7" s="49"/>
      <c r="B7" s="50"/>
      <c r="C7" s="51"/>
      <c r="D7" s="51"/>
      <c r="E7" s="52"/>
      <c r="F7" s="49"/>
      <c r="G7" s="49"/>
      <c r="H7" s="49"/>
      <c r="I7" s="49"/>
      <c r="J7" s="49"/>
      <c r="K7" s="49"/>
      <c r="L7" s="49"/>
    </row>
    <row r="8" spans="1:12" x14ac:dyDescent="0.2">
      <c r="A8" s="49"/>
      <c r="B8" s="49"/>
      <c r="C8" s="49"/>
      <c r="D8" s="49"/>
      <c r="E8" s="49"/>
      <c r="F8" s="49"/>
      <c r="G8" s="49"/>
      <c r="H8" s="49"/>
      <c r="I8" s="49"/>
      <c r="J8" s="49"/>
      <c r="K8" s="49"/>
      <c r="L8" s="49"/>
    </row>
    <row r="9" spans="1:12" x14ac:dyDescent="0.2">
      <c r="A9" s="49"/>
      <c r="B9" s="49"/>
      <c r="C9" s="49"/>
      <c r="D9" s="49"/>
      <c r="E9" s="49"/>
      <c r="F9" s="49"/>
      <c r="G9" s="49"/>
      <c r="H9" s="49"/>
      <c r="I9" s="49"/>
      <c r="J9" s="49"/>
      <c r="K9" s="49"/>
      <c r="L9" s="49"/>
    </row>
    <row r="10" spans="1:12" x14ac:dyDescent="0.2">
      <c r="A10" s="49"/>
      <c r="B10" s="49"/>
      <c r="C10" s="49"/>
      <c r="D10" s="49"/>
      <c r="E10" s="49"/>
      <c r="F10" s="49"/>
      <c r="G10" s="49"/>
      <c r="H10" s="49"/>
      <c r="I10" s="49"/>
      <c r="J10" s="49"/>
      <c r="K10" s="49"/>
      <c r="L10" s="49"/>
    </row>
    <row r="11" spans="1:12" x14ac:dyDescent="0.2">
      <c r="A11" s="49"/>
      <c r="B11" s="49"/>
      <c r="C11" s="49"/>
      <c r="D11" s="49"/>
      <c r="E11" s="49"/>
      <c r="F11" s="49"/>
      <c r="G11" s="49"/>
      <c r="H11" s="49"/>
      <c r="I11" s="49"/>
      <c r="J11" s="49"/>
      <c r="K11" s="49"/>
      <c r="L11" s="49"/>
    </row>
    <row r="12" spans="1:12" x14ac:dyDescent="0.2">
      <c r="A12" s="49"/>
      <c r="B12" s="49"/>
      <c r="C12" s="49"/>
      <c r="D12" s="49"/>
      <c r="E12" s="49"/>
      <c r="F12" s="49"/>
      <c r="G12" s="49"/>
      <c r="H12" s="49"/>
      <c r="I12" s="49"/>
      <c r="J12" s="49"/>
      <c r="K12" s="49"/>
      <c r="L12" s="49"/>
    </row>
    <row r="13" spans="1:12" x14ac:dyDescent="0.2">
      <c r="A13" s="49"/>
      <c r="B13" s="49"/>
      <c r="C13" s="49"/>
      <c r="D13" s="49"/>
      <c r="E13" s="49"/>
      <c r="F13" s="49"/>
      <c r="G13" s="49"/>
      <c r="H13" s="49"/>
      <c r="I13" s="49"/>
      <c r="J13" s="49"/>
      <c r="K13" s="49"/>
      <c r="L13" s="49"/>
    </row>
    <row r="14" spans="1:12" x14ac:dyDescent="0.2">
      <c r="A14" s="49"/>
      <c r="B14" s="49"/>
      <c r="C14" s="49"/>
      <c r="D14" s="49"/>
      <c r="E14" s="49"/>
      <c r="F14" s="49"/>
      <c r="G14" s="49"/>
      <c r="H14" s="49"/>
      <c r="I14" s="49"/>
      <c r="J14" s="49"/>
      <c r="K14" s="49"/>
      <c r="L14" s="49"/>
    </row>
    <row r="15" spans="1:12" x14ac:dyDescent="0.2">
      <c r="A15" s="49"/>
      <c r="B15" s="49"/>
      <c r="C15" s="49"/>
      <c r="D15" s="49"/>
      <c r="E15" s="49"/>
      <c r="F15" s="49"/>
      <c r="G15" s="49"/>
      <c r="H15" s="49"/>
      <c r="I15" s="49"/>
      <c r="J15" s="49"/>
      <c r="K15" s="49"/>
      <c r="L15" s="49"/>
    </row>
    <row r="16" spans="1:12" x14ac:dyDescent="0.2">
      <c r="A16" s="49"/>
      <c r="B16" s="49"/>
      <c r="C16" s="49"/>
      <c r="D16" s="49"/>
      <c r="E16" s="49"/>
      <c r="F16" s="49"/>
      <c r="G16" s="49"/>
      <c r="H16" s="49"/>
      <c r="I16" s="49"/>
      <c r="J16" s="49"/>
      <c r="K16" s="49"/>
      <c r="L16" s="49"/>
    </row>
    <row r="17" spans="1:12" ht="5.25" customHeight="1" x14ac:dyDescent="0.2">
      <c r="A17" s="49"/>
      <c r="B17" s="49"/>
      <c r="C17" s="49"/>
      <c r="D17" s="49"/>
      <c r="E17" s="49"/>
      <c r="F17" s="49"/>
      <c r="G17" s="49"/>
      <c r="H17" s="49"/>
      <c r="I17" s="49"/>
      <c r="J17" s="49"/>
      <c r="K17" s="49"/>
      <c r="L17" s="49"/>
    </row>
    <row r="18" spans="1:12" ht="15" x14ac:dyDescent="0.2">
      <c r="A18" s="53"/>
      <c r="B18" s="54"/>
      <c r="C18" s="54"/>
      <c r="D18" s="54"/>
      <c r="E18" s="55"/>
      <c r="F18" s="56"/>
      <c r="G18" s="49"/>
      <c r="H18" s="49"/>
      <c r="I18" s="49"/>
      <c r="J18" s="49"/>
      <c r="K18" s="49"/>
      <c r="L18" s="49"/>
    </row>
    <row r="19" spans="1:12" x14ac:dyDescent="0.2">
      <c r="A19" s="49"/>
      <c r="B19" s="49"/>
      <c r="C19" s="49"/>
      <c r="D19" s="49"/>
      <c r="E19" s="49"/>
      <c r="F19" s="49"/>
      <c r="G19" s="49"/>
      <c r="H19" s="49"/>
      <c r="I19" s="49"/>
      <c r="J19" s="49"/>
      <c r="K19" s="49"/>
      <c r="L19" s="49"/>
    </row>
    <row r="20" spans="1:12" x14ac:dyDescent="0.2">
      <c r="A20" s="49"/>
      <c r="B20" s="49"/>
      <c r="C20" s="49"/>
      <c r="D20" s="49"/>
      <c r="E20" s="49"/>
      <c r="F20" s="49"/>
      <c r="G20" s="49"/>
      <c r="H20" s="49"/>
      <c r="I20" s="49"/>
      <c r="J20" s="49"/>
      <c r="K20" s="49"/>
      <c r="L20" s="49"/>
    </row>
    <row r="21" spans="1:12" x14ac:dyDescent="0.2">
      <c r="A21" s="49"/>
      <c r="B21" s="49"/>
      <c r="C21" s="49"/>
      <c r="D21" s="49"/>
      <c r="E21" s="49"/>
      <c r="F21" s="49"/>
      <c r="G21" s="49"/>
      <c r="H21" s="49"/>
      <c r="I21" s="49"/>
      <c r="J21" s="49"/>
      <c r="K21" s="49"/>
      <c r="L21" s="49"/>
    </row>
    <row r="22" spans="1:12" x14ac:dyDescent="0.2">
      <c r="A22" s="49"/>
      <c r="B22" s="49"/>
      <c r="C22" s="49"/>
      <c r="D22" s="49"/>
      <c r="E22" s="49"/>
      <c r="F22" s="49"/>
      <c r="G22" s="49"/>
      <c r="H22" s="49"/>
      <c r="I22" s="49"/>
      <c r="J22" s="49"/>
      <c r="K22" s="49"/>
      <c r="L22" s="49"/>
    </row>
    <row r="23" spans="1:12" x14ac:dyDescent="0.2">
      <c r="A23" s="49"/>
      <c r="B23" s="49"/>
      <c r="C23" s="49"/>
      <c r="D23" s="49"/>
      <c r="E23" s="49"/>
      <c r="F23" s="49"/>
      <c r="G23" s="49"/>
      <c r="H23" s="49"/>
      <c r="I23" s="49"/>
      <c r="J23" s="49"/>
      <c r="K23" s="49"/>
      <c r="L23" s="49"/>
    </row>
    <row r="24" spans="1:12" x14ac:dyDescent="0.2">
      <c r="A24" s="49"/>
      <c r="B24" s="49"/>
      <c r="C24" s="49"/>
      <c r="D24" s="49"/>
      <c r="E24" s="49"/>
      <c r="F24" s="49"/>
      <c r="G24" s="49"/>
      <c r="H24" s="49"/>
      <c r="I24" s="49"/>
      <c r="J24" s="49"/>
      <c r="K24" s="49"/>
      <c r="L24" s="49"/>
    </row>
    <row r="25" spans="1:12" x14ac:dyDescent="0.2">
      <c r="A25" s="49"/>
      <c r="B25" s="49"/>
      <c r="C25" s="49"/>
      <c r="D25" s="49"/>
      <c r="E25" s="49"/>
      <c r="F25" s="49"/>
      <c r="G25" s="49"/>
      <c r="H25" s="49"/>
      <c r="I25" s="49"/>
      <c r="J25" s="49"/>
      <c r="K25" s="49"/>
      <c r="L25" s="49"/>
    </row>
    <row r="26" spans="1:12" x14ac:dyDescent="0.2">
      <c r="A26" s="49"/>
      <c r="B26" s="49"/>
      <c r="C26" s="49"/>
      <c r="D26" s="49"/>
      <c r="E26" s="49"/>
      <c r="F26" s="49"/>
      <c r="G26" s="49"/>
      <c r="H26" s="49"/>
      <c r="I26" s="49"/>
      <c r="J26" s="49"/>
      <c r="K26" s="49"/>
      <c r="L26" s="49"/>
    </row>
    <row r="27" spans="1:12" x14ac:dyDescent="0.2">
      <c r="A27" s="49"/>
      <c r="B27" s="49"/>
      <c r="C27" s="49"/>
      <c r="D27" s="49"/>
      <c r="E27" s="49"/>
      <c r="F27" s="49"/>
      <c r="G27" s="49"/>
      <c r="H27" s="49"/>
      <c r="I27" s="49"/>
      <c r="J27" s="49"/>
      <c r="K27" s="49"/>
      <c r="L27" s="49"/>
    </row>
    <row r="28" spans="1:12" ht="3" customHeight="1" x14ac:dyDescent="0.2">
      <c r="A28" s="49"/>
      <c r="B28" s="49"/>
      <c r="C28" s="49"/>
      <c r="D28" s="49"/>
      <c r="E28" s="49"/>
      <c r="F28" s="49"/>
      <c r="G28" s="49"/>
      <c r="H28" s="49"/>
      <c r="I28" s="49"/>
      <c r="J28" s="49"/>
      <c r="K28" s="49"/>
      <c r="L28" s="49"/>
    </row>
    <row r="29" spans="1:12" ht="6" customHeight="1" x14ac:dyDescent="0.2">
      <c r="A29" s="49"/>
      <c r="B29" s="49"/>
      <c r="C29" s="49"/>
      <c r="D29" s="49"/>
      <c r="E29" s="49"/>
      <c r="F29" s="49"/>
      <c r="G29" s="49"/>
      <c r="H29" s="49"/>
      <c r="I29" s="49"/>
      <c r="J29" s="49"/>
      <c r="K29" s="49"/>
      <c r="L29" s="49"/>
    </row>
    <row r="30" spans="1:12" ht="16.5" customHeight="1" x14ac:dyDescent="0.2">
      <c r="A30" s="57" t="s">
        <v>47</v>
      </c>
      <c r="B30" s="58"/>
      <c r="C30" s="58"/>
      <c r="D30" s="58"/>
      <c r="E30" s="59"/>
      <c r="F30" s="60"/>
      <c r="G30" s="60"/>
      <c r="H30" s="60"/>
      <c r="I30" s="60"/>
      <c r="J30" s="60"/>
      <c r="K30" s="60"/>
      <c r="L30" s="60"/>
    </row>
    <row r="31" spans="1:12" ht="28.5" customHeight="1" x14ac:dyDescent="0.2">
      <c r="A31" s="266" t="s">
        <v>48</v>
      </c>
      <c r="B31" s="259" t="s">
        <v>49</v>
      </c>
      <c r="C31" s="263" t="s">
        <v>50</v>
      </c>
      <c r="D31" s="264"/>
      <c r="E31" s="269" t="s">
        <v>51</v>
      </c>
      <c r="F31" s="61"/>
      <c r="G31" s="61"/>
      <c r="H31" s="61"/>
      <c r="I31" s="265"/>
      <c r="J31" s="265"/>
      <c r="K31" s="265"/>
      <c r="L31" s="265"/>
    </row>
    <row r="32" spans="1:12" x14ac:dyDescent="0.2">
      <c r="A32" s="267"/>
      <c r="B32" s="268"/>
      <c r="C32" s="62" t="s">
        <v>42</v>
      </c>
      <c r="D32" s="62" t="s">
        <v>40</v>
      </c>
      <c r="E32" s="270"/>
      <c r="F32" s="63"/>
      <c r="G32" s="63"/>
      <c r="H32" s="63"/>
      <c r="I32" s="63"/>
      <c r="J32" s="63"/>
      <c r="K32" s="63"/>
      <c r="L32" s="63"/>
    </row>
    <row r="33" spans="1:12" ht="16.5" customHeight="1" x14ac:dyDescent="0.2">
      <c r="A33" s="64">
        <v>1</v>
      </c>
      <c r="B33" s="65" t="s">
        <v>52</v>
      </c>
      <c r="C33" s="66">
        <v>109</v>
      </c>
      <c r="D33" s="67">
        <v>15</v>
      </c>
      <c r="E33" s="68">
        <v>40.4</v>
      </c>
      <c r="F33" s="69"/>
      <c r="G33" s="69"/>
      <c r="H33" s="69"/>
      <c r="I33" s="88"/>
      <c r="J33" s="88"/>
      <c r="K33" s="88"/>
      <c r="L33" s="88"/>
    </row>
    <row r="34" spans="1:12" ht="16.5" customHeight="1" x14ac:dyDescent="0.2">
      <c r="A34" s="70">
        <f t="shared" ref="A34:A42" si="0">A33+1</f>
        <v>2</v>
      </c>
      <c r="B34" s="71" t="s">
        <v>53</v>
      </c>
      <c r="C34" s="72">
        <v>356</v>
      </c>
      <c r="D34" s="73">
        <v>24</v>
      </c>
      <c r="E34" s="74">
        <v>111.3</v>
      </c>
      <c r="F34" s="69"/>
      <c r="G34" s="69"/>
      <c r="H34" s="69"/>
      <c r="I34" s="88"/>
      <c r="J34" s="88"/>
      <c r="K34" s="88"/>
      <c r="L34" s="88"/>
    </row>
    <row r="35" spans="1:12" ht="16.5" customHeight="1" x14ac:dyDescent="0.2">
      <c r="A35" s="70">
        <f t="shared" si="0"/>
        <v>3</v>
      </c>
      <c r="B35" s="71" t="s">
        <v>54</v>
      </c>
      <c r="C35" s="72">
        <v>379</v>
      </c>
      <c r="D35" s="73">
        <v>16</v>
      </c>
      <c r="E35" s="74">
        <v>90.8</v>
      </c>
      <c r="F35" s="69"/>
      <c r="G35" s="69"/>
      <c r="H35" s="69"/>
      <c r="I35" s="88"/>
      <c r="J35" s="88"/>
      <c r="K35" s="88"/>
      <c r="L35" s="88"/>
    </row>
    <row r="36" spans="1:12" ht="16.5" customHeight="1" x14ac:dyDescent="0.2">
      <c r="A36" s="70">
        <f t="shared" si="0"/>
        <v>4</v>
      </c>
      <c r="B36" s="71" t="s">
        <v>55</v>
      </c>
      <c r="C36" s="72">
        <v>412</v>
      </c>
      <c r="D36" s="73">
        <v>14</v>
      </c>
      <c r="E36" s="74">
        <v>92.3</v>
      </c>
      <c r="F36" s="69"/>
      <c r="G36" s="69"/>
      <c r="H36" s="69"/>
      <c r="I36" s="88"/>
      <c r="J36" s="88"/>
      <c r="K36" s="88"/>
      <c r="L36" s="88"/>
    </row>
    <row r="37" spans="1:12" ht="16.5" customHeight="1" x14ac:dyDescent="0.2">
      <c r="A37" s="70">
        <f t="shared" si="0"/>
        <v>5</v>
      </c>
      <c r="B37" s="71" t="s">
        <v>56</v>
      </c>
      <c r="C37" s="72">
        <v>439</v>
      </c>
      <c r="D37" s="73">
        <v>13</v>
      </c>
      <c r="E37" s="74">
        <v>75.8</v>
      </c>
      <c r="F37" s="69"/>
      <c r="G37" s="69"/>
      <c r="H37" s="69"/>
      <c r="I37" s="88"/>
      <c r="J37" s="88"/>
      <c r="K37" s="88"/>
      <c r="L37" s="88"/>
    </row>
    <row r="38" spans="1:12" ht="16.5" customHeight="1" x14ac:dyDescent="0.2">
      <c r="A38" s="70">
        <f t="shared" si="0"/>
        <v>6</v>
      </c>
      <c r="B38" s="71" t="s">
        <v>57</v>
      </c>
      <c r="C38" s="72">
        <v>504</v>
      </c>
      <c r="D38" s="73">
        <v>12</v>
      </c>
      <c r="E38" s="74">
        <v>85.4</v>
      </c>
      <c r="F38" s="69"/>
      <c r="G38" s="69"/>
      <c r="H38" s="69"/>
      <c r="I38" s="88"/>
      <c r="J38" s="88"/>
      <c r="K38" s="88"/>
      <c r="L38" s="88"/>
    </row>
    <row r="39" spans="1:12" ht="16.5" customHeight="1" x14ac:dyDescent="0.2">
      <c r="A39" s="70">
        <f t="shared" si="0"/>
        <v>7</v>
      </c>
      <c r="B39" s="71" t="s">
        <v>58</v>
      </c>
      <c r="C39" s="72">
        <v>514</v>
      </c>
      <c r="D39" s="73">
        <v>4</v>
      </c>
      <c r="E39" s="74">
        <v>76.400000000000006</v>
      </c>
      <c r="F39" s="69"/>
      <c r="G39" s="69"/>
      <c r="H39" s="69"/>
      <c r="I39" s="88"/>
      <c r="J39" s="88"/>
      <c r="K39" s="88"/>
      <c r="L39" s="88"/>
    </row>
    <row r="40" spans="1:12" ht="16.5" customHeight="1" x14ac:dyDescent="0.2">
      <c r="A40" s="70">
        <f t="shared" si="0"/>
        <v>8</v>
      </c>
      <c r="B40" s="71" t="s">
        <v>59</v>
      </c>
      <c r="C40" s="72">
        <v>519</v>
      </c>
      <c r="D40" s="73">
        <v>4</v>
      </c>
      <c r="E40" s="74">
        <v>65.2</v>
      </c>
      <c r="F40" s="69"/>
      <c r="G40" s="69"/>
      <c r="H40" s="69"/>
      <c r="I40" s="88"/>
      <c r="J40" s="88"/>
      <c r="K40" s="88"/>
      <c r="L40" s="88"/>
    </row>
    <row r="41" spans="1:12" ht="16.5" customHeight="1" x14ac:dyDescent="0.2">
      <c r="A41" s="70">
        <f t="shared" si="0"/>
        <v>9</v>
      </c>
      <c r="B41" s="71" t="s">
        <v>60</v>
      </c>
      <c r="C41" s="72">
        <v>543</v>
      </c>
      <c r="D41" s="73">
        <v>3</v>
      </c>
      <c r="E41" s="74">
        <v>66.400000000000006</v>
      </c>
      <c r="F41" s="69"/>
      <c r="G41" s="69"/>
      <c r="H41" s="69"/>
      <c r="I41" s="88"/>
      <c r="J41" s="88"/>
      <c r="K41" s="88"/>
      <c r="L41" s="88"/>
    </row>
    <row r="42" spans="1:12" ht="16.5" customHeight="1" x14ac:dyDescent="0.2">
      <c r="A42" s="70">
        <f t="shared" si="0"/>
        <v>10</v>
      </c>
      <c r="B42" s="71" t="s">
        <v>61</v>
      </c>
      <c r="C42" s="75">
        <v>552</v>
      </c>
      <c r="D42" s="76">
        <v>2</v>
      </c>
      <c r="E42" s="77">
        <v>61.8</v>
      </c>
      <c r="F42" s="69"/>
      <c r="G42" s="69"/>
      <c r="H42" s="69"/>
      <c r="I42" s="88"/>
      <c r="J42" s="88"/>
      <c r="K42" s="88"/>
      <c r="L42" s="88"/>
    </row>
    <row r="43" spans="1:12" x14ac:dyDescent="0.2">
      <c r="A43" s="78"/>
      <c r="B43" s="79"/>
      <c r="C43" s="79"/>
      <c r="D43" s="79"/>
      <c r="E43" s="80"/>
      <c r="F43" s="69"/>
      <c r="G43" s="69"/>
      <c r="H43" s="69"/>
      <c r="I43" s="88"/>
      <c r="J43" s="88"/>
      <c r="K43" s="88"/>
      <c r="L43" s="88"/>
    </row>
    <row r="44" spans="1:12" x14ac:dyDescent="0.2">
      <c r="A44" s="81"/>
      <c r="B44" s="82"/>
      <c r="C44" s="82"/>
      <c r="D44" s="82"/>
      <c r="E44" s="83"/>
      <c r="F44" s="69"/>
      <c r="G44" s="69"/>
      <c r="H44" s="69"/>
      <c r="I44" s="88"/>
      <c r="J44" s="88"/>
      <c r="K44" s="49"/>
      <c r="L44" s="89" t="s">
        <v>45</v>
      </c>
    </row>
    <row r="45" spans="1:12" x14ac:dyDescent="0.2">
      <c r="A45" s="84"/>
      <c r="B45" s="82"/>
      <c r="C45" s="82"/>
      <c r="D45" s="82"/>
      <c r="E45" s="83"/>
      <c r="F45" s="69"/>
      <c r="G45" s="69"/>
      <c r="H45" s="69"/>
      <c r="I45" s="88"/>
      <c r="J45" s="88"/>
      <c r="K45" s="49"/>
      <c r="L45" s="49"/>
    </row>
    <row r="46" spans="1:12" ht="15" customHeight="1" x14ac:dyDescent="0.2">
      <c r="A46" s="85"/>
      <c r="B46" s="86"/>
      <c r="C46" s="86"/>
      <c r="D46" s="86"/>
      <c r="E46" s="87"/>
      <c r="F46" s="69"/>
      <c r="G46" s="69"/>
      <c r="H46" s="69"/>
      <c r="I46" s="88"/>
      <c r="J46" s="88"/>
      <c r="K46" s="49"/>
      <c r="L46" s="49"/>
    </row>
    <row r="47" spans="1:12" ht="6" customHeight="1" x14ac:dyDescent="0.2">
      <c r="A47" s="49"/>
      <c r="B47" s="49"/>
      <c r="C47" s="49"/>
      <c r="D47" s="49"/>
      <c r="E47" s="49"/>
      <c r="F47" s="49"/>
      <c r="G47" s="49"/>
      <c r="H47" s="49"/>
      <c r="I47" s="49"/>
      <c r="J47" s="49"/>
      <c r="K47" s="49"/>
      <c r="L47" s="49"/>
    </row>
  </sheetData>
  <mergeCells count="5">
    <mergeCell ref="C31:D31"/>
    <mergeCell ref="I31:L31"/>
    <mergeCell ref="A31:A32"/>
    <mergeCell ref="B31:B32"/>
    <mergeCell ref="E31:E32"/>
  </mergeCells>
  <phoneticPr fontId="7"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utoPict="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4"/>
  <sheetViews>
    <sheetView workbookViewId="0">
      <selection activeCell="B11" sqref="B11"/>
    </sheetView>
  </sheetViews>
  <sheetFormatPr defaultColWidth="9" defaultRowHeight="12.75" x14ac:dyDescent="0.2"/>
  <cols>
    <col min="1" max="1" width="12.5703125" customWidth="1"/>
    <col min="2" max="2" width="59.5703125" bestFit="1" customWidth="1"/>
    <col min="3" max="3" width="50.140625" bestFit="1" customWidth="1"/>
    <col min="4" max="4" width="8.7109375" hidden="1" customWidth="1"/>
  </cols>
  <sheetData>
    <row r="2" spans="1:4" ht="15.75" x14ac:dyDescent="0.2">
      <c r="A2" s="42" t="s">
        <v>62</v>
      </c>
      <c r="B2" s="43"/>
      <c r="C2" s="43"/>
      <c r="D2" s="43"/>
    </row>
    <row r="3" spans="1:4" x14ac:dyDescent="0.2">
      <c r="A3" s="44" t="s">
        <v>63</v>
      </c>
      <c r="B3" s="44" t="s">
        <v>64</v>
      </c>
      <c r="C3" s="44" t="s">
        <v>65</v>
      </c>
      <c r="D3" s="44"/>
    </row>
    <row r="4" spans="1:4" x14ac:dyDescent="0.2">
      <c r="A4" s="164" t="s">
        <v>106</v>
      </c>
      <c r="B4" s="164" t="s">
        <v>105</v>
      </c>
      <c r="C4" s="165"/>
    </row>
  </sheetData>
  <phoneticPr fontId="7" type="noConversion"/>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179201" r:id="rId4">
          <objectPr defaultSize="0" altText="" r:id="rId5">
            <anchor moveWithCells="1">
              <from>
                <xdr:col>8</xdr:col>
                <xdr:colOff>19050</xdr:colOff>
                <xdr:row>1</xdr:row>
                <xdr:rowOff>0</xdr:rowOff>
              </from>
              <to>
                <xdr:col>8</xdr:col>
                <xdr:colOff>180975</xdr:colOff>
                <xdr:row>1</xdr:row>
                <xdr:rowOff>152400</xdr:rowOff>
              </to>
            </anchor>
          </objectPr>
        </oleObject>
      </mc:Choice>
      <mc:Fallback>
        <oleObject progId="Paint.Picture" shapeId="17920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59"/>
  <sheetViews>
    <sheetView workbookViewId="0">
      <selection activeCell="B36" sqref="B36"/>
    </sheetView>
  </sheetViews>
  <sheetFormatPr defaultColWidth="9.140625" defaultRowHeight="12.75" x14ac:dyDescent="0.2"/>
  <cols>
    <col min="1" max="1" width="15" style="2" customWidth="1"/>
    <col min="2" max="2" width="54" style="2" customWidth="1"/>
    <col min="3" max="3" width="62.28515625" style="2" customWidth="1"/>
    <col min="4" max="4" width="6.5703125" style="2" customWidth="1"/>
    <col min="5" max="5" width="17" style="2" customWidth="1"/>
    <col min="6" max="6" width="17.140625" style="2" customWidth="1"/>
    <col min="7" max="7" width="7.5703125" style="2" customWidth="1"/>
    <col min="8" max="8" width="30.5703125" style="2" customWidth="1"/>
    <col min="9" max="9" width="2.7109375" style="3" customWidth="1"/>
    <col min="10" max="16384" width="9.140625" style="2"/>
  </cols>
  <sheetData>
    <row r="1" spans="1:9" ht="20.25" x14ac:dyDescent="0.3">
      <c r="A1" s="271" t="str">
        <f ca="1">MID(CELL("filename",A7),FIND("]",CELL("filename"),1)+1,255)</f>
        <v>Load Blend to Bin</v>
      </c>
      <c r="B1" s="271"/>
      <c r="C1" s="271"/>
      <c r="D1" s="271"/>
      <c r="E1" s="271"/>
      <c r="F1" s="271"/>
      <c r="G1" s="271"/>
      <c r="H1" s="271"/>
      <c r="I1" s="271"/>
    </row>
    <row r="2" spans="1:9" ht="3.75" customHeight="1" x14ac:dyDescent="0.3">
      <c r="A2" s="4"/>
      <c r="B2" s="4"/>
      <c r="C2" s="4"/>
      <c r="D2" s="4"/>
      <c r="E2" s="4"/>
      <c r="F2" s="4"/>
      <c r="G2" s="4"/>
      <c r="H2" s="4"/>
      <c r="I2" s="4"/>
    </row>
    <row r="3" spans="1:9" s="1" customFormat="1" x14ac:dyDescent="0.2">
      <c r="A3" s="5"/>
      <c r="B3" s="5"/>
      <c r="C3" s="5"/>
      <c r="D3" s="6"/>
      <c r="E3" s="6" t="s">
        <v>66</v>
      </c>
      <c r="F3" s="7"/>
      <c r="G3" s="8"/>
      <c r="H3" s="5"/>
      <c r="I3" s="5"/>
    </row>
    <row r="4" spans="1:9" s="1" customFormat="1" ht="12" x14ac:dyDescent="0.2">
      <c r="A4" s="5"/>
      <c r="B4" s="5"/>
      <c r="C4" s="5"/>
      <c r="D4" s="9" t="s">
        <v>67</v>
      </c>
      <c r="E4" s="10">
        <f>COUNTIF($D$12:$D$13,"U")</f>
        <v>0</v>
      </c>
      <c r="F4" s="11" t="str">
        <f>IF($E$9=0,"-",$E4/$E$9)</f>
        <v>-</v>
      </c>
      <c r="G4" s="12">
        <f>SUMIF($D$12:$D$13,"U",$G$12:$G$13)/60</f>
        <v>0</v>
      </c>
      <c r="H4" s="5"/>
      <c r="I4" s="5"/>
    </row>
    <row r="5" spans="1:9" s="1" customFormat="1" ht="12" x14ac:dyDescent="0.2">
      <c r="A5" s="5"/>
      <c r="B5" s="5"/>
      <c r="C5" s="5"/>
      <c r="D5" s="9" t="s">
        <v>68</v>
      </c>
      <c r="E5" s="10">
        <f>COUNTIF($D$12:$D$13,"P")</f>
        <v>0</v>
      </c>
      <c r="F5" s="11" t="str">
        <f>IF($E$9=0,"-",$E5/$E$9)</f>
        <v>-</v>
      </c>
      <c r="G5" s="13">
        <f>SUMIF($D$12:$D$13,"P",$G$12:$G$13)/60</f>
        <v>0</v>
      </c>
      <c r="H5" s="5"/>
      <c r="I5" s="5"/>
    </row>
    <row r="6" spans="1:9" s="1" customFormat="1" ht="12" x14ac:dyDescent="0.2">
      <c r="A6" s="5"/>
      <c r="B6" s="5"/>
      <c r="C6" s="5"/>
      <c r="D6" s="9" t="s">
        <v>69</v>
      </c>
      <c r="E6" s="10">
        <f>COUNTIF($D$12:$D$13,"F")</f>
        <v>0</v>
      </c>
      <c r="F6" s="11" t="str">
        <f>IF($E$9=0,"-",$E6/$E$9)</f>
        <v>-</v>
      </c>
      <c r="G6" s="13">
        <f>SUMIF($D$12:$D$13,"F",$G$12:$G$13)/60</f>
        <v>0</v>
      </c>
      <c r="H6" s="5"/>
      <c r="I6" s="5"/>
    </row>
    <row r="7" spans="1:9" s="1" customFormat="1" ht="12" x14ac:dyDescent="0.2">
      <c r="A7" s="14"/>
      <c r="B7" s="14"/>
      <c r="C7" s="15"/>
      <c r="D7" s="9" t="s">
        <v>70</v>
      </c>
      <c r="E7" s="10">
        <f>COUNTIF($D$12:$D$13,"S")</f>
        <v>0</v>
      </c>
      <c r="F7" s="11" t="str">
        <f>IF($E$9=0,"-",$E7/$E$9)</f>
        <v>-</v>
      </c>
      <c r="G7" s="13">
        <f>SUMIF($D$12:$D$13,"S",$G$12:$G$13)/60</f>
        <v>0</v>
      </c>
      <c r="H7" s="5"/>
      <c r="I7" s="5"/>
    </row>
    <row r="8" spans="1:9" s="1" customFormat="1" ht="12" x14ac:dyDescent="0.2">
      <c r="A8" s="14"/>
      <c r="B8" s="14"/>
      <c r="C8" s="15"/>
      <c r="D8" s="9" t="s">
        <v>71</v>
      </c>
      <c r="E8" s="10">
        <f>COUNTIF($D$12:$D$13,"B")</f>
        <v>0</v>
      </c>
      <c r="F8" s="16" t="str">
        <f>IF($E$9=0,"-",$E8/$E$9)</f>
        <v>-</v>
      </c>
      <c r="G8" s="13">
        <f>SUMIF($D$12:$D$13,"B",$G$12:$G$13)/60</f>
        <v>0</v>
      </c>
      <c r="H8" s="5"/>
      <c r="I8" s="5"/>
    </row>
    <row r="9" spans="1:9" s="1" customFormat="1" ht="12" hidden="1" x14ac:dyDescent="0.2">
      <c r="A9" s="14"/>
      <c r="B9" s="14"/>
      <c r="C9" s="14"/>
      <c r="D9" s="17" t="s">
        <v>42</v>
      </c>
      <c r="E9" s="18">
        <f>SUM(E4:E8)</f>
        <v>0</v>
      </c>
      <c r="F9" s="19" t="str">
        <f>IF($E$9=0,"-",$E$9/$E$9)</f>
        <v>-</v>
      </c>
      <c r="G9" s="20">
        <f>SUM(G4:G8)</f>
        <v>0</v>
      </c>
      <c r="I9" s="36"/>
    </row>
    <row r="10" spans="1:9" s="1" customFormat="1" ht="12" hidden="1" x14ac:dyDescent="0.2">
      <c r="A10" s="14"/>
      <c r="B10" s="14"/>
      <c r="C10" s="14"/>
      <c r="D10" s="21" t="s">
        <v>44</v>
      </c>
      <c r="E10" s="22">
        <f>COUNTIF($D$12:$D$13,"N/A")</f>
        <v>0</v>
      </c>
      <c r="F10" s="23"/>
      <c r="G10" s="24">
        <f>SUMIF($D$12:$D$13,"n/a",$G$12:$G$13)/60</f>
        <v>0</v>
      </c>
      <c r="I10" s="36"/>
    </row>
    <row r="11" spans="1:9" ht="4.5" customHeight="1" x14ac:dyDescent="0.2">
      <c r="A11" s="25"/>
      <c r="B11" s="25"/>
      <c r="C11" s="25"/>
      <c r="D11" s="25"/>
      <c r="E11" s="25"/>
      <c r="F11" s="25"/>
      <c r="G11" s="25"/>
      <c r="H11" s="25"/>
      <c r="I11" s="37"/>
    </row>
    <row r="12" spans="1:9" ht="29.25" customHeight="1" x14ac:dyDescent="0.2">
      <c r="A12" s="26" t="s">
        <v>72</v>
      </c>
      <c r="B12" s="26" t="s">
        <v>97</v>
      </c>
      <c r="C12" s="26" t="s">
        <v>73</v>
      </c>
      <c r="D12" s="26" t="s">
        <v>74</v>
      </c>
      <c r="E12" s="26" t="s">
        <v>75</v>
      </c>
      <c r="F12" s="26" t="s">
        <v>31</v>
      </c>
      <c r="G12" s="26" t="s">
        <v>76</v>
      </c>
      <c r="H12" s="27" t="s">
        <v>65</v>
      </c>
      <c r="I12" s="38"/>
    </row>
    <row r="13" spans="1:9" x14ac:dyDescent="0.2">
      <c r="A13" s="272" t="s">
        <v>98</v>
      </c>
      <c r="B13" s="273"/>
      <c r="C13" s="273"/>
      <c r="D13" s="273"/>
      <c r="E13" s="273"/>
      <c r="F13" s="273"/>
      <c r="G13" s="273"/>
      <c r="H13" s="273"/>
      <c r="I13" s="274"/>
    </row>
    <row r="14" spans="1:9" ht="34.5" customHeight="1" x14ac:dyDescent="0.2">
      <c r="A14" s="166" t="s">
        <v>117</v>
      </c>
      <c r="B14" s="177" t="s">
        <v>109</v>
      </c>
      <c r="C14" s="167" t="s">
        <v>103</v>
      </c>
      <c r="D14" s="28" t="s">
        <v>77</v>
      </c>
      <c r="E14" s="33">
        <v>45250</v>
      </c>
      <c r="F14" s="146" t="s">
        <v>99</v>
      </c>
      <c r="G14" s="29"/>
      <c r="H14" s="35"/>
      <c r="I14" s="34"/>
    </row>
    <row r="15" spans="1:9" ht="33" customHeight="1" x14ac:dyDescent="0.2">
      <c r="A15" s="166" t="s">
        <v>118</v>
      </c>
      <c r="B15" s="177" t="s">
        <v>102</v>
      </c>
      <c r="C15" s="167" t="s">
        <v>104</v>
      </c>
      <c r="D15" s="28" t="s">
        <v>77</v>
      </c>
      <c r="E15" s="33">
        <v>45250</v>
      </c>
      <c r="F15" s="146" t="s">
        <v>99</v>
      </c>
      <c r="G15" s="29"/>
      <c r="H15" s="35"/>
      <c r="I15" s="34"/>
    </row>
    <row r="16" spans="1:9" ht="22.5" customHeight="1" x14ac:dyDescent="0.2">
      <c r="A16" s="166" t="s">
        <v>118</v>
      </c>
      <c r="B16" s="41" t="s">
        <v>109</v>
      </c>
      <c r="C16" s="185" t="s">
        <v>114</v>
      </c>
      <c r="D16" s="28" t="s">
        <v>77</v>
      </c>
      <c r="E16" s="33">
        <v>45250</v>
      </c>
      <c r="F16" s="146" t="s">
        <v>99</v>
      </c>
      <c r="G16" s="29"/>
      <c r="H16" s="35"/>
      <c r="I16" s="34"/>
    </row>
    <row r="17" spans="1:9" ht="15.75" customHeight="1" x14ac:dyDescent="0.2">
      <c r="A17" s="30">
        <f>MAX(A$12:A16)+1</f>
        <v>1</v>
      </c>
      <c r="B17" s="32"/>
      <c r="C17" s="31"/>
      <c r="D17" s="28" t="s">
        <v>77</v>
      </c>
      <c r="E17" s="33"/>
      <c r="F17" s="34"/>
      <c r="G17" s="29"/>
      <c r="H17" s="35"/>
      <c r="I17" s="34"/>
    </row>
    <row r="18" spans="1:9" ht="15" customHeight="1" x14ac:dyDescent="0.2">
      <c r="A18" s="30">
        <f>MAX(A$12:A17)+1</f>
        <v>2</v>
      </c>
      <c r="B18" s="31"/>
      <c r="C18" s="31"/>
      <c r="D18" s="28" t="s">
        <v>77</v>
      </c>
      <c r="E18" s="33"/>
      <c r="F18" s="34"/>
      <c r="G18" s="29"/>
      <c r="H18" s="35"/>
      <c r="I18" s="34"/>
    </row>
    <row r="19" spans="1:9" x14ac:dyDescent="0.2">
      <c r="A19" s="30">
        <f>MAX(A$12:A18)+1</f>
        <v>3</v>
      </c>
      <c r="B19" s="32"/>
      <c r="C19" s="31"/>
      <c r="D19" s="28" t="s">
        <v>77</v>
      </c>
      <c r="E19" s="33"/>
      <c r="F19" s="34"/>
      <c r="G19" s="29"/>
      <c r="H19" s="35"/>
      <c r="I19" s="34"/>
    </row>
    <row r="20" spans="1:9" x14ac:dyDescent="0.2">
      <c r="A20" s="30">
        <f>MAX(A$12:A19)+1</f>
        <v>4</v>
      </c>
      <c r="B20" s="32"/>
      <c r="C20" s="31"/>
      <c r="D20" s="28" t="s">
        <v>77</v>
      </c>
      <c r="E20" s="33"/>
      <c r="F20" s="34"/>
      <c r="G20" s="29"/>
      <c r="H20" s="35"/>
      <c r="I20" s="34"/>
    </row>
    <row r="21" spans="1:9" x14ac:dyDescent="0.2">
      <c r="A21" s="30">
        <f>MAX(A$12:A20)+1</f>
        <v>5</v>
      </c>
      <c r="B21" s="31"/>
      <c r="C21" s="31"/>
      <c r="D21" s="28" t="s">
        <v>77</v>
      </c>
      <c r="E21" s="33"/>
      <c r="F21" s="34"/>
      <c r="G21" s="29"/>
      <c r="H21" s="35"/>
      <c r="I21" s="34"/>
    </row>
    <row r="22" spans="1:9" x14ac:dyDescent="0.2">
      <c r="A22" s="30">
        <f>MAX(A$12:A21)+1</f>
        <v>6</v>
      </c>
      <c r="B22" s="32"/>
      <c r="C22" s="31"/>
      <c r="D22" s="28" t="s">
        <v>77</v>
      </c>
      <c r="E22" s="33"/>
      <c r="F22" s="34"/>
      <c r="G22" s="29"/>
      <c r="H22" s="35"/>
      <c r="I22" s="34"/>
    </row>
    <row r="23" spans="1:9" x14ac:dyDescent="0.2">
      <c r="A23" s="30">
        <f>MAX(A$12:A22)+1</f>
        <v>7</v>
      </c>
      <c r="B23" s="32"/>
      <c r="C23" s="31"/>
      <c r="D23" s="28" t="s">
        <v>77</v>
      </c>
      <c r="E23" s="33"/>
      <c r="F23" s="34"/>
      <c r="G23" s="29"/>
      <c r="H23" s="35"/>
      <c r="I23" s="34"/>
    </row>
    <row r="24" spans="1:9" x14ac:dyDescent="0.2">
      <c r="A24" s="30">
        <f>MAX(A$12:A23)+1</f>
        <v>8</v>
      </c>
      <c r="B24" s="31"/>
      <c r="C24" s="31"/>
      <c r="D24" s="28" t="s">
        <v>77</v>
      </c>
      <c r="E24" s="33"/>
      <c r="F24" s="34"/>
      <c r="G24" s="29"/>
      <c r="H24" s="35"/>
      <c r="I24" s="34"/>
    </row>
    <row r="25" spans="1:9" x14ac:dyDescent="0.2">
      <c r="A25" s="30">
        <f>MAX(A$12:A24)+1</f>
        <v>9</v>
      </c>
      <c r="B25" s="32"/>
      <c r="C25" s="31"/>
      <c r="D25" s="28" t="s">
        <v>77</v>
      </c>
      <c r="E25" s="33"/>
      <c r="F25" s="34"/>
      <c r="G25" s="29"/>
      <c r="H25" s="35"/>
      <c r="I25" s="34"/>
    </row>
    <row r="26" spans="1:9" x14ac:dyDescent="0.2">
      <c r="A26" s="30">
        <f>MAX(A$12:A25)+1</f>
        <v>10</v>
      </c>
      <c r="B26" s="32"/>
      <c r="C26" s="31"/>
      <c r="D26" s="28" t="s">
        <v>77</v>
      </c>
      <c r="E26" s="33"/>
      <c r="F26" s="34"/>
      <c r="G26" s="29"/>
      <c r="H26" s="35"/>
      <c r="I26" s="34"/>
    </row>
    <row r="27" spans="1:9" x14ac:dyDescent="0.2">
      <c r="A27" s="30">
        <f>MAX(A$12:A26)+1</f>
        <v>11</v>
      </c>
      <c r="B27" s="31"/>
      <c r="C27" s="31"/>
      <c r="D27" s="28" t="s">
        <v>77</v>
      </c>
      <c r="E27" s="33"/>
      <c r="F27" s="34"/>
      <c r="G27" s="29"/>
      <c r="H27" s="35"/>
      <c r="I27" s="34"/>
    </row>
    <row r="28" spans="1:9" x14ac:dyDescent="0.2">
      <c r="A28" s="30">
        <f>MAX(A$12:A27)+1</f>
        <v>12</v>
      </c>
      <c r="B28" s="32"/>
      <c r="C28" s="31"/>
      <c r="D28" s="28" t="s">
        <v>77</v>
      </c>
      <c r="E28" s="33"/>
      <c r="F28" s="34"/>
      <c r="G28" s="29"/>
      <c r="H28" s="35"/>
      <c r="I28" s="34"/>
    </row>
    <row r="29" spans="1:9" x14ac:dyDescent="0.2">
      <c r="A29" s="30">
        <f>MAX(A$12:A28)+1</f>
        <v>13</v>
      </c>
      <c r="B29" s="32"/>
      <c r="C29" s="31"/>
      <c r="D29" s="28" t="s">
        <v>77</v>
      </c>
      <c r="E29" s="33"/>
      <c r="F29" s="34"/>
      <c r="G29" s="29"/>
      <c r="H29" s="35"/>
      <c r="I29" s="34"/>
    </row>
    <row r="30" spans="1:9" x14ac:dyDescent="0.2">
      <c r="A30" s="30">
        <f>MAX(A$12:A29)+1</f>
        <v>14</v>
      </c>
      <c r="B30" s="31"/>
      <c r="C30" s="31"/>
      <c r="D30" s="28" t="s">
        <v>77</v>
      </c>
      <c r="E30" s="33"/>
      <c r="F30" s="34"/>
      <c r="G30" s="29"/>
      <c r="H30" s="35"/>
      <c r="I30" s="34"/>
    </row>
    <row r="31" spans="1:9" x14ac:dyDescent="0.2">
      <c r="A31" s="30">
        <f>MAX(A$12:A30)+1</f>
        <v>15</v>
      </c>
      <c r="B31" s="32"/>
      <c r="C31" s="31"/>
      <c r="D31" s="28" t="s">
        <v>77</v>
      </c>
      <c r="E31" s="33"/>
      <c r="F31" s="34"/>
      <c r="G31" s="29"/>
      <c r="H31" s="35"/>
      <c r="I31" s="34"/>
    </row>
    <row r="32" spans="1:9" x14ac:dyDescent="0.2">
      <c r="A32" s="30">
        <f>MAX(A$12:A31)+1</f>
        <v>16</v>
      </c>
      <c r="B32" s="32"/>
      <c r="C32" s="31"/>
      <c r="D32" s="28" t="s">
        <v>77</v>
      </c>
      <c r="E32" s="33"/>
      <c r="F32" s="34"/>
      <c r="G32" s="29"/>
      <c r="H32" s="35"/>
      <c r="I32" s="34"/>
    </row>
    <row r="33" spans="1:9" x14ac:dyDescent="0.2">
      <c r="A33" s="30">
        <f>MAX(A$12:A32)+1</f>
        <v>17</v>
      </c>
      <c r="B33" s="31"/>
      <c r="C33" s="31"/>
      <c r="D33" s="28" t="s">
        <v>77</v>
      </c>
      <c r="E33" s="33"/>
      <c r="F33" s="34"/>
      <c r="G33" s="29"/>
      <c r="H33" s="35"/>
      <c r="I33" s="34"/>
    </row>
    <row r="34" spans="1:9" x14ac:dyDescent="0.2">
      <c r="A34" s="30">
        <f>MAX(A$12:A33)+1</f>
        <v>18</v>
      </c>
      <c r="B34" s="32"/>
      <c r="C34" s="31"/>
      <c r="D34" s="28" t="s">
        <v>77</v>
      </c>
      <c r="E34" s="33"/>
      <c r="F34" s="34"/>
      <c r="G34" s="29"/>
      <c r="H34" s="35"/>
      <c r="I34" s="34"/>
    </row>
    <row r="35" spans="1:9" x14ac:dyDescent="0.2">
      <c r="A35" s="30">
        <f>MAX(A$12:A34)+1</f>
        <v>19</v>
      </c>
      <c r="B35" s="32"/>
      <c r="C35" s="31"/>
      <c r="D35" s="28" t="s">
        <v>77</v>
      </c>
      <c r="E35" s="33"/>
      <c r="F35" s="34"/>
      <c r="G35" s="29"/>
      <c r="H35" s="35"/>
      <c r="I35" s="34"/>
    </row>
    <row r="36" spans="1:9" x14ac:dyDescent="0.2">
      <c r="A36" s="30">
        <f>MAX(A$12:A35)+1</f>
        <v>20</v>
      </c>
      <c r="B36" s="31"/>
      <c r="C36" s="31"/>
      <c r="D36" s="28" t="s">
        <v>77</v>
      </c>
      <c r="E36" s="33"/>
      <c r="F36" s="34"/>
      <c r="G36" s="29"/>
      <c r="H36" s="35"/>
      <c r="I36" s="34"/>
    </row>
    <row r="37" spans="1:9" x14ac:dyDescent="0.2">
      <c r="A37" s="30">
        <f>MAX(A$12:A36)+1</f>
        <v>21</v>
      </c>
      <c r="B37" s="32"/>
      <c r="C37" s="31"/>
      <c r="D37" s="28" t="s">
        <v>77</v>
      </c>
      <c r="E37" s="33"/>
      <c r="F37" s="34"/>
      <c r="G37" s="29"/>
      <c r="H37" s="35"/>
      <c r="I37" s="34"/>
    </row>
    <row r="38" spans="1:9" x14ac:dyDescent="0.2">
      <c r="A38" s="30">
        <f>MAX(A$12:A37)+1</f>
        <v>22</v>
      </c>
      <c r="B38" s="32"/>
      <c r="C38" s="31"/>
      <c r="D38" s="28" t="s">
        <v>77</v>
      </c>
      <c r="E38" s="33"/>
      <c r="F38" s="34"/>
      <c r="G38" s="29"/>
      <c r="H38" s="35"/>
      <c r="I38" s="34"/>
    </row>
    <row r="39" spans="1:9" x14ac:dyDescent="0.2">
      <c r="A39" s="30">
        <f>MAX(A$12:A38)+1</f>
        <v>23</v>
      </c>
      <c r="B39" s="31"/>
      <c r="C39" s="31"/>
      <c r="D39" s="28" t="s">
        <v>77</v>
      </c>
      <c r="E39" s="33"/>
      <c r="F39" s="34"/>
      <c r="G39" s="29"/>
      <c r="H39" s="35"/>
      <c r="I39" s="34"/>
    </row>
    <row r="40" spans="1:9" x14ac:dyDescent="0.2">
      <c r="A40" s="30">
        <f>MAX(A$12:A39)+1</f>
        <v>24</v>
      </c>
      <c r="B40" s="32"/>
      <c r="C40" s="31"/>
      <c r="D40" s="28" t="s">
        <v>77</v>
      </c>
      <c r="E40" s="33"/>
      <c r="F40" s="34"/>
      <c r="G40" s="29"/>
      <c r="H40" s="35"/>
      <c r="I40" s="34"/>
    </row>
    <row r="41" spans="1:9" x14ac:dyDescent="0.2">
      <c r="A41" s="30">
        <f>MAX(A$12:A40)+1</f>
        <v>25</v>
      </c>
      <c r="B41" s="32"/>
      <c r="C41" s="31"/>
      <c r="D41" s="28" t="s">
        <v>77</v>
      </c>
      <c r="E41" s="33"/>
      <c r="F41" s="34"/>
      <c r="G41" s="29"/>
      <c r="H41" s="35"/>
      <c r="I41" s="34"/>
    </row>
    <row r="42" spans="1:9" x14ac:dyDescent="0.2">
      <c r="A42" s="30">
        <f>MAX(A$12:A41)+1</f>
        <v>26</v>
      </c>
      <c r="B42" s="31"/>
      <c r="C42" s="31"/>
      <c r="D42" s="28" t="s">
        <v>77</v>
      </c>
      <c r="E42" s="33"/>
      <c r="F42" s="34"/>
      <c r="G42" s="29"/>
      <c r="H42" s="35"/>
      <c r="I42" s="34"/>
    </row>
    <row r="43" spans="1:9" x14ac:dyDescent="0.2">
      <c r="A43" s="30">
        <f>MAX(A$12:A42)+1</f>
        <v>27</v>
      </c>
      <c r="B43" s="32"/>
      <c r="C43" s="31"/>
      <c r="D43" s="28" t="s">
        <v>77</v>
      </c>
      <c r="E43" s="33"/>
      <c r="F43" s="34"/>
      <c r="G43" s="29"/>
      <c r="H43" s="35"/>
      <c r="I43" s="34"/>
    </row>
    <row r="44" spans="1:9" x14ac:dyDescent="0.2">
      <c r="A44" s="30">
        <f>MAX(A$12:A43)+1</f>
        <v>28</v>
      </c>
      <c r="B44" s="32"/>
      <c r="C44" s="31"/>
      <c r="D44" s="28" t="s">
        <v>77</v>
      </c>
      <c r="E44" s="33"/>
      <c r="F44" s="34"/>
      <c r="G44" s="29"/>
      <c r="H44" s="35"/>
      <c r="I44" s="34"/>
    </row>
    <row r="45" spans="1:9" x14ac:dyDescent="0.2">
      <c r="A45" s="30">
        <f>MAX(A$12:A44)+1</f>
        <v>29</v>
      </c>
      <c r="B45" s="31"/>
      <c r="C45" s="31"/>
      <c r="D45" s="28" t="s">
        <v>77</v>
      </c>
      <c r="E45" s="33"/>
      <c r="F45" s="34"/>
      <c r="G45" s="29"/>
      <c r="H45" s="35"/>
      <c r="I45" s="34"/>
    </row>
    <row r="46" spans="1:9" x14ac:dyDescent="0.2">
      <c r="A46" s="30">
        <f>MAX(A$12:A45)+1</f>
        <v>30</v>
      </c>
      <c r="B46" s="32"/>
      <c r="C46" s="31"/>
      <c r="D46" s="28" t="s">
        <v>77</v>
      </c>
      <c r="E46" s="33"/>
      <c r="F46" s="34"/>
      <c r="G46" s="29"/>
      <c r="H46" s="35"/>
      <c r="I46" s="34"/>
    </row>
    <row r="47" spans="1:9" x14ac:dyDescent="0.2">
      <c r="A47" s="30">
        <f>MAX(A$12:A46)+1</f>
        <v>31</v>
      </c>
      <c r="B47" s="32"/>
      <c r="C47" s="31"/>
      <c r="D47" s="28" t="s">
        <v>77</v>
      </c>
      <c r="E47" s="33"/>
      <c r="F47" s="34"/>
      <c r="G47" s="29"/>
      <c r="H47" s="35"/>
      <c r="I47" s="34"/>
    </row>
    <row r="48" spans="1:9" x14ac:dyDescent="0.2">
      <c r="A48" s="30">
        <f>MAX(A$12:A47)+1</f>
        <v>32</v>
      </c>
      <c r="B48" s="31"/>
      <c r="C48" s="31"/>
      <c r="D48" s="28" t="s">
        <v>77</v>
      </c>
      <c r="E48" s="33"/>
      <c r="F48" s="34"/>
      <c r="G48" s="29"/>
      <c r="H48" s="35"/>
      <c r="I48" s="34"/>
    </row>
    <row r="49" spans="1:9" x14ac:dyDescent="0.2">
      <c r="A49" s="30">
        <f>MAX(A$12:A48)+1</f>
        <v>33</v>
      </c>
      <c r="B49" s="32"/>
      <c r="C49" s="31"/>
      <c r="D49" s="28" t="s">
        <v>77</v>
      </c>
      <c r="E49" s="33"/>
      <c r="F49" s="34"/>
      <c r="G49" s="29"/>
      <c r="H49" s="35"/>
      <c r="I49" s="34"/>
    </row>
    <row r="50" spans="1:9" x14ac:dyDescent="0.2">
      <c r="A50" s="30">
        <f>MAX(A$12:A49)+1</f>
        <v>34</v>
      </c>
      <c r="B50" s="32"/>
      <c r="C50" s="31"/>
      <c r="D50" s="28" t="s">
        <v>77</v>
      </c>
      <c r="E50" s="33"/>
      <c r="F50" s="34"/>
      <c r="G50" s="29"/>
      <c r="H50" s="35"/>
      <c r="I50" s="34"/>
    </row>
    <row r="51" spans="1:9" x14ac:dyDescent="0.2">
      <c r="A51" s="30">
        <f>MAX(A$12:A50)+1</f>
        <v>35</v>
      </c>
      <c r="B51" s="31"/>
      <c r="C51" s="31"/>
      <c r="D51" s="28" t="s">
        <v>77</v>
      </c>
      <c r="E51" s="33"/>
      <c r="F51" s="34"/>
      <c r="G51" s="29"/>
      <c r="H51" s="35"/>
      <c r="I51" s="34"/>
    </row>
    <row r="52" spans="1:9" x14ac:dyDescent="0.2">
      <c r="A52" s="30">
        <f>MAX(A$12:A51)+1</f>
        <v>36</v>
      </c>
      <c r="B52" s="32"/>
      <c r="C52" s="31"/>
      <c r="D52" s="28" t="s">
        <v>77</v>
      </c>
      <c r="E52" s="33"/>
      <c r="F52" s="34"/>
      <c r="G52" s="29"/>
      <c r="H52" s="35"/>
      <c r="I52" s="34"/>
    </row>
    <row r="53" spans="1:9" x14ac:dyDescent="0.2">
      <c r="A53" s="30">
        <f>MAX(A$12:A52)+1</f>
        <v>37</v>
      </c>
      <c r="B53" s="32"/>
      <c r="C53" s="31"/>
      <c r="D53" s="28" t="s">
        <v>77</v>
      </c>
      <c r="E53" s="33"/>
      <c r="F53" s="34"/>
      <c r="G53" s="29"/>
      <c r="H53" s="35"/>
      <c r="I53" s="34"/>
    </row>
    <row r="54" spans="1:9" x14ac:dyDescent="0.2">
      <c r="A54" s="30">
        <f>MAX(A$12:A53)+1</f>
        <v>38</v>
      </c>
      <c r="B54" s="31"/>
      <c r="C54" s="31"/>
      <c r="D54" s="28" t="s">
        <v>77</v>
      </c>
      <c r="E54" s="33"/>
      <c r="F54" s="34"/>
      <c r="G54" s="29"/>
      <c r="H54" s="35"/>
      <c r="I54" s="34"/>
    </row>
    <row r="55" spans="1:9" x14ac:dyDescent="0.2">
      <c r="A55" s="30">
        <f>MAX(A$12:A54)+1</f>
        <v>39</v>
      </c>
      <c r="B55" s="32"/>
      <c r="C55" s="31"/>
      <c r="D55" s="28" t="s">
        <v>77</v>
      </c>
      <c r="E55" s="33"/>
      <c r="F55" s="34"/>
      <c r="G55" s="29"/>
      <c r="H55" s="35"/>
      <c r="I55" s="34"/>
    </row>
    <row r="56" spans="1:9" x14ac:dyDescent="0.2">
      <c r="A56" s="30">
        <f>MAX(A$12:A55)+1</f>
        <v>40</v>
      </c>
      <c r="B56" s="32"/>
      <c r="C56" s="31"/>
      <c r="D56" s="28" t="s">
        <v>77</v>
      </c>
      <c r="E56" s="33"/>
      <c r="F56" s="34"/>
      <c r="G56" s="29"/>
      <c r="H56" s="35"/>
      <c r="I56" s="34"/>
    </row>
    <row r="57" spans="1:9" x14ac:dyDescent="0.2">
      <c r="A57" s="30">
        <f>MAX(A$12:A56)+1</f>
        <v>41</v>
      </c>
      <c r="B57" s="31"/>
      <c r="C57" s="31"/>
      <c r="D57" s="28" t="s">
        <v>77</v>
      </c>
      <c r="E57" s="33"/>
      <c r="F57" s="34"/>
      <c r="G57" s="29"/>
      <c r="H57" s="35"/>
      <c r="I57" s="34"/>
    </row>
    <row r="58" spans="1:9" x14ac:dyDescent="0.2">
      <c r="A58" s="275"/>
      <c r="B58" s="275"/>
      <c r="C58" s="275"/>
      <c r="D58" s="275"/>
      <c r="E58" s="275"/>
      <c r="F58" s="275"/>
      <c r="G58" s="275"/>
      <c r="H58" s="275"/>
      <c r="I58" s="275"/>
    </row>
    <row r="59" spans="1:9" x14ac:dyDescent="0.2">
      <c r="A59" s="276" t="s">
        <v>78</v>
      </c>
      <c r="B59" s="276"/>
      <c r="C59" s="276"/>
      <c r="D59" s="276"/>
      <c r="E59" s="276"/>
      <c r="F59" s="276"/>
      <c r="G59" s="276"/>
      <c r="H59" s="276"/>
      <c r="I59" s="276"/>
    </row>
  </sheetData>
  <mergeCells count="4">
    <mergeCell ref="A1:I1"/>
    <mergeCell ref="A13:I13"/>
    <mergeCell ref="A58:I58"/>
    <mergeCell ref="A59:I59"/>
  </mergeCells>
  <phoneticPr fontId="7" type="noConversion"/>
  <conditionalFormatting sqref="D14:D57">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2700-000000000000}"/>
    <dataValidation allowBlank="1" showErrorMessage="1" promptTitle="Valid values include:" sqref="D12" xr:uid="{00000000-0002-0000-2700-000001000000}"/>
    <dataValidation type="list" showInputMessage="1" showErrorMessage="1" promptTitle="Valid values include:" prompt="U - Untested_x000a_P - Pass_x000a_F - Fail_x000a_B - Blocked_x000a_S - Skipped_x000a_n/a - Not applicable_x000a_" sqref="D14:D57" xr:uid="{00000000-0002-0000-2700-000002000000}">
      <formula1>"U,P,F,B,S,n/a"</formula1>
    </dataValidation>
  </dataValidations>
  <hyperlinks>
    <hyperlink ref="B14" location="'UC009'!D2" display="Load Blend to Bulker -- No Data existed in Blend in the BIN " xr:uid="{6050FF77-2D69-4426-813E-10A809488C0F}"/>
    <hyperlink ref="B15" location="'UC009'!D32" display="The Blend of the target BIN are different from the source BIN" xr:uid="{6DC7C143-49AE-47AE-849A-3854DD7CDD3C}"/>
  </hyperlink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76129" r:id="rId4">
          <objectPr defaultSize="0" altText=""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7612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4F203-3D9E-4F84-8D63-4FFBBEFDF199}">
  <dimension ref="A1:G75"/>
  <sheetViews>
    <sheetView tabSelected="1" topLeftCell="A24" workbookViewId="0">
      <selection activeCell="D36" sqref="D36"/>
    </sheetView>
  </sheetViews>
  <sheetFormatPr defaultRowHeight="12.75" x14ac:dyDescent="0.2"/>
  <cols>
    <col min="2" max="2" width="50.7109375" customWidth="1"/>
    <col min="3" max="3" width="34.7109375" customWidth="1"/>
    <col min="4" max="4" width="72.28515625" customWidth="1"/>
    <col min="5" max="5" width="45.7109375" customWidth="1"/>
    <col min="6" max="6" width="13.28515625" customWidth="1"/>
    <col min="7" max="7" width="14.42578125" customWidth="1"/>
  </cols>
  <sheetData>
    <row r="1" spans="1:7" ht="18.75" customHeight="1" thickBot="1" x14ac:dyDescent="0.25">
      <c r="A1" s="288" t="s">
        <v>107</v>
      </c>
      <c r="B1" s="289"/>
      <c r="C1" s="289"/>
      <c r="D1" s="289"/>
      <c r="E1" s="289"/>
      <c r="F1" s="289"/>
      <c r="G1" s="289"/>
    </row>
    <row r="2" spans="1:7" ht="21.75" customHeight="1" thickTop="1" x14ac:dyDescent="0.2">
      <c r="A2" s="168"/>
      <c r="B2" s="169" t="s">
        <v>79</v>
      </c>
      <c r="C2" s="290" t="s">
        <v>120</v>
      </c>
      <c r="D2" s="291"/>
      <c r="E2" s="292"/>
      <c r="F2" s="170" t="s">
        <v>80</v>
      </c>
      <c r="G2" s="171" t="s">
        <v>108</v>
      </c>
    </row>
    <row r="3" spans="1:7" ht="20.25" customHeight="1" x14ac:dyDescent="0.2">
      <c r="A3" s="147"/>
      <c r="B3" s="148" t="s">
        <v>81</v>
      </c>
      <c r="C3" s="293" t="s">
        <v>115</v>
      </c>
      <c r="D3" s="294"/>
      <c r="E3" s="294"/>
      <c r="F3" s="294"/>
      <c r="G3" s="295"/>
    </row>
    <row r="4" spans="1:7" ht="20.25" customHeight="1" x14ac:dyDescent="0.2">
      <c r="A4" s="149"/>
      <c r="B4" s="148" t="s">
        <v>82</v>
      </c>
      <c r="C4" s="277" t="s">
        <v>121</v>
      </c>
      <c r="D4" s="278"/>
      <c r="E4" s="278"/>
      <c r="F4" s="278"/>
      <c r="G4" s="278"/>
    </row>
    <row r="5" spans="1:7" ht="30" customHeight="1" x14ac:dyDescent="0.2">
      <c r="A5" s="149"/>
      <c r="B5" s="148" t="s">
        <v>83</v>
      </c>
      <c r="C5" s="165"/>
      <c r="D5" s="165"/>
      <c r="E5" s="165"/>
      <c r="F5" s="165"/>
      <c r="G5" s="165"/>
    </row>
    <row r="6" spans="1:7" ht="157.5" customHeight="1" thickBot="1" x14ac:dyDescent="0.25">
      <c r="A6" s="150"/>
      <c r="B6" s="151" t="s">
        <v>84</v>
      </c>
      <c r="C6" s="279" t="s">
        <v>170</v>
      </c>
      <c r="D6" s="280"/>
      <c r="E6" s="280"/>
      <c r="F6" s="280"/>
      <c r="G6" s="281"/>
    </row>
    <row r="7" spans="1:7" x14ac:dyDescent="0.2">
      <c r="A7" s="152"/>
      <c r="B7" s="153" t="s">
        <v>85</v>
      </c>
      <c r="C7" s="282" t="s">
        <v>113</v>
      </c>
      <c r="D7" s="283"/>
      <c r="E7" s="284"/>
      <c r="F7" s="154" t="s">
        <v>86</v>
      </c>
      <c r="G7" s="172">
        <v>45244</v>
      </c>
    </row>
    <row r="8" spans="1:7" ht="13.5" thickBot="1" x14ac:dyDescent="0.25">
      <c r="A8" s="155"/>
      <c r="B8" s="156" t="s">
        <v>122</v>
      </c>
      <c r="C8" s="285" t="s">
        <v>88</v>
      </c>
      <c r="D8" s="286"/>
      <c r="E8" s="287"/>
      <c r="F8" s="157" t="s">
        <v>89</v>
      </c>
      <c r="G8" s="173" t="s">
        <v>100</v>
      </c>
    </row>
    <row r="9" spans="1:7" ht="19.5" customHeight="1" thickBot="1" x14ac:dyDescent="0.25">
      <c r="A9" s="158" t="s">
        <v>90</v>
      </c>
      <c r="B9" s="159" t="s">
        <v>91</v>
      </c>
      <c r="C9" s="159" t="s">
        <v>95</v>
      </c>
      <c r="D9" s="159" t="s">
        <v>92</v>
      </c>
      <c r="E9" s="159" t="s">
        <v>96</v>
      </c>
      <c r="F9" s="160" t="s">
        <v>74</v>
      </c>
      <c r="G9" s="174" t="s">
        <v>93</v>
      </c>
    </row>
    <row r="10" spans="1:7" ht="32.25" customHeight="1" x14ac:dyDescent="0.2">
      <c r="A10" s="161">
        <v>1</v>
      </c>
      <c r="B10" s="39" t="s">
        <v>168</v>
      </c>
      <c r="C10" s="39"/>
      <c r="D10" s="40" t="s">
        <v>123</v>
      </c>
      <c r="E10" s="40"/>
      <c r="F10" s="175" t="s">
        <v>68</v>
      </c>
      <c r="G10" s="40"/>
    </row>
    <row r="11" spans="1:7" ht="44.25" customHeight="1" x14ac:dyDescent="0.2">
      <c r="A11" s="161">
        <v>2</v>
      </c>
      <c r="B11" s="39" t="s">
        <v>124</v>
      </c>
      <c r="C11" s="39"/>
      <c r="D11" s="40" t="s">
        <v>169</v>
      </c>
      <c r="E11" s="40"/>
      <c r="F11" s="175" t="s">
        <v>68</v>
      </c>
      <c r="G11" s="40"/>
    </row>
    <row r="12" spans="1:7" ht="33.75" customHeight="1" x14ac:dyDescent="0.2">
      <c r="A12" s="161">
        <v>3</v>
      </c>
      <c r="B12" s="39" t="s">
        <v>126</v>
      </c>
      <c r="C12" s="39"/>
      <c r="D12" s="40" t="s">
        <v>127</v>
      </c>
      <c r="E12" s="40"/>
      <c r="F12" s="175" t="s">
        <v>68</v>
      </c>
      <c r="G12" s="40"/>
    </row>
    <row r="13" spans="1:7" ht="26.25" customHeight="1" x14ac:dyDescent="0.2">
      <c r="A13" s="161">
        <v>4</v>
      </c>
      <c r="B13" s="39" t="s">
        <v>128</v>
      </c>
      <c r="C13" s="39"/>
      <c r="D13" s="40" t="s">
        <v>171</v>
      </c>
      <c r="E13" s="40"/>
      <c r="F13" s="175" t="s">
        <v>68</v>
      </c>
      <c r="G13" s="40" t="s">
        <v>100</v>
      </c>
    </row>
    <row r="14" spans="1:7" ht="20.25" customHeight="1" x14ac:dyDescent="0.2">
      <c r="A14" s="161">
        <v>5</v>
      </c>
      <c r="B14" s="39" t="s">
        <v>112</v>
      </c>
      <c r="C14" s="39"/>
      <c r="D14" s="40" t="s">
        <v>119</v>
      </c>
      <c r="E14" s="40"/>
      <c r="F14" s="175" t="s">
        <v>68</v>
      </c>
      <c r="G14" s="40" t="s">
        <v>100</v>
      </c>
    </row>
    <row r="15" spans="1:7" ht="45.75" customHeight="1" x14ac:dyDescent="0.2">
      <c r="A15" s="161">
        <v>6</v>
      </c>
      <c r="B15" s="39" t="s">
        <v>129</v>
      </c>
      <c r="C15" s="39"/>
      <c r="D15" s="40" t="s">
        <v>130</v>
      </c>
      <c r="E15" s="40" t="s">
        <v>131</v>
      </c>
      <c r="F15" s="175" t="s">
        <v>68</v>
      </c>
      <c r="G15" s="40"/>
    </row>
    <row r="16" spans="1:7" ht="43.5" customHeight="1" x14ac:dyDescent="0.2">
      <c r="A16" s="161">
        <v>7</v>
      </c>
      <c r="B16" s="39" t="s">
        <v>124</v>
      </c>
      <c r="C16" s="39"/>
      <c r="D16" s="40" t="s">
        <v>125</v>
      </c>
      <c r="E16" s="40" t="s">
        <v>132</v>
      </c>
      <c r="F16" s="175" t="s">
        <v>68</v>
      </c>
      <c r="G16" s="40"/>
    </row>
    <row r="17" spans="1:7" ht="27.75" customHeight="1" x14ac:dyDescent="0.2">
      <c r="A17" s="161">
        <v>8</v>
      </c>
      <c r="B17" s="39" t="s">
        <v>133</v>
      </c>
      <c r="C17" s="39"/>
      <c r="D17" s="40" t="s">
        <v>127</v>
      </c>
      <c r="E17" s="40"/>
      <c r="F17" s="175" t="s">
        <v>68</v>
      </c>
      <c r="G17" s="40"/>
    </row>
    <row r="18" spans="1:7" ht="132.75" customHeight="1" x14ac:dyDescent="0.2">
      <c r="A18" s="161">
        <v>9</v>
      </c>
      <c r="B18" s="39" t="s">
        <v>128</v>
      </c>
      <c r="C18" s="39"/>
      <c r="D18" s="40" t="s">
        <v>134</v>
      </c>
      <c r="E18" s="40"/>
      <c r="F18" s="175" t="s">
        <v>68</v>
      </c>
      <c r="G18" s="40"/>
    </row>
    <row r="19" spans="1:7" ht="21" customHeight="1" x14ac:dyDescent="0.2">
      <c r="A19" s="161">
        <v>10</v>
      </c>
      <c r="B19" s="39" t="s">
        <v>112</v>
      </c>
      <c r="C19" s="39"/>
      <c r="D19" s="40" t="s">
        <v>119</v>
      </c>
      <c r="E19" s="40"/>
      <c r="F19" s="175" t="s">
        <v>68</v>
      </c>
      <c r="G19" s="40" t="s">
        <v>100</v>
      </c>
    </row>
    <row r="20" spans="1:7" ht="29.25" customHeight="1" x14ac:dyDescent="0.2">
      <c r="A20" s="180">
        <v>11</v>
      </c>
      <c r="B20" s="181" t="s">
        <v>135</v>
      </c>
      <c r="C20" s="181"/>
      <c r="D20" s="179" t="s">
        <v>137</v>
      </c>
      <c r="E20" s="179" t="s">
        <v>136</v>
      </c>
      <c r="F20" s="175" t="s">
        <v>68</v>
      </c>
      <c r="G20" s="179"/>
    </row>
    <row r="21" spans="1:7" ht="36" x14ac:dyDescent="0.2">
      <c r="A21" s="182">
        <v>12</v>
      </c>
      <c r="B21" s="183" t="s">
        <v>138</v>
      </c>
      <c r="C21" s="183"/>
      <c r="D21" s="40" t="s">
        <v>125</v>
      </c>
      <c r="E21" s="179"/>
      <c r="F21" s="175" t="s">
        <v>68</v>
      </c>
      <c r="G21" s="179"/>
    </row>
    <row r="22" spans="1:7" ht="13.5" thickBot="1" x14ac:dyDescent="0.25">
      <c r="A22" s="176">
        <v>13</v>
      </c>
      <c r="B22" s="162" t="s">
        <v>94</v>
      </c>
      <c r="C22" s="162"/>
      <c r="D22" s="163"/>
      <c r="E22" s="163"/>
      <c r="F22" s="163"/>
      <c r="G22" s="163"/>
    </row>
    <row r="24" spans="1:7" ht="27" customHeight="1" x14ac:dyDescent="0.2"/>
    <row r="25" spans="1:7" ht="23.25" customHeight="1" thickBot="1" x14ac:dyDescent="0.25">
      <c r="A25" s="288" t="s">
        <v>108</v>
      </c>
      <c r="B25" s="289"/>
      <c r="C25" s="289"/>
      <c r="D25" s="289"/>
      <c r="E25" s="289"/>
      <c r="F25" s="289"/>
      <c r="G25" s="289"/>
    </row>
    <row r="26" spans="1:7" ht="17.25" customHeight="1" thickTop="1" x14ac:dyDescent="0.2">
      <c r="A26" s="168"/>
      <c r="B26" s="169" t="s">
        <v>79</v>
      </c>
      <c r="C26" s="290" t="s">
        <v>139</v>
      </c>
      <c r="D26" s="291"/>
      <c r="E26" s="292"/>
      <c r="F26" s="170" t="s">
        <v>80</v>
      </c>
      <c r="G26" s="171" t="s">
        <v>107</v>
      </c>
    </row>
    <row r="27" spans="1:7" ht="18" customHeight="1" x14ac:dyDescent="0.2">
      <c r="A27" s="147"/>
      <c r="B27" s="148" t="s">
        <v>81</v>
      </c>
      <c r="C27" s="293" t="s">
        <v>110</v>
      </c>
      <c r="D27" s="294"/>
      <c r="E27" s="294"/>
      <c r="F27" s="294"/>
      <c r="G27" s="295"/>
    </row>
    <row r="28" spans="1:7" ht="31.5" customHeight="1" x14ac:dyDescent="0.2">
      <c r="A28" s="149"/>
      <c r="B28" s="148" t="s">
        <v>82</v>
      </c>
      <c r="C28" s="293"/>
      <c r="D28" s="294"/>
      <c r="E28" s="294"/>
      <c r="F28" s="294"/>
      <c r="G28" s="295"/>
    </row>
    <row r="29" spans="1:7" ht="16.5" customHeight="1" x14ac:dyDescent="0.2">
      <c r="A29" s="149"/>
      <c r="B29" s="148" t="s">
        <v>83</v>
      </c>
      <c r="C29" s="277"/>
      <c r="D29" s="278"/>
      <c r="E29" s="278"/>
      <c r="F29" s="278"/>
      <c r="G29" s="278"/>
    </row>
    <row r="30" spans="1:7" ht="107.25" customHeight="1" thickBot="1" x14ac:dyDescent="0.25">
      <c r="A30" s="150"/>
      <c r="B30" s="151" t="s">
        <v>84</v>
      </c>
      <c r="C30" s="279" t="s">
        <v>166</v>
      </c>
      <c r="D30" s="280"/>
      <c r="E30" s="280"/>
      <c r="F30" s="280"/>
      <c r="G30" s="281"/>
    </row>
    <row r="31" spans="1:7" x14ac:dyDescent="0.2">
      <c r="A31" s="152"/>
      <c r="B31" s="153" t="s">
        <v>85</v>
      </c>
      <c r="C31" s="282" t="s">
        <v>99</v>
      </c>
      <c r="D31" s="283"/>
      <c r="E31" s="284"/>
      <c r="F31" s="154" t="s">
        <v>86</v>
      </c>
      <c r="G31" s="172">
        <v>45250</v>
      </c>
    </row>
    <row r="32" spans="1:7" ht="32.25" customHeight="1" thickBot="1" x14ac:dyDescent="0.25">
      <c r="A32" s="155"/>
      <c r="B32" s="156" t="s">
        <v>87</v>
      </c>
      <c r="C32" s="285" t="s">
        <v>88</v>
      </c>
      <c r="D32" s="286"/>
      <c r="E32" s="287"/>
      <c r="F32" s="157" t="s">
        <v>89</v>
      </c>
      <c r="G32" s="173" t="s">
        <v>100</v>
      </c>
    </row>
    <row r="33" spans="1:7" ht="36.75" customHeight="1" thickBot="1" x14ac:dyDescent="0.25">
      <c r="A33" s="158" t="s">
        <v>90</v>
      </c>
      <c r="B33" s="159" t="s">
        <v>91</v>
      </c>
      <c r="C33" s="159" t="s">
        <v>95</v>
      </c>
      <c r="D33" s="159" t="s">
        <v>92</v>
      </c>
      <c r="E33" s="159" t="s">
        <v>96</v>
      </c>
      <c r="F33" s="160" t="s">
        <v>74</v>
      </c>
      <c r="G33" s="174" t="s">
        <v>93</v>
      </c>
    </row>
    <row r="34" spans="1:7" ht="27" customHeight="1" x14ac:dyDescent="0.2">
      <c r="A34" s="161">
        <v>1</v>
      </c>
      <c r="B34" s="39" t="s">
        <v>140</v>
      </c>
      <c r="C34" s="39" t="s">
        <v>110</v>
      </c>
      <c r="D34" s="40" t="s">
        <v>141</v>
      </c>
      <c r="E34" s="40" t="s">
        <v>100</v>
      </c>
      <c r="F34" s="175" t="s">
        <v>68</v>
      </c>
      <c r="G34" s="40" t="s">
        <v>100</v>
      </c>
    </row>
    <row r="35" spans="1:7" ht="50.25" customHeight="1" x14ac:dyDescent="0.2">
      <c r="A35" s="161">
        <v>2</v>
      </c>
      <c r="B35" s="39" t="s">
        <v>172</v>
      </c>
      <c r="C35" s="39"/>
      <c r="D35" s="40" t="s">
        <v>173</v>
      </c>
      <c r="E35" s="40"/>
      <c r="F35" s="175" t="s">
        <v>68</v>
      </c>
      <c r="G35" s="40"/>
    </row>
    <row r="36" spans="1:7" ht="25.5" customHeight="1" x14ac:dyDescent="0.2">
      <c r="A36" s="161">
        <v>3</v>
      </c>
      <c r="B36" s="186" t="s">
        <v>152</v>
      </c>
      <c r="C36" s="39"/>
      <c r="D36" s="40" t="s">
        <v>142</v>
      </c>
      <c r="E36" s="40"/>
      <c r="F36" s="175" t="s">
        <v>68</v>
      </c>
      <c r="G36" s="40"/>
    </row>
    <row r="37" spans="1:7" ht="23.25" customHeight="1" x14ac:dyDescent="0.2">
      <c r="A37" s="161">
        <v>4</v>
      </c>
      <c r="B37" s="39" t="s">
        <v>128</v>
      </c>
      <c r="C37" s="39"/>
      <c r="D37" s="178" t="s">
        <v>146</v>
      </c>
      <c r="E37" s="178"/>
      <c r="F37" s="175" t="s">
        <v>68</v>
      </c>
      <c r="G37" s="40"/>
    </row>
    <row r="38" spans="1:7" ht="25.5" customHeight="1" x14ac:dyDescent="0.2">
      <c r="A38" s="161">
        <v>5</v>
      </c>
      <c r="B38" s="39" t="s">
        <v>111</v>
      </c>
      <c r="C38" s="39"/>
      <c r="D38" s="178" t="s">
        <v>143</v>
      </c>
      <c r="E38" s="178"/>
      <c r="F38" s="175" t="s">
        <v>68</v>
      </c>
      <c r="G38" s="40"/>
    </row>
    <row r="39" spans="1:7" ht="42" customHeight="1" x14ac:dyDescent="0.2">
      <c r="A39" s="161">
        <v>6</v>
      </c>
      <c r="B39" s="39" t="s">
        <v>147</v>
      </c>
      <c r="C39" s="39"/>
      <c r="D39" s="178" t="s">
        <v>148</v>
      </c>
      <c r="E39" s="178"/>
      <c r="F39" s="175" t="s">
        <v>68</v>
      </c>
      <c r="G39" s="40"/>
    </row>
    <row r="40" spans="1:7" ht="43.5" customHeight="1" x14ac:dyDescent="0.2">
      <c r="A40" s="161">
        <v>7</v>
      </c>
      <c r="B40" s="39" t="s">
        <v>149</v>
      </c>
      <c r="C40" s="39"/>
      <c r="D40" s="178" t="s">
        <v>150</v>
      </c>
      <c r="E40" s="178"/>
      <c r="F40" s="175"/>
      <c r="G40" s="40"/>
    </row>
    <row r="41" spans="1:7" ht="61.5" customHeight="1" x14ac:dyDescent="0.2">
      <c r="A41" s="161">
        <v>8</v>
      </c>
      <c r="B41" s="39" t="s">
        <v>144</v>
      </c>
      <c r="C41" s="39"/>
      <c r="D41" s="178" t="s">
        <v>151</v>
      </c>
      <c r="E41" s="178"/>
      <c r="F41" s="175" t="s">
        <v>68</v>
      </c>
      <c r="G41" s="40"/>
    </row>
    <row r="42" spans="1:7" ht="28.5" customHeight="1" x14ac:dyDescent="0.2">
      <c r="A42" s="161">
        <v>9</v>
      </c>
      <c r="B42" s="39" t="s">
        <v>145</v>
      </c>
      <c r="C42" s="39"/>
      <c r="D42" s="178" t="s">
        <v>150</v>
      </c>
      <c r="E42" s="178" t="s">
        <v>150</v>
      </c>
      <c r="F42" s="175" t="s">
        <v>68</v>
      </c>
      <c r="G42" s="40"/>
    </row>
    <row r="43" spans="1:7" ht="26.25" customHeight="1" x14ac:dyDescent="0.2">
      <c r="A43" s="161">
        <v>10</v>
      </c>
      <c r="B43" s="39" t="s">
        <v>153</v>
      </c>
      <c r="C43" s="39" t="s">
        <v>101</v>
      </c>
      <c r="D43" s="40" t="s">
        <v>154</v>
      </c>
      <c r="E43" s="40"/>
      <c r="F43" s="175" t="s">
        <v>68</v>
      </c>
      <c r="G43" s="40" t="s">
        <v>100</v>
      </c>
    </row>
    <row r="44" spans="1:7" ht="26.25" customHeight="1" x14ac:dyDescent="0.2">
      <c r="A44" s="161">
        <v>11</v>
      </c>
      <c r="B44" s="39" t="s">
        <v>155</v>
      </c>
      <c r="C44" s="39"/>
      <c r="D44" s="178" t="s">
        <v>156</v>
      </c>
      <c r="E44" s="40"/>
      <c r="F44" s="175" t="s">
        <v>68</v>
      </c>
      <c r="G44" s="40"/>
    </row>
    <row r="45" spans="1:7" x14ac:dyDescent="0.2">
      <c r="A45" s="161">
        <v>12</v>
      </c>
      <c r="B45" s="39" t="s">
        <v>116</v>
      </c>
      <c r="C45" s="39"/>
      <c r="D45" s="40" t="s">
        <v>143</v>
      </c>
      <c r="E45" s="40"/>
      <c r="F45" s="175" t="s">
        <v>68</v>
      </c>
      <c r="G45" s="40"/>
    </row>
    <row r="46" spans="1:7" ht="24" x14ac:dyDescent="0.2">
      <c r="A46" s="161">
        <v>13</v>
      </c>
      <c r="B46" s="39" t="s">
        <v>144</v>
      </c>
      <c r="C46" s="39"/>
      <c r="D46" s="188" t="s">
        <v>157</v>
      </c>
      <c r="E46" s="40"/>
      <c r="F46" s="175" t="s">
        <v>68</v>
      </c>
      <c r="G46" s="40"/>
    </row>
    <row r="47" spans="1:7" ht="24" x14ac:dyDescent="0.2">
      <c r="A47" s="161">
        <v>14</v>
      </c>
      <c r="B47" s="39" t="s">
        <v>149</v>
      </c>
      <c r="C47" s="39"/>
      <c r="D47" s="178" t="s">
        <v>160</v>
      </c>
      <c r="E47" s="40" t="s">
        <v>159</v>
      </c>
      <c r="F47" s="175"/>
      <c r="G47" s="40"/>
    </row>
    <row r="48" spans="1:7" ht="36" x14ac:dyDescent="0.2">
      <c r="A48" s="161">
        <v>15</v>
      </c>
      <c r="B48" s="39" t="s">
        <v>164</v>
      </c>
      <c r="C48" s="39"/>
      <c r="D48" s="178" t="s">
        <v>158</v>
      </c>
      <c r="E48" s="40"/>
      <c r="F48" s="175" t="s">
        <v>68</v>
      </c>
      <c r="G48" s="40"/>
    </row>
    <row r="49" spans="1:7" ht="120" x14ac:dyDescent="0.2">
      <c r="A49" s="161">
        <v>16</v>
      </c>
      <c r="B49" s="39" t="s">
        <v>128</v>
      </c>
      <c r="C49" s="39"/>
      <c r="D49" s="178" t="s">
        <v>163</v>
      </c>
      <c r="E49" s="40"/>
      <c r="F49" s="175" t="s">
        <v>68</v>
      </c>
      <c r="G49" s="40"/>
    </row>
    <row r="50" spans="1:7" ht="28.5" customHeight="1" x14ac:dyDescent="0.2">
      <c r="A50" s="161">
        <v>17</v>
      </c>
      <c r="B50" s="39" t="s">
        <v>116</v>
      </c>
      <c r="C50" s="39" t="s">
        <v>101</v>
      </c>
      <c r="D50" s="40" t="s">
        <v>143</v>
      </c>
      <c r="E50" s="40" t="s">
        <v>100</v>
      </c>
      <c r="F50" s="175" t="s">
        <v>68</v>
      </c>
      <c r="G50" s="40" t="s">
        <v>100</v>
      </c>
    </row>
    <row r="51" spans="1:7" ht="27" customHeight="1" x14ac:dyDescent="0.2">
      <c r="A51" s="161">
        <v>18</v>
      </c>
      <c r="B51" s="39" t="s">
        <v>149</v>
      </c>
      <c r="C51" s="39" t="s">
        <v>101</v>
      </c>
      <c r="D51" s="40" t="s">
        <v>162</v>
      </c>
      <c r="E51" s="40" t="s">
        <v>162</v>
      </c>
      <c r="F51" s="175" t="s">
        <v>68</v>
      </c>
      <c r="G51" s="40" t="s">
        <v>100</v>
      </c>
    </row>
    <row r="52" spans="1:7" ht="31.5" customHeight="1" x14ac:dyDescent="0.2">
      <c r="A52" s="161">
        <v>19</v>
      </c>
      <c r="B52" s="181" t="s">
        <v>144</v>
      </c>
      <c r="C52" s="181"/>
      <c r="D52" s="187" t="s">
        <v>161</v>
      </c>
      <c r="E52" s="179"/>
      <c r="F52" s="175" t="s">
        <v>68</v>
      </c>
      <c r="G52" s="179"/>
    </row>
    <row r="53" spans="1:7" ht="36.75" customHeight="1" x14ac:dyDescent="0.2">
      <c r="A53" s="161">
        <v>20</v>
      </c>
      <c r="B53" s="183" t="s">
        <v>165</v>
      </c>
      <c r="C53" s="183"/>
      <c r="D53" s="187" t="s">
        <v>167</v>
      </c>
      <c r="E53" s="179"/>
      <c r="F53" s="175" t="s">
        <v>68</v>
      </c>
      <c r="G53" s="179"/>
    </row>
    <row r="54" spans="1:7" ht="13.5" thickBot="1" x14ac:dyDescent="0.25">
      <c r="A54" s="161">
        <v>21</v>
      </c>
      <c r="B54" s="162" t="s">
        <v>94</v>
      </c>
      <c r="C54" s="162"/>
      <c r="D54" s="163"/>
      <c r="E54" s="163"/>
      <c r="F54" s="163"/>
      <c r="G54" s="163"/>
    </row>
    <row r="55" spans="1:7" x14ac:dyDescent="0.2">
      <c r="A55" s="184"/>
    </row>
    <row r="57" spans="1:7" ht="27.75" customHeight="1" x14ac:dyDescent="0.2"/>
    <row r="58" spans="1:7" ht="28.5" customHeight="1" x14ac:dyDescent="0.2"/>
    <row r="59" spans="1:7" ht="101.25" customHeight="1" x14ac:dyDescent="0.2"/>
    <row r="60" spans="1:7" ht="25.5" customHeight="1" x14ac:dyDescent="0.2"/>
    <row r="61" spans="1:7" ht="27.75" customHeight="1" x14ac:dyDescent="0.2"/>
    <row r="62" spans="1:7" ht="24.75" customHeight="1" x14ac:dyDescent="0.2"/>
    <row r="63" spans="1:7" ht="42" customHeight="1" x14ac:dyDescent="0.2"/>
    <row r="64" spans="1:7" ht="25.5" customHeight="1" x14ac:dyDescent="0.2"/>
    <row r="65" ht="31.5" customHeight="1" x14ac:dyDescent="0.2"/>
    <row r="66" ht="123" customHeight="1" x14ac:dyDescent="0.2"/>
    <row r="67" ht="23.25" customHeight="1" x14ac:dyDescent="0.2"/>
    <row r="68" ht="30" customHeight="1" x14ac:dyDescent="0.2"/>
    <row r="69" ht="30" customHeight="1" x14ac:dyDescent="0.2"/>
    <row r="70" ht="30" customHeight="1" x14ac:dyDescent="0.2"/>
    <row r="71" ht="124.5" customHeight="1" x14ac:dyDescent="0.2"/>
    <row r="72" ht="24.75" customHeight="1" x14ac:dyDescent="0.2"/>
    <row r="73" ht="28.5" customHeight="1" x14ac:dyDescent="0.2"/>
    <row r="74" ht="27.75" customHeight="1" x14ac:dyDescent="0.2"/>
    <row r="75" ht="27.75" customHeight="1" x14ac:dyDescent="0.2"/>
  </sheetData>
  <mergeCells count="15">
    <mergeCell ref="C4:G4"/>
    <mergeCell ref="C6:G6"/>
    <mergeCell ref="C7:E7"/>
    <mergeCell ref="C8:E8"/>
    <mergeCell ref="A1:G1"/>
    <mergeCell ref="C2:E2"/>
    <mergeCell ref="C3:G3"/>
    <mergeCell ref="C29:G29"/>
    <mergeCell ref="C30:G30"/>
    <mergeCell ref="C31:E31"/>
    <mergeCell ref="C32:E32"/>
    <mergeCell ref="A25:G25"/>
    <mergeCell ref="C26:E26"/>
    <mergeCell ref="C27:G27"/>
    <mergeCell ref="C28:G28"/>
  </mergeCells>
  <phoneticPr fontId="7" type="noConversion"/>
  <dataValidations count="1">
    <dataValidation type="list" allowBlank="1" showInputMessage="1" promptTitle="Valid values include:" prompt="U - Untested_x000a_P - Pass_x000a_F - Fail_x000a_B - Blocked_x000a_S - Skipped_x000a_n/a - Not applicable_x000a_" sqref="F10:F21 F34:F53" xr:uid="{B6062B6E-F17A-4C38-9ABA-6594118A4455}">
      <formula1>"U,P,F,B,S,n/a"</formula1>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8">
    <comment s:ref="A1" rgbClr="CFC42C"/>
    <comment s:ref="D4" rgbClr="CFC42C"/>
    <comment s:ref="E4" rgbClr="CFC42C"/>
    <comment s:ref="F4" rgbClr="CFC42C"/>
    <comment s:ref="G4" rgbClr="CFC42C"/>
    <comment s:ref="A12" rgbClr="CFC42C"/>
    <comment s:ref="B12" rgbClr="CFC42C"/>
    <comment s:ref="C12" rgbClr="CFC42C"/>
    <comment s:ref="D12" rgbClr="CFC42C"/>
    <comment s:ref="E12" rgbClr="CFC42C"/>
    <comment s:ref="F12" rgbClr="CFC42C"/>
    <comment s:ref="G12" rgbClr="CFC42C"/>
    <comment s:ref="H12" rgbClr="CFC42C"/>
    <comment s:ref="I12" rgbClr="CFC42C"/>
  </commentList>
  <commentList sheetStid="3258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8">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7">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9">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1">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3">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Snapshot</vt:lpstr>
      <vt:lpstr>Trend</vt:lpstr>
      <vt:lpstr>Use Cases</vt:lpstr>
      <vt:lpstr>Load Blend to Bin</vt:lpstr>
      <vt:lpstr>UC010</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2023-11-27T02:41:55Z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