
<file path=[Content_Types].xml><?xml version="1.0" encoding="utf-8"?>
<Types xmlns="http://schemas.openxmlformats.org/package/2006/content-types">
  <Default Extension="bin" ContentType="application/vnd.openxmlformats-officedocument.oleObject"/>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printerSettings/printerSettings1.bin" ContentType="application/vnd.openxmlformats-officedocument.spreadsheetml.printerSettings"/>
  <Override PartName="/xl/drawings/drawing3.xml" ContentType="application/vnd.openxmlformats-officedocument.drawing+xml"/>
  <Override PartName="/xl/printerSettings/printerSettings2.bin" ContentType="application/vnd.openxmlformats-officedocument.spreadsheetml.printerSettings"/>
  <Override PartName="/xl/drawings/drawing4.xml" ContentType="application/vnd.openxmlformats-officedocument.drawing+xml"/>
  <Override PartName="/xl/comments3.xml" ContentType="application/vnd.openxmlformats-officedocument.spreadsheetml.comments+xml"/>
  <Override PartName="/xl/charts/chart6.xml" ContentType="application/vnd.openxmlformats-officedocument.drawingml.chart+xml"/>
  <Override PartName="/xl/printerSettings/printerSettings3.bin" ContentType="application/vnd.openxmlformats-officedocument.spreadsheetml.printerSettings"/>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D:\SanjelDocuments\trunk\Requirements\Phase 63 - Product Haul clean up\Test Case\Load Blend to Bulker\"/>
    </mc:Choice>
  </mc:AlternateContent>
  <xr:revisionPtr revIDLastSave="0" documentId="13_ncr:1_{8250642C-829B-439B-BF46-FDD05B457838}" xr6:coauthVersionLast="47" xr6:coauthVersionMax="47" xr10:uidLastSave="{00000000-0000-0000-0000-000000000000}"/>
  <bookViews>
    <workbookView xWindow="-120" yWindow="-120" windowWidth="29040" windowHeight="15840" tabRatio="959" activeTab="3" xr2:uid="{00000000-000D-0000-FFFF-FFFF00000000}"/>
  </bookViews>
  <sheets>
    <sheet name="Snapshot" sheetId="5" r:id="rId1"/>
    <sheet name="Trend" sheetId="32538" r:id="rId2"/>
    <sheet name="Use Cases" sheetId="32578" r:id="rId3"/>
    <sheet name="Load Blend to Bulker" sheetId="32615" r:id="rId4"/>
    <sheet name="UC009" sheetId="32621"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0" i="32615" l="1"/>
  <c r="E10" i="32615"/>
  <c r="G8" i="32615"/>
  <c r="E8" i="32615"/>
  <c r="G7" i="32615"/>
  <c r="E7" i="32615"/>
  <c r="G6" i="32615"/>
  <c r="E6" i="32615"/>
  <c r="G5" i="32615"/>
  <c r="E5" i="32615"/>
  <c r="G4" i="32615"/>
  <c r="E4" i="32615"/>
  <c r="A1" i="32615"/>
  <c r="L44" i="5"/>
  <c r="L40" i="5"/>
  <c r="L39" i="5"/>
  <c r="L38" i="5"/>
  <c r="L37" i="5"/>
  <c r="L36" i="5"/>
  <c r="L42" i="5" s="1"/>
  <c r="A34" i="32538"/>
  <c r="A35" i="32538" s="1"/>
  <c r="A36" i="32538" s="1"/>
  <c r="A37" i="32538" s="1"/>
  <c r="A38" i="32538" s="1"/>
  <c r="A39" i="32538" s="1"/>
  <c r="A40" i="32538" s="1"/>
  <c r="A41" i="32538" s="1"/>
  <c r="A42" i="32538" s="1"/>
  <c r="F3" i="32538"/>
  <c r="F2" i="32538"/>
  <c r="J44" i="5"/>
  <c r="J40" i="5"/>
  <c r="J39" i="5"/>
  <c r="E38" i="5"/>
  <c r="A38" i="5"/>
  <c r="J37" i="5"/>
  <c r="E37" i="5"/>
  <c r="D37" i="5"/>
  <c r="A37" i="5"/>
  <c r="J36" i="5"/>
  <c r="J42" i="5" s="1"/>
  <c r="K42" i="5" s="1"/>
  <c r="E36" i="5"/>
  <c r="D36" i="5"/>
  <c r="A36" i="5"/>
  <c r="E35" i="5"/>
  <c r="D35" i="5"/>
  <c r="A35" i="5"/>
  <c r="E34" i="5"/>
  <c r="D34" i="5"/>
  <c r="A34" i="5"/>
  <c r="E33" i="5"/>
  <c r="D33" i="5"/>
  <c r="A33" i="5"/>
  <c r="E32" i="5"/>
  <c r="D32" i="5"/>
  <c r="A32" i="5"/>
  <c r="E31" i="5"/>
  <c r="D31" i="5"/>
  <c r="A31" i="5"/>
  <c r="E30" i="5"/>
  <c r="D30" i="5"/>
  <c r="A30" i="5"/>
  <c r="E29" i="5"/>
  <c r="D29" i="5"/>
  <c r="A29" i="5"/>
  <c r="E28" i="5"/>
  <c r="D28" i="5"/>
  <c r="A28" i="5"/>
  <c r="E27" i="5"/>
  <c r="D27" i="5"/>
  <c r="A27" i="5"/>
  <c r="E26" i="5"/>
  <c r="D26" i="5"/>
  <c r="A26" i="5"/>
  <c r="E25" i="5"/>
  <c r="D25" i="5"/>
  <c r="A25" i="5"/>
  <c r="E24" i="5"/>
  <c r="D24" i="5"/>
  <c r="A24" i="5"/>
  <c r="E23" i="5"/>
  <c r="D23" i="5"/>
  <c r="A23" i="5"/>
  <c r="E22" i="5"/>
  <c r="D22" i="5"/>
  <c r="A22" i="5"/>
  <c r="A21" i="5"/>
  <c r="F3" i="5"/>
  <c r="F2" i="5"/>
  <c r="E9" i="32615" l="1"/>
  <c r="G9" i="32615"/>
  <c r="K37" i="5"/>
  <c r="K39" i="5"/>
  <c r="K40" i="5"/>
  <c r="K36" i="5"/>
  <c r="E21" i="5"/>
  <c r="E40" i="5" s="1"/>
  <c r="D21" i="5"/>
  <c r="D40" i="5" s="1"/>
  <c r="J38" i="5"/>
  <c r="K38" i="5" s="1"/>
  <c r="F6" i="32615"/>
  <c r="F7" i="32615"/>
  <c r="F8" i="32615"/>
  <c r="F4" i="32615"/>
  <c r="F9" i="32615"/>
  <c r="F5" i="32615"/>
  <c r="D38" i="5" l="1"/>
  <c r="A17" i="32615" l="1"/>
  <c r="A18" i="32615" l="1"/>
  <c r="A19" i="32615" l="1"/>
  <c r="A20" i="32615" s="1"/>
  <c r="A21" i="32615" l="1"/>
  <c r="A22" i="32615" l="1"/>
  <c r="A23" i="32615" l="1"/>
  <c r="A24" i="32615" s="1"/>
  <c r="A25" i="32615" s="1"/>
  <c r="A26" i="32615" s="1"/>
  <c r="A27" i="32615" s="1"/>
  <c r="A28" i="32615" s="1"/>
  <c r="A29" i="32615" s="1"/>
  <c r="A30" i="32615" s="1"/>
  <c r="A31" i="32615" s="1"/>
  <c r="A32" i="32615" s="1"/>
  <c r="A33" i="32615" s="1"/>
  <c r="A34" i="32615" s="1"/>
  <c r="A35" i="32615" s="1"/>
  <c r="A36" i="32615" s="1"/>
  <c r="A37" i="32615" s="1"/>
  <c r="A38" i="32615" s="1"/>
  <c r="A39" i="32615" s="1"/>
  <c r="A40" i="32615" s="1"/>
  <c r="A41" i="32615" s="1"/>
  <c r="A42" i="32615" s="1"/>
  <c r="A43" i="32615" s="1"/>
  <c r="A44" i="32615" s="1"/>
  <c r="A45" i="32615" s="1"/>
  <c r="A46" i="32615" s="1"/>
  <c r="A47" i="32615" s="1"/>
  <c r="A48" i="32615" s="1"/>
  <c r="A49" i="32615" s="1"/>
  <c r="A50" i="32615" s="1"/>
  <c r="A51" i="32615" s="1"/>
  <c r="A52" i="32615" s="1"/>
  <c r="A53" i="32615" s="1"/>
  <c r="A54" i="32615" s="1"/>
  <c r="A55" i="32615" s="1"/>
  <c r="A56" i="32615" s="1"/>
  <c r="A57" i="326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B8" authorId="0" shapeId="0" xr:uid="{00000000-0006-0000-0000-000001000000}">
      <text>
        <r>
          <rPr>
            <sz val="9"/>
            <rFont val="Tahoma"/>
            <family val="2"/>
          </rPr>
          <t>在白色区域输入公司信息</t>
        </r>
      </text>
    </comment>
    <comment ref="G8" authorId="0" shapeId="0" xr:uid="{00000000-0006-0000-0000-000002000000}">
      <text>
        <r>
          <rPr>
            <sz val="9"/>
            <rFont val="Tahoma"/>
            <family val="2"/>
          </rPr>
          <t>Change staff type in the white cells below; leave the gray cells unchanged</t>
        </r>
      </text>
    </comment>
    <comment ref="I8" authorId="0" shapeId="0" xr:uid="{00000000-0006-0000-0000-000003000000}">
      <text>
        <r>
          <rPr>
            <sz val="9"/>
            <rFont val="Tahoma"/>
            <family val="2"/>
          </rPr>
          <t>Enter Test Cycle information for the given attribute into the white cells below</t>
        </r>
      </text>
    </comment>
    <comment ref="B15" authorId="0" shapeId="0" xr:uid="{00000000-0006-0000-0000-000004000000}">
      <text>
        <r>
          <rPr>
            <sz val="9"/>
            <rFont val="Tahoma"/>
            <family val="2"/>
          </rPr>
          <t>输入项目信息到白色区域</t>
        </r>
      </text>
    </comment>
    <comment ref="A20" authorId="0" shapeId="0" xr:uid="{00000000-0006-0000-0000-000005000000}">
      <text>
        <r>
          <rPr>
            <sz val="9"/>
            <rFont val="Tahoma"/>
            <family val="2"/>
          </rPr>
          <t xml:space="preserve">不要更改这些值; 公式将根据相应的工作表选项卡名称自动填充单元格。
相反，请更改工作表选项卡名称以表示测试区域。
</t>
        </r>
        <r>
          <rPr>
            <b/>
            <sz val="9"/>
            <rFont val="Tahoma"/>
            <family val="2"/>
          </rPr>
          <t>注意：按F9键EXCEL可重新计算此列的值</t>
        </r>
      </text>
    </comment>
    <comment ref="C20" authorId="0" shapeId="0" xr:uid="{00000000-0006-0000-0000-000006000000}">
      <text>
        <r>
          <rPr>
            <sz val="9"/>
            <rFont val="Tahoma"/>
            <family val="2"/>
          </rPr>
          <t>输入负责本测试区域的测试人员</t>
        </r>
      </text>
    </comment>
    <comment ref="D20" authorId="0" shapeId="0" xr:uid="{00000000-0006-0000-0000-000007000000}">
      <text>
        <r>
          <rPr>
            <sz val="9"/>
            <rFont val="Tahoma"/>
            <family val="2"/>
          </rPr>
          <t>本测试区域的测试用例总数</t>
        </r>
      </text>
    </comment>
    <comment ref="E20" authorId="0" shapeId="0" xr:uid="{00000000-0006-0000-0000-000008000000}">
      <text>
        <r>
          <rPr>
            <sz val="9"/>
            <rFont val="Tahoma"/>
            <family val="2"/>
          </rPr>
          <t>此测试区域所花费总的测试时间.
注意，“测试时间”包括研究，写入和执行测试用例的时间。 测试用例的第一个测试周期很大; 后续的测试周期会更小，因为只有执行时间。</t>
        </r>
      </text>
    </comment>
    <comment ref="G20" authorId="0" shapeId="0" xr:uid="{00000000-0006-0000-0000-000009000000}">
      <text>
        <r>
          <rPr>
            <sz val="9"/>
            <rFont val="Tahoma"/>
            <family val="2"/>
          </rPr>
          <t>本测试区域的测试用例总数</t>
        </r>
      </text>
    </comment>
    <comment ref="I20" authorId="0" shapeId="0" xr:uid="{00000000-0006-0000-0000-00000A000000}">
      <text>
        <r>
          <rPr>
            <sz val="9"/>
            <rFont val="Tahoma"/>
            <family val="2"/>
          </rPr>
          <t>此测试区域所花费总的测试时间.
注意，“测试时间”包括研究，写入和执行测试用例的时间。 测试用例的第一个测试周期很大; 后续的测试周期会更小，因为只有执行时间。</t>
        </r>
      </text>
    </comment>
    <comment ref="J34" authorId="0" shapeId="0" xr:uid="{00000000-0006-0000-0000-00000B000000}">
      <text>
        <r>
          <rPr>
            <sz val="9"/>
            <rFont val="Tahoma"/>
            <family val="2"/>
          </rPr>
          <t xml:space="preserve">本测试区域的测试用例总数
</t>
        </r>
      </text>
    </comment>
    <comment ref="K34" authorId="0" shapeId="0" xr:uid="{00000000-0006-0000-0000-00000C000000}">
      <text>
        <r>
          <rPr>
            <sz val="9"/>
            <rFont val="Tahoma"/>
            <family val="2"/>
          </rPr>
          <t>占测试用例总数的百分比</t>
        </r>
      </text>
    </comment>
    <comment ref="L34" authorId="0" shapeId="0" xr:uid="{00000000-0006-0000-0000-00000D000000}">
      <text>
        <r>
          <rPr>
            <sz val="9"/>
            <rFont val="Tahoma"/>
            <family val="2"/>
          </rPr>
          <t>此测试区域所花费总的测试时间.
注意，“测试时间”包括研究，写入和执行测试用例的时间。 测试用例的第一个测试周期很大; 后续的测试周期会更小，因为只有执行时间。</t>
        </r>
      </text>
    </comment>
    <comment ref="G44" authorId="0" shapeId="0" xr:uid="{00000000-0006-0000-0000-00000E000000}">
      <text>
        <r>
          <rPr>
            <sz val="9"/>
            <rFont val="Tahoma"/>
            <family val="2"/>
          </rPr>
          <t>Not applicable test cases.  
These are not included in any of the counts above in tables or graphs.
These are either test steps without expected results, or unused test cases, or stubs (as come with the original template)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B31" authorId="0" shapeId="0" xr:uid="{00000000-0006-0000-0100-000001000000}">
      <text>
        <r>
          <rPr>
            <sz val="9"/>
            <rFont val="Tahoma"/>
            <family val="2"/>
          </rPr>
          <t>Test Cycle Name, taken from the "Snapshot" worksheet's Test Cycle Information section at the end of every test cycle; you manually copy it here</t>
        </r>
      </text>
    </comment>
    <comment ref="C31" authorId="0" shapeId="0" xr:uid="{00000000-0006-0000-0100-000002000000}">
      <text>
        <r>
          <rPr>
            <sz val="9"/>
            <rFont val="Tahoma"/>
            <family val="2"/>
          </rPr>
          <t>Test Case Counts (total and failed) taken from the Test Results Table of worksheet "Snapshot" at the end of each test cycle; you manually copy the values here</t>
        </r>
      </text>
    </comment>
    <comment ref="E31" authorId="0" shapeId="0" xr:uid="{00000000-0006-0000-0100-000003000000}">
      <text>
        <r>
          <rPr>
            <sz val="9"/>
            <rFont val="Tahoma"/>
            <family val="2"/>
          </rPr>
          <t>Total Test Time for each test cycle; you manually copy the values from the "Snapshot" worksheet at the end of each test cycle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A1" authorId="0" shapeId="0" xr:uid="{00000000-0006-0000-2700-000001000000}">
      <text>
        <r>
          <rPr>
            <b/>
            <u/>
            <sz val="9"/>
            <rFont val="Tahoma"/>
            <family val="2"/>
          </rPr>
          <t>Worksheet Title</t>
        </r>
        <r>
          <rPr>
            <b/>
            <sz val="9"/>
            <rFont val="Tahoma"/>
            <family val="2"/>
          </rPr>
          <t xml:space="preserve">:
</t>
        </r>
        <r>
          <rPr>
            <sz val="9"/>
            <rFont val="Tahoma"/>
            <family val="2"/>
          </rPr>
          <t xml:space="preserve">Do not change this title…it is automatically 
calculated from the worksheet tab name.
Change the tab name below to auto-
matically reset this cell's value.
</t>
        </r>
      </text>
    </comment>
    <comment ref="D4" authorId="0" shapeId="0" xr:uid="{00000000-0006-0000-2700-000002000000}">
      <text>
        <r>
          <rPr>
            <b/>
            <u/>
            <sz val="9"/>
            <rFont val="Tahoma"/>
            <family val="2"/>
          </rPr>
          <t>Execution Status Type</t>
        </r>
        <r>
          <rPr>
            <b/>
            <sz val="9"/>
            <rFont val="Tahoma"/>
            <family val="2"/>
          </rPr>
          <t xml:space="preserve">:
</t>
        </r>
        <r>
          <rPr>
            <sz val="9"/>
            <rFont val="Tahoma"/>
            <family val="2"/>
          </rPr>
          <t xml:space="preserve">Status type
</t>
        </r>
      </text>
    </comment>
    <comment ref="E4" authorId="0" shapeId="0" xr:uid="{00000000-0006-0000-2700-000003000000}">
      <text>
        <r>
          <rPr>
            <b/>
            <u/>
            <sz val="9"/>
            <rFont val="Tahoma"/>
            <family val="2"/>
          </rPr>
          <t>Test Case Count</t>
        </r>
        <r>
          <rPr>
            <b/>
            <sz val="9"/>
            <rFont val="Tahoma"/>
            <family val="2"/>
          </rPr>
          <t xml:space="preserve">:
</t>
        </r>
        <r>
          <rPr>
            <sz val="9"/>
            <rFont val="Tahoma"/>
            <family val="2"/>
          </rPr>
          <t>Count of test cases for given status type</t>
        </r>
      </text>
    </comment>
    <comment ref="F4" authorId="0" shapeId="0" xr:uid="{00000000-0006-0000-2700-000004000000}">
      <text>
        <r>
          <rPr>
            <b/>
            <u/>
            <sz val="9"/>
            <rFont val="Tahoma"/>
            <family val="2"/>
          </rPr>
          <t>% Count Test Cases</t>
        </r>
        <r>
          <rPr>
            <b/>
            <sz val="9"/>
            <rFont val="Tahoma"/>
            <family val="2"/>
          </rPr>
          <t xml:space="preserve">:
</t>
        </r>
        <r>
          <rPr>
            <sz val="9"/>
            <rFont val="Tahoma"/>
            <family val="2"/>
          </rPr>
          <t>Count of test cases for given status divided by total non-"n/a" test count</t>
        </r>
      </text>
    </comment>
    <comment ref="G4" authorId="0" shapeId="0" xr:uid="{00000000-0006-0000-2700-000005000000}">
      <text>
        <r>
          <rPr>
            <b/>
            <u/>
            <sz val="9"/>
            <rFont val="Tahoma"/>
            <family val="2"/>
          </rPr>
          <t>Test Case Time</t>
        </r>
        <r>
          <rPr>
            <b/>
            <sz val="9"/>
            <rFont val="Tahoma"/>
            <family val="2"/>
          </rPr>
          <t xml:space="preserve">:
</t>
        </r>
        <r>
          <rPr>
            <sz val="9"/>
            <rFont val="Tahoma"/>
            <family val="2"/>
          </rPr>
          <t>Time to research and execute test cases</t>
        </r>
      </text>
    </comment>
    <comment ref="A12" authorId="0" shapeId="0" xr:uid="{00000000-0006-0000-2700-000006000000}">
      <text>
        <r>
          <rPr>
            <sz val="9"/>
            <rFont val="Tahoma"/>
            <family val="2"/>
          </rPr>
          <t xml:space="preserve">
</t>
        </r>
        <r>
          <rPr>
            <b/>
            <u/>
            <sz val="9"/>
            <rFont val="Tahoma"/>
            <family val="2"/>
          </rPr>
          <t>测试用例编号</t>
        </r>
        <r>
          <rPr>
            <b/>
            <sz val="9"/>
            <rFont val="Tahoma"/>
            <family val="2"/>
          </rPr>
          <t xml:space="preserve">:
</t>
        </r>
        <r>
          <rPr>
            <sz val="9"/>
            <rFont val="Tahoma"/>
            <family val="2"/>
          </rPr>
          <t>1. 这些值是自动计算的，不要输入</t>
        </r>
        <r>
          <rPr>
            <b/>
            <sz val="9"/>
            <rFont val="Tahoma"/>
            <family val="2"/>
          </rPr>
          <t xml:space="preserve">
</t>
        </r>
        <r>
          <rPr>
            <sz val="9"/>
            <rFont val="Tahoma"/>
            <family val="2"/>
          </rPr>
          <t>2.使用复制粘贴来插入新行将产生不正确的TC编号，因为单元格引用被移动了。 可通过更正引用或从同一列复制粘贴具有相同公式的其他单元格来解决此问题。</t>
        </r>
      </text>
    </comment>
    <comment ref="B12" authorId="0" shapeId="0" xr:uid="{00000000-0006-0000-2700-000007000000}">
      <text>
        <r>
          <rPr>
            <sz val="10"/>
            <rFont val="Tahoma"/>
            <family val="2"/>
          </rPr>
          <t xml:space="preserve">
详细的测试用例步骤</t>
        </r>
        <r>
          <rPr>
            <b/>
            <sz val="9"/>
            <rFont val="Tahoma"/>
            <family val="2"/>
          </rPr>
          <t xml:space="preserve">:
</t>
        </r>
        <r>
          <rPr>
            <sz val="9"/>
            <rFont val="Tahoma"/>
            <family val="2"/>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shapeId="0" xr:uid="{00000000-0006-0000-2700-000008000000}">
      <text>
        <r>
          <rPr>
            <b/>
            <u/>
            <sz val="10"/>
            <rFont val="Tahoma"/>
            <family val="2"/>
          </rPr>
          <t xml:space="preserve">
</t>
        </r>
        <r>
          <rPr>
            <b/>
            <u/>
            <sz val="9"/>
            <rFont val="Tahoma"/>
            <family val="2"/>
          </rPr>
          <t>测试用例的预期结果</t>
        </r>
        <r>
          <rPr>
            <b/>
            <sz val="9"/>
            <rFont val="Tahoma"/>
            <family val="2"/>
          </rPr>
          <t xml:space="preserve">:
</t>
        </r>
        <r>
          <rPr>
            <sz val="9"/>
            <rFont val="Tahoma"/>
            <family val="2"/>
          </rPr>
          <t>1.输入测试步骤的预期结果。
2.请务必将每个预期结果在单独的行来显示，以便状态适用于单个测试结果。
3.建议用字母（A.，B.，C.等）标记每个单独的结果</t>
        </r>
      </text>
    </comment>
    <comment ref="D12" authorId="0" shapeId="0" xr:uid="{00000000-0006-0000-2700-000009000000}">
      <text>
        <r>
          <rPr>
            <sz val="10"/>
            <rFont val="Tahoma"/>
            <family val="2"/>
          </rPr>
          <t xml:space="preserve">
</t>
        </r>
        <r>
          <rPr>
            <b/>
            <u/>
            <sz val="9"/>
            <rFont val="Tahoma"/>
            <family val="2"/>
          </rPr>
          <t>Test Case Execution Result测试用例执行结果</t>
        </r>
        <r>
          <rPr>
            <b/>
            <sz val="9"/>
            <rFont val="Tahoma"/>
            <family val="2"/>
          </rPr>
          <t xml:space="preserve">:
</t>
        </r>
        <r>
          <rPr>
            <sz val="9"/>
            <rFont val="Tahoma"/>
            <family val="2"/>
          </rPr>
          <t>1. 空白格 = Done (</t>
        </r>
        <r>
          <rPr>
            <u/>
            <sz val="9"/>
            <rFont val="Tahoma"/>
            <family val="2"/>
          </rPr>
          <t>P</t>
        </r>
        <r>
          <rPr>
            <sz val="9"/>
            <rFont val="Tahoma"/>
            <family val="2"/>
          </rPr>
          <t xml:space="preserve">ass, </t>
        </r>
        <r>
          <rPr>
            <u/>
            <sz val="9"/>
            <rFont val="Tahoma"/>
            <family val="2"/>
          </rPr>
          <t>n/a</t>
        </r>
        <r>
          <rPr>
            <sz val="9"/>
            <rFont val="Tahoma"/>
            <family val="2"/>
          </rPr>
          <t xml:space="preserve">, and </t>
        </r>
        <r>
          <rPr>
            <u/>
            <sz val="9"/>
            <rFont val="Tahoma"/>
            <family val="2"/>
          </rPr>
          <t>S</t>
        </r>
        <r>
          <rPr>
            <sz val="9"/>
            <rFont val="Tahoma"/>
            <family val="2"/>
          </rPr>
          <t xml:space="preserve">kip)  
2. 红色 = </t>
        </r>
        <r>
          <rPr>
            <u/>
            <sz val="9"/>
            <rFont val="Tahoma"/>
            <family val="2"/>
          </rPr>
          <t>F</t>
        </r>
        <r>
          <rPr>
            <sz val="9"/>
            <rFont val="Tahoma"/>
            <family val="2"/>
          </rPr>
          <t xml:space="preserve">ail
3. 黄色 = </t>
        </r>
        <r>
          <rPr>
            <u/>
            <sz val="9"/>
            <rFont val="Tahoma"/>
            <family val="2"/>
          </rPr>
          <t>B</t>
        </r>
        <r>
          <rPr>
            <sz val="9"/>
            <rFont val="Tahoma"/>
            <family val="2"/>
          </rPr>
          <t xml:space="preserve">locked
4. 浅黄 = </t>
        </r>
        <r>
          <rPr>
            <u/>
            <sz val="9"/>
            <rFont val="Tahoma"/>
            <family val="2"/>
          </rPr>
          <t>U</t>
        </r>
        <r>
          <rPr>
            <sz val="9"/>
            <rFont val="Tahoma"/>
            <family val="2"/>
          </rPr>
          <t>ntested
两种输入状态的方式：
A. 悬停鼠标并使用下拉列表
B. 输入 P, F, S, B, U, or n/a
注意：不要更改背景颜色，它会根据单元格中的文本自动格式化。</t>
        </r>
      </text>
    </comment>
    <comment ref="E12" authorId="0" shapeId="0" xr:uid="{00000000-0006-0000-2700-00000A000000}">
      <text>
        <r>
          <rPr>
            <sz val="10"/>
            <rFont val="Tahoma"/>
            <family val="2"/>
          </rPr>
          <t xml:space="preserve">
</t>
        </r>
        <r>
          <rPr>
            <b/>
            <u/>
            <sz val="9"/>
            <rFont val="Tahoma"/>
            <family val="2"/>
          </rPr>
          <t>测试用例执行的日期</t>
        </r>
        <r>
          <rPr>
            <b/>
            <sz val="9"/>
            <rFont val="Tahoma"/>
            <family val="2"/>
          </rPr>
          <t xml:space="preserve">:
</t>
        </r>
        <r>
          <rPr>
            <sz val="9"/>
            <rFont val="Tahoma"/>
            <family val="2"/>
          </rPr>
          <t>1. 按住"ctrl"+";"插入当天的日期
2.测试时，从上面复制和粘贴</t>
        </r>
      </text>
    </comment>
    <comment ref="F12" authorId="0" shapeId="0" xr:uid="{00000000-0006-0000-2700-00000B000000}">
      <text>
        <r>
          <rPr>
            <sz val="10"/>
            <rFont val="Tahoma"/>
            <family val="2"/>
          </rPr>
          <t xml:space="preserve">
执行测试用例的测试人员</t>
        </r>
        <r>
          <rPr>
            <b/>
            <sz val="9"/>
            <rFont val="Tahoma"/>
            <family val="2"/>
          </rPr>
          <t xml:space="preserve">:
</t>
        </r>
        <r>
          <rPr>
            <sz val="9"/>
            <rFont val="Tahoma"/>
            <family val="2"/>
          </rPr>
          <t xml:space="preserve">执行测试用例的测试人员
</t>
        </r>
      </text>
    </comment>
    <comment ref="G12" authorId="0" shapeId="0" xr:uid="{00000000-0006-0000-2700-00000C000000}">
      <text>
        <r>
          <rPr>
            <sz val="10"/>
            <rFont val="Tahoma"/>
            <family val="2"/>
          </rPr>
          <t xml:space="preserve">
</t>
        </r>
        <r>
          <rPr>
            <b/>
            <u/>
            <sz val="9"/>
            <rFont val="Tahoma"/>
            <family val="2"/>
          </rPr>
          <t>测试用例的时间</t>
        </r>
        <r>
          <rPr>
            <b/>
            <sz val="9"/>
            <rFont val="Tahoma"/>
            <family val="2"/>
          </rPr>
          <t>:</t>
        </r>
        <r>
          <rPr>
            <sz val="9"/>
            <rFont val="Tahoma"/>
            <family val="2"/>
          </rPr>
          <t xml:space="preserve">
在本测试周期预估的研究、写入和执行的时间...在运行测试后更新为实际时间</t>
        </r>
      </text>
    </comment>
    <comment ref="H12" authorId="0" shapeId="0" xr:uid="{00000000-0006-0000-2700-00000D000000}">
      <text>
        <r>
          <rPr>
            <sz val="10"/>
            <rFont val="Tahoma"/>
            <family val="2"/>
          </rPr>
          <t xml:space="preserve">
</t>
        </r>
        <r>
          <rPr>
            <b/>
            <u/>
            <sz val="9"/>
            <rFont val="Tahoma"/>
            <family val="2"/>
          </rPr>
          <t>Test Case Comments测试用例的备注</t>
        </r>
        <r>
          <rPr>
            <b/>
            <sz val="9"/>
            <rFont val="Tahoma"/>
            <family val="2"/>
          </rPr>
          <t>:</t>
        </r>
        <r>
          <rPr>
            <sz val="9"/>
            <rFont val="Tahoma"/>
            <family val="2"/>
          </rPr>
          <t xml:space="preserve">
1. 输入任何可能解释测试用例的注释
2. 可以添加类似需求文档编号来追溯
3. 添加角色或其他有用的文本</t>
        </r>
      </text>
    </comment>
    <comment ref="I12" authorId="0" shapeId="0" xr:uid="{00000000-0006-0000-2700-00000E000000}">
      <text>
        <r>
          <rPr>
            <sz val="10"/>
            <rFont val="Tahoma"/>
            <family val="2"/>
          </rPr>
          <t xml:space="preserve">
</t>
        </r>
        <r>
          <rPr>
            <b/>
            <u/>
            <sz val="9"/>
            <rFont val="Tahoma"/>
            <family val="2"/>
          </rPr>
          <t>Bookmarks</t>
        </r>
        <r>
          <rPr>
            <b/>
            <sz val="9"/>
            <rFont val="Tahoma"/>
            <family val="2"/>
          </rPr>
          <t xml:space="preserve">:
</t>
        </r>
        <r>
          <rPr>
            <sz val="9"/>
            <rFont val="Tahoma"/>
            <family val="2"/>
          </rPr>
          <t>1. Enter X's on rows that you want to
    quickly jump to such as Status = F or B
2. Highlight a cell in this Column, then 
    press ctrl-up or ctrl-down to quickly
    jump up and down through the list</t>
        </r>
      </text>
    </comment>
  </commentList>
</comments>
</file>

<file path=xl/sharedStrings.xml><?xml version="1.0" encoding="utf-8"?>
<sst xmlns="http://schemas.openxmlformats.org/spreadsheetml/2006/main" count="459" uniqueCount="236">
  <si>
    <t>当前Test周期</t>
  </si>
  <si>
    <t>公司信息</t>
  </si>
  <si>
    <t>Test周期信息</t>
  </si>
  <si>
    <t>属性</t>
  </si>
  <si>
    <t>值</t>
  </si>
  <si>
    <t>公司</t>
  </si>
  <si>
    <t>MetaShare Inc.</t>
  </si>
  <si>
    <t>周期名称</t>
  </si>
  <si>
    <t>Release 1.1</t>
  </si>
  <si>
    <t>部门</t>
  </si>
  <si>
    <t>开发部</t>
  </si>
  <si>
    <t>Test周期类型</t>
  </si>
  <si>
    <t>街道地址</t>
  </si>
  <si>
    <t>丈八一路汇鑫IBC</t>
  </si>
  <si>
    <t>发布Date</t>
  </si>
  <si>
    <t>省市</t>
  </si>
  <si>
    <t>陕西省西安市</t>
  </si>
  <si>
    <t>PM</t>
  </si>
  <si>
    <t>BA</t>
  </si>
  <si>
    <t>项目信息</t>
  </si>
  <si>
    <t>QA Tester 1</t>
  </si>
  <si>
    <t>QA Tester 2</t>
  </si>
  <si>
    <t>项目编号</t>
  </si>
  <si>
    <t>P18</t>
  </si>
  <si>
    <t>QA Tester 3</t>
  </si>
  <si>
    <t>项目名称</t>
  </si>
  <si>
    <t>教育平台</t>
  </si>
  <si>
    <t>QA Tester 4</t>
  </si>
  <si>
    <t>Test区域 (工作表 /标签名称)</t>
  </si>
  <si>
    <t>Test Result图</t>
  </si>
  <si>
    <t>Test区域</t>
  </si>
  <si>
    <t>Tester</t>
  </si>
  <si>
    <t>TC
总数</t>
  </si>
  <si>
    <t>TestTime</t>
  </si>
  <si>
    <t>TC总数</t>
  </si>
  <si>
    <t>Test Result表</t>
  </si>
  <si>
    <t>Test Result状态</t>
  </si>
  <si>
    <t>占比</t>
  </si>
  <si>
    <t>Untested</t>
  </si>
  <si>
    <t>Passed</t>
  </si>
  <si>
    <t>Failed</t>
  </si>
  <si>
    <t>Skipped</t>
  </si>
  <si>
    <t>Total</t>
  </si>
  <si>
    <t>Blocked</t>
  </si>
  <si>
    <t>N/A</t>
  </si>
  <si>
    <t>XL Template by:</t>
  </si>
  <si>
    <t>Past Test Cycles Trend</t>
  </si>
  <si>
    <t>Test Cycle Test Results</t>
  </si>
  <si>
    <t>#</t>
  </si>
  <si>
    <t>Test Cycle
Name</t>
  </si>
  <si>
    <t>Test Case Counts</t>
  </si>
  <si>
    <t>Total
Test  Time</t>
  </si>
  <si>
    <t>Beta 1.00 Release</t>
  </si>
  <si>
    <t>RTM 1.00 Release</t>
  </si>
  <si>
    <t>RTM 1.01 Release</t>
  </si>
  <si>
    <t>RTM 1.02 Release</t>
  </si>
  <si>
    <t>RTM 1.03 Release</t>
  </si>
  <si>
    <t>RTM 1.10 Release</t>
  </si>
  <si>
    <t>RTM 1.11 Release</t>
  </si>
  <si>
    <t>Beta 2.00 Release</t>
  </si>
  <si>
    <t>RTM 2.00 Release</t>
  </si>
  <si>
    <t>RTM 2.01 Release</t>
  </si>
  <si>
    <t>Use Case</t>
  </si>
  <si>
    <t>No.</t>
  </si>
  <si>
    <t>Name</t>
  </si>
  <si>
    <t>Comments</t>
  </si>
  <si>
    <t>Test Case Results</t>
  </si>
  <si>
    <t>U</t>
  </si>
  <si>
    <t>P</t>
  </si>
  <si>
    <t>F</t>
  </si>
  <si>
    <t>S</t>
  </si>
  <si>
    <t>B</t>
  </si>
  <si>
    <t>TC#</t>
  </si>
  <si>
    <t xml:space="preserve">
Expeced Result</t>
  </si>
  <si>
    <t>Test Result</t>
  </si>
  <si>
    <t>Test Date</t>
  </si>
  <si>
    <t>Test
Time</t>
  </si>
  <si>
    <t>n/a</t>
  </si>
  <si>
    <t>Copy test case rows and insert-paste here to shift down the gray lines and preserve the automatic calculations.</t>
  </si>
  <si>
    <t>Test Script Name:</t>
  </si>
  <si>
    <t>TC #:</t>
  </si>
  <si>
    <t>Scenario/Purpose</t>
  </si>
  <si>
    <t>Target Test Case:</t>
  </si>
  <si>
    <t>Testing Requirements:</t>
  </si>
  <si>
    <t>Prerequisite:</t>
  </si>
  <si>
    <t>Tester:</t>
  </si>
  <si>
    <t>Date:</t>
  </si>
  <si>
    <t xml:space="preserve">Version: </t>
  </si>
  <si>
    <t>1.0</t>
  </si>
  <si>
    <t>Time:</t>
  </si>
  <si>
    <t>Step</t>
  </si>
  <si>
    <t>Description</t>
  </si>
  <si>
    <t>Expected Results</t>
  </si>
  <si>
    <t>Defect/Comments</t>
  </si>
  <si>
    <t>End of Test Case</t>
  </si>
  <si>
    <t>Value</t>
  </si>
  <si>
    <t>Result</t>
  </si>
  <si>
    <t xml:space="preserve">
Test Script</t>
  </si>
  <si>
    <t>UC018-update direction for rig board of lsd</t>
  </si>
  <si>
    <t>Alice</t>
    <phoneticPr fontId="8" type="noConversion"/>
  </si>
  <si>
    <t/>
  </si>
  <si>
    <t xml:space="preserve"> </t>
  </si>
  <si>
    <t>The Blend of the target BIN are different from the source BIN</t>
    <phoneticPr fontId="8" type="noConversion"/>
  </si>
  <si>
    <t>Test if context menu will behave as expected.</t>
    <phoneticPr fontId="8" type="noConversion"/>
  </si>
  <si>
    <t>Test if system will display correct information when target BIN stores material different from that of source BIN during Blend Transfer.</t>
    <phoneticPr fontId="8" type="noConversion"/>
  </si>
  <si>
    <t>Load to Bulker on Bin Column of Bulk Plant</t>
    <phoneticPr fontId="8" type="noConversion"/>
  </si>
  <si>
    <t>UC009</t>
    <phoneticPr fontId="8" type="noConversion"/>
  </si>
  <si>
    <t>Click on Load Blend to Bulker</t>
  </si>
  <si>
    <t>ProductHaulLifeStatus = Loaded</t>
  </si>
  <si>
    <t>Load Blend to Bulker will be disabled</t>
  </si>
  <si>
    <t>Load Blend to Bulker = disabled</t>
  </si>
  <si>
    <t>UC009.001</t>
    <phoneticPr fontId="8" type="noConversion"/>
  </si>
  <si>
    <t>UC009.002</t>
    <phoneticPr fontId="8" type="noConversion"/>
  </si>
  <si>
    <t xml:space="preserve">Load Blend to Bulker -- No Data existed in Blend in the BIN </t>
    <phoneticPr fontId="8" type="noConversion"/>
  </si>
  <si>
    <t>Load Blend to Bulker -- Data existed in the Bulker</t>
    <phoneticPr fontId="8" type="noConversion"/>
  </si>
  <si>
    <t xml:space="preserve"> </t>
    <phoneticPr fontId="8" type="noConversion"/>
  </si>
  <si>
    <t>Click on Save</t>
    <phoneticPr fontId="8" type="noConversion"/>
  </si>
  <si>
    <t>Check the status of Load Blend to Bulker</t>
    <phoneticPr fontId="8" type="noConversion"/>
  </si>
  <si>
    <t>Click on Yes</t>
    <phoneticPr fontId="8" type="noConversion"/>
  </si>
  <si>
    <t xml:space="preserve">Alice </t>
    <phoneticPr fontId="8" type="noConversion"/>
  </si>
  <si>
    <t>Click Haul All while haul blend and Load Blend to Bulker</t>
    <phoneticPr fontId="8" type="noConversion"/>
  </si>
  <si>
    <t xml:space="preserve">Do not click Haul All during Haul Blend 
</t>
    <phoneticPr fontId="8" type="noConversion"/>
  </si>
  <si>
    <t>Haul Blend successfully</t>
    <phoneticPr fontId="8" type="noConversion"/>
  </si>
  <si>
    <t>NO records existed in Load Blend to Bulker</t>
    <phoneticPr fontId="8" type="noConversion"/>
  </si>
  <si>
    <t>Check status of Load Blend to Bulker</t>
    <phoneticPr fontId="8" type="noConversion"/>
  </si>
  <si>
    <t>Click on Load Blend to Bulker</t>
    <phoneticPr fontId="8" type="noConversion"/>
  </si>
  <si>
    <t>System will load up bulker successfully</t>
    <phoneticPr fontId="8" type="noConversion"/>
  </si>
  <si>
    <t>System will display below information.
Are you sure load up buker?
If the remaining bin remainamount is less than 1kg.
the system automatically empty the bin. 
Yes No</t>
    <phoneticPr fontId="8" type="noConversion"/>
  </si>
  <si>
    <t>Check value displayed in Quantity column</t>
    <phoneticPr fontId="8" type="noConversion"/>
  </si>
  <si>
    <t>Are you sure load up buker?
If the remaining bin remainamount is less than 1kg.
the system automatically empty the bin.</t>
    <phoneticPr fontId="8" type="noConversion"/>
  </si>
  <si>
    <t>Quantity = 0.001</t>
    <phoneticPr fontId="8" type="noConversion"/>
  </si>
  <si>
    <t xml:space="preserve">Click on Load Blend to Bulker </t>
    <phoneticPr fontId="8" type="noConversion"/>
  </si>
  <si>
    <t xml:space="preserve">Click onAngelo Arive | Aaron Young | 446106 | 746106-17:19(Scheduled) Haul ECOprime+Additives-0.001t
(Scheduled|Scheduled)
</t>
    <phoneticPr fontId="8" type="noConversion"/>
  </si>
  <si>
    <t>UC009.003</t>
    <phoneticPr fontId="8" type="noConversion"/>
  </si>
  <si>
    <t xml:space="preserve">Right click on the BIN </t>
    <phoneticPr fontId="8" type="noConversion"/>
  </si>
  <si>
    <t>System will display a list of sub-menu:
Schedule Blend Request
Reschedule Blend Request
Cancel Blend Request
Haul Blend
Reschedule Product Haul
Cancel Product Haul 
Load Blend to Bulker
On Location
Transfer Blend
Adjust Blend Amount
Empty Bin
Don't need bin
Assign a Bin
Release Bin</t>
    <phoneticPr fontId="8" type="noConversion"/>
  </si>
  <si>
    <t>Load Blend to Bulker is in gray and disabled</t>
    <phoneticPr fontId="8" type="noConversion"/>
  </si>
  <si>
    <t>Click on Silo9 and check the status of sub-menu Load Blend to Bulker</t>
    <phoneticPr fontId="8" type="noConversion"/>
  </si>
  <si>
    <t>Load Blend to Bulker is gray and disabled.</t>
    <phoneticPr fontId="8" type="noConversion"/>
  </si>
  <si>
    <t>Right click on the BIN Silo9 of EST Bulk Plant</t>
    <phoneticPr fontId="8" type="noConversion"/>
  </si>
  <si>
    <r>
      <t xml:space="preserve">System will display a list of sub-menu:
Schedule Blend Request
Reschedule Blend Request
Cancel Blend Request
Haul Blend
Reschedule Product Haul
Cancel Product Haul 
</t>
    </r>
    <r>
      <rPr>
        <b/>
        <sz val="10"/>
        <rFont val="宋体"/>
        <family val="3"/>
        <charset val="134"/>
      </rPr>
      <t>Load Blend to Bulker(enabled)</t>
    </r>
    <r>
      <rPr>
        <sz val="10"/>
        <rFont val="宋体"/>
        <family val="3"/>
        <charset val="134"/>
      </rPr>
      <t xml:space="preserve">
On Location
Transfer Blend
Adjust Blend Amount
Empty Bin
Don't need bin
Assign a Bin
Release Bin</t>
    </r>
    <phoneticPr fontId="8" type="noConversion"/>
  </si>
  <si>
    <t>Check if different haul blend information will be displayed once click Load blend to Bulker</t>
    <phoneticPr fontId="8" type="noConversion"/>
  </si>
  <si>
    <t>Hauls loaded with different blend will not be displayed</t>
    <phoneticPr fontId="8" type="noConversion"/>
  </si>
  <si>
    <t>System will display Product Haul information as below.
Alejandro Cuelar Diaz Ceballo | 746702 | 446702L-16:31</t>
    <phoneticPr fontId="8" type="noConversion"/>
  </si>
  <si>
    <t>Click on Alejandro Cuelar Diaz Ceballo | 746702 | 446702L-16:31</t>
    <phoneticPr fontId="8" type="noConversion"/>
  </si>
  <si>
    <t>Click on Haul ECOprime + Additives - 6t</t>
    <phoneticPr fontId="8" type="noConversion"/>
  </si>
  <si>
    <t>Click on Haul ECOprime + Additives - 2t</t>
    <phoneticPr fontId="8" type="noConversion"/>
  </si>
  <si>
    <t>Click on Haul ECOprime + Additives -7t</t>
    <phoneticPr fontId="8" type="noConversion"/>
  </si>
  <si>
    <t xml:space="preserve">System will display shippingloadsheet information.
Haul ECOprime + Additives - 6t  shippingloadsheet1
Haul ECOprime + Additives - 2t  shippingloadsheet2
Haul ECOprime + Additives -7t   shippingloadsheet3
Haul ECOprime + Additives -1t   shippingloadsheet4
 </t>
    <phoneticPr fontId="8" type="noConversion"/>
  </si>
  <si>
    <t xml:space="preserve">Quantity = 16.222-6
         = 10.222
Blend in the bin: ECOprime
Producthaullifestatus = Loading
Shippingloadsheet1 = loaded
Shippingloadsheet2 = Scheduled
Shippingloadsheet3 = Scheduled
Shippingloadsheet4 = Scheduled
</t>
    <phoneticPr fontId="8" type="noConversion"/>
  </si>
  <si>
    <t>Blend in the Bin: ECOprime
Quantity = 8.222 
Producthaullifestatus = Loading
Shippingloadsheet1 = loaded
Shippingloadsheet2 = loaded
Shippingloadsheet3 = Scheduled
Shippingloadsheet4 = Scheduled</t>
    <phoneticPr fontId="8" type="noConversion"/>
  </si>
  <si>
    <t>Blend in the Bin: ECOprime
Quantity = 8.222
Producthaullifestatus = Loading
Shippingloadsheet1 = loaded
Shippingloadsheet2 = loaded
Shippingloadsheet3 = Scheduled
Shippingloadsheet4 = Scheduled</t>
    <phoneticPr fontId="8" type="noConversion"/>
  </si>
  <si>
    <t>Quantity = 10.222
Blend in the bin: ECOprime
Producthaullifestatus = Loading
Shippingloadsheet1 = loaded
Shippingloadsheet2 = Scheduled
Shippingloadsheet3 = Scheduled
Shippingloadsheet4 = Scheduled</t>
    <phoneticPr fontId="8" type="noConversion"/>
  </si>
  <si>
    <t xml:space="preserve">Blend in the Bin: ECOprime
Quantity = 8.222-7 = 1.222
Producthaullifestatus = Loading
Shippingloadsheet1 = loaded
Shippingloadsheet2 = loaded
Shippingloadsheet3 = loaded
Shippingloadsheet4 = Scheduled
          </t>
    <phoneticPr fontId="8" type="noConversion"/>
  </si>
  <si>
    <t>Blend in the Bin: ECOprime
Quantity = 8.222-7 = 1.222
Producthaullifestatus = Loading
Shippingloadsheet1 = loaded
Shippingloadsheet2 = loaded
Shippingloadsheet3 = loaded
Shippingloadsheet4 = Scheduled</t>
    <phoneticPr fontId="8" type="noConversion"/>
  </si>
  <si>
    <t>Right Click on Load Blend to Bulker</t>
    <phoneticPr fontId="8" type="noConversion"/>
  </si>
  <si>
    <t xml:space="preserve">System will display below product haul information
James Young | 446715L | 746715 - 17:13   
Alejandro Cuelar Diaz Ceballo | 746702 | 446702L-16:31 
                                         </t>
    <phoneticPr fontId="8" type="noConversion"/>
  </si>
  <si>
    <t xml:space="preserve">System will display below information.
James Young | 446715L | 746715 - 17:13    
Alejandro Cuelar Diaz Ceballo | 746702 | 446702L-16:31 
</t>
    <phoneticPr fontId="8" type="noConversion"/>
  </si>
  <si>
    <t xml:space="preserve"> Haul ECOprime + Additives -1t </t>
    <phoneticPr fontId="8" type="noConversion"/>
  </si>
  <si>
    <t xml:space="preserve">Click Haul ECOprime + Additives -1t </t>
    <phoneticPr fontId="8" type="noConversion"/>
  </si>
  <si>
    <t>Click  Alejandro Cuelar Diaz Ceballo | 746702 | 446702L-16:31</t>
    <phoneticPr fontId="8" type="noConversion"/>
  </si>
  <si>
    <t>Click  Load Blend to Bulker</t>
    <phoneticPr fontId="8" type="noConversion"/>
  </si>
  <si>
    <t>Check Yes</t>
    <phoneticPr fontId="8" type="noConversion"/>
  </si>
  <si>
    <t xml:space="preserve">Load blend to bulker successfully
</t>
    <phoneticPr fontId="8" type="noConversion"/>
  </si>
  <si>
    <t>Load Blend to Bulker successfully
Quantity = 1.222-1  = 0.222
Producthaullifestatus = loaded
Shippingloadsheet1 = loaded
Shippingloadsheet2 = loaded
Shippingloadsheet3 = loaded
Shippingloadsheet4 = loaded</t>
    <phoneticPr fontId="8" type="noConversion"/>
  </si>
  <si>
    <t>Quantity = 1.222-1  = 0.222
Producthaullifestatus = loaded
Shippingloadsheet1 = loaded
Shippingloadsheet2 = loaded
Shippingloadsheet3 = loaded
Shippingloadsheet4 = loaded</t>
    <phoneticPr fontId="8" type="noConversion"/>
  </si>
  <si>
    <t>System will only display one record.
James Young | 446715L | 746715 - 17:13</t>
    <phoneticPr fontId="8" type="noConversion"/>
  </si>
  <si>
    <t>Click James Young | 446715L | 746715 - 17:13</t>
    <phoneticPr fontId="8" type="noConversion"/>
  </si>
  <si>
    <t>Haul ECOprime + Additives -0.221t</t>
    <phoneticPr fontId="8" type="noConversion"/>
  </si>
  <si>
    <t>Click on Haul ECOprime + Additives -0.221t</t>
    <phoneticPr fontId="8" type="noConversion"/>
  </si>
  <si>
    <t>Quantity = 0.222-0.221 = 0.001
Producthaullifestatus = loading
Shippingloadsheet1 = loaded
Shippingloadsheet2 = Scheduled
Shippingloadsheet3 = Scheduled</t>
    <phoneticPr fontId="8" type="noConversion"/>
  </si>
  <si>
    <t>BulkPlant，BIN 
Data existed in the column of  Blend in the BIN
Multiple records existed 
Bulkplant: EST Bulk Plant
BIN: Silo9
ProgramID:PRG2300379.00
Blend in the BIN: ECOprime
Quantity: 16.222t
One product Haul has multiple shipping load sheet.
Alejandro Cuelar Diaz Ceballo | 746702 | 446702L-16:31
Haul ECOprime + Additives - 6t
Haul ECOprime + Additives - 2t
Haul ECOprime + Additives -7t
Haul ECOprime + Additives -1t
One product haul has one shippingloadsheet.
James Young | 446715L | 746715 - 17:13
Haul ECOprime + Additives - 0.221t
Haul ECOprime + Additives - 0.0009t</t>
    <phoneticPr fontId="8" type="noConversion"/>
  </si>
  <si>
    <t xml:space="preserve">Load blend to bulker successfully.
Quantity = 0.222-0.221 = 0.001
Producthaullifestatus = loading
Shippingloadsheet1 = loaded
Shippingloadsheet2 = Scheduled
 </t>
    <phoneticPr fontId="8" type="noConversion"/>
  </si>
  <si>
    <t>System will display below information.
James Young | 446715L | 746715 - 17:13 
Haul ECOprime+Additives-0.001t
Haul ECOprime+Additives-0.0009t
(Scheduled|Scheduled)</t>
    <phoneticPr fontId="8" type="noConversion"/>
  </si>
  <si>
    <t>Click Load Blend to Bulker and Click James Young | 446715L | 746715 - 17:13  Haul ECOprime+Additives-0.0009t</t>
    <phoneticPr fontId="8" type="noConversion"/>
  </si>
  <si>
    <t>Click Yes</t>
    <phoneticPr fontId="8" type="noConversion"/>
  </si>
  <si>
    <t xml:space="preserve">Load blend to bulker successfully.
Quantity = 0.000 
Producthaullifestatus = loaded
Shippingloadsheet1 = loaded
Shippingloadsheet2 = loaded
 </t>
    <phoneticPr fontId="8" type="noConversion"/>
  </si>
  <si>
    <t xml:space="preserve">Load blend to bulker successfully.
Quantity = 0.001-0.0009 = 0.0001 = 0.000 
Producthaullifestatus = loaded
Shippingloadsheet1 = loaded
Shippingloadsheet2 = loaded
 </t>
    <phoneticPr fontId="8" type="noConversion"/>
  </si>
  <si>
    <t>Right click on Silo9 of EST BIN</t>
    <phoneticPr fontId="8" type="noConversion"/>
  </si>
  <si>
    <r>
      <t xml:space="preserve">Load Blend to Bulker button is disabled
System will display a list of sub-menu:
Schedule Blend Request
Reschedule Blend Request
Cancel Blend Request
Haul Blend
Reschedule Product Haul
Cancel Product Haul 
</t>
    </r>
    <r>
      <rPr>
        <b/>
        <sz val="10"/>
        <rFont val="宋体"/>
        <family val="3"/>
        <charset val="134"/>
      </rPr>
      <t xml:space="preserve">Load Blend to Bulker </t>
    </r>
    <r>
      <rPr>
        <sz val="10"/>
        <rFont val="宋体"/>
        <family val="3"/>
        <charset val="134"/>
      </rPr>
      <t xml:space="preserve">
On Location
Transfer Blend
Adjust Blend Amount
Empty Bin
Don't need bin
Assign a Bin
Release Bin</t>
    </r>
    <phoneticPr fontId="8" type="noConversion"/>
  </si>
  <si>
    <t xml:space="preserve">Submenu Load Blend to Bulker is disabled </t>
    <phoneticPr fontId="8" type="noConversion"/>
  </si>
  <si>
    <t xml:space="preserve">Click PRODUCTIONmixLW and click Load to BIN </t>
    <phoneticPr fontId="8" type="noConversion"/>
  </si>
  <si>
    <t>System will display below information of Silo9.
Blend in the bin : PRODUCTIONmix LW
Quantity: 10.280
Testing?: None</t>
    <phoneticPr fontId="8" type="noConversion"/>
  </si>
  <si>
    <t>Haul blend page will be displayed</t>
    <phoneticPr fontId="8" type="noConversion"/>
  </si>
  <si>
    <t>Right click on Silo9 of EST BIN and click on Haul Blend in Bin - PRODUCTIONmix LW+0.45%CFL-3+0.15% SCA-7+0.75%GSS-1+1%FWC-2+0.1%MCR-7+0.2%CDF-6P</t>
    <phoneticPr fontId="8" type="noConversion"/>
  </si>
  <si>
    <t>System will display below confirm textbox.
  Are you sure load up bulker?
    Blend
    Destination
    Client name 
    Call sheet number if availble.
    Yes  NO</t>
    <phoneticPr fontId="8" type="noConversion"/>
  </si>
  <si>
    <t>Load Blend to Bulker successfully</t>
    <phoneticPr fontId="8" type="noConversion"/>
  </si>
  <si>
    <t>UC009-001</t>
    <phoneticPr fontId="8" type="noConversion"/>
  </si>
  <si>
    <t>UC009-002</t>
    <phoneticPr fontId="8" type="noConversion"/>
  </si>
  <si>
    <t>System will display below confirm textbox.
  Are you sure load up bulker?
    Blend:
    Destination:
    Client name:
    Call sheet number:
    Yes  NO</t>
    <phoneticPr fontId="8" type="noConversion"/>
  </si>
  <si>
    <t>Tick up Haul All during haul blend
 Haul Blend successfully</t>
    <phoneticPr fontId="8" type="noConversion"/>
  </si>
  <si>
    <t>Blend in the Bin: Empty
Quantity: Empty</t>
    <phoneticPr fontId="8" type="noConversion"/>
  </si>
  <si>
    <t>Load Blend to Bulker should be disabled if there is no scheduled haul of blend loaded in the bin.
Load Blend to Bulker should be enabled,if shceduled bin is loaded to the bin.</t>
    <phoneticPr fontId="8" type="noConversion"/>
  </si>
  <si>
    <t xml:space="preserve">
Schedule a blend request from Blend column of Rig Board
Blend: Baytex    Blend:41.5t
Change blend status to Blend Completed
Scheduled QTY = 10.280
Client Name = Baytex Energy Ltd.
CS#/PRG# = 110726
Blend test: not needed
Rig = LLD Bulk Plant Storage3
Scheduled Blend = PRODUCTIONmixLW
</t>
    <phoneticPr fontId="8" type="noConversion"/>
  </si>
  <si>
    <t>Jimmy Rubio | 446713L | 746713</t>
    <phoneticPr fontId="8" type="noConversion"/>
  </si>
  <si>
    <t>select Call Sheet Number from the dropdown list</t>
    <phoneticPr fontId="8" type="noConversion"/>
  </si>
  <si>
    <t xml:space="preserve">Customer and Rig information will be brought up automatically.
Callsheetnumber = 1110726
Customer = Baytex Energy Ltd.
Rig = Savanna 425
</t>
    <phoneticPr fontId="8" type="noConversion"/>
  </si>
  <si>
    <t xml:space="preserve">Tick up Haul All </t>
    <phoneticPr fontId="8" type="noConversion"/>
  </si>
  <si>
    <t>Haul Amount = 10.28</t>
    <phoneticPr fontId="8" type="noConversion"/>
  </si>
  <si>
    <t>Select crew from the dropdown list</t>
    <phoneticPr fontId="8" type="noConversion"/>
  </si>
  <si>
    <t>Input haul amount to Bin2128 Load Amount and Pod1</t>
    <phoneticPr fontId="8" type="noConversion"/>
  </si>
  <si>
    <t>Load Amount = 10.28
Pod1 = 10.28</t>
    <phoneticPr fontId="8" type="noConversion"/>
  </si>
  <si>
    <t>Select crew from the dropdown list and click Save</t>
    <phoneticPr fontId="8" type="noConversion"/>
  </si>
  <si>
    <t xml:space="preserve"> Haul Blend successfully</t>
    <phoneticPr fontId="8" type="noConversion"/>
  </si>
  <si>
    <t>system will display below record.
Jimmy Rubio| 446713L | 746713-14:56  
Scheduled</t>
    <phoneticPr fontId="8" type="noConversion"/>
  </si>
  <si>
    <t>Move mouse to Jimmy Rubio| 446713L | 746713-14:56  
Scheduled</t>
    <phoneticPr fontId="8" type="noConversion"/>
  </si>
  <si>
    <t>System will display third level menu
Load Blend to Bulker PRODUCTIONmixLW+Additives-10.28t</t>
    <phoneticPr fontId="8" type="noConversion"/>
  </si>
  <si>
    <t>Click Load Blend to Bulker PRODUCTIONmixLW+Additives-10.28t</t>
    <phoneticPr fontId="8" type="noConversion"/>
  </si>
  <si>
    <t>System will display below confirm textbox.
   Call Sheet Number1110726 
   Client NameBaytex Energy Ltd. 
   Blend PRODUCTIONmix LW + 0.45% CFL-3 + 0.15% SCA-6 + 0.15% SCA-7 + 0.75% GSS-1 + 1% FWC-2 + 0.1% MCR-7 + 0.2% CDF-6P 
   DestinationSavanna 425
  Are you sure load up bulker?
   Yes   No</t>
    <phoneticPr fontId="8" type="noConversion"/>
  </si>
  <si>
    <t>Check status of ProductHaulLifeStatus</t>
    <phoneticPr fontId="8" type="noConversion"/>
  </si>
  <si>
    <t>Call Sheet Number1110726 
Client NameBaytex Energy Ltd. 
Blend PRODUCTIONmix LW + 0.45% CFL-3 + 0.15% SCA-6 + 0.15% SCA-7 + 0.75% GSS-1 + 1% FWC-2 + 0.1% MCR-7 + 0.2% CDF-6P 
DestinationSavanna 425</t>
    <phoneticPr fontId="8" type="noConversion"/>
  </si>
  <si>
    <t>Check status of Shippingloadsheet</t>
    <phoneticPr fontId="8" type="noConversion"/>
  </si>
  <si>
    <t>Shippingloadsheet = Loaded</t>
    <phoneticPr fontId="8" type="noConversion"/>
  </si>
  <si>
    <t xml:space="preserve">Bulker Plant BIN - EST Bulk Plant Silo7
Schedule Blend Request1  
ProgramID:PRG2301500.00 Customer: Whitecap Resources Inc.  Job Type: Surface Casing  Base  Blend:Lead1-SURFACEmix LW PRO ED   Base Blend Tonnage Amount = 10
Mix Water = 0.848  Scheduled QTY = 10.220  Status = Blend Completed
Schedule Blend Request2
ProgramID:PRG2300379.00 Customer: Canadian Natural Resources Ltd.  Job Type: Surface Casing   Total Blend Tonnage Amount = 7  Base  Blend:Lead1-SURFACEmix LW PRO ED
Mix Water = 0.844  Scheduled QTY = 7.000  Status = Blend Completed
</t>
    <phoneticPr fontId="8" type="noConversion"/>
  </si>
  <si>
    <t>Load blend request1 and blend request2 to Storage3</t>
    <phoneticPr fontId="8" type="noConversion"/>
  </si>
  <si>
    <t>Blend in the Bin: SURFACEmix LW PRO ED
Quantity = 10.220+7.000
         = 17.220</t>
    <phoneticPr fontId="8" type="noConversion"/>
  </si>
  <si>
    <t>Right click on Storage3</t>
    <phoneticPr fontId="8" type="noConversion"/>
  </si>
  <si>
    <t xml:space="preserve">A list of menu will be displayed.
Schedule Blend Request
Reschedule Blend Request
Cancel Blend Request
Haul Blend 
Reschedule Product Haul
Cancel Product Haul
Load Blend to Bulker
On Location
Transfer Blend
Adjust Blend Amount
Empty Bin
Don't need bin
Assign a bin
Release Bin
</t>
    <phoneticPr fontId="8" type="noConversion"/>
  </si>
  <si>
    <t>System will display a list of scheduled blend, including below information:
Blend in Bin- SURFACEmix LW PRO ED+1%SCA-6+1%SCA-7+0.2%CDF-6P 
                    Blend in Bin</t>
    <phoneticPr fontId="8" type="noConversion"/>
  </si>
  <si>
    <t xml:space="preserve">Click on Blend in Bin- Blend in Bin- SURFACEmix LW PRO ED+1%SCA-6+1%SCA-7+0.2%CDF-6P </t>
    <phoneticPr fontId="8" type="noConversion"/>
  </si>
  <si>
    <t>Select Callsheet number from the dropdown list</t>
    <phoneticPr fontId="8" type="noConversion"/>
  </si>
  <si>
    <t>1110725</t>
    <phoneticPr fontId="8" type="noConversion"/>
  </si>
  <si>
    <t>Callsheet number = 1110725
Customer = Whitecap Resources Inc.</t>
    <phoneticPr fontId="8" type="noConversion"/>
  </si>
  <si>
    <t>Input Value to the textbox of Haul Amount and the textbox of Pod1</t>
    <phoneticPr fontId="8" type="noConversion"/>
  </si>
  <si>
    <t>Haul Amount = 17.22
Pod1 = 17.22</t>
    <phoneticPr fontId="8" type="noConversion"/>
  </si>
  <si>
    <t>Crew = Jimmy Rubio | 446713L | 746713</t>
    <phoneticPr fontId="8" type="noConversion"/>
  </si>
  <si>
    <t>Right click on Storage3 and click Load Blend to Bulker</t>
    <phoneticPr fontId="8" type="noConversion"/>
  </si>
  <si>
    <t xml:space="preserve">System will display scheduled product haul information.
Jimmy Rubio | 446713L | 746713-19:10
</t>
    <phoneticPr fontId="8" type="noConversion"/>
  </si>
  <si>
    <t>Click on below record:
Jimmy Rubio | 446713L | 746713-19:10</t>
    <phoneticPr fontId="8" type="noConversion"/>
  </si>
  <si>
    <t>System will display shippingloadsheet information.
Load Blend to Bulker SURFACEmixLW PRO ED+Additives-17.22t
Scheduled|Scheduled</t>
    <phoneticPr fontId="8" type="noConversion"/>
  </si>
  <si>
    <t>Click on Load Blend to Bulker SURFACEmixLW PRO ED+Additives-17.22t</t>
    <phoneticPr fontId="8" type="noConversion"/>
  </si>
  <si>
    <t>System will display below confirm textbox.
  Are you sure load up bulker?
    Call sheet number  1110725
    Client name       Whitecap Resources Inc.
    Blend             SURFACEmix LW PRO ED + 1% SCA-6 + 1% SCA-7 + 0.2% CDF-6P
    Destination       Horizon 43 
    Yes  NO</t>
    <phoneticPr fontId="8" type="noConversion"/>
  </si>
  <si>
    <t>Information of Customer and Rig will be auto-populated by system.
Callsheet number = 1110725
Customer = Whitecap Resources Inc.
Rig = Horizon 43</t>
    <phoneticPr fontId="8" type="noConversion"/>
  </si>
  <si>
    <t xml:space="preserve"> Call sheet number  1110725
  Client name       Whitecap Resources Inc.
  Blend             SURFACEmix LW PRO ED + 1% SCA-6 + 1% SCA-7 + 0.2% CDF-6P
  Destination       Horizon 43 
    </t>
    <phoneticPr fontId="8" type="noConversion"/>
  </si>
  <si>
    <t xml:space="preserve">Load Blend to Bulker successfully
Bin Quantity = Quantity- LoadAmount
             = 17.22-17.22
             = 0.000
Blend in the Bin: Empty
ShippingLoadSheetStatus = Loaded
Producthaullifestatus = Loaded
</t>
    <phoneticPr fontId="8" type="noConversion"/>
  </si>
  <si>
    <t>UC009-003</t>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</si>
</sst>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0\ "/>
    <numFmt numFmtId="177" formatCode="0.0\ \h"/>
    <numFmt numFmtId="178" formatCode="0\ \m"/>
    <numFmt numFmtId="179" formatCode="d\-mmm\-yyyy"/>
    <numFmt numFmtId="180" formatCode="mmmm\ d\,\ yyyy"/>
    <numFmt numFmtId="181" formatCode="#,##0.0\ \h"/>
  </numFmts>
  <fonts count="47" x14ac:knownFonts="1">
    <font>
      <sz val="10"/>
      <name val="Arial"/>
      <charset val="134"/>
    </font>
    <font>
      <sz val="11"/>
      <color theme="1"/>
      <name val="宋体"/>
      <family val="2"/>
      <scheme val="minor"/>
    </font>
    <font>
      <u/>
      <sz val="9"/>
      <color indexed="12"/>
      <name val="Arial"/>
      <family val="2"/>
    </font>
    <font>
      <sz val="8"/>
      <name val="Arial"/>
      <family val="2"/>
    </font>
    <font>
      <b/>
      <sz val="16"/>
      <color indexed="9"/>
      <name val="Arial"/>
      <family val="2"/>
    </font>
    <font>
      <b/>
      <sz val="8"/>
      <color indexed="9"/>
      <name val="Arial"/>
      <family val="2"/>
    </font>
    <font>
      <b/>
      <sz val="10"/>
      <color indexed="9"/>
      <name val="Arial"/>
      <family val="2"/>
    </font>
    <font>
      <b/>
      <sz val="9"/>
      <name val="Arial"/>
      <family val="2"/>
    </font>
    <font>
      <sz val="9"/>
      <name val="Arial"/>
      <family val="2"/>
    </font>
    <font>
      <b/>
      <sz val="10"/>
      <name val="Arial"/>
      <family val="2"/>
    </font>
    <font>
      <b/>
      <i/>
      <sz val="10"/>
      <name val="Arial"/>
      <family val="2"/>
    </font>
    <font>
      <b/>
      <i/>
      <sz val="10"/>
      <color indexed="12"/>
      <name val="Arial"/>
      <family val="2"/>
    </font>
    <font>
      <b/>
      <sz val="12"/>
      <name val="Calibri"/>
      <family val="2"/>
    </font>
    <font>
      <sz val="10"/>
      <name val="Calibri"/>
      <family val="2"/>
    </font>
    <font>
      <b/>
      <sz val="10"/>
      <name val="Calibri"/>
      <family val="2"/>
    </font>
    <font>
      <sz val="10"/>
      <name val="宋体"/>
      <family val="3"/>
      <charset val="134"/>
    </font>
    <font>
      <u/>
      <sz val="9"/>
      <color rgb="FF800080"/>
      <name val="Arial"/>
      <family val="2"/>
    </font>
    <font>
      <b/>
      <sz val="10"/>
      <color rgb="FFFFFFFF"/>
      <name val="Arial"/>
      <family val="2"/>
    </font>
    <font>
      <b/>
      <sz val="12"/>
      <color indexed="9"/>
      <name val="Arial"/>
      <family val="2"/>
    </font>
    <font>
      <sz val="10"/>
      <color indexed="9"/>
      <name val="Arial"/>
      <family val="2"/>
    </font>
    <font>
      <b/>
      <sz val="16"/>
      <name val="Arial"/>
      <family val="2"/>
    </font>
    <font>
      <b/>
      <sz val="18"/>
      <color indexed="9"/>
      <name val="Arial"/>
      <family val="2"/>
    </font>
    <font>
      <sz val="12"/>
      <name val="Arial"/>
      <family val="2"/>
    </font>
    <font>
      <b/>
      <sz val="9"/>
      <color indexed="9"/>
      <name val="Arial"/>
      <family val="2"/>
    </font>
    <font>
      <sz val="10"/>
      <color indexed="63"/>
      <name val="Arial"/>
      <family val="2"/>
    </font>
    <font>
      <b/>
      <sz val="10"/>
      <color indexed="63"/>
      <name val="Arial"/>
      <family val="2"/>
    </font>
    <font>
      <b/>
      <sz val="8"/>
      <color indexed="12"/>
      <name val="Courier New"/>
      <family val="3"/>
    </font>
    <font>
      <b/>
      <i/>
      <sz val="8"/>
      <color indexed="23"/>
      <name val="Arial"/>
      <family val="2"/>
    </font>
    <font>
      <sz val="10"/>
      <color indexed="23"/>
      <name val="Arial"/>
      <family val="2"/>
    </font>
    <font>
      <b/>
      <sz val="10"/>
      <color indexed="16"/>
      <name val="Arial"/>
      <family val="2"/>
    </font>
    <font>
      <b/>
      <i/>
      <sz val="10"/>
      <color indexed="55"/>
      <name val="Arial"/>
      <family val="2"/>
    </font>
    <font>
      <b/>
      <sz val="12"/>
      <color indexed="10"/>
      <name val="Arial"/>
      <family val="2"/>
    </font>
    <font>
      <b/>
      <i/>
      <sz val="8"/>
      <color indexed="55"/>
      <name val="Arial"/>
      <family val="2"/>
    </font>
    <font>
      <u/>
      <sz val="8"/>
      <color indexed="22"/>
      <name val="Arial"/>
      <family val="2"/>
    </font>
    <font>
      <b/>
      <sz val="9"/>
      <color indexed="16"/>
      <name val="Arial"/>
      <family val="2"/>
    </font>
    <font>
      <sz val="9"/>
      <color indexed="63"/>
      <name val="Arial"/>
      <family val="2"/>
    </font>
    <font>
      <b/>
      <u/>
      <sz val="9"/>
      <name val="Tahoma"/>
      <family val="2"/>
    </font>
    <font>
      <b/>
      <sz val="9"/>
      <name val="Tahoma"/>
      <family val="2"/>
    </font>
    <font>
      <sz val="9"/>
      <name val="Tahoma"/>
      <family val="2"/>
    </font>
    <font>
      <u/>
      <sz val="9"/>
      <name val="Tahoma"/>
      <family val="2"/>
    </font>
    <font>
      <sz val="10"/>
      <name val="Tahoma"/>
      <family val="2"/>
    </font>
    <font>
      <b/>
      <u/>
      <sz val="10"/>
      <name val="Tahoma"/>
      <family val="2"/>
    </font>
    <font>
      <sz val="10"/>
      <name val="Arial"/>
      <family val="2"/>
    </font>
    <font>
      <sz val="11"/>
      <color indexed="8"/>
      <name val="宋体"/>
      <family val="2"/>
      <scheme val="minor"/>
    </font>
    <font>
      <b/>
      <sz val="10"/>
      <name val="宋体"/>
      <family val="3"/>
      <charset val="134"/>
    </font>
    <font>
      <u/>
      <sz val="9"/>
      <color theme="10"/>
      <name val="Arial"/>
      <family val="2"/>
    </font>
    <font>
      <sz val="9"/>
      <color theme="1"/>
      <name val="Arial"/>
      <family val="2"/>
    </font>
  </fonts>
  <fills count="10">
    <fill>
      <patternFill patternType="none"/>
    </fill>
    <fill>
      <patternFill patternType="gray125"/>
    </fill>
    <fill>
      <patternFill patternType="solid">
        <fgColor indexed="22"/>
        <bgColor indexed="64"/>
      </patternFill>
    </fill>
    <fill>
      <patternFill patternType="solid">
        <fgColor indexed="8"/>
        <bgColor indexed="64"/>
      </patternFill>
    </fill>
    <fill>
      <patternFill patternType="solid">
        <fgColor indexed="9"/>
        <bgColor indexed="64"/>
      </patternFill>
    </fill>
    <fill>
      <patternFill patternType="solid">
        <fgColor indexed="55"/>
        <bgColor indexed="64"/>
      </patternFill>
    </fill>
    <fill>
      <patternFill patternType="solid">
        <fgColor indexed="63"/>
        <bgColor indexed="64"/>
      </patternFill>
    </fill>
    <fill>
      <patternFill patternType="solid">
        <fgColor indexed="12"/>
        <bgColor indexed="64"/>
      </patternFill>
    </fill>
    <fill>
      <patternFill patternType="solid">
        <fgColor indexed="23"/>
        <bgColor indexed="64"/>
      </patternFill>
    </fill>
    <fill>
      <patternFill patternType="solid">
        <fgColor theme="0"/>
        <bgColor indexed="64"/>
      </patternFill>
    </fill>
  </fills>
  <borders count="55">
    <border>
      <left/>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23"/>
      </left>
      <right style="thin">
        <color auto="1"/>
      </right>
      <top style="thin">
        <color auto="1"/>
      </top>
      <bottom/>
      <diagonal/>
    </border>
    <border>
      <left/>
      <right style="thin">
        <color auto="1"/>
      </right>
      <top/>
      <bottom style="thin">
        <color auto="1"/>
      </bottom>
      <diagonal/>
    </border>
    <border>
      <left style="thin">
        <color indexed="23"/>
      </left>
      <right style="thin">
        <color auto="1"/>
      </right>
      <top style="thin">
        <color auto="1"/>
      </top>
      <bottom style="thin">
        <color auto="1"/>
      </bottom>
      <diagonal/>
    </border>
    <border>
      <left style="thin">
        <color auto="1"/>
      </left>
      <right/>
      <top/>
      <bottom style="thin">
        <color auto="1"/>
      </bottom>
      <diagonal/>
    </border>
    <border>
      <left style="double">
        <color auto="1"/>
      </left>
      <right style="thin">
        <color auto="1"/>
      </right>
      <top/>
      <bottom style="thin">
        <color auto="1"/>
      </bottom>
      <diagonal/>
    </border>
    <border>
      <left style="double">
        <color auto="1"/>
      </left>
      <right style="thin">
        <color auto="1"/>
      </right>
      <top style="thin">
        <color auto="1"/>
      </top>
      <bottom style="thin">
        <color auto="1"/>
      </bottom>
      <diagonal/>
    </border>
    <border>
      <left style="medium">
        <color indexed="12"/>
      </left>
      <right/>
      <top/>
      <bottom style="medium">
        <color indexed="12"/>
      </bottom>
      <diagonal/>
    </border>
    <border>
      <left/>
      <right/>
      <top/>
      <bottom style="medium">
        <color indexed="12"/>
      </bottom>
      <diagonal/>
    </border>
    <border>
      <left/>
      <right style="medium">
        <color indexed="12"/>
      </right>
      <top/>
      <bottom style="medium">
        <color indexed="12"/>
      </bottom>
      <diagonal/>
    </border>
    <border>
      <left/>
      <right/>
      <top/>
      <bottom style="double">
        <color auto="1"/>
      </bottom>
      <diagonal/>
    </border>
    <border>
      <left style="medium">
        <color auto="1"/>
      </left>
      <right/>
      <top style="thin">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right style="thin">
        <color auto="1"/>
      </right>
      <top/>
      <bottom style="medium">
        <color auto="1"/>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top style="medium">
        <color auto="1"/>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diagonal/>
    </border>
    <border>
      <left/>
      <right/>
      <top/>
      <bottom style="medium">
        <color auto="1"/>
      </bottom>
      <diagonal/>
    </border>
    <border>
      <left/>
      <right/>
      <top style="thin">
        <color auto="1"/>
      </top>
      <bottom style="medium">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thin">
        <color auto="1"/>
      </right>
      <top style="double">
        <color auto="1"/>
      </top>
      <bottom style="thin">
        <color auto="1"/>
      </bottom>
      <diagonal/>
    </border>
    <border>
      <left/>
      <right/>
      <top style="thin">
        <color auto="1"/>
      </top>
      <bottom/>
      <diagonal/>
    </border>
    <border>
      <left style="thin">
        <color auto="1"/>
      </left>
      <right/>
      <top/>
      <bottom style="medium">
        <color auto="1"/>
      </bottom>
      <diagonal/>
    </border>
    <border>
      <left/>
      <right/>
      <top style="medium">
        <color auto="1"/>
      </top>
      <bottom style="thin">
        <color auto="1"/>
      </bottom>
      <diagonal/>
    </border>
    <border>
      <left style="thin">
        <color auto="1"/>
      </left>
      <right style="double">
        <color auto="1"/>
      </right>
      <top style="thin">
        <color auto="1"/>
      </top>
      <bottom/>
      <diagonal/>
    </border>
    <border>
      <left style="thin">
        <color auto="1"/>
      </left>
      <right style="double">
        <color auto="1"/>
      </right>
      <top/>
      <bottom style="thin">
        <color auto="1"/>
      </bottom>
      <diagonal/>
    </border>
    <border>
      <left/>
      <right/>
      <top/>
      <bottom style="thin">
        <color auto="1"/>
      </bottom>
      <diagonal/>
    </border>
    <border>
      <left style="thin">
        <color auto="1"/>
      </left>
      <right/>
      <top/>
      <bottom style="thin">
        <color indexed="55"/>
      </bottom>
      <diagonal/>
    </border>
    <border>
      <left/>
      <right style="thin">
        <color auto="1"/>
      </right>
      <top/>
      <bottom style="thin">
        <color indexed="55"/>
      </bottom>
      <diagonal/>
    </border>
    <border>
      <left style="thin">
        <color indexed="63"/>
      </left>
      <right style="thin">
        <color auto="1"/>
      </right>
      <top style="thin">
        <color auto="1"/>
      </top>
      <bottom/>
      <diagonal/>
    </border>
    <border>
      <left style="thin">
        <color indexed="63"/>
      </left>
      <right style="thin">
        <color auto="1"/>
      </right>
      <top/>
      <bottom style="thin">
        <color auto="1"/>
      </bottom>
      <diagonal/>
    </border>
    <border>
      <left style="thin">
        <color indexed="23"/>
      </left>
      <right style="thin">
        <color auto="1"/>
      </right>
      <top/>
      <bottom/>
      <diagonal/>
    </border>
    <border>
      <left style="thin">
        <color indexed="23"/>
      </left>
      <right style="thin">
        <color auto="1"/>
      </right>
      <top/>
      <bottom style="thin">
        <color auto="1"/>
      </bottom>
      <diagonal/>
    </border>
    <border>
      <left style="medium">
        <color auto="1"/>
      </left>
      <right/>
      <top style="double">
        <color auto="1"/>
      </top>
      <bottom style="thin">
        <color auto="1"/>
      </bottom>
      <diagonal/>
    </border>
    <border>
      <left/>
      <right style="thin">
        <color auto="1"/>
      </right>
      <top style="double">
        <color auto="1"/>
      </top>
      <bottom/>
      <diagonal/>
    </border>
    <border>
      <left style="thin">
        <color auto="1"/>
      </left>
      <right style="thin">
        <color auto="1"/>
      </right>
      <top style="medium">
        <color auto="1"/>
      </top>
      <bottom style="thin">
        <color auto="1"/>
      </bottom>
      <diagonal/>
    </border>
  </borders>
  <cellStyleXfs count="7">
    <xf numFmtId="0" fontId="0" fillId="0" borderId="0"/>
    <xf numFmtId="0" fontId="2" fillId="0" borderId="0" applyNumberFormat="0" applyFill="0" applyBorder="0" applyAlignment="0" applyProtection="0">
      <alignment vertical="top"/>
      <protection locked="0"/>
    </xf>
    <xf numFmtId="9" fontId="42" fillId="0" borderId="0" applyFont="0" applyFill="0" applyBorder="0" applyAlignment="0" applyProtection="0"/>
    <xf numFmtId="0" fontId="2" fillId="0" borderId="0" applyNumberFormat="0" applyFill="0" applyBorder="0" applyAlignment="0" applyProtection="0">
      <alignment vertical="top"/>
      <protection locked="0"/>
    </xf>
    <xf numFmtId="0" fontId="42" fillId="0" borderId="0"/>
    <xf numFmtId="9" fontId="42" fillId="0" borderId="0" applyFont="0" applyFill="0" applyBorder="0" applyAlignment="0" applyProtection="0"/>
    <xf numFmtId="0" fontId="43" fillId="0" borderId="0">
      <alignment vertical="center"/>
    </xf>
  </cellStyleXfs>
  <cellXfs count="308">
    <xf numFmtId="0" fontId="0" fillId="0" borderId="0" xfId="0"/>
    <xf numFmtId="0" fontId="3" fillId="2" borderId="0" xfId="0" applyFont="1" applyFill="1"/>
    <xf numFmtId="0" fontId="0" fillId="2" borderId="0" xfId="0" applyFill="1"/>
    <xf numFmtId="0" fontId="0" fillId="2" borderId="0" xfId="0" applyFill="1" applyAlignment="1">
      <alignment horizontal="center"/>
    </xf>
    <xf numFmtId="0" fontId="4" fillId="4" borderId="0" xfId="0" applyFont="1" applyFill="1" applyAlignment="1">
      <alignment horizontal="left"/>
    </xf>
    <xf numFmtId="0" fontId="5" fillId="4" borderId="0" xfId="0" applyFont="1" applyFill="1" applyAlignment="1">
      <alignment horizontal="left"/>
    </xf>
    <xf numFmtId="0" fontId="6" fillId="3" borderId="9" xfId="0" applyFont="1" applyFill="1" applyBorder="1" applyAlignment="1">
      <alignment vertical="top"/>
    </xf>
    <xf numFmtId="0" fontId="6" fillId="3" borderId="10" xfId="0" applyFont="1" applyFill="1" applyBorder="1" applyAlignment="1">
      <alignment vertical="top"/>
    </xf>
    <xf numFmtId="0" fontId="6" fillId="3" borderId="11" xfId="0" applyFont="1" applyFill="1" applyBorder="1" applyAlignment="1">
      <alignment vertical="top"/>
    </xf>
    <xf numFmtId="0" fontId="7" fillId="2" borderId="9" xfId="0" applyFont="1" applyFill="1" applyBorder="1" applyAlignment="1">
      <alignment horizontal="center" vertical="center" wrapText="1"/>
    </xf>
    <xf numFmtId="0" fontId="7" fillId="2" borderId="9" xfId="0" applyNumberFormat="1" applyFont="1" applyFill="1" applyBorder="1" applyAlignment="1">
      <alignment horizontal="center" vertical="center" wrapText="1"/>
    </xf>
    <xf numFmtId="9" fontId="7" fillId="2" borderId="12" xfId="2" applyFont="1" applyFill="1" applyBorder="1" applyAlignment="1">
      <alignment horizontal="center" vertical="center" wrapText="1"/>
    </xf>
    <xf numFmtId="177" fontId="8" fillId="2" borderId="11" xfId="0" applyNumberFormat="1" applyFont="1" applyFill="1" applyBorder="1" applyAlignment="1">
      <alignment horizontal="center" vertical="center" wrapText="1"/>
    </xf>
    <xf numFmtId="177" fontId="8" fillId="2" borderId="13" xfId="0" applyNumberFormat="1" applyFont="1" applyFill="1" applyBorder="1" applyAlignment="1">
      <alignment horizontal="center" vertical="center" wrapText="1"/>
    </xf>
    <xf numFmtId="0" fontId="3" fillId="4" borderId="0" xfId="0" applyFont="1" applyFill="1" applyBorder="1"/>
    <xf numFmtId="0" fontId="3" fillId="4" borderId="0" xfId="0" applyFont="1" applyFill="1"/>
    <xf numFmtId="9" fontId="7" fillId="2" borderId="14" xfId="2" applyFont="1" applyFill="1" applyBorder="1" applyAlignment="1">
      <alignment horizontal="center" vertical="center" wrapText="1"/>
    </xf>
    <xf numFmtId="0" fontId="7" fillId="5" borderId="15" xfId="0" applyFont="1" applyFill="1" applyBorder="1" applyAlignment="1">
      <alignment horizontal="left" vertical="center" wrapText="1"/>
    </xf>
    <xf numFmtId="0" fontId="7" fillId="5" borderId="16" xfId="0" applyNumberFormat="1" applyFont="1" applyFill="1" applyBorder="1" applyAlignment="1">
      <alignment horizontal="center" vertical="center" wrapText="1"/>
    </xf>
    <xf numFmtId="9" fontId="7" fillId="5" borderId="15" xfId="2" applyNumberFormat="1" applyFont="1" applyFill="1" applyBorder="1" applyAlignment="1">
      <alignment horizontal="center" vertical="center" wrapText="1"/>
    </xf>
    <xf numFmtId="177" fontId="7" fillId="5" borderId="16" xfId="0" applyNumberFormat="1" applyFont="1" applyFill="1" applyBorder="1" applyAlignment="1">
      <alignment horizontal="center" vertical="center" wrapText="1"/>
    </xf>
    <xf numFmtId="0" fontId="7" fillId="2" borderId="9" xfId="0" applyFont="1" applyFill="1" applyBorder="1" applyAlignment="1">
      <alignment horizontal="left" vertical="center" wrapText="1"/>
    </xf>
    <xf numFmtId="0" fontId="7" fillId="2" borderId="17" xfId="0" applyNumberFormat="1" applyFont="1" applyFill="1" applyBorder="1" applyAlignment="1">
      <alignment horizontal="center" vertical="center" wrapText="1"/>
    </xf>
    <xf numFmtId="9" fontId="7" fillId="2" borderId="9" xfId="2" applyNumberFormat="1" applyFont="1" applyFill="1" applyBorder="1" applyAlignment="1">
      <alignment horizontal="right" vertical="center" wrapText="1"/>
    </xf>
    <xf numFmtId="177" fontId="7" fillId="2" borderId="16" xfId="0" applyNumberFormat="1" applyFont="1" applyFill="1" applyBorder="1" applyAlignment="1">
      <alignment horizontal="center" vertical="center" wrapText="1"/>
    </xf>
    <xf numFmtId="0" fontId="0" fillId="4" borderId="0" xfId="0" applyFill="1" applyBorder="1"/>
    <xf numFmtId="0" fontId="6" fillId="6" borderId="3" xfId="0" applyFont="1" applyFill="1" applyBorder="1" applyAlignment="1">
      <alignment horizontal="center" wrapText="1"/>
    </xf>
    <xf numFmtId="0" fontId="6" fillId="6" borderId="9" xfId="0" applyFont="1" applyFill="1" applyBorder="1" applyAlignment="1">
      <alignment horizontal="center" wrapText="1"/>
    </xf>
    <xf numFmtId="0" fontId="9" fillId="4" borderId="11" xfId="0" applyNumberFormat="1" applyFont="1" applyFill="1" applyBorder="1" applyAlignment="1">
      <alignment horizontal="center" vertical="top" wrapText="1"/>
    </xf>
    <xf numFmtId="178" fontId="0" fillId="4" borderId="7" xfId="0" applyNumberFormat="1" applyFont="1" applyFill="1" applyBorder="1" applyAlignment="1">
      <alignment horizontal="center" vertical="top" wrapText="1"/>
    </xf>
    <xf numFmtId="0" fontId="0" fillId="2" borderId="9" xfId="0" applyFont="1" applyFill="1" applyBorder="1" applyAlignment="1">
      <alignment horizontal="left" vertical="top" wrapText="1"/>
    </xf>
    <xf numFmtId="0" fontId="0" fillId="4" borderId="3" xfId="0" applyFont="1" applyFill="1" applyBorder="1" applyAlignment="1">
      <alignment vertical="top" wrapText="1"/>
    </xf>
    <xf numFmtId="0" fontId="0" fillId="4" borderId="3" xfId="0" applyFont="1" applyFill="1" applyBorder="1" applyAlignment="1">
      <alignment horizontal="left" vertical="top" wrapText="1"/>
    </xf>
    <xf numFmtId="14" fontId="0" fillId="4" borderId="3" xfId="0" applyNumberFormat="1" applyFont="1" applyFill="1" applyBorder="1" applyAlignment="1">
      <alignment horizontal="center" vertical="top" wrapText="1"/>
    </xf>
    <xf numFmtId="0" fontId="0" fillId="4" borderId="3" xfId="0" applyFont="1" applyFill="1" applyBorder="1" applyAlignment="1">
      <alignment horizontal="center" vertical="top" wrapText="1"/>
    </xf>
    <xf numFmtId="178" fontId="0" fillId="4" borderId="9" xfId="0" applyNumberFormat="1" applyFont="1" applyFill="1" applyBorder="1" applyAlignment="1">
      <alignment horizontal="left" vertical="top" wrapText="1"/>
    </xf>
    <xf numFmtId="0" fontId="3" fillId="4" borderId="0" xfId="0" applyFont="1" applyFill="1" applyBorder="1" applyAlignment="1">
      <alignment horizontal="center"/>
    </xf>
    <xf numFmtId="0" fontId="0" fillId="4" borderId="0" xfId="0" applyFill="1" applyBorder="1" applyAlignment="1">
      <alignment horizontal="center"/>
    </xf>
    <xf numFmtId="0" fontId="6" fillId="5" borderId="3" xfId="0" applyFont="1" applyFill="1" applyBorder="1" applyAlignment="1">
      <alignment horizontal="center" wrapText="1"/>
    </xf>
    <xf numFmtId="0" fontId="15" fillId="0" borderId="7" xfId="0" applyFont="1" applyBorder="1" applyAlignment="1">
      <alignment vertical="top" wrapText="1"/>
    </xf>
    <xf numFmtId="0" fontId="15" fillId="4" borderId="3" xfId="0" applyFont="1" applyFill="1" applyBorder="1" applyAlignment="1">
      <alignment horizontal="left" vertical="top" wrapText="1"/>
    </xf>
    <xf numFmtId="0" fontId="16" fillId="4" borderId="3" xfId="1" applyFont="1" applyFill="1" applyBorder="1" applyAlignment="1" applyProtection="1">
      <alignment horizontal="left" vertical="top" wrapText="1"/>
    </xf>
    <xf numFmtId="0" fontId="18" fillId="3" borderId="9" xfId="0" applyFont="1" applyFill="1" applyBorder="1" applyAlignment="1" applyProtection="1">
      <alignment vertical="center"/>
    </xf>
    <xf numFmtId="0" fontId="19" fillId="3" borderId="11" xfId="0" applyFont="1" applyFill="1" applyBorder="1" applyAlignment="1" applyProtection="1">
      <alignment vertical="center"/>
    </xf>
    <xf numFmtId="0" fontId="6" fillId="8" borderId="3" xfId="0" applyFont="1" applyFill="1" applyBorder="1" applyAlignment="1" applyProtection="1">
      <alignment vertical="center"/>
    </xf>
    <xf numFmtId="0" fontId="20" fillId="2" borderId="0" xfId="0" applyFont="1" applyFill="1" applyAlignment="1">
      <alignment horizontal="center"/>
    </xf>
    <xf numFmtId="0" fontId="9" fillId="2" borderId="0" xfId="0" applyFont="1" applyFill="1" applyAlignment="1">
      <alignment horizontal="center"/>
    </xf>
    <xf numFmtId="0" fontId="21" fillId="3" borderId="35" xfId="0" applyFont="1" applyFill="1" applyBorder="1" applyAlignment="1" applyProtection="1">
      <alignment vertical="center"/>
    </xf>
    <xf numFmtId="0" fontId="19" fillId="3" borderId="35" xfId="0" applyFont="1" applyFill="1" applyBorder="1" applyAlignment="1" applyProtection="1">
      <alignment vertical="center"/>
    </xf>
    <xf numFmtId="0" fontId="0" fillId="4" borderId="0" xfId="0" applyFill="1"/>
    <xf numFmtId="0" fontId="0" fillId="4" borderId="9" xfId="0" applyFill="1" applyBorder="1"/>
    <xf numFmtId="0" fontId="0" fillId="4" borderId="10" xfId="0" applyFill="1" applyBorder="1"/>
    <xf numFmtId="0" fontId="0" fillId="4" borderId="11" xfId="0" applyFill="1" applyBorder="1"/>
    <xf numFmtId="0" fontId="22" fillId="4" borderId="9" xfId="0" applyFont="1" applyFill="1" applyBorder="1"/>
    <xf numFmtId="0" fontId="22" fillId="4" borderId="10" xfId="0" applyFont="1" applyFill="1" applyBorder="1"/>
    <xf numFmtId="0" fontId="22" fillId="4" borderId="11" xfId="0" applyFont="1" applyFill="1" applyBorder="1"/>
    <xf numFmtId="0" fontId="22" fillId="4" borderId="0" xfId="0" applyFont="1" applyFill="1"/>
    <xf numFmtId="0" fontId="18" fillId="3" borderId="9" xfId="0" applyFont="1" applyFill="1" applyBorder="1" applyAlignment="1" applyProtection="1">
      <alignment horizontal="left" vertical="center"/>
    </xf>
    <xf numFmtId="0" fontId="18" fillId="3" borderId="10" xfId="0" applyFont="1" applyFill="1" applyBorder="1" applyAlignment="1" applyProtection="1">
      <alignment horizontal="left" vertical="center"/>
    </xf>
    <xf numFmtId="0" fontId="18" fillId="3" borderId="11" xfId="0" applyFont="1" applyFill="1" applyBorder="1" applyAlignment="1" applyProtection="1">
      <alignment horizontal="left" vertical="center"/>
    </xf>
    <xf numFmtId="0" fontId="18" fillId="4" borderId="0" xfId="0" applyFont="1" applyFill="1" applyBorder="1" applyAlignment="1" applyProtection="1">
      <alignment horizontal="left" vertical="center"/>
    </xf>
    <xf numFmtId="0" fontId="6" fillId="4" borderId="0" xfId="0" applyFont="1" applyFill="1" applyBorder="1" applyAlignment="1" applyProtection="1">
      <alignment horizontal="center" vertical="center"/>
    </xf>
    <xf numFmtId="0" fontId="23" fillId="8" borderId="3" xfId="0" applyFont="1" applyFill="1" applyBorder="1" applyAlignment="1" applyProtection="1">
      <alignment horizontal="center" vertical="center"/>
    </xf>
    <xf numFmtId="0" fontId="23" fillId="4" borderId="0" xfId="0" applyFont="1" applyFill="1" applyBorder="1" applyAlignment="1" applyProtection="1">
      <alignment horizontal="center" vertical="center"/>
    </xf>
    <xf numFmtId="0" fontId="24" fillId="2" borderId="34" xfId="0" applyFont="1" applyFill="1" applyBorder="1" applyAlignment="1" applyProtection="1">
      <alignment horizontal="center" vertical="center"/>
    </xf>
    <xf numFmtId="0" fontId="25" fillId="4" borderId="34" xfId="0" applyFont="1" applyFill="1" applyBorder="1" applyAlignment="1" applyProtection="1">
      <alignment vertical="center"/>
    </xf>
    <xf numFmtId="176" fontId="9" fillId="4" borderId="34" xfId="0" applyNumberFormat="1" applyFont="1" applyFill="1" applyBorder="1" applyAlignment="1" applyProtection="1">
      <alignment horizontal="right" vertical="center"/>
      <protection locked="0"/>
    </xf>
    <xf numFmtId="176" fontId="9" fillId="4" borderId="6" xfId="0" applyNumberFormat="1" applyFont="1" applyFill="1" applyBorder="1" applyAlignment="1" applyProtection="1">
      <alignment horizontal="right" vertical="center"/>
      <protection locked="0"/>
    </xf>
    <xf numFmtId="177" fontId="9" fillId="4" borderId="6" xfId="0" applyNumberFormat="1" applyFont="1" applyFill="1" applyBorder="1" applyAlignment="1" applyProtection="1">
      <alignment horizontal="right" vertical="center"/>
      <protection locked="0"/>
    </xf>
    <xf numFmtId="176" fontId="9" fillId="4" borderId="0" xfId="0" applyNumberFormat="1" applyFont="1" applyFill="1" applyBorder="1" applyAlignment="1" applyProtection="1">
      <alignment horizontal="right" vertical="center"/>
      <protection locked="0"/>
    </xf>
    <xf numFmtId="0" fontId="24" fillId="2" borderId="32" xfId="0" applyFont="1" applyFill="1" applyBorder="1" applyAlignment="1" applyProtection="1">
      <alignment horizontal="center" vertical="center"/>
    </xf>
    <xf numFmtId="0" fontId="25" fillId="4" borderId="32" xfId="0" applyFont="1" applyFill="1" applyBorder="1" applyAlignment="1" applyProtection="1">
      <alignment vertical="center"/>
    </xf>
    <xf numFmtId="176" fontId="9" fillId="4" borderId="32" xfId="0" applyNumberFormat="1" applyFont="1" applyFill="1" applyBorder="1" applyAlignment="1" applyProtection="1">
      <alignment horizontal="right" vertical="center"/>
      <protection locked="0"/>
    </xf>
    <xf numFmtId="176" fontId="9" fillId="4" borderId="5" xfId="0" applyNumberFormat="1" applyFont="1" applyFill="1" applyBorder="1" applyAlignment="1" applyProtection="1">
      <alignment horizontal="right" vertical="center"/>
      <protection locked="0"/>
    </xf>
    <xf numFmtId="177" fontId="9" fillId="4" borderId="5" xfId="0" applyNumberFormat="1" applyFont="1" applyFill="1" applyBorder="1" applyAlignment="1" applyProtection="1">
      <alignment horizontal="right" vertical="center"/>
      <protection locked="0"/>
    </xf>
    <xf numFmtId="176" fontId="9" fillId="4" borderId="15" xfId="0" applyNumberFormat="1" applyFont="1" applyFill="1" applyBorder="1" applyAlignment="1" applyProtection="1">
      <alignment horizontal="right" vertical="center"/>
      <protection locked="0"/>
    </xf>
    <xf numFmtId="176" fontId="9" fillId="4" borderId="7" xfId="0" applyNumberFormat="1" applyFont="1" applyFill="1" applyBorder="1" applyAlignment="1" applyProtection="1">
      <alignment horizontal="right" vertical="center"/>
      <protection locked="0"/>
    </xf>
    <xf numFmtId="177" fontId="9" fillId="4" borderId="7" xfId="0" applyNumberFormat="1" applyFont="1" applyFill="1" applyBorder="1" applyAlignment="1" applyProtection="1">
      <alignment horizontal="right" vertical="center"/>
      <protection locked="0"/>
    </xf>
    <xf numFmtId="0" fontId="26" fillId="2" borderId="34" xfId="0" applyFont="1" applyFill="1" applyBorder="1" applyAlignment="1" applyProtection="1">
      <alignment horizontal="left" vertical="center"/>
    </xf>
    <xf numFmtId="0" fontId="24" fillId="2" borderId="40" xfId="0" applyFont="1" applyFill="1" applyBorder="1" applyAlignment="1" applyProtection="1">
      <alignment horizontal="left" vertical="center"/>
    </xf>
    <xf numFmtId="0" fontId="24" fillId="2" borderId="31" xfId="0" applyFont="1" applyFill="1" applyBorder="1" applyAlignment="1" applyProtection="1">
      <alignment horizontal="left" vertical="center"/>
    </xf>
    <xf numFmtId="0" fontId="26" fillId="2" borderId="32" xfId="0" applyFont="1" applyFill="1" applyBorder="1" applyAlignment="1" applyProtection="1">
      <alignment horizontal="left" vertical="center"/>
    </xf>
    <xf numFmtId="0" fontId="24" fillId="2" borderId="0" xfId="0" applyFont="1" applyFill="1" applyBorder="1" applyAlignment="1" applyProtection="1">
      <alignment horizontal="left" vertical="center"/>
    </xf>
    <xf numFmtId="0" fontId="24" fillId="2" borderId="33" xfId="0" applyFont="1" applyFill="1" applyBorder="1" applyAlignment="1" applyProtection="1">
      <alignment horizontal="left" vertical="center"/>
    </xf>
    <xf numFmtId="0" fontId="24" fillId="2" borderId="32" xfId="0" applyFont="1" applyFill="1" applyBorder="1" applyAlignment="1" applyProtection="1">
      <alignment horizontal="left" vertical="center"/>
    </xf>
    <xf numFmtId="0" fontId="24" fillId="2" borderId="15" xfId="0" applyFont="1" applyFill="1" applyBorder="1" applyAlignment="1" applyProtection="1">
      <alignment horizontal="left" vertical="center"/>
    </xf>
    <xf numFmtId="0" fontId="24" fillId="2" borderId="45" xfId="0" applyFont="1" applyFill="1" applyBorder="1" applyAlignment="1" applyProtection="1">
      <alignment horizontal="left" vertical="center"/>
    </xf>
    <xf numFmtId="0" fontId="24" fillId="2" borderId="13" xfId="0" applyFont="1" applyFill="1" applyBorder="1" applyAlignment="1" applyProtection="1">
      <alignment horizontal="left" vertical="center"/>
    </xf>
    <xf numFmtId="177" fontId="9" fillId="4" borderId="0" xfId="0" applyNumberFormat="1" applyFont="1" applyFill="1" applyBorder="1" applyAlignment="1" applyProtection="1">
      <alignment horizontal="right" vertical="center"/>
      <protection locked="0"/>
    </xf>
    <xf numFmtId="0" fontId="27" fillId="4" borderId="0" xfId="0" applyFont="1" applyFill="1" applyAlignment="1">
      <alignment horizontal="right"/>
    </xf>
    <xf numFmtId="0" fontId="0" fillId="4" borderId="0" xfId="0" applyFont="1" applyFill="1" applyAlignment="1" applyProtection="1">
      <alignment vertical="center"/>
    </xf>
    <xf numFmtId="0" fontId="18" fillId="3" borderId="10" xfId="0" applyFont="1" applyFill="1" applyBorder="1" applyAlignment="1" applyProtection="1">
      <alignment vertical="center"/>
    </xf>
    <xf numFmtId="0" fontId="24" fillId="2" borderId="34" xfId="0" applyFont="1" applyFill="1" applyBorder="1" applyAlignment="1" applyProtection="1">
      <alignment vertical="center"/>
    </xf>
    <xf numFmtId="0" fontId="24" fillId="2" borderId="32" xfId="0" applyFont="1" applyFill="1" applyBorder="1" applyAlignment="1" applyProtection="1">
      <alignment vertical="center"/>
    </xf>
    <xf numFmtId="0" fontId="24" fillId="2" borderId="15" xfId="0" applyFont="1" applyFill="1" applyBorder="1" applyAlignment="1" applyProtection="1">
      <alignment vertical="center"/>
    </xf>
    <xf numFmtId="0" fontId="28" fillId="4" borderId="0" xfId="0" applyFont="1" applyFill="1" applyAlignment="1" applyProtection="1">
      <alignment vertical="center"/>
    </xf>
    <xf numFmtId="0" fontId="0" fillId="0" borderId="0" xfId="0" applyFont="1" applyAlignment="1" applyProtection="1">
      <alignment vertical="center"/>
    </xf>
    <xf numFmtId="180" fontId="0" fillId="4" borderId="0" xfId="0" applyNumberFormat="1" applyFont="1" applyFill="1" applyBorder="1" applyAlignment="1" applyProtection="1">
      <alignment horizontal="left" vertical="center"/>
    </xf>
    <xf numFmtId="0" fontId="24" fillId="2" borderId="6" xfId="0" applyFont="1" applyFill="1" applyBorder="1" applyAlignment="1" applyProtection="1">
      <alignment vertical="center"/>
    </xf>
    <xf numFmtId="0" fontId="24" fillId="2" borderId="7" xfId="0" applyFont="1" applyFill="1" applyBorder="1" applyAlignment="1" applyProtection="1">
      <alignment vertical="center"/>
    </xf>
    <xf numFmtId="0" fontId="18" fillId="3" borderId="34" xfId="0" applyFont="1" applyFill="1" applyBorder="1" applyAlignment="1" applyProtection="1">
      <alignment vertical="center"/>
    </xf>
    <xf numFmtId="0" fontId="19" fillId="3" borderId="31" xfId="0" applyFont="1" applyFill="1" applyBorder="1" applyAlignment="1" applyProtection="1">
      <alignment vertical="center"/>
    </xf>
    <xf numFmtId="0" fontId="6" fillId="8" borderId="3" xfId="0" applyFont="1" applyFill="1" applyBorder="1" applyAlignment="1" applyProtection="1">
      <alignment horizontal="center"/>
    </xf>
    <xf numFmtId="0" fontId="6" fillId="8" borderId="3" xfId="0" applyFont="1" applyFill="1" applyBorder="1" applyAlignment="1" applyProtection="1">
      <alignment horizontal="center" wrapText="1"/>
    </xf>
    <xf numFmtId="0" fontId="0" fillId="4" borderId="0" xfId="0" applyFont="1" applyFill="1" applyProtection="1"/>
    <xf numFmtId="0" fontId="0" fillId="4" borderId="5" xfId="0" applyFont="1" applyFill="1" applyBorder="1" applyAlignment="1" applyProtection="1">
      <alignment horizontal="center" vertical="center"/>
    </xf>
    <xf numFmtId="0" fontId="0" fillId="2" borderId="5" xfId="0" applyFill="1" applyBorder="1" applyAlignment="1">
      <alignment horizontal="right" vertical="center"/>
    </xf>
    <xf numFmtId="177" fontId="8" fillId="2" borderId="5" xfId="0" applyNumberFormat="1" applyFont="1" applyFill="1" applyBorder="1" applyAlignment="1">
      <alignment horizontal="right" vertical="center"/>
    </xf>
    <xf numFmtId="0" fontId="0" fillId="4" borderId="5" xfId="0" applyFill="1" applyBorder="1" applyAlignment="1">
      <alignment horizontal="center" vertical="center"/>
    </xf>
    <xf numFmtId="0" fontId="0" fillId="4" borderId="5" xfId="0" applyFont="1" applyFill="1" applyBorder="1" applyAlignment="1">
      <alignment horizontal="center" vertical="center"/>
    </xf>
    <xf numFmtId="0" fontId="18" fillId="3" borderId="9" xfId="0" applyFont="1" applyFill="1" applyBorder="1" applyProtection="1"/>
    <xf numFmtId="0" fontId="18" fillId="3" borderId="10" xfId="0" applyFont="1" applyFill="1" applyBorder="1" applyProtection="1"/>
    <xf numFmtId="0" fontId="0" fillId="4" borderId="7" xfId="0" applyFont="1" applyFill="1" applyBorder="1" applyAlignment="1">
      <alignment horizontal="center" vertical="center"/>
    </xf>
    <xf numFmtId="0" fontId="0" fillId="2" borderId="7" xfId="0" applyFill="1" applyBorder="1" applyAlignment="1">
      <alignment horizontal="right" vertical="center"/>
    </xf>
    <xf numFmtId="177" fontId="8" fillId="2" borderId="7" xfId="0" applyNumberFormat="1" applyFont="1" applyFill="1" applyBorder="1" applyAlignment="1">
      <alignment horizontal="right" vertical="center"/>
    </xf>
    <xf numFmtId="0" fontId="8" fillId="4" borderId="0" xfId="0" applyFont="1" applyFill="1"/>
    <xf numFmtId="0" fontId="9" fillId="2" borderId="9" xfId="0" applyFont="1" applyFill="1" applyBorder="1" applyAlignment="1" applyProtection="1">
      <alignment horizontal="left" vertical="center"/>
    </xf>
    <xf numFmtId="0" fontId="9" fillId="2" borderId="10" xfId="0" applyFont="1" applyFill="1" applyBorder="1" applyAlignment="1" applyProtection="1">
      <alignment horizontal="left" vertical="center"/>
    </xf>
    <xf numFmtId="0" fontId="9" fillId="2" borderId="11" xfId="0" applyFont="1" applyFill="1" applyBorder="1" applyAlignment="1" applyProtection="1">
      <alignment horizontal="left" vertical="center"/>
    </xf>
    <xf numFmtId="0" fontId="9" fillId="2" borderId="3" xfId="0" applyFont="1" applyFill="1" applyBorder="1" applyAlignment="1">
      <alignment vertical="center"/>
    </xf>
    <xf numFmtId="181" fontId="7" fillId="2" borderId="3" xfId="0" applyNumberFormat="1" applyFont="1" applyFill="1" applyBorder="1" applyAlignment="1">
      <alignment vertical="center"/>
    </xf>
    <xf numFmtId="0" fontId="30" fillId="4" borderId="0" xfId="0" applyFont="1" applyFill="1" applyAlignment="1">
      <alignment horizontal="center"/>
    </xf>
    <xf numFmtId="0" fontId="31" fillId="2" borderId="0" xfId="0" applyFont="1" applyFill="1" applyAlignment="1" applyProtection="1">
      <alignment horizontal="right"/>
    </xf>
    <xf numFmtId="0" fontId="32" fillId="2" borderId="0" xfId="0" applyFont="1" applyFill="1" applyAlignment="1">
      <alignment horizontal="right" vertical="center"/>
    </xf>
    <xf numFmtId="0" fontId="33" fillId="2" borderId="0" xfId="1" applyFont="1" applyFill="1" applyAlignment="1" applyProtection="1">
      <alignment horizontal="right" vertical="top"/>
    </xf>
    <xf numFmtId="0" fontId="20" fillId="2" borderId="0" xfId="0" applyFont="1" applyFill="1" applyAlignment="1">
      <alignment horizontal="right"/>
    </xf>
    <xf numFmtId="0" fontId="30" fillId="2" borderId="0" xfId="0" applyFont="1" applyFill="1" applyAlignment="1">
      <alignment horizontal="center" vertical="top"/>
    </xf>
    <xf numFmtId="0" fontId="9" fillId="4" borderId="0" xfId="0" applyFont="1" applyFill="1"/>
    <xf numFmtId="0" fontId="19" fillId="3" borderId="11" xfId="0" applyFont="1" applyFill="1" applyBorder="1" applyProtection="1"/>
    <xf numFmtId="3" fontId="9" fillId="2" borderId="34" xfId="0" applyNumberFormat="1" applyFont="1" applyFill="1" applyBorder="1" applyAlignment="1">
      <alignment vertical="center"/>
    </xf>
    <xf numFmtId="9" fontId="9" fillId="2" borderId="12" xfId="2" applyFont="1" applyFill="1" applyBorder="1" applyAlignment="1">
      <alignment vertical="center"/>
    </xf>
    <xf numFmtId="181" fontId="7" fillId="2" borderId="6" xfId="0" applyNumberFormat="1" applyFont="1" applyFill="1" applyBorder="1" applyAlignment="1">
      <alignment vertical="center"/>
    </xf>
    <xf numFmtId="3" fontId="9" fillId="2" borderId="32" xfId="0" applyNumberFormat="1" applyFont="1" applyFill="1" applyBorder="1" applyAlignment="1">
      <alignment vertical="center"/>
    </xf>
    <xf numFmtId="9" fontId="9" fillId="2" borderId="50" xfId="2" applyFont="1" applyFill="1" applyBorder="1" applyAlignment="1">
      <alignment vertical="center"/>
    </xf>
    <xf numFmtId="181" fontId="7" fillId="2" borderId="5" xfId="0" applyNumberFormat="1" applyFont="1" applyFill="1" applyBorder="1" applyAlignment="1">
      <alignment vertical="center"/>
    </xf>
    <xf numFmtId="3" fontId="29" fillId="2" borderId="32" xfId="0" applyNumberFormat="1" applyFont="1" applyFill="1" applyBorder="1" applyAlignment="1">
      <alignment vertical="center"/>
    </xf>
    <xf numFmtId="9" fontId="29" fillId="2" borderId="50" xfId="2" applyFont="1" applyFill="1" applyBorder="1" applyAlignment="1">
      <alignment vertical="center"/>
    </xf>
    <xf numFmtId="181" fontId="34" fillId="2" borderId="5" xfId="0" applyNumberFormat="1" applyFont="1" applyFill="1" applyBorder="1" applyAlignment="1">
      <alignment vertical="center"/>
    </xf>
    <xf numFmtId="3" fontId="9" fillId="2" borderId="15" xfId="0" applyNumberFormat="1" applyFont="1" applyFill="1" applyBorder="1" applyAlignment="1">
      <alignment vertical="center"/>
    </xf>
    <xf numFmtId="9" fontId="9" fillId="2" borderId="51" xfId="2" applyFont="1" applyFill="1" applyBorder="1" applyAlignment="1">
      <alignment vertical="center"/>
    </xf>
    <xf numFmtId="181" fontId="7" fillId="2" borderId="7" xfId="0" applyNumberFormat="1" applyFont="1" applyFill="1" applyBorder="1" applyAlignment="1">
      <alignment vertical="center"/>
    </xf>
    <xf numFmtId="3" fontId="9" fillId="2" borderId="9" xfId="0" applyNumberFormat="1" applyFont="1" applyFill="1" applyBorder="1" applyAlignment="1">
      <alignment vertical="center"/>
    </xf>
    <xf numFmtId="9" fontId="9" fillId="2" borderId="14" xfId="2" applyFont="1" applyFill="1" applyBorder="1" applyAlignment="1">
      <alignment vertical="center"/>
    </xf>
    <xf numFmtId="3" fontId="24" fillId="2" borderId="9" xfId="0" applyNumberFormat="1" applyFont="1" applyFill="1" applyBorder="1" applyAlignment="1">
      <alignment vertical="center"/>
    </xf>
    <xf numFmtId="0" fontId="24" fillId="2" borderId="14" xfId="0" applyFont="1" applyFill="1" applyBorder="1" applyAlignment="1">
      <alignment vertical="center"/>
    </xf>
    <xf numFmtId="181" fontId="35" fillId="2" borderId="3" xfId="0" applyNumberFormat="1" applyFont="1" applyFill="1" applyBorder="1" applyAlignment="1">
      <alignment vertical="center"/>
    </xf>
    <xf numFmtId="0" fontId="42" fillId="4" borderId="3" xfId="0" applyFont="1" applyFill="1" applyBorder="1" applyAlignment="1">
      <alignment horizontal="center" vertical="top" wrapText="1"/>
    </xf>
    <xf numFmtId="0" fontId="13" fillId="2" borderId="22" xfId="0" applyFont="1" applyFill="1" applyBorder="1" applyAlignment="1">
      <alignment horizontal="center"/>
    </xf>
    <xf numFmtId="0" fontId="14" fillId="2" borderId="11" xfId="0" applyFont="1" applyFill="1" applyBorder="1" applyAlignment="1">
      <alignment horizontal="right" vertical="center" wrapText="1"/>
    </xf>
    <xf numFmtId="0" fontId="13" fillId="2" borderId="23" xfId="0" applyFont="1" applyFill="1" applyBorder="1" applyAlignment="1">
      <alignment horizontal="center"/>
    </xf>
    <xf numFmtId="0" fontId="13" fillId="2" borderId="24" xfId="0" applyFont="1" applyFill="1" applyBorder="1" applyAlignment="1">
      <alignment horizontal="center"/>
    </xf>
    <xf numFmtId="0" fontId="14" fillId="2" borderId="25" xfId="0" applyFont="1" applyFill="1" applyBorder="1" applyAlignment="1">
      <alignment horizontal="right" vertical="center" wrapText="1"/>
    </xf>
    <xf numFmtId="0" fontId="14" fillId="2" borderId="26" xfId="0" applyFont="1" applyFill="1" applyBorder="1" applyAlignment="1">
      <alignment horizontal="center"/>
    </xf>
    <xf numFmtId="0" fontId="14" fillId="2" borderId="27" xfId="0" applyFont="1" applyFill="1" applyBorder="1" applyAlignment="1">
      <alignment horizontal="right"/>
    </xf>
    <xf numFmtId="0" fontId="14" fillId="2" borderId="28" xfId="0" applyFont="1" applyFill="1" applyBorder="1" applyAlignment="1">
      <alignment horizontal="center"/>
    </xf>
    <xf numFmtId="0" fontId="14" fillId="2" borderId="24" xfId="0" applyFont="1" applyFill="1" applyBorder="1" applyAlignment="1">
      <alignment horizontal="center"/>
    </xf>
    <xf numFmtId="0" fontId="14" fillId="2" borderId="29" xfId="0" applyFont="1" applyFill="1" applyBorder="1" applyAlignment="1">
      <alignment horizontal="right"/>
    </xf>
    <xf numFmtId="0" fontId="14" fillId="2" borderId="30" xfId="0" applyFont="1" applyFill="1" applyBorder="1" applyAlignment="1">
      <alignment horizontal="center"/>
    </xf>
    <xf numFmtId="0" fontId="14" fillId="2" borderId="1" xfId="0" applyFont="1" applyFill="1" applyBorder="1" applyAlignment="1">
      <alignment horizontal="center" vertical="center" textRotation="180"/>
    </xf>
    <xf numFmtId="0" fontId="14" fillId="2" borderId="2" xfId="0" applyFont="1" applyFill="1" applyBorder="1" applyAlignment="1">
      <alignment vertical="center" wrapText="1"/>
    </xf>
    <xf numFmtId="0" fontId="14" fillId="2" borderId="2" xfId="0" applyFont="1" applyFill="1" applyBorder="1" applyAlignment="1">
      <alignment horizontal="center" vertical="center" wrapText="1"/>
    </xf>
    <xf numFmtId="0" fontId="13" fillId="0" borderId="8" xfId="0" applyFont="1" applyBorder="1" applyAlignment="1">
      <alignment horizontal="center" vertical="top" wrapText="1"/>
    </xf>
    <xf numFmtId="0" fontId="14" fillId="2" borderId="4" xfId="0" applyFont="1" applyFill="1" applyBorder="1" applyAlignment="1">
      <alignment wrapText="1"/>
    </xf>
    <xf numFmtId="0" fontId="13" fillId="2" borderId="4" xfId="0" applyFont="1" applyFill="1" applyBorder="1" applyAlignment="1">
      <alignment wrapText="1"/>
    </xf>
    <xf numFmtId="0" fontId="42" fillId="0" borderId="3" xfId="0" applyFont="1" applyBorder="1"/>
    <xf numFmtId="0" fontId="0" fillId="0" borderId="3" xfId="0" applyBorder="1"/>
    <xf numFmtId="0" fontId="42" fillId="2" borderId="9" xfId="0" applyFont="1" applyFill="1" applyBorder="1" applyAlignment="1">
      <alignment horizontal="left" vertical="top" wrapText="1"/>
    </xf>
    <xf numFmtId="0" fontId="42" fillId="4" borderId="3" xfId="0" applyFont="1" applyFill="1" applyBorder="1" applyAlignment="1">
      <alignment horizontal="left" vertical="top" wrapText="1"/>
    </xf>
    <xf numFmtId="0" fontId="13" fillId="2" borderId="52" xfId="0" applyFont="1" applyFill="1" applyBorder="1" applyAlignment="1">
      <alignment horizontal="center"/>
    </xf>
    <xf numFmtId="0" fontId="14" fillId="2" borderId="39" xfId="0" applyFont="1" applyFill="1" applyBorder="1" applyAlignment="1">
      <alignment horizontal="right" vertical="center" wrapText="1"/>
    </xf>
    <xf numFmtId="0" fontId="14" fillId="2" borderId="37" xfId="0" applyFont="1" applyFill="1" applyBorder="1" applyAlignment="1">
      <alignment horizontal="right" vertical="center" wrapText="1"/>
    </xf>
    <xf numFmtId="0" fontId="45" fillId="0" borderId="53" xfId="0" quotePrefix="1" applyFont="1" applyBorder="1"/>
    <xf numFmtId="179" fontId="13" fillId="0" borderId="54" xfId="0" applyNumberFormat="1" applyFont="1" applyBorder="1" applyAlignment="1">
      <alignment horizontal="center" wrapText="1"/>
    </xf>
    <xf numFmtId="14" fontId="13" fillId="0" borderId="4" xfId="0" applyNumberFormat="1" applyFont="1" applyBorder="1" applyAlignment="1">
      <alignment horizontal="center" wrapText="1"/>
    </xf>
    <xf numFmtId="0" fontId="14" fillId="2" borderId="2" xfId="0" applyFont="1" applyFill="1" applyBorder="1"/>
    <xf numFmtId="0" fontId="9" fillId="4" borderId="3" xfId="0" applyFont="1" applyFill="1" applyBorder="1" applyAlignment="1">
      <alignment horizontal="center" vertical="center" wrapText="1"/>
    </xf>
    <xf numFmtId="0" fontId="13" fillId="2" borderId="4" xfId="0" applyFont="1" applyFill="1" applyBorder="1" applyAlignment="1">
      <alignment horizontal="center" vertical="center" wrapText="1"/>
    </xf>
    <xf numFmtId="0" fontId="0" fillId="0" borderId="0" xfId="0" applyAlignment="1">
      <alignment vertical="center"/>
    </xf>
    <xf numFmtId="0" fontId="1" fillId="0" borderId="0" xfId="0" applyFont="1"/>
    <xf numFmtId="0" fontId="2" fillId="0" borderId="0" xfId="1" applyFill="1" applyAlignment="1" applyProtection="1"/>
    <xf numFmtId="0" fontId="15" fillId="4" borderId="3" xfId="0" quotePrefix="1" applyFont="1" applyFill="1" applyBorder="1" applyAlignment="1">
      <alignment horizontal="left" vertical="top" wrapText="1"/>
    </xf>
    <xf numFmtId="0" fontId="15" fillId="4" borderId="6" xfId="0" applyFont="1" applyFill="1" applyBorder="1" applyAlignment="1">
      <alignment horizontal="left" vertical="top" wrapText="1"/>
    </xf>
    <xf numFmtId="0" fontId="13" fillId="0" borderId="3" xfId="0" applyFont="1" applyBorder="1" applyAlignment="1">
      <alignment horizontal="center" vertical="top" wrapText="1"/>
    </xf>
    <xf numFmtId="0" fontId="15" fillId="0" borderId="3" xfId="0" applyFont="1" applyBorder="1" applyAlignment="1">
      <alignment vertical="top" wrapText="1"/>
    </xf>
    <xf numFmtId="0" fontId="13" fillId="0" borderId="6" xfId="0" applyFont="1" applyBorder="1" applyAlignment="1">
      <alignment horizontal="center" vertical="top" wrapText="1"/>
    </xf>
    <xf numFmtId="0" fontId="15" fillId="0" borderId="6" xfId="0" applyFont="1" applyBorder="1" applyAlignment="1">
      <alignment vertical="top" wrapText="1"/>
    </xf>
    <xf numFmtId="0" fontId="44" fillId="4" borderId="3" xfId="0" applyFont="1" applyFill="1" applyBorder="1" applyAlignment="1">
      <alignment horizontal="left" vertical="top" wrapText="1"/>
    </xf>
    <xf numFmtId="0" fontId="13" fillId="0" borderId="33" xfId="0" applyFont="1" applyFill="1" applyBorder="1" applyAlignment="1">
      <alignment horizontal="center" vertical="top" wrapText="1"/>
    </xf>
    <xf numFmtId="0" fontId="42" fillId="4" borderId="3" xfId="0" applyFont="1" applyFill="1" applyBorder="1" applyAlignment="1">
      <alignment vertical="top" wrapText="1"/>
    </xf>
    <xf numFmtId="0" fontId="13" fillId="9" borderId="8" xfId="0" applyFont="1" applyFill="1" applyBorder="1" applyAlignment="1">
      <alignment horizontal="center" vertical="top" wrapText="1"/>
    </xf>
    <xf numFmtId="0" fontId="15" fillId="9" borderId="7" xfId="0" applyFont="1" applyFill="1" applyBorder="1" applyAlignment="1">
      <alignment vertical="top" wrapText="1"/>
    </xf>
    <xf numFmtId="0" fontId="15" fillId="9" borderId="3" xfId="0" applyFont="1" applyFill="1" applyBorder="1" applyAlignment="1">
      <alignment horizontal="left" vertical="top" wrapText="1"/>
    </xf>
    <xf numFmtId="0" fontId="15" fillId="9" borderId="3" xfId="0" quotePrefix="1" applyFont="1" applyFill="1" applyBorder="1" applyAlignment="1">
      <alignment horizontal="left" vertical="top" wrapText="1"/>
    </xf>
    <xf numFmtId="0" fontId="9" fillId="9" borderId="3" xfId="0" applyFont="1" applyFill="1" applyBorder="1" applyAlignment="1">
      <alignment horizontal="center" vertical="center" wrapText="1"/>
    </xf>
    <xf numFmtId="0" fontId="0" fillId="9" borderId="0" xfId="0" applyFill="1"/>
    <xf numFmtId="0" fontId="15" fillId="0" borderId="5" xfId="0" applyFont="1" applyFill="1" applyBorder="1" applyAlignment="1">
      <alignment vertical="top" wrapText="1"/>
    </xf>
    <xf numFmtId="0" fontId="42" fillId="0" borderId="0" xfId="0" applyFont="1" applyAlignment="1">
      <alignment wrapText="1"/>
    </xf>
    <xf numFmtId="0" fontId="15" fillId="0" borderId="7" xfId="0" quotePrefix="1" applyFont="1" applyBorder="1" applyAlignment="1">
      <alignment vertical="top" wrapText="1"/>
    </xf>
    <xf numFmtId="0" fontId="6" fillId="8" borderId="3" xfId="0" applyFont="1" applyFill="1" applyBorder="1" applyAlignment="1" applyProtection="1">
      <alignment horizontal="left" vertical="center"/>
    </xf>
    <xf numFmtId="0" fontId="6" fillId="8" borderId="9" xfId="0" applyFont="1" applyFill="1" applyBorder="1" applyAlignment="1" applyProtection="1">
      <alignment horizontal="center" vertical="center"/>
    </xf>
    <xf numFmtId="0" fontId="6" fillId="8" borderId="11" xfId="0" applyFont="1" applyFill="1" applyBorder="1" applyAlignment="1" applyProtection="1">
      <alignment horizontal="center" vertical="center"/>
    </xf>
    <xf numFmtId="0" fontId="9" fillId="4" borderId="34" xfId="0" applyFont="1" applyFill="1" applyBorder="1" applyAlignment="1" applyProtection="1">
      <alignment horizontal="left" vertical="center"/>
      <protection locked="0"/>
    </xf>
    <xf numFmtId="0" fontId="9" fillId="4" borderId="40" xfId="0" applyFont="1" applyFill="1" applyBorder="1" applyAlignment="1" applyProtection="1">
      <alignment horizontal="left" vertical="center"/>
      <protection locked="0"/>
    </xf>
    <xf numFmtId="0" fontId="9" fillId="4" borderId="31" xfId="0" applyFont="1" applyFill="1" applyBorder="1" applyAlignment="1" applyProtection="1">
      <alignment horizontal="left" vertical="center"/>
      <protection locked="0"/>
    </xf>
    <xf numFmtId="0" fontId="24" fillId="2" borderId="34" xfId="0" applyFont="1" applyFill="1" applyBorder="1" applyAlignment="1" applyProtection="1">
      <alignment horizontal="left" vertical="center"/>
    </xf>
    <xf numFmtId="0" fontId="24" fillId="2" borderId="31" xfId="0" applyFont="1" applyFill="1" applyBorder="1" applyAlignment="1" applyProtection="1">
      <alignment horizontal="left" vertical="center"/>
    </xf>
    <xf numFmtId="0" fontId="9" fillId="4" borderId="34" xfId="0" applyFont="1" applyFill="1" applyBorder="1" applyAlignment="1" applyProtection="1">
      <alignment horizontal="left" vertical="center"/>
    </xf>
    <xf numFmtId="0" fontId="9" fillId="4" borderId="40" xfId="0" applyFont="1" applyFill="1" applyBorder="1" applyAlignment="1" applyProtection="1">
      <alignment horizontal="left" vertical="center"/>
    </xf>
    <xf numFmtId="0" fontId="9" fillId="4" borderId="31" xfId="0" applyFont="1" applyFill="1" applyBorder="1" applyAlignment="1" applyProtection="1">
      <alignment horizontal="left" vertical="center"/>
    </xf>
    <xf numFmtId="0" fontId="9" fillId="4" borderId="32" xfId="0" applyFont="1" applyFill="1" applyBorder="1" applyAlignment="1" applyProtection="1">
      <alignment horizontal="left" vertical="center"/>
      <protection locked="0"/>
    </xf>
    <xf numFmtId="0" fontId="9" fillId="4" borderId="0" xfId="0" applyFont="1" applyFill="1" applyBorder="1" applyAlignment="1" applyProtection="1">
      <alignment horizontal="left" vertical="center"/>
      <protection locked="0"/>
    </xf>
    <xf numFmtId="0" fontId="9" fillId="4" borderId="33" xfId="0" applyFont="1" applyFill="1" applyBorder="1" applyAlignment="1" applyProtection="1">
      <alignment horizontal="left" vertical="center"/>
      <protection locked="0"/>
    </xf>
    <xf numFmtId="0" fontId="24" fillId="2" borderId="32" xfId="0" applyFont="1" applyFill="1" applyBorder="1" applyAlignment="1" applyProtection="1">
      <alignment horizontal="left" vertical="center"/>
    </xf>
    <xf numFmtId="0" fontId="24" fillId="2" borderId="33" xfId="0" applyFont="1" applyFill="1" applyBorder="1" applyAlignment="1" applyProtection="1">
      <alignment horizontal="left" vertical="center"/>
    </xf>
    <xf numFmtId="180" fontId="9" fillId="4" borderId="32" xfId="0" applyNumberFormat="1" applyFont="1" applyFill="1" applyBorder="1" applyAlignment="1" applyProtection="1">
      <alignment horizontal="left" vertical="center"/>
    </xf>
    <xf numFmtId="180" fontId="9" fillId="4" borderId="0" xfId="0" applyNumberFormat="1" applyFont="1" applyFill="1" applyBorder="1" applyAlignment="1" applyProtection="1">
      <alignment horizontal="left" vertical="center"/>
    </xf>
    <xf numFmtId="180" fontId="9" fillId="4" borderId="33" xfId="0" applyNumberFormat="1" applyFont="1" applyFill="1" applyBorder="1" applyAlignment="1" applyProtection="1">
      <alignment horizontal="left" vertical="center"/>
    </xf>
    <xf numFmtId="0" fontId="24" fillId="2" borderId="46" xfId="0" applyFont="1" applyFill="1" applyBorder="1" applyAlignment="1" applyProtection="1">
      <alignment horizontal="left" vertical="center"/>
    </xf>
    <xf numFmtId="0" fontId="24" fillId="2" borderId="47" xfId="0" applyFont="1" applyFill="1" applyBorder="1" applyAlignment="1" applyProtection="1">
      <alignment horizontal="left" vertical="center"/>
    </xf>
    <xf numFmtId="0" fontId="9" fillId="4" borderId="15" xfId="0" applyFont="1" applyFill="1" applyBorder="1" applyAlignment="1" applyProtection="1">
      <alignment horizontal="left" vertical="center"/>
      <protection locked="0"/>
    </xf>
    <xf numFmtId="0" fontId="9" fillId="4" borderId="45" xfId="0" applyFont="1" applyFill="1" applyBorder="1" applyAlignment="1" applyProtection="1">
      <alignment horizontal="left" vertical="center"/>
      <protection locked="0"/>
    </xf>
    <xf numFmtId="0" fontId="9" fillId="4" borderId="13" xfId="0" applyFont="1" applyFill="1" applyBorder="1" applyAlignment="1" applyProtection="1">
      <alignment horizontal="left" vertical="center"/>
      <protection locked="0"/>
    </xf>
    <xf numFmtId="0" fontId="24" fillId="4" borderId="32" xfId="0" applyFont="1" applyFill="1" applyBorder="1" applyAlignment="1" applyProtection="1">
      <alignment horizontal="left" vertical="center"/>
    </xf>
    <xf numFmtId="0" fontId="24" fillId="4" borderId="33" xfId="0" applyFont="1" applyFill="1" applyBorder="1" applyAlignment="1" applyProtection="1">
      <alignment horizontal="left" vertical="center"/>
    </xf>
    <xf numFmtId="0" fontId="9" fillId="4" borderId="32" xfId="0" applyFont="1" applyFill="1" applyBorder="1" applyAlignment="1" applyProtection="1">
      <alignment horizontal="left" vertical="center"/>
    </xf>
    <xf numFmtId="0" fontId="9" fillId="4" borderId="0" xfId="0" applyFont="1" applyFill="1" applyBorder="1" applyAlignment="1" applyProtection="1">
      <alignment horizontal="left" vertical="center"/>
    </xf>
    <xf numFmtId="0" fontId="9" fillId="4" borderId="33" xfId="0" applyFont="1" applyFill="1" applyBorder="1" applyAlignment="1" applyProtection="1">
      <alignment horizontal="left" vertical="center"/>
    </xf>
    <xf numFmtId="0" fontId="24" fillId="4" borderId="15" xfId="0" applyFont="1" applyFill="1" applyBorder="1" applyAlignment="1" applyProtection="1">
      <alignment horizontal="left" vertical="center"/>
    </xf>
    <xf numFmtId="0" fontId="24" fillId="4" borderId="13" xfId="0" applyFont="1" applyFill="1" applyBorder="1" applyAlignment="1" applyProtection="1">
      <alignment horizontal="left" vertical="center"/>
    </xf>
    <xf numFmtId="0" fontId="9" fillId="4" borderId="15" xfId="0" applyFont="1" applyFill="1" applyBorder="1" applyAlignment="1" applyProtection="1">
      <alignment horizontal="left" vertical="center"/>
    </xf>
    <xf numFmtId="0" fontId="9" fillId="4" borderId="45" xfId="0" applyFont="1" applyFill="1" applyBorder="1" applyAlignment="1" applyProtection="1">
      <alignment horizontal="left" vertical="center"/>
    </xf>
    <xf numFmtId="0" fontId="9" fillId="4" borderId="13" xfId="0" applyFont="1" applyFill="1" applyBorder="1" applyAlignment="1" applyProtection="1">
      <alignment horizontal="left" vertical="center"/>
    </xf>
    <xf numFmtId="0" fontId="6" fillId="8" borderId="3" xfId="0" applyFont="1" applyFill="1" applyBorder="1" applyAlignment="1" applyProtection="1">
      <alignment horizontal="left"/>
    </xf>
    <xf numFmtId="0" fontId="6" fillId="8" borderId="9" xfId="0" applyFont="1" applyFill="1" applyBorder="1" applyAlignment="1" applyProtection="1">
      <alignment horizontal="center"/>
    </xf>
    <xf numFmtId="0" fontId="6" fillId="8" borderId="11" xfId="0" applyFont="1" applyFill="1" applyBorder="1" applyAlignment="1" applyProtection="1">
      <alignment horizontal="center"/>
    </xf>
    <xf numFmtId="0" fontId="6" fillId="8" borderId="9" xfId="0" applyFont="1" applyFill="1" applyBorder="1" applyAlignment="1">
      <alignment horizontal="center"/>
    </xf>
    <xf numFmtId="0" fontId="6" fillId="8" borderId="10" xfId="0" applyFont="1" applyFill="1" applyBorder="1" applyAlignment="1">
      <alignment horizontal="center"/>
    </xf>
    <xf numFmtId="0" fontId="6" fillId="8" borderId="11" xfId="0" applyFont="1" applyFill="1" applyBorder="1" applyAlignment="1">
      <alignment horizontal="center"/>
    </xf>
    <xf numFmtId="0" fontId="0" fillId="2" borderId="32" xfId="0" applyFont="1" applyFill="1" applyBorder="1" applyAlignment="1" applyProtection="1">
      <alignment horizontal="left" vertical="center"/>
    </xf>
    <xf numFmtId="0" fontId="0" fillId="2" borderId="33" xfId="0" applyFont="1" applyFill="1" applyBorder="1" applyAlignment="1" applyProtection="1">
      <alignment horizontal="left" vertical="center"/>
    </xf>
    <xf numFmtId="0" fontId="9" fillId="2" borderId="34" xfId="0" applyFont="1" applyFill="1" applyBorder="1" applyAlignment="1" applyProtection="1">
      <alignment horizontal="left" vertical="center"/>
    </xf>
    <xf numFmtId="0" fontId="9" fillId="2" borderId="40" xfId="0" applyFont="1" applyFill="1" applyBorder="1" applyAlignment="1" applyProtection="1">
      <alignment horizontal="left" vertical="center"/>
    </xf>
    <xf numFmtId="0" fontId="9" fillId="2" borderId="31" xfId="0" applyFont="1" applyFill="1" applyBorder="1" applyAlignment="1" applyProtection="1">
      <alignment horizontal="left" vertical="center"/>
    </xf>
    <xf numFmtId="0" fontId="9" fillId="2" borderId="32" xfId="0" applyFont="1" applyFill="1" applyBorder="1" applyAlignment="1" applyProtection="1">
      <alignment horizontal="left" vertical="center"/>
    </xf>
    <xf numFmtId="0" fontId="9" fillId="2" borderId="0" xfId="0" applyFont="1" applyFill="1" applyBorder="1" applyAlignment="1" applyProtection="1">
      <alignment horizontal="left" vertical="center"/>
    </xf>
    <xf numFmtId="0" fontId="9" fillId="2" borderId="33" xfId="0" applyFont="1" applyFill="1" applyBorder="1" applyAlignment="1" applyProtection="1">
      <alignment horizontal="left" vertical="center"/>
    </xf>
    <xf numFmtId="0" fontId="0" fillId="2" borderId="15" xfId="0" applyFont="1" applyFill="1" applyBorder="1" applyAlignment="1" applyProtection="1">
      <alignment horizontal="left" vertical="center"/>
    </xf>
    <xf numFmtId="0" fontId="0" fillId="2" borderId="13" xfId="0" applyFont="1" applyFill="1" applyBorder="1" applyAlignment="1" applyProtection="1">
      <alignment horizontal="left" vertical="center"/>
    </xf>
    <xf numFmtId="0" fontId="29" fillId="2" borderId="32" xfId="0" applyFont="1" applyFill="1" applyBorder="1" applyAlignment="1" applyProtection="1">
      <alignment horizontal="left" vertical="center"/>
    </xf>
    <xf numFmtId="0" fontId="29" fillId="2" borderId="0" xfId="0" applyFont="1" applyFill="1" applyBorder="1" applyAlignment="1" applyProtection="1">
      <alignment horizontal="left" vertical="center"/>
    </xf>
    <xf numFmtId="0" fontId="29" fillId="2" borderId="33" xfId="0" applyFont="1" applyFill="1" applyBorder="1" applyAlignment="1" applyProtection="1">
      <alignment horizontal="left" vertical="center"/>
    </xf>
    <xf numFmtId="0" fontId="6" fillId="8" borderId="6" xfId="0" applyFont="1" applyFill="1" applyBorder="1" applyAlignment="1">
      <alignment horizontal="center" wrapText="1"/>
    </xf>
    <xf numFmtId="0" fontId="6" fillId="8" borderId="7" xfId="0" applyFont="1" applyFill="1" applyBorder="1" applyAlignment="1">
      <alignment horizontal="center"/>
    </xf>
    <xf numFmtId="0" fontId="6" fillId="8" borderId="34" xfId="0" applyFont="1" applyFill="1" applyBorder="1" applyAlignment="1" applyProtection="1">
      <alignment horizontal="left"/>
    </xf>
    <xf numFmtId="0" fontId="6" fillId="8" borderId="40" xfId="0" applyFont="1" applyFill="1" applyBorder="1" applyAlignment="1" applyProtection="1">
      <alignment horizontal="left"/>
    </xf>
    <xf numFmtId="0" fontId="6" fillId="8" borderId="31" xfId="0" applyFont="1" applyFill="1" applyBorder="1" applyAlignment="1" applyProtection="1">
      <alignment horizontal="left"/>
    </xf>
    <xf numFmtId="0" fontId="6" fillId="8" borderId="15" xfId="0" applyFont="1" applyFill="1" applyBorder="1" applyAlignment="1" applyProtection="1">
      <alignment horizontal="left"/>
    </xf>
    <xf numFmtId="0" fontId="6" fillId="8" borderId="45" xfId="0" applyFont="1" applyFill="1" applyBorder="1" applyAlignment="1" applyProtection="1">
      <alignment horizontal="left"/>
    </xf>
    <xf numFmtId="0" fontId="6" fillId="8" borderId="13" xfId="0" applyFont="1" applyFill="1" applyBorder="1" applyAlignment="1" applyProtection="1">
      <alignment horizontal="left"/>
    </xf>
    <xf numFmtId="0" fontId="9" fillId="2" borderId="15" xfId="0" applyFont="1" applyFill="1" applyBorder="1" applyAlignment="1" applyProtection="1">
      <alignment horizontal="left" vertical="center"/>
    </xf>
    <xf numFmtId="0" fontId="9" fillId="2" borderId="45" xfId="0" applyFont="1" applyFill="1" applyBorder="1" applyAlignment="1" applyProtection="1">
      <alignment horizontal="left" vertical="center"/>
    </xf>
    <xf numFmtId="0" fontId="9" fillId="2" borderId="13" xfId="0" applyFont="1" applyFill="1" applyBorder="1" applyAlignment="1" applyProtection="1">
      <alignment horizontal="left" vertical="center"/>
    </xf>
    <xf numFmtId="0" fontId="9" fillId="2" borderId="9" xfId="0" applyFont="1" applyFill="1" applyBorder="1" applyAlignment="1" applyProtection="1">
      <alignment horizontal="left" vertical="center"/>
    </xf>
    <xf numFmtId="0" fontId="9" fillId="2" borderId="10" xfId="0" applyFont="1" applyFill="1" applyBorder="1" applyAlignment="1" applyProtection="1">
      <alignment horizontal="left" vertical="center"/>
    </xf>
    <xf numFmtId="0" fontId="9" fillId="2" borderId="11" xfId="0" applyFont="1" applyFill="1" applyBorder="1" applyAlignment="1" applyProtection="1">
      <alignment horizontal="left" vertical="center"/>
    </xf>
    <xf numFmtId="0" fontId="24" fillId="2" borderId="9" xfId="0" applyFont="1" applyFill="1" applyBorder="1" applyAlignment="1" applyProtection="1">
      <alignment horizontal="left" vertical="center"/>
    </xf>
    <xf numFmtId="0" fontId="24" fillId="2" borderId="10" xfId="0" applyFont="1" applyFill="1" applyBorder="1" applyAlignment="1" applyProtection="1">
      <alignment horizontal="left" vertical="center"/>
    </xf>
    <xf numFmtId="0" fontId="24" fillId="2" borderId="11" xfId="0" applyFont="1" applyFill="1" applyBorder="1" applyAlignment="1" applyProtection="1">
      <alignment horizontal="left" vertical="center"/>
    </xf>
    <xf numFmtId="0" fontId="6" fillId="8" borderId="34" xfId="0" applyFont="1" applyFill="1" applyBorder="1" applyAlignment="1" applyProtection="1">
      <alignment horizontal="center" wrapText="1"/>
    </xf>
    <xf numFmtId="0" fontId="6" fillId="8" borderId="15" xfId="0" applyFont="1" applyFill="1" applyBorder="1" applyAlignment="1" applyProtection="1">
      <alignment horizontal="center"/>
    </xf>
    <xf numFmtId="0" fontId="6" fillId="8" borderId="48" xfId="0" applyFont="1" applyFill="1" applyBorder="1" applyAlignment="1" applyProtection="1">
      <alignment horizontal="center" wrapText="1"/>
    </xf>
    <xf numFmtId="0" fontId="6" fillId="8" borderId="49" xfId="0" applyFont="1" applyFill="1" applyBorder="1" applyAlignment="1" applyProtection="1">
      <alignment horizontal="center"/>
    </xf>
    <xf numFmtId="0" fontId="6" fillId="8" borderId="9" xfId="0" applyFont="1" applyFill="1" applyBorder="1" applyAlignment="1" applyProtection="1">
      <alignment horizontal="center" vertical="center" wrapText="1"/>
    </xf>
    <xf numFmtId="0" fontId="6" fillId="8" borderId="11" xfId="0" applyFont="1" applyFill="1" applyBorder="1" applyAlignment="1" applyProtection="1">
      <alignment horizontal="center" vertical="center" wrapText="1"/>
    </xf>
    <xf numFmtId="0" fontId="6" fillId="4" borderId="0" xfId="0" applyFont="1" applyFill="1" applyBorder="1" applyAlignment="1" applyProtection="1">
      <alignment horizontal="center" vertical="center"/>
    </xf>
    <xf numFmtId="0" fontId="6" fillId="8" borderId="43" xfId="0" applyFont="1" applyFill="1" applyBorder="1" applyAlignment="1" applyProtection="1">
      <alignment horizontal="center" wrapText="1"/>
    </xf>
    <xf numFmtId="0" fontId="0" fillId="0" borderId="44" xfId="0" applyBorder="1" applyAlignment="1">
      <alignment horizontal="center"/>
    </xf>
    <xf numFmtId="0" fontId="0" fillId="0" borderId="15" xfId="0" applyBorder="1" applyAlignment="1">
      <alignment horizontal="center"/>
    </xf>
    <xf numFmtId="0" fontId="6" fillId="8" borderId="6" xfId="0" applyFont="1" applyFill="1" applyBorder="1" applyAlignment="1" applyProtection="1">
      <alignment horizontal="center" vertical="center" wrapText="1"/>
    </xf>
    <xf numFmtId="0" fontId="6" fillId="8" borderId="7" xfId="0" applyFont="1" applyFill="1" applyBorder="1" applyAlignment="1" applyProtection="1">
      <alignment horizontal="center" vertical="center" wrapText="1"/>
    </xf>
    <xf numFmtId="0" fontId="4" fillId="3" borderId="0" xfId="0" applyFont="1" applyFill="1" applyAlignment="1">
      <alignment horizontal="left"/>
    </xf>
    <xf numFmtId="0" fontId="17" fillId="7" borderId="18" xfId="0" applyFont="1" applyFill="1" applyBorder="1" applyAlignment="1">
      <alignment horizontal="left"/>
    </xf>
    <xf numFmtId="0" fontId="6" fillId="7" borderId="19" xfId="0" applyFont="1" applyFill="1" applyBorder="1" applyAlignment="1">
      <alignment horizontal="left"/>
    </xf>
    <xf numFmtId="0" fontId="6" fillId="7" borderId="20" xfId="0" applyFont="1" applyFill="1" applyBorder="1" applyAlignment="1">
      <alignment horizontal="left"/>
    </xf>
    <xf numFmtId="0" fontId="10" fillId="2" borderId="0" xfId="0" applyFont="1" applyFill="1" applyAlignment="1">
      <alignment horizontal="center"/>
    </xf>
    <xf numFmtId="0" fontId="11" fillId="2" borderId="0" xfId="0" applyFont="1" applyFill="1" applyAlignment="1">
      <alignment horizontal="center"/>
    </xf>
    <xf numFmtId="0" fontId="45" fillId="0" borderId="3" xfId="0" applyFont="1" applyBorder="1"/>
    <xf numFmtId="0" fontId="46" fillId="0" borderId="3" xfId="0" applyFont="1" applyBorder="1"/>
    <xf numFmtId="0" fontId="15" fillId="0" borderId="41" xfId="0" applyFont="1" applyBorder="1" applyAlignment="1">
      <alignment horizontal="left" vertical="center" wrapText="1"/>
    </xf>
    <xf numFmtId="0" fontId="15" fillId="0" borderId="35" xfId="0" applyFont="1" applyBorder="1" applyAlignment="1">
      <alignment horizontal="left" vertical="center" wrapText="1"/>
    </xf>
    <xf numFmtId="0" fontId="15" fillId="0" borderId="25" xfId="0" applyFont="1" applyBorder="1" applyAlignment="1">
      <alignment horizontal="left" vertical="center" wrapText="1"/>
    </xf>
    <xf numFmtId="0" fontId="14" fillId="0" borderId="28" xfId="0" applyFont="1" applyBorder="1" applyAlignment="1">
      <alignment horizontal="center"/>
    </xf>
    <xf numFmtId="0" fontId="14" fillId="0" borderId="42" xfId="0" applyFont="1" applyBorder="1" applyAlignment="1">
      <alignment horizontal="center"/>
    </xf>
    <xf numFmtId="0" fontId="14" fillId="0" borderId="27" xfId="0" applyFont="1" applyBorder="1" applyAlignment="1">
      <alignment horizontal="center"/>
    </xf>
    <xf numFmtId="49" fontId="13" fillId="0" borderId="30" xfId="0" applyNumberFormat="1" applyFont="1" applyBorder="1" applyAlignment="1">
      <alignment horizontal="left" wrapText="1"/>
    </xf>
    <xf numFmtId="49" fontId="13" fillId="0" borderId="36" xfId="0" applyNumberFormat="1" applyFont="1" applyBorder="1" applyAlignment="1">
      <alignment horizontal="left" wrapText="1"/>
    </xf>
    <xf numFmtId="49" fontId="13" fillId="0" borderId="29" xfId="0" applyNumberFormat="1" applyFont="1" applyBorder="1" applyAlignment="1">
      <alignment horizontal="left" wrapText="1"/>
    </xf>
    <xf numFmtId="0" fontId="15" fillId="0" borderId="30" xfId="0" applyFont="1" applyBorder="1" applyAlignment="1">
      <alignment horizontal="left" vertical="center" wrapText="1"/>
    </xf>
    <xf numFmtId="0" fontId="15" fillId="0" borderId="36" xfId="0" applyFont="1" applyBorder="1" applyAlignment="1">
      <alignment horizontal="left" vertical="center" wrapText="1"/>
    </xf>
    <xf numFmtId="0" fontId="15" fillId="0" borderId="29" xfId="0" applyFont="1" applyBorder="1" applyAlignment="1">
      <alignment horizontal="left" vertical="center" wrapText="1"/>
    </xf>
    <xf numFmtId="0" fontId="12" fillId="0" borderId="21" xfId="0" quotePrefix="1" applyFont="1" applyBorder="1" applyAlignment="1">
      <alignment horizontal="left" vertical="center" wrapText="1"/>
    </xf>
    <xf numFmtId="0" fontId="12" fillId="0" borderId="21" xfId="0" applyFont="1" applyBorder="1" applyAlignment="1">
      <alignment horizontal="left" vertical="center" wrapText="1"/>
    </xf>
    <xf numFmtId="0" fontId="44" fillId="0" borderId="37" xfId="0" applyFont="1" applyBorder="1" applyAlignment="1">
      <alignment horizontal="left" vertical="center" wrapText="1"/>
    </xf>
    <xf numFmtId="0" fontId="15" fillId="0" borderId="38" xfId="0" applyFont="1" applyBorder="1" applyAlignment="1">
      <alignment horizontal="left" vertical="center" wrapText="1"/>
    </xf>
    <xf numFmtId="0" fontId="15" fillId="0" borderId="39" xfId="0" applyFont="1" applyBorder="1" applyAlignment="1">
      <alignment horizontal="left" vertical="center" wrapText="1"/>
    </xf>
    <xf numFmtId="0" fontId="15" fillId="0" borderId="9" xfId="0" applyFont="1" applyBorder="1" applyAlignment="1">
      <alignment horizontal="left" vertical="center" wrapText="1"/>
    </xf>
    <xf numFmtId="0" fontId="15" fillId="0" borderId="10" xfId="0" applyFont="1" applyBorder="1" applyAlignment="1">
      <alignment horizontal="left" vertical="center" wrapText="1"/>
    </xf>
    <xf numFmtId="0" fontId="15" fillId="0" borderId="11" xfId="0" applyFont="1" applyBorder="1" applyAlignment="1">
      <alignment horizontal="left" vertical="center" wrapText="1"/>
    </xf>
  </cellXfs>
  <cellStyles count="7">
    <cellStyle name="Hyperlink 2" xfId="3" xr:uid="{00000000-0005-0000-0000-000027000000}"/>
    <cellStyle name="Normal 2" xfId="4" xr:uid="{00000000-0005-0000-0000-00002B000000}"/>
    <cellStyle name="Percent 2" xfId="5" xr:uid="{00000000-0005-0000-0000-000033000000}"/>
    <cellStyle name="常规" xfId="0" builtinId="0"/>
    <cellStyle name="常规 2" xfId="6" xr:uid="{1B149E69-44CC-41A9-8C82-519AA168036C}"/>
    <cellStyle name="百分比" xfId="2" builtinId="5"/>
    <cellStyle name="超链接" xfId="1" builtinId="8"/>
  </cellStyles>
  <dxfs count="21">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C0C0C0"/>
      <rgbColor rgb="00003366"/>
      <rgbColor rgb="00339966"/>
      <rgbColor rgb="00003300"/>
      <rgbColor rgb="00333300"/>
      <rgbColor rgb="00993300"/>
      <rgbColor rgb="00993366"/>
      <rgbColor rgb="00333399"/>
      <rgbColor rgb="00333333"/>
    </indexedColors>
    <mruColors>
      <color rgb="FF800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6001218759522"/>
          <c:y val="8.0808147234180394E-2"/>
          <c:w val="0.816006375049805"/>
          <c:h val="0.83838452755462101"/>
        </c:manualLayout>
      </c:layout>
      <c:barChart>
        <c:barDir val="col"/>
        <c:grouping val="clustered"/>
        <c:varyColors val="0"/>
        <c:ser>
          <c:idx val="1"/>
          <c:order val="0"/>
          <c:tx>
            <c:strRef>
              <c:f>Snapshot!$G$37</c:f>
              <c:strCache>
                <c:ptCount val="1"/>
                <c:pt idx="0">
                  <c:v>Passed</c:v>
                </c:pt>
              </c:strCache>
            </c:strRef>
          </c:tx>
          <c:spPr>
            <a:gradFill rotWithShape="0">
              <a:gsLst>
                <a:gs pos="0">
                  <a:srgbClr xmlns:mc="http://schemas.openxmlformats.org/markup-compatibility/2006" xmlns:a14="http://schemas.microsoft.com/office/drawing/2010/main" val="007600" mc:Ignorable="a14" a14:legacySpreadsheetColorIndex="11">
                    <a:gamma/>
                    <a:shade val="46275"/>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7600" mc:Ignorable="a14" a14:legacySpreadsheetColorIndex="11">
                    <a:gamma/>
                    <a:shade val="46275"/>
                    <a:invGamma/>
                  </a:srgbClr>
                </a:gs>
              </a:gsLst>
              <a:lin ang="0" scaled="1"/>
            </a:gradFill>
            <a:ln w="25400">
              <a:noFill/>
            </a:ln>
          </c:spPr>
          <c:invertIfNegative val="0"/>
          <c:val>
            <c:numRef>
              <c:f>Snapshot!$J$37</c:f>
              <c:numCache>
                <c:formatCode>#,##0</c:formatCode>
                <c:ptCount val="1"/>
                <c:pt idx="0">
                  <c:v>0</c:v>
                </c:pt>
              </c:numCache>
            </c:numRef>
          </c:val>
          <c:extLst>
            <c:ext xmlns:c16="http://schemas.microsoft.com/office/drawing/2014/chart" uri="{C3380CC4-5D6E-409C-BE32-E72D297353CC}">
              <c16:uniqueId val="{00000000-B22F-42D3-9682-63CD5BA37249}"/>
            </c:ext>
          </c:extLst>
        </c:ser>
        <c:ser>
          <c:idx val="4"/>
          <c:order val="1"/>
          <c:tx>
            <c:strRef>
              <c:f>Snapshot!$G$40</c:f>
              <c:strCache>
                <c:ptCount val="1"/>
                <c:pt idx="0">
                  <c:v>Blocked</c:v>
                </c:pt>
              </c:strCache>
            </c:strRef>
          </c:tx>
          <c:spPr>
            <a:gradFill rotWithShape="0">
              <a:gsLst>
                <a:gs pos="0">
                  <a:srgbClr xmlns:mc="http://schemas.openxmlformats.org/markup-compatibility/2006" xmlns:a14="http://schemas.microsoft.com/office/drawing/2010/main" val="767600" mc:Ignorable="a14" a14:legacySpreadsheetColorIndex="13">
                    <a:gamma/>
                    <a:shade val="46275"/>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767600" mc:Ignorable="a14" a14:legacySpreadsheetColorIndex="13">
                    <a:gamma/>
                    <a:shade val="46275"/>
                    <a:invGamma/>
                  </a:srgbClr>
                </a:gs>
              </a:gsLst>
              <a:lin ang="0" scaled="1"/>
            </a:gradFill>
            <a:ln w="25400">
              <a:noFill/>
            </a:ln>
          </c:spPr>
          <c:invertIfNegative val="0"/>
          <c:val>
            <c:numRef>
              <c:f>Snapshot!$J$40</c:f>
              <c:numCache>
                <c:formatCode>#,##0</c:formatCode>
                <c:ptCount val="1"/>
                <c:pt idx="0">
                  <c:v>0</c:v>
                </c:pt>
              </c:numCache>
            </c:numRef>
          </c:val>
          <c:extLst>
            <c:ext xmlns:c16="http://schemas.microsoft.com/office/drawing/2014/chart" uri="{C3380CC4-5D6E-409C-BE32-E72D297353CC}">
              <c16:uniqueId val="{00000001-B22F-42D3-9682-63CD5BA37249}"/>
            </c:ext>
          </c:extLst>
        </c:ser>
        <c:ser>
          <c:idx val="2"/>
          <c:order val="2"/>
          <c:tx>
            <c:strRef>
              <c:f>Snapshot!$G$38</c:f>
              <c:strCache>
                <c:ptCount val="1"/>
                <c:pt idx="0">
                  <c:v>Failed</c:v>
                </c:pt>
              </c:strCache>
            </c:strRef>
          </c:tx>
          <c:spPr>
            <a:gradFill rotWithShape="0">
              <a:gsLst>
                <a:gs pos="0">
                  <a:srgbClr xmlns:mc="http://schemas.openxmlformats.org/markup-compatibility/2006" xmlns:a14="http://schemas.microsoft.com/office/drawing/2010/main" val="760000" mc:Ignorable="a14" a14:legacySpreadsheetColorIndex="10">
                    <a:gamma/>
                    <a:shade val="46275"/>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760000" mc:Ignorable="a14" a14:legacySpreadsheetColorIndex="10">
                    <a:gamma/>
                    <a:shade val="46275"/>
                    <a:invGamma/>
                  </a:srgbClr>
                </a:gs>
              </a:gsLst>
              <a:lin ang="0" scaled="1"/>
            </a:gradFill>
            <a:ln w="25400">
              <a:noFill/>
            </a:ln>
          </c:spPr>
          <c:invertIfNegative val="0"/>
          <c:val>
            <c:numRef>
              <c:f>Snapshot!$J$38</c:f>
              <c:numCache>
                <c:formatCode>#,##0</c:formatCode>
                <c:ptCount val="1"/>
                <c:pt idx="0">
                  <c:v>0</c:v>
                </c:pt>
              </c:numCache>
            </c:numRef>
          </c:val>
          <c:extLst>
            <c:ext xmlns:c16="http://schemas.microsoft.com/office/drawing/2014/chart" uri="{C3380CC4-5D6E-409C-BE32-E72D297353CC}">
              <c16:uniqueId val="{00000002-B22F-42D3-9682-63CD5BA37249}"/>
            </c:ext>
          </c:extLst>
        </c:ser>
        <c:ser>
          <c:idx val="3"/>
          <c:order val="3"/>
          <c:tx>
            <c:strRef>
              <c:f>Snapshot!$G$39</c:f>
              <c:strCache>
                <c:ptCount val="1"/>
                <c:pt idx="0">
                  <c:v>Skipped</c:v>
                </c:pt>
              </c:strCache>
            </c:strRef>
          </c:tx>
          <c:spPr>
            <a:gradFill rotWithShape="0">
              <a:gsLst>
                <a:gs pos="0">
                  <a:srgbClr xmlns:mc="http://schemas.openxmlformats.org/markup-compatibility/2006" xmlns:a14="http://schemas.microsoft.com/office/drawing/2010/main" val="6C6C6C" mc:Ignorable="a14" a14:legacySpreadsheetColorIndex="22">
                    <a:gamma/>
                    <a:shade val="46275"/>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6C6C6C" mc:Ignorable="a14" a14:legacySpreadsheetColorIndex="22">
                    <a:gamma/>
                    <a:shade val="46275"/>
                    <a:invGamma/>
                  </a:srgbClr>
                </a:gs>
              </a:gsLst>
              <a:lin ang="0" scaled="1"/>
            </a:gradFill>
            <a:ln w="25400">
              <a:noFill/>
            </a:ln>
          </c:spPr>
          <c:invertIfNegative val="0"/>
          <c:val>
            <c:numRef>
              <c:f>Snapshot!$J$39</c:f>
              <c:numCache>
                <c:formatCode>#,##0</c:formatCode>
                <c:ptCount val="1"/>
                <c:pt idx="0">
                  <c:v>0</c:v>
                </c:pt>
              </c:numCache>
            </c:numRef>
          </c:val>
          <c:extLst>
            <c:ext xmlns:c16="http://schemas.microsoft.com/office/drawing/2014/chart" uri="{C3380CC4-5D6E-409C-BE32-E72D297353CC}">
              <c16:uniqueId val="{00000003-B22F-42D3-9682-63CD5BA37249}"/>
            </c:ext>
          </c:extLst>
        </c:ser>
        <c:ser>
          <c:idx val="0"/>
          <c:order val="4"/>
          <c:tx>
            <c:strRef>
              <c:f>Snapshot!$G$36</c:f>
              <c:strCache>
                <c:ptCount val="1"/>
                <c:pt idx="0">
                  <c:v>Untested</c:v>
                </c:pt>
              </c:strCache>
            </c:strRef>
          </c:tx>
          <c:spPr>
            <a:gradFill rotWithShape="0">
              <a:gsLst>
                <a:gs pos="0">
                  <a:srgbClr xmlns:mc="http://schemas.openxmlformats.org/markup-compatibility/2006" xmlns:a14="http://schemas.microsoft.com/office/drawing/2010/main" val="767647" mc:Ignorable="a14" a14:legacySpreadsheetColorIndex="43">
                    <a:gamma/>
                    <a:shade val="46275"/>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767647" mc:Ignorable="a14" a14:legacySpreadsheetColorIndex="43">
                    <a:gamma/>
                    <a:shade val="46275"/>
                    <a:invGamma/>
                  </a:srgbClr>
                </a:gs>
              </a:gsLst>
              <a:lin ang="0" scaled="1"/>
            </a:gradFill>
            <a:ln w="25400">
              <a:noFill/>
            </a:ln>
          </c:spPr>
          <c:invertIfNegative val="0"/>
          <c:val>
            <c:numRef>
              <c:f>Snapshot!$J$36</c:f>
              <c:numCache>
                <c:formatCode>#,##0</c:formatCode>
                <c:ptCount val="1"/>
                <c:pt idx="0">
                  <c:v>0</c:v>
                </c:pt>
              </c:numCache>
            </c:numRef>
          </c:val>
          <c:extLst>
            <c:ext xmlns:c16="http://schemas.microsoft.com/office/drawing/2014/chart" uri="{C3380CC4-5D6E-409C-BE32-E72D297353CC}">
              <c16:uniqueId val="{00000004-B22F-42D3-9682-63CD5BA37249}"/>
            </c:ext>
          </c:extLst>
        </c:ser>
        <c:dLbls>
          <c:showLegendKey val="0"/>
          <c:showVal val="0"/>
          <c:showCatName val="0"/>
          <c:showSerName val="0"/>
          <c:showPercent val="0"/>
          <c:showBubbleSize val="0"/>
        </c:dLbls>
        <c:gapWidth val="100"/>
        <c:axId val="98182272"/>
        <c:axId val="98183808"/>
      </c:barChart>
      <c:catAx>
        <c:axId val="98182272"/>
        <c:scaling>
          <c:orientation val="minMax"/>
        </c:scaling>
        <c:delete val="0"/>
        <c:axPos val="b"/>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25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98183808"/>
        <c:crosses val="autoZero"/>
        <c:auto val="1"/>
        <c:lblAlgn val="ctr"/>
        <c:lblOffset val="100"/>
        <c:tickLblSkip val="1"/>
        <c:noMultiLvlLbl val="0"/>
      </c:catAx>
      <c:valAx>
        <c:axId val="98183808"/>
        <c:scaling>
          <c:orientation val="minMax"/>
        </c:scaling>
        <c:delete val="0"/>
        <c:axPos val="l"/>
        <c:majorGridlines>
          <c:spPr>
            <a:ln w="3175" cap="flat" cmpd="sng" algn="ctr">
              <a:solidFill>
                <a:srgbClr val="000000"/>
              </a:solidFill>
              <a:prstDash val="solid"/>
              <a:round/>
            </a:ln>
          </c:spPr>
        </c:majorGridlines>
        <c:numFmt formatCode="#,##0"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10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98182272"/>
        <c:crosses val="autoZero"/>
        <c:crossBetween val="between"/>
      </c:valAx>
      <c:spPr>
        <a:noFill/>
        <a:ln w="12700">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6315934393729401"/>
          <c:y val="8.0808147234180394E-2"/>
          <c:w val="0.71053022863069404"/>
          <c:h val="0.84175153368937905"/>
        </c:manualLayout>
      </c:layout>
      <c:barChart>
        <c:barDir val="col"/>
        <c:grouping val="clustered"/>
        <c:varyColors val="0"/>
        <c:ser>
          <c:idx val="1"/>
          <c:order val="0"/>
          <c:tx>
            <c:strRef>
              <c:f>Snapshot!$G$37</c:f>
              <c:strCache>
                <c:ptCount val="1"/>
                <c:pt idx="0">
                  <c:v>Passed</c:v>
                </c:pt>
              </c:strCache>
            </c:strRef>
          </c:tx>
          <c:spPr>
            <a:gradFill rotWithShape="0">
              <a:gsLst>
                <a:gs pos="0">
                  <a:srgbClr xmlns:mc="http://schemas.openxmlformats.org/markup-compatibility/2006" xmlns:a14="http://schemas.microsoft.com/office/drawing/2010/main" val="007600" mc:Ignorable="a14" a14:legacySpreadsheetColorIndex="11">
                    <a:gamma/>
                    <a:shade val="46275"/>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7600" mc:Ignorable="a14" a14:legacySpreadsheetColorIndex="11">
                    <a:gamma/>
                    <a:shade val="46275"/>
                    <a:invGamma/>
                  </a:srgbClr>
                </a:gs>
              </a:gsLst>
              <a:lin ang="0" scaled="1"/>
            </a:gradFill>
            <a:ln w="25400">
              <a:noFill/>
            </a:ln>
          </c:spPr>
          <c:invertIfNegative val="0"/>
          <c:val>
            <c:numRef>
              <c:f>Snapshot!$L$37</c:f>
              <c:numCache>
                <c:formatCode>#,##0.0\ \h</c:formatCode>
                <c:ptCount val="1"/>
                <c:pt idx="0">
                  <c:v>0</c:v>
                </c:pt>
              </c:numCache>
            </c:numRef>
          </c:val>
          <c:extLst>
            <c:ext xmlns:c16="http://schemas.microsoft.com/office/drawing/2014/chart" uri="{C3380CC4-5D6E-409C-BE32-E72D297353CC}">
              <c16:uniqueId val="{00000000-CBA4-4EB9-80EE-BFA698AF4986}"/>
            </c:ext>
          </c:extLst>
        </c:ser>
        <c:ser>
          <c:idx val="4"/>
          <c:order val="1"/>
          <c:tx>
            <c:strRef>
              <c:f>Snapshot!$G$40</c:f>
              <c:strCache>
                <c:ptCount val="1"/>
                <c:pt idx="0">
                  <c:v>Blocked</c:v>
                </c:pt>
              </c:strCache>
            </c:strRef>
          </c:tx>
          <c:spPr>
            <a:gradFill rotWithShape="0">
              <a:gsLst>
                <a:gs pos="0">
                  <a:srgbClr xmlns:mc="http://schemas.openxmlformats.org/markup-compatibility/2006" xmlns:a14="http://schemas.microsoft.com/office/drawing/2010/main" val="767600" mc:Ignorable="a14" a14:legacySpreadsheetColorIndex="13">
                    <a:gamma/>
                    <a:shade val="46275"/>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767600" mc:Ignorable="a14" a14:legacySpreadsheetColorIndex="13">
                    <a:gamma/>
                    <a:shade val="46275"/>
                    <a:invGamma/>
                  </a:srgbClr>
                </a:gs>
              </a:gsLst>
              <a:lin ang="0" scaled="1"/>
            </a:gradFill>
            <a:ln w="25400">
              <a:noFill/>
            </a:ln>
          </c:spPr>
          <c:invertIfNegative val="0"/>
          <c:val>
            <c:numRef>
              <c:f>Snapshot!$L$40</c:f>
              <c:numCache>
                <c:formatCode>#,##0.0\ \h</c:formatCode>
                <c:ptCount val="1"/>
                <c:pt idx="0">
                  <c:v>0</c:v>
                </c:pt>
              </c:numCache>
            </c:numRef>
          </c:val>
          <c:extLst>
            <c:ext xmlns:c16="http://schemas.microsoft.com/office/drawing/2014/chart" uri="{C3380CC4-5D6E-409C-BE32-E72D297353CC}">
              <c16:uniqueId val="{00000001-CBA4-4EB9-80EE-BFA698AF4986}"/>
            </c:ext>
          </c:extLst>
        </c:ser>
        <c:ser>
          <c:idx val="2"/>
          <c:order val="2"/>
          <c:tx>
            <c:strRef>
              <c:f>Snapshot!$G$38</c:f>
              <c:strCache>
                <c:ptCount val="1"/>
                <c:pt idx="0">
                  <c:v>Failed</c:v>
                </c:pt>
              </c:strCache>
            </c:strRef>
          </c:tx>
          <c:spPr>
            <a:gradFill rotWithShape="0">
              <a:gsLst>
                <a:gs pos="0">
                  <a:srgbClr xmlns:mc="http://schemas.openxmlformats.org/markup-compatibility/2006" xmlns:a14="http://schemas.microsoft.com/office/drawing/2010/main" val="760000" mc:Ignorable="a14" a14:legacySpreadsheetColorIndex="10">
                    <a:gamma/>
                    <a:shade val="46275"/>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760000" mc:Ignorable="a14" a14:legacySpreadsheetColorIndex="10">
                    <a:gamma/>
                    <a:shade val="46275"/>
                    <a:invGamma/>
                  </a:srgbClr>
                </a:gs>
              </a:gsLst>
              <a:lin ang="0" scaled="1"/>
            </a:gradFill>
            <a:ln w="25400">
              <a:noFill/>
            </a:ln>
          </c:spPr>
          <c:invertIfNegative val="0"/>
          <c:val>
            <c:numRef>
              <c:f>Snapshot!$L$38</c:f>
              <c:numCache>
                <c:formatCode>#,##0.0\ \h</c:formatCode>
                <c:ptCount val="1"/>
                <c:pt idx="0">
                  <c:v>0</c:v>
                </c:pt>
              </c:numCache>
            </c:numRef>
          </c:val>
          <c:extLst>
            <c:ext xmlns:c16="http://schemas.microsoft.com/office/drawing/2014/chart" uri="{C3380CC4-5D6E-409C-BE32-E72D297353CC}">
              <c16:uniqueId val="{00000002-CBA4-4EB9-80EE-BFA698AF4986}"/>
            </c:ext>
          </c:extLst>
        </c:ser>
        <c:ser>
          <c:idx val="3"/>
          <c:order val="3"/>
          <c:tx>
            <c:strRef>
              <c:f>Snapshot!$G$39</c:f>
              <c:strCache>
                <c:ptCount val="1"/>
                <c:pt idx="0">
                  <c:v>Skipped</c:v>
                </c:pt>
              </c:strCache>
            </c:strRef>
          </c:tx>
          <c:spPr>
            <a:gradFill rotWithShape="0">
              <a:gsLst>
                <a:gs pos="0">
                  <a:srgbClr xmlns:mc="http://schemas.openxmlformats.org/markup-compatibility/2006" xmlns:a14="http://schemas.microsoft.com/office/drawing/2010/main" val="6C6C6C" mc:Ignorable="a14" a14:legacySpreadsheetColorIndex="22">
                    <a:gamma/>
                    <a:shade val="46275"/>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6C6C6C" mc:Ignorable="a14" a14:legacySpreadsheetColorIndex="22">
                    <a:gamma/>
                    <a:shade val="46275"/>
                    <a:invGamma/>
                  </a:srgbClr>
                </a:gs>
              </a:gsLst>
              <a:lin ang="0" scaled="1"/>
            </a:gradFill>
            <a:ln w="25400">
              <a:noFill/>
            </a:ln>
          </c:spPr>
          <c:invertIfNegative val="0"/>
          <c:val>
            <c:numRef>
              <c:f>Snapshot!$L$39</c:f>
              <c:numCache>
                <c:formatCode>#,##0.0\ \h</c:formatCode>
                <c:ptCount val="1"/>
                <c:pt idx="0">
                  <c:v>0</c:v>
                </c:pt>
              </c:numCache>
            </c:numRef>
          </c:val>
          <c:extLst>
            <c:ext xmlns:c16="http://schemas.microsoft.com/office/drawing/2014/chart" uri="{C3380CC4-5D6E-409C-BE32-E72D297353CC}">
              <c16:uniqueId val="{00000003-CBA4-4EB9-80EE-BFA698AF4986}"/>
            </c:ext>
          </c:extLst>
        </c:ser>
        <c:ser>
          <c:idx val="0"/>
          <c:order val="4"/>
          <c:tx>
            <c:strRef>
              <c:f>Snapshot!$G$36</c:f>
              <c:strCache>
                <c:ptCount val="1"/>
                <c:pt idx="0">
                  <c:v>Untested</c:v>
                </c:pt>
              </c:strCache>
            </c:strRef>
          </c:tx>
          <c:spPr>
            <a:gradFill rotWithShape="0">
              <a:gsLst>
                <a:gs pos="0">
                  <a:srgbClr xmlns:mc="http://schemas.openxmlformats.org/markup-compatibility/2006" xmlns:a14="http://schemas.microsoft.com/office/drawing/2010/main" val="767647" mc:Ignorable="a14" a14:legacySpreadsheetColorIndex="43">
                    <a:gamma/>
                    <a:shade val="46275"/>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767647" mc:Ignorable="a14" a14:legacySpreadsheetColorIndex="43">
                    <a:gamma/>
                    <a:shade val="46275"/>
                    <a:invGamma/>
                  </a:srgbClr>
                </a:gs>
              </a:gsLst>
              <a:lin ang="0" scaled="1"/>
            </a:gradFill>
            <a:ln w="25400">
              <a:noFill/>
            </a:ln>
          </c:spPr>
          <c:invertIfNegative val="0"/>
          <c:val>
            <c:numRef>
              <c:f>Snapshot!$L$36</c:f>
              <c:numCache>
                <c:formatCode>#,##0.0\ \h</c:formatCode>
                <c:ptCount val="1"/>
                <c:pt idx="0">
                  <c:v>0</c:v>
                </c:pt>
              </c:numCache>
            </c:numRef>
          </c:val>
          <c:extLst>
            <c:ext xmlns:c16="http://schemas.microsoft.com/office/drawing/2014/chart" uri="{C3380CC4-5D6E-409C-BE32-E72D297353CC}">
              <c16:uniqueId val="{00000004-CBA4-4EB9-80EE-BFA698AF4986}"/>
            </c:ext>
          </c:extLst>
        </c:ser>
        <c:dLbls>
          <c:showLegendKey val="0"/>
          <c:showVal val="0"/>
          <c:showCatName val="0"/>
          <c:showSerName val="0"/>
          <c:showPercent val="0"/>
          <c:showBubbleSize val="0"/>
        </c:dLbls>
        <c:gapWidth val="100"/>
        <c:axId val="115369472"/>
        <c:axId val="115371008"/>
      </c:barChart>
      <c:catAx>
        <c:axId val="115369472"/>
        <c:scaling>
          <c:orientation val="minMax"/>
        </c:scaling>
        <c:delete val="0"/>
        <c:axPos val="b"/>
        <c:majorTickMark val="none"/>
        <c:minorTickMark val="none"/>
        <c:tickLblPos val="none"/>
        <c:spPr>
          <a:ln w="3175" cap="flat" cmpd="sng" algn="ctr">
            <a:solidFill>
              <a:srgbClr val="000000"/>
            </a:solidFill>
            <a:prstDash val="solid"/>
            <a:round/>
          </a:ln>
        </c:spPr>
        <c:txPr>
          <a:bodyPr rot="-60000000" spcFirstLastPara="0" vertOverflow="ellipsis" vert="horz" wrap="square" anchor="ctr" anchorCtr="1"/>
          <a:lstStyle/>
          <a:p>
            <a:pPr>
              <a:defRPr lang="zh-CN" sz="275"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371008"/>
        <c:crosses val="autoZero"/>
        <c:auto val="1"/>
        <c:lblAlgn val="ctr"/>
        <c:lblOffset val="100"/>
        <c:noMultiLvlLbl val="0"/>
      </c:catAx>
      <c:valAx>
        <c:axId val="115371008"/>
        <c:scaling>
          <c:orientation val="minMax"/>
        </c:scaling>
        <c:delete val="0"/>
        <c:axPos val="l"/>
        <c:majorGridlines>
          <c:spPr>
            <a:ln w="3175" cap="flat" cmpd="sng" algn="ctr">
              <a:solidFill>
                <a:srgbClr val="000000"/>
              </a:solidFill>
              <a:prstDash val="solid"/>
              <a:round/>
            </a:ln>
          </c:spPr>
        </c:majorGridlines>
        <c:numFmt formatCode="#,##0.0\ \h"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10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369472"/>
        <c:crosses val="autoZero"/>
        <c:crossBetween val="between"/>
      </c:valAx>
      <c:spPr>
        <a:noFill/>
        <a:ln w="12700">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75"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1926906340237"/>
          <c:y val="0.102222333140552"/>
          <c:w val="0.87523171023431301"/>
          <c:h val="0.58222285397445095"/>
        </c:manualLayout>
      </c:layout>
      <c:lineChart>
        <c:grouping val="standard"/>
        <c:varyColors val="0"/>
        <c:ser>
          <c:idx val="0"/>
          <c:order val="0"/>
          <c:tx>
            <c:strRef>
              <c:f>Trend!$C$32</c:f>
              <c:strCache>
                <c:ptCount val="1"/>
                <c:pt idx="0">
                  <c:v>Total</c:v>
                </c:pt>
              </c:strCache>
            </c:strRef>
          </c:tx>
          <c:spPr>
            <a:ln w="38100" cap="rnd" cmpd="sng" algn="ctr">
              <a:solidFill>
                <a:srgbClr val="000000"/>
              </a:solidFill>
              <a:prstDash val="solid"/>
              <a:round/>
            </a:ln>
          </c:spPr>
          <c:marker>
            <c:symbol val="circle"/>
            <c:size val="6"/>
            <c:spPr>
              <a:solidFill>
                <a:srgbClr val="FFFFFF"/>
              </a:solidFill>
              <a:ln w="9525" cap="flat" cmpd="sng" algn="ctr">
                <a:solidFill>
                  <a:srgbClr val="000000"/>
                </a:solidFill>
                <a:prstDash val="solid"/>
                <a:round/>
              </a:ln>
            </c:spPr>
          </c:marker>
          <c:cat>
            <c:numRef>
              <c:f>Trend!$A$33:$A$43</c:f>
              <c:numCache>
                <c:formatCode>General</c:formatCode>
                <c:ptCount val="11"/>
                <c:pt idx="0">
                  <c:v>1</c:v>
                </c:pt>
                <c:pt idx="1">
                  <c:v>2</c:v>
                </c:pt>
                <c:pt idx="2">
                  <c:v>3</c:v>
                </c:pt>
                <c:pt idx="3">
                  <c:v>4</c:v>
                </c:pt>
                <c:pt idx="4">
                  <c:v>5</c:v>
                </c:pt>
                <c:pt idx="5">
                  <c:v>6</c:v>
                </c:pt>
                <c:pt idx="6">
                  <c:v>7</c:v>
                </c:pt>
                <c:pt idx="7">
                  <c:v>8</c:v>
                </c:pt>
                <c:pt idx="8">
                  <c:v>9</c:v>
                </c:pt>
                <c:pt idx="9">
                  <c:v>10</c:v>
                </c:pt>
              </c:numCache>
            </c:numRef>
          </c:cat>
          <c:val>
            <c:numRef>
              <c:f>Trend!$C$33:$C$43</c:f>
              <c:numCache>
                <c:formatCode>0\ </c:formatCode>
                <c:ptCount val="11"/>
                <c:pt idx="0">
                  <c:v>109</c:v>
                </c:pt>
                <c:pt idx="1">
                  <c:v>356</c:v>
                </c:pt>
                <c:pt idx="2">
                  <c:v>379</c:v>
                </c:pt>
                <c:pt idx="3">
                  <c:v>412</c:v>
                </c:pt>
                <c:pt idx="4">
                  <c:v>439</c:v>
                </c:pt>
                <c:pt idx="5">
                  <c:v>504</c:v>
                </c:pt>
                <c:pt idx="6">
                  <c:v>514</c:v>
                </c:pt>
                <c:pt idx="7">
                  <c:v>519</c:v>
                </c:pt>
                <c:pt idx="8">
                  <c:v>543</c:v>
                </c:pt>
                <c:pt idx="9">
                  <c:v>552</c:v>
                </c:pt>
              </c:numCache>
            </c:numRef>
          </c:val>
          <c:smooth val="0"/>
          <c:extLst>
            <c:ext xmlns:c16="http://schemas.microsoft.com/office/drawing/2014/chart" uri="{C3380CC4-5D6E-409C-BE32-E72D297353CC}">
              <c16:uniqueId val="{00000000-DF3D-4E51-A0D7-CF19B7E33561}"/>
            </c:ext>
          </c:extLst>
        </c:ser>
        <c:dLbls>
          <c:showLegendKey val="0"/>
          <c:showVal val="0"/>
          <c:showCatName val="0"/>
          <c:showSerName val="0"/>
          <c:showPercent val="0"/>
          <c:showBubbleSize val="0"/>
        </c:dLbls>
        <c:marker val="1"/>
        <c:smooth val="0"/>
        <c:axId val="115096576"/>
        <c:axId val="115107328"/>
      </c:lineChart>
      <c:catAx>
        <c:axId val="115096576"/>
        <c:scaling>
          <c:orientation val="minMax"/>
        </c:scaling>
        <c:delete val="0"/>
        <c:axPos val="b"/>
        <c:title>
          <c:tx>
            <c:rich>
              <a:bodyPr rot="0" spcFirstLastPara="0" vertOverflow="ellipsis" vert="horz" wrap="square" anchor="ctr" anchorCtr="1"/>
              <a:lstStyle/>
              <a:p>
                <a:pPr>
                  <a:defRPr lang="zh-CN" sz="1000" b="1" i="0" u="none" strike="noStrike" kern="1200" baseline="0">
                    <a:solidFill>
                      <a:srgbClr val="000000"/>
                    </a:solidFill>
                    <a:latin typeface="Arial" panose="020B0604020202020204"/>
                    <a:ea typeface="Arial" panose="020B0604020202020204"/>
                    <a:cs typeface="Arial" panose="020B0604020202020204"/>
                  </a:defRPr>
                </a:pPr>
                <a:r>
                  <a:rPr lang="en-CA"/>
                  <a:t>Test Cycle</a:t>
                </a:r>
              </a:p>
            </c:rich>
          </c:tx>
          <c:layout>
            <c:manualLayout>
              <c:xMode val="edge"/>
              <c:yMode val="edge"/>
              <c:x val="0.43669840352524703"/>
              <c:y val="0.80888958880140005"/>
            </c:manualLayout>
          </c:layout>
          <c:overlay val="0"/>
          <c:spPr>
            <a:noFill/>
            <a:ln w="25400">
              <a:noFill/>
            </a:ln>
          </c:spPr>
        </c:title>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107328"/>
        <c:crosses val="autoZero"/>
        <c:auto val="1"/>
        <c:lblAlgn val="ctr"/>
        <c:lblOffset val="100"/>
        <c:tickLblSkip val="1"/>
        <c:noMultiLvlLbl val="0"/>
      </c:catAx>
      <c:valAx>
        <c:axId val="115107328"/>
        <c:scaling>
          <c:orientation val="minMax"/>
        </c:scaling>
        <c:delete val="0"/>
        <c:axPos val="l"/>
        <c:majorGridlines>
          <c:spPr>
            <a:ln w="3175" cap="flat" cmpd="sng" algn="ctr">
              <a:solidFill>
                <a:srgbClr val="C0C0C0"/>
              </a:solidFill>
              <a:prstDash val="solid"/>
              <a:round/>
            </a:ln>
          </c:spPr>
        </c:majorGridlines>
        <c:numFmt formatCode="0\ "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096576"/>
        <c:crosses val="autoZero"/>
        <c:crossBetween val="between"/>
      </c:valAx>
      <c:spPr>
        <a:solidFill>
          <a:srgbClr val="FFFFFF"/>
        </a:solidFill>
        <a:ln w="3175">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50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029719436223201"/>
          <c:y val="4.6843316941222103E-2"/>
          <c:w val="0.81584237299115603"/>
          <c:h val="0.74745640510558697"/>
        </c:manualLayout>
      </c:layout>
      <c:barChart>
        <c:barDir val="col"/>
        <c:grouping val="stacked"/>
        <c:varyColors val="0"/>
        <c:ser>
          <c:idx val="0"/>
          <c:order val="0"/>
          <c:tx>
            <c:strRef>
              <c:f>Trend!$E$31</c:f>
              <c:strCache>
                <c:ptCount val="1"/>
                <c:pt idx="0">
                  <c:v>Total
Test  Time</c:v>
                </c:pt>
              </c:strCache>
            </c:strRef>
          </c:tx>
          <c:spPr>
            <a:gradFill rotWithShape="0">
              <a:gsLst>
                <a:gs pos="0">
                  <a:srgbClr xmlns:mc="http://schemas.openxmlformats.org/markup-compatibility/2006" xmlns:a14="http://schemas.microsoft.com/office/drawing/2010/main" val="000076" mc:Ignorable="a14" a14:legacySpreadsheetColorIndex="12">
                    <a:gamma/>
                    <a:shade val="46275"/>
                    <a:invGamma/>
                  </a:srgbClr>
                </a:gs>
                <a:gs pos="50000">
                  <a:srgbClr xmlns:mc="http://schemas.openxmlformats.org/markup-compatibility/2006" xmlns:a14="http://schemas.microsoft.com/office/drawing/2010/main" val="0000FF" mc:Ignorable="a14" a14:legacySpreadsheetColorIndex="12"/>
                </a:gs>
                <a:gs pos="100000">
                  <a:srgbClr xmlns:mc="http://schemas.openxmlformats.org/markup-compatibility/2006" xmlns:a14="http://schemas.microsoft.com/office/drawing/2010/main" val="000076" mc:Ignorable="a14" a14:legacySpreadsheetColorIndex="12">
                    <a:gamma/>
                    <a:shade val="46275"/>
                    <a:invGamma/>
                  </a:srgbClr>
                </a:gs>
              </a:gsLst>
              <a:lin ang="0" scaled="1"/>
            </a:gradFill>
            <a:ln w="25400">
              <a:noFill/>
            </a:ln>
          </c:spPr>
          <c:invertIfNegative val="0"/>
          <c:cat>
            <c:numRef>
              <c:f>Trend!$A$33:$A$43</c:f>
              <c:numCache>
                <c:formatCode>General</c:formatCode>
                <c:ptCount val="11"/>
                <c:pt idx="0">
                  <c:v>1</c:v>
                </c:pt>
                <c:pt idx="1">
                  <c:v>2</c:v>
                </c:pt>
                <c:pt idx="2">
                  <c:v>3</c:v>
                </c:pt>
                <c:pt idx="3">
                  <c:v>4</c:v>
                </c:pt>
                <c:pt idx="4">
                  <c:v>5</c:v>
                </c:pt>
                <c:pt idx="5">
                  <c:v>6</c:v>
                </c:pt>
                <c:pt idx="6">
                  <c:v>7</c:v>
                </c:pt>
                <c:pt idx="7">
                  <c:v>8</c:v>
                </c:pt>
                <c:pt idx="8">
                  <c:v>9</c:v>
                </c:pt>
                <c:pt idx="9">
                  <c:v>10</c:v>
                </c:pt>
              </c:numCache>
            </c:numRef>
          </c:cat>
          <c:val>
            <c:numRef>
              <c:f>Trend!$E$33:$E$43</c:f>
              <c:numCache>
                <c:formatCode>0.0\ \h</c:formatCode>
                <c:ptCount val="11"/>
                <c:pt idx="0">
                  <c:v>40.4</c:v>
                </c:pt>
                <c:pt idx="1">
                  <c:v>111.3</c:v>
                </c:pt>
                <c:pt idx="2">
                  <c:v>90.8</c:v>
                </c:pt>
                <c:pt idx="3">
                  <c:v>92.3</c:v>
                </c:pt>
                <c:pt idx="4">
                  <c:v>75.8</c:v>
                </c:pt>
                <c:pt idx="5">
                  <c:v>85.4</c:v>
                </c:pt>
                <c:pt idx="6">
                  <c:v>76.400000000000006</c:v>
                </c:pt>
                <c:pt idx="7">
                  <c:v>65.2</c:v>
                </c:pt>
                <c:pt idx="8">
                  <c:v>66.400000000000006</c:v>
                </c:pt>
                <c:pt idx="9">
                  <c:v>61.8</c:v>
                </c:pt>
              </c:numCache>
            </c:numRef>
          </c:val>
          <c:extLst>
            <c:ext xmlns:c16="http://schemas.microsoft.com/office/drawing/2014/chart" uri="{C3380CC4-5D6E-409C-BE32-E72D297353CC}">
              <c16:uniqueId val="{00000000-9430-4CC0-BA91-2465B6842605}"/>
            </c:ext>
          </c:extLst>
        </c:ser>
        <c:dLbls>
          <c:showLegendKey val="0"/>
          <c:showVal val="0"/>
          <c:showCatName val="0"/>
          <c:showSerName val="0"/>
          <c:showPercent val="0"/>
          <c:showBubbleSize val="0"/>
        </c:dLbls>
        <c:gapWidth val="30"/>
        <c:overlap val="100"/>
        <c:axId val="115131136"/>
        <c:axId val="115133056"/>
      </c:barChart>
      <c:catAx>
        <c:axId val="115131136"/>
        <c:scaling>
          <c:orientation val="minMax"/>
        </c:scaling>
        <c:delete val="0"/>
        <c:axPos val="b"/>
        <c:title>
          <c:tx>
            <c:rich>
              <a:bodyPr rot="0" spcFirstLastPara="0" vertOverflow="ellipsis" vert="horz" wrap="square" anchor="ctr" anchorCtr="1"/>
              <a:lstStyle/>
              <a:p>
                <a:pPr>
                  <a:defRPr lang="zh-CN" sz="1000" b="1" i="0" u="none" strike="noStrike" kern="1200" baseline="0">
                    <a:solidFill>
                      <a:srgbClr val="000000"/>
                    </a:solidFill>
                    <a:latin typeface="Arial" panose="020B0604020202020204"/>
                    <a:ea typeface="Arial" panose="020B0604020202020204"/>
                    <a:cs typeface="Arial" panose="020B0604020202020204"/>
                  </a:defRPr>
                </a:pPr>
                <a:r>
                  <a:rPr lang="en-CA"/>
                  <a:t>Test Cycle</a:t>
                </a:r>
              </a:p>
            </c:rich>
          </c:tx>
          <c:layout>
            <c:manualLayout>
              <c:xMode val="edge"/>
              <c:yMode val="edge"/>
              <c:x val="0.46138645045606902"/>
              <c:y val="0.90427955161409301"/>
            </c:manualLayout>
          </c:layout>
          <c:overlay val="0"/>
          <c:spPr>
            <a:noFill/>
            <a:ln w="25400">
              <a:noFill/>
            </a:ln>
          </c:spPr>
        </c:title>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133056"/>
        <c:crosses val="autoZero"/>
        <c:auto val="1"/>
        <c:lblAlgn val="ctr"/>
        <c:lblOffset val="100"/>
        <c:tickLblSkip val="1"/>
        <c:noMultiLvlLbl val="0"/>
      </c:catAx>
      <c:valAx>
        <c:axId val="115133056"/>
        <c:scaling>
          <c:orientation val="minMax"/>
        </c:scaling>
        <c:delete val="0"/>
        <c:axPos val="l"/>
        <c:majorGridlines>
          <c:spPr>
            <a:ln w="3175" cap="flat" cmpd="sng" algn="ctr">
              <a:solidFill>
                <a:srgbClr val="C0C0C0"/>
              </a:solidFill>
              <a:prstDash val="solid"/>
              <a:round/>
            </a:ln>
          </c:spPr>
        </c:majorGridlines>
        <c:numFmt formatCode="0.0\ \h"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131136"/>
        <c:crosses val="autoZero"/>
        <c:crossBetween val="between"/>
      </c:valAx>
      <c:spPr>
        <a:solidFill>
          <a:srgbClr val="FFFFFF"/>
        </a:solidFill>
        <a:ln w="3175">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525"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578233169706398E-2"/>
          <c:y val="0.102222333140552"/>
          <c:w val="0.89358038340484403"/>
          <c:h val="0.58222285397445095"/>
        </c:manualLayout>
      </c:layout>
      <c:lineChart>
        <c:grouping val="standard"/>
        <c:varyColors val="0"/>
        <c:ser>
          <c:idx val="0"/>
          <c:order val="0"/>
          <c:tx>
            <c:strRef>
              <c:f>Trend!$D$32</c:f>
              <c:strCache>
                <c:ptCount val="1"/>
                <c:pt idx="0">
                  <c:v>Failed</c:v>
                </c:pt>
              </c:strCache>
            </c:strRef>
          </c:tx>
          <c:spPr>
            <a:ln w="38100" cap="rnd" cmpd="sng" algn="ctr">
              <a:solidFill>
                <a:srgbClr val="000000"/>
              </a:solidFill>
              <a:prstDash val="solid"/>
              <a:round/>
            </a:ln>
          </c:spPr>
          <c:marker>
            <c:symbol val="circle"/>
            <c:size val="6"/>
            <c:spPr>
              <a:solidFill>
                <a:srgbClr val="FFFFFF"/>
              </a:solidFill>
              <a:ln w="9525" cap="flat" cmpd="sng" algn="ctr">
                <a:solidFill>
                  <a:srgbClr val="000000"/>
                </a:solidFill>
                <a:prstDash val="solid"/>
                <a:round/>
              </a:ln>
            </c:spPr>
          </c:marker>
          <c:cat>
            <c:numRef>
              <c:f>Trend!$A$33:$A$43</c:f>
              <c:numCache>
                <c:formatCode>General</c:formatCode>
                <c:ptCount val="11"/>
                <c:pt idx="0">
                  <c:v>1</c:v>
                </c:pt>
                <c:pt idx="1">
                  <c:v>2</c:v>
                </c:pt>
                <c:pt idx="2">
                  <c:v>3</c:v>
                </c:pt>
                <c:pt idx="3">
                  <c:v>4</c:v>
                </c:pt>
                <c:pt idx="4">
                  <c:v>5</c:v>
                </c:pt>
                <c:pt idx="5">
                  <c:v>6</c:v>
                </c:pt>
                <c:pt idx="6">
                  <c:v>7</c:v>
                </c:pt>
                <c:pt idx="7">
                  <c:v>8</c:v>
                </c:pt>
                <c:pt idx="8">
                  <c:v>9</c:v>
                </c:pt>
                <c:pt idx="9">
                  <c:v>10</c:v>
                </c:pt>
              </c:numCache>
            </c:numRef>
          </c:cat>
          <c:val>
            <c:numRef>
              <c:f>Trend!$D$33:$D$43</c:f>
              <c:numCache>
                <c:formatCode>0\ </c:formatCode>
                <c:ptCount val="11"/>
                <c:pt idx="0">
                  <c:v>15</c:v>
                </c:pt>
                <c:pt idx="1">
                  <c:v>24</c:v>
                </c:pt>
                <c:pt idx="2">
                  <c:v>16</c:v>
                </c:pt>
                <c:pt idx="3">
                  <c:v>14</c:v>
                </c:pt>
                <c:pt idx="4">
                  <c:v>13</c:v>
                </c:pt>
                <c:pt idx="5">
                  <c:v>12</c:v>
                </c:pt>
                <c:pt idx="6">
                  <c:v>4</c:v>
                </c:pt>
                <c:pt idx="7">
                  <c:v>4</c:v>
                </c:pt>
                <c:pt idx="8">
                  <c:v>3</c:v>
                </c:pt>
                <c:pt idx="9">
                  <c:v>2</c:v>
                </c:pt>
              </c:numCache>
            </c:numRef>
          </c:val>
          <c:smooth val="0"/>
          <c:extLst>
            <c:ext xmlns:c16="http://schemas.microsoft.com/office/drawing/2014/chart" uri="{C3380CC4-5D6E-409C-BE32-E72D297353CC}">
              <c16:uniqueId val="{00000000-75F5-4C1D-94D0-D07A67D93AEE}"/>
            </c:ext>
          </c:extLst>
        </c:ser>
        <c:dLbls>
          <c:showLegendKey val="0"/>
          <c:showVal val="0"/>
          <c:showCatName val="0"/>
          <c:showSerName val="0"/>
          <c:showPercent val="0"/>
          <c:showBubbleSize val="0"/>
        </c:dLbls>
        <c:marker val="1"/>
        <c:smooth val="0"/>
        <c:axId val="114494848"/>
        <c:axId val="114521984"/>
      </c:lineChart>
      <c:catAx>
        <c:axId val="114494848"/>
        <c:scaling>
          <c:orientation val="minMax"/>
        </c:scaling>
        <c:delete val="0"/>
        <c:axPos val="b"/>
        <c:title>
          <c:tx>
            <c:rich>
              <a:bodyPr rot="0" spcFirstLastPara="0" vertOverflow="ellipsis" vert="horz" wrap="square" anchor="ctr" anchorCtr="1"/>
              <a:lstStyle/>
              <a:p>
                <a:pPr>
                  <a:defRPr lang="zh-CN" sz="1000" b="1" i="0" u="none" strike="noStrike" kern="1200" baseline="0">
                    <a:solidFill>
                      <a:srgbClr val="000000"/>
                    </a:solidFill>
                    <a:latin typeface="Arial" panose="020B0604020202020204"/>
                    <a:ea typeface="Arial" panose="020B0604020202020204"/>
                    <a:cs typeface="Arial" panose="020B0604020202020204"/>
                  </a:defRPr>
                </a:pPr>
                <a:r>
                  <a:rPr lang="en-CA"/>
                  <a:t>Test Cycle</a:t>
                </a:r>
              </a:p>
            </c:rich>
          </c:tx>
          <c:layout>
            <c:manualLayout>
              <c:xMode val="edge"/>
              <c:yMode val="edge"/>
              <c:x val="0.39266170627754099"/>
              <c:y val="0.80888958880140005"/>
            </c:manualLayout>
          </c:layout>
          <c:overlay val="0"/>
          <c:spPr>
            <a:noFill/>
            <a:ln w="25400">
              <a:noFill/>
            </a:ln>
          </c:spPr>
        </c:title>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4521984"/>
        <c:crosses val="autoZero"/>
        <c:auto val="1"/>
        <c:lblAlgn val="ctr"/>
        <c:lblOffset val="100"/>
        <c:tickLblSkip val="1"/>
        <c:noMultiLvlLbl val="0"/>
      </c:catAx>
      <c:valAx>
        <c:axId val="114521984"/>
        <c:scaling>
          <c:orientation val="minMax"/>
        </c:scaling>
        <c:delete val="0"/>
        <c:axPos val="l"/>
        <c:majorGridlines>
          <c:spPr>
            <a:ln w="3175" cap="flat" cmpd="sng" algn="ctr">
              <a:solidFill>
                <a:srgbClr val="C0C0C0"/>
              </a:solidFill>
              <a:prstDash val="solid"/>
              <a:round/>
            </a:ln>
          </c:spPr>
        </c:majorGridlines>
        <c:numFmt formatCode="0\ "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4494848"/>
        <c:crosses val="autoZero"/>
        <c:crossBetween val="between"/>
      </c:valAx>
      <c:spPr>
        <a:solidFill>
          <a:srgbClr val="FFFFFF"/>
        </a:solidFill>
        <a:ln w="3175">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50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8437536954908003E-2"/>
          <c:y val="5.6738276346296003E-2"/>
          <c:w val="0.81406312108087198"/>
          <c:h val="0.62412103980925604"/>
        </c:manualLayout>
      </c:layout>
      <c:barChart>
        <c:barDir val="bar"/>
        <c:grouping val="stacked"/>
        <c:varyColors val="0"/>
        <c:ser>
          <c:idx val="1"/>
          <c:order val="0"/>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0-688D-4FEB-8BCE-89B156BA9222}"/>
            </c:ext>
          </c:extLst>
        </c:ser>
        <c:ser>
          <c:idx val="2"/>
          <c:order val="1"/>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1-688D-4FEB-8BCE-89B156BA9222}"/>
            </c:ext>
          </c:extLst>
        </c:ser>
        <c:ser>
          <c:idx val="4"/>
          <c:order val="2"/>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2-688D-4FEB-8BCE-89B156BA9222}"/>
            </c:ext>
          </c:extLst>
        </c:ser>
        <c:ser>
          <c:idx val="0"/>
          <c:order val="3"/>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3-688D-4FEB-8BCE-89B156BA9222}"/>
            </c:ext>
          </c:extLst>
        </c:ser>
        <c:ser>
          <c:idx val="3"/>
          <c:order val="4"/>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4-688D-4FEB-8BCE-89B156BA9222}"/>
            </c:ext>
          </c:extLst>
        </c:ser>
        <c:dLbls>
          <c:showLegendKey val="0"/>
          <c:showVal val="0"/>
          <c:showCatName val="0"/>
          <c:showSerName val="0"/>
          <c:showPercent val="0"/>
          <c:showBubbleSize val="0"/>
        </c:dLbls>
        <c:gapWidth val="30"/>
        <c:overlap val="100"/>
        <c:axId val="115327360"/>
        <c:axId val="115328896"/>
      </c:barChart>
      <c:catAx>
        <c:axId val="115327360"/>
        <c:scaling>
          <c:orientation val="minMax"/>
        </c:scaling>
        <c:delete val="1"/>
        <c:axPos val="l"/>
        <c:majorTickMark val="out"/>
        <c:minorTickMark val="none"/>
        <c:tickLblPos val="nextTo"/>
        <c:crossAx val="115328896"/>
        <c:crossesAt val="0"/>
        <c:auto val="1"/>
        <c:lblAlgn val="ctr"/>
        <c:lblOffset val="100"/>
        <c:noMultiLvlLbl val="0"/>
      </c:catAx>
      <c:valAx>
        <c:axId val="115328896"/>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327360"/>
        <c:crosses val="autoZero"/>
        <c:crossBetween val="between"/>
        <c:minorUnit val="0.31290000000000001"/>
      </c:valAx>
      <c:spPr>
        <a:noFill/>
        <a:ln w="12700">
          <a:solidFill>
            <a:srgbClr val="808080"/>
          </a:solidFill>
          <a:prstDash val="solid"/>
        </a:ln>
      </c:spPr>
    </c:plotArea>
    <c:legend>
      <c:legendPos val="r"/>
      <c:layout>
        <c:manualLayout>
          <c:xMode val="edge"/>
          <c:yMode val="edge"/>
          <c:x val="0.91406323818897595"/>
          <c:y val="5.6738705534148698E-2"/>
          <c:w val="7.4999999999999997E-2"/>
          <c:h val="0.91490478583793999"/>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endParaRPr lang="zh-CN"/>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3.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6</xdr:col>
      <xdr:colOff>0</xdr:colOff>
      <xdr:row>20</xdr:row>
      <xdr:rowOff>0</xdr:rowOff>
    </xdr:from>
    <xdr:to>
      <xdr:col>8</xdr:col>
      <xdr:colOff>0</xdr:colOff>
      <xdr:row>29</xdr:row>
      <xdr:rowOff>0</xdr:rowOff>
    </xdr:to>
    <xdr:graphicFrame macro="">
      <xdr:nvGraphicFramePr>
        <xdr:cNvPr id="1297" name="Chart 54">
          <a:extLst>
            <a:ext uri="{FF2B5EF4-FFF2-40B4-BE49-F238E27FC236}">
              <a16:creationId xmlns:a16="http://schemas.microsoft.com/office/drawing/2014/main" id="{00000000-0008-0000-0000-00001105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10</xdr:col>
          <xdr:colOff>104775</xdr:colOff>
          <xdr:row>46</xdr:row>
          <xdr:rowOff>19050</xdr:rowOff>
        </xdr:from>
        <xdr:to>
          <xdr:col>12</xdr:col>
          <xdr:colOff>0</xdr:colOff>
          <xdr:row>48</xdr:row>
          <xdr:rowOff>0</xdr:rowOff>
        </xdr:to>
        <xdr:sp macro="" textlink="">
          <xdr:nvSpPr>
            <xdr:cNvPr id="1077" name="Object 53" hidden="1">
              <a:extLst>
                <a:ext uri="{63B3BB69-23CF-44E3-9099-C40C66FF867C}">
                  <a14:compatExt spid="_x0000_s1077"/>
                </a:ext>
                <a:ext uri="{FF2B5EF4-FFF2-40B4-BE49-F238E27FC236}">
                  <a16:creationId xmlns:a16="http://schemas.microsoft.com/office/drawing/2014/main" id="{00000000-0008-0000-0000-000035040000}"/>
                </a:ext>
              </a:extLst>
            </xdr:cNvPr>
            <xdr:cNvSpPr/>
          </xdr:nvSpPr>
          <xdr:spPr bwMode="auto">
            <a:xfrm>
              <a:off x="0" y="0"/>
              <a:ext cx="0" cy="0"/>
            </a:xfrm>
            <a:prstGeom prst="rect">
              <a:avLst/>
            </a:prstGeom>
            <a:solidFill>
              <a:srgbClr val="FFFFFF"/>
            </a:solidFill>
          </xdr:spPr>
        </xdr:sp>
        <xdr:clientData/>
      </xdr:twoCellAnchor>
    </mc:Choice>
    <mc:Fallback/>
  </mc:AlternateContent>
  <xdr:twoCellAnchor editAs="oneCell">
    <xdr:from>
      <xdr:col>6</xdr:col>
      <xdr:colOff>457200</xdr:colOff>
      <xdr:row>29</xdr:row>
      <xdr:rowOff>57150</xdr:rowOff>
    </xdr:from>
    <xdr:to>
      <xdr:col>10</xdr:col>
      <xdr:colOff>381000</xdr:colOff>
      <xdr:row>31</xdr:row>
      <xdr:rowOff>76200</xdr:rowOff>
    </xdr:to>
    <xdr:pic>
      <xdr:nvPicPr>
        <xdr:cNvPr id="1298" name="Picture 73">
          <a:extLst>
            <a:ext uri="{FF2B5EF4-FFF2-40B4-BE49-F238E27FC236}">
              <a16:creationId xmlns:a16="http://schemas.microsoft.com/office/drawing/2014/main" id="{00000000-0008-0000-0000-000012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3810000" y="6048375"/>
          <a:ext cx="2152650" cy="438150"/>
        </a:xfrm>
        <a:prstGeom prst="rect">
          <a:avLst/>
        </a:prstGeom>
        <a:noFill/>
        <a:ln w="0">
          <a:solidFill>
            <a:srgbClr xmlns:mc="http://schemas.openxmlformats.org/markup-compatibility/2006" xmlns:a14="http://schemas.microsoft.com/office/drawing/2010/main" val="333333" mc:Ignorable="a14" a14:legacySpreadsheetColorIndex="63"/>
          </a:solidFill>
          <a:miter lim="800000"/>
          <a:headEnd/>
          <a:tailEnd/>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8</xdr:col>
      <xdr:colOff>0</xdr:colOff>
      <xdr:row>20</xdr:row>
      <xdr:rowOff>0</xdr:rowOff>
    </xdr:from>
    <xdr:to>
      <xdr:col>12</xdr:col>
      <xdr:colOff>0</xdr:colOff>
      <xdr:row>29</xdr:row>
      <xdr:rowOff>0</xdr:rowOff>
    </xdr:to>
    <xdr:graphicFrame macro="">
      <xdr:nvGraphicFramePr>
        <xdr:cNvPr id="1299" name="Chart 74">
          <a:extLst>
            <a:ext uri="{FF2B5EF4-FFF2-40B4-BE49-F238E27FC236}">
              <a16:creationId xmlns:a16="http://schemas.microsoft.com/office/drawing/2014/main" id="{00000000-0008-0000-0000-00001305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0</xdr:row>
      <xdr:rowOff>95250</xdr:rowOff>
    </xdr:from>
    <xdr:to>
      <xdr:col>12</xdr:col>
      <xdr:colOff>0</xdr:colOff>
      <xdr:row>3</xdr:row>
      <xdr:rowOff>0</xdr:rowOff>
    </xdr:to>
    <xdr:grpSp>
      <xdr:nvGrpSpPr>
        <xdr:cNvPr id="1300" name="Group 90">
          <a:extLst>
            <a:ext uri="{FF2B5EF4-FFF2-40B4-BE49-F238E27FC236}">
              <a16:creationId xmlns:a16="http://schemas.microsoft.com/office/drawing/2014/main" id="{00000000-0008-0000-0000-000014050000}"/>
            </a:ext>
          </a:extLst>
        </xdr:cNvPr>
        <xdr:cNvGrpSpPr/>
      </xdr:nvGrpSpPr>
      <xdr:grpSpPr>
        <a:xfrm>
          <a:off x="5581650" y="95250"/>
          <a:ext cx="895350" cy="523875"/>
          <a:chOff x="588" y="12"/>
          <a:chExt cx="94" cy="55"/>
        </a:xfrm>
      </xdr:grpSpPr>
      <xdr:sp macro="" textlink="">
        <xdr:nvSpPr>
          <xdr:cNvPr id="1082" name="Text Box 58">
            <a:extLst>
              <a:ext uri="{FF2B5EF4-FFF2-40B4-BE49-F238E27FC236}">
                <a16:creationId xmlns:a16="http://schemas.microsoft.com/office/drawing/2014/main" id="{00000000-0008-0000-0000-00003A040000}"/>
              </a:ext>
            </a:extLst>
          </xdr:cNvPr>
          <xdr:cNvSpPr txBox="1">
            <a:spLocks noChangeArrowheads="1"/>
          </xdr:cNvSpPr>
        </xdr:nvSpPr>
        <xdr:spPr>
          <a:xfrm>
            <a:off x="588" y="48"/>
            <a:ext cx="9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36576" bIns="0" anchor="t" upright="1"/>
          <a:lstStyle/>
          <a:p>
            <a:pPr algn="ctr" rtl="0">
              <a:defRPr sz="1000"/>
            </a:pPr>
            <a:r>
              <a:rPr lang="en-CA" sz="1000" b="1" i="1" u="none" strike="noStrike" baseline="0">
                <a:solidFill>
                  <a:srgbClr val="000080"/>
                </a:solidFill>
                <a:latin typeface="Arial" panose="020B0604020202020204"/>
                <a:cs typeface="Arial" panose="020B0604020202020204"/>
              </a:rPr>
              <a:t>TCM Lite</a:t>
            </a:r>
          </a:p>
        </xdr:txBody>
      </xdr:sp>
      <mc:AlternateContent xmlns:mc="http://schemas.openxmlformats.org/markup-compatibility/2006">
        <mc:Choice xmlns:a14="http://schemas.microsoft.com/office/drawing/2010/main" Requires="a14">
          <xdr:sp macro="" textlink="">
            <xdr:nvSpPr>
              <xdr:cNvPr id="1113" name="Object 89" hidden="1">
                <a:extLst>
                  <a:ext uri="{63B3BB69-23CF-44E3-9099-C40C66FF867C}">
                    <a14:compatExt spid="_x0000_s1113"/>
                  </a:ext>
                  <a:ext uri="{FF2B5EF4-FFF2-40B4-BE49-F238E27FC236}">
                    <a16:creationId xmlns:a16="http://schemas.microsoft.com/office/drawing/2014/main" id="{00000000-0008-0000-0000-000059040000}"/>
                  </a:ext>
                </a:extLst>
              </xdr:cNvPr>
              <xdr:cNvSpPr/>
            </xdr:nvSpPr>
            <xdr:spPr bwMode="auto">
              <a:xfrm>
                <a:off x="618" y="12"/>
                <a:ext cx="34" cy="33"/>
              </a:xfrm>
              <a:prstGeom prst="rect">
                <a:avLst/>
              </a:prstGeom>
              <a:solidFill>
                <a:srgbClr val="FFFFFF"/>
              </a:solidFill>
              <a:ln w="9525">
                <a:solidFill>
                  <a:srgbClr val="C0C0C0"/>
                </a:solidFill>
                <a:miter lim="800000"/>
                <a:headEnd/>
                <a:tailEnd/>
              </a:ln>
            </xdr:spPr>
          </xdr:sp>
        </mc:Choice>
        <mc:Fallback/>
      </mc:AlternateContent>
    </xdr:grp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10</xdr:col>
          <xdr:colOff>104775</xdr:colOff>
          <xdr:row>44</xdr:row>
          <xdr:rowOff>19050</xdr:rowOff>
        </xdr:from>
        <xdr:to>
          <xdr:col>11</xdr:col>
          <xdr:colOff>400050</xdr:colOff>
          <xdr:row>45</xdr:row>
          <xdr:rowOff>161925</xdr:rowOff>
        </xdr:to>
        <xdr:sp macro="" textlink="">
          <xdr:nvSpPr>
            <xdr:cNvPr id="104460" name="Object 12" hidden="1">
              <a:extLst>
                <a:ext uri="{63B3BB69-23CF-44E3-9099-C40C66FF867C}">
                  <a14:compatExt spid="_x0000_s104460"/>
                </a:ext>
                <a:ext uri="{FF2B5EF4-FFF2-40B4-BE49-F238E27FC236}">
                  <a16:creationId xmlns:a16="http://schemas.microsoft.com/office/drawing/2014/main" id="{00000000-0008-0000-0100-00000C980100}"/>
                </a:ext>
              </a:extLst>
            </xdr:cNvPr>
            <xdr:cNvSpPr/>
          </xdr:nvSpPr>
          <xdr:spPr bwMode="auto">
            <a:xfrm>
              <a:off x="0" y="0"/>
              <a:ext cx="0" cy="0"/>
            </a:xfrm>
            <a:prstGeom prst="rect">
              <a:avLst/>
            </a:prstGeom>
            <a:solidFill>
              <a:srgbClr val="FFFFFF"/>
            </a:solidFill>
          </xdr:spPr>
        </xdr:sp>
        <xdr:clientData/>
      </xdr:twoCellAnchor>
    </mc:Choice>
    <mc:Fallback/>
  </mc:AlternateContent>
  <xdr:twoCellAnchor>
    <xdr:from>
      <xdr:col>0</xdr:col>
      <xdr:colOff>0</xdr:colOff>
      <xdr:row>7</xdr:row>
      <xdr:rowOff>0</xdr:rowOff>
    </xdr:from>
    <xdr:to>
      <xdr:col>5</xdr:col>
      <xdr:colOff>0</xdr:colOff>
      <xdr:row>16</xdr:row>
      <xdr:rowOff>0</xdr:rowOff>
    </xdr:to>
    <xdr:graphicFrame macro="">
      <xdr:nvGraphicFramePr>
        <xdr:cNvPr id="104810" name="Chart 13">
          <a:extLst>
            <a:ext uri="{FF2B5EF4-FFF2-40B4-BE49-F238E27FC236}">
              <a16:creationId xmlns:a16="http://schemas.microsoft.com/office/drawing/2014/main" id="{00000000-0008-0000-0100-00006A9901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609600</xdr:colOff>
      <xdr:row>43</xdr:row>
      <xdr:rowOff>50800</xdr:rowOff>
    </xdr:from>
    <xdr:to>
      <xdr:col>5</xdr:col>
      <xdr:colOff>0</xdr:colOff>
      <xdr:row>46</xdr:row>
      <xdr:rowOff>0</xdr:rowOff>
    </xdr:to>
    <xdr:sp macro="" textlink="">
      <xdr:nvSpPr>
        <xdr:cNvPr id="104463" name="Text Box 15">
          <a:extLst>
            <a:ext uri="{FF2B5EF4-FFF2-40B4-BE49-F238E27FC236}">
              <a16:creationId xmlns:a16="http://schemas.microsoft.com/office/drawing/2014/main" id="{00000000-0008-0000-0100-00000F980100}"/>
            </a:ext>
          </a:extLst>
        </xdr:cNvPr>
        <xdr:cNvSpPr txBox="1">
          <a:spLocks noChangeArrowheads="1"/>
        </xdr:cNvSpPr>
      </xdr:nvSpPr>
      <xdr:spPr>
        <a:xfrm>
          <a:off x="895350" y="7680325"/>
          <a:ext cx="2409825" cy="463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2860" rIns="0" bIns="0" anchor="t" upright="1"/>
        <a:lstStyle/>
        <a:p>
          <a:pPr algn="l" rtl="0">
            <a:defRPr sz="1000"/>
          </a:pPr>
          <a:r>
            <a:rPr lang="en-CA" sz="800" b="0" i="0" u="none" strike="noStrike" baseline="0">
              <a:solidFill>
                <a:srgbClr val="0000FF"/>
              </a:solidFill>
              <a:latin typeface="Arial" panose="020B0604020202020204"/>
              <a:cs typeface="Arial" panose="020B0604020202020204"/>
            </a:rPr>
            <a:t>Note: To add more Test Cycles, copy row(s) from above and "insert copied cells" here to paste and insert this row down; the graphs auto-adjust.</a:t>
          </a:r>
        </a:p>
      </xdr:txBody>
    </xdr:sp>
    <xdr:clientData fPrintsWithSheet="0"/>
  </xdr:twoCellAnchor>
  <xdr:twoCellAnchor>
    <xdr:from>
      <xdr:col>6</xdr:col>
      <xdr:colOff>0</xdr:colOff>
      <xdr:row>7</xdr:row>
      <xdr:rowOff>0</xdr:rowOff>
    </xdr:from>
    <xdr:to>
      <xdr:col>12</xdr:col>
      <xdr:colOff>0</xdr:colOff>
      <xdr:row>27</xdr:row>
      <xdr:rowOff>0</xdr:rowOff>
    </xdr:to>
    <xdr:graphicFrame macro="">
      <xdr:nvGraphicFramePr>
        <xdr:cNvPr id="104812" name="Chart 16">
          <a:extLst>
            <a:ext uri="{FF2B5EF4-FFF2-40B4-BE49-F238E27FC236}">
              <a16:creationId xmlns:a16="http://schemas.microsoft.com/office/drawing/2014/main" id="{00000000-0008-0000-0100-00006C9901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6</xdr:row>
      <xdr:rowOff>0</xdr:rowOff>
    </xdr:from>
    <xdr:to>
      <xdr:col>5</xdr:col>
      <xdr:colOff>0</xdr:colOff>
      <xdr:row>7</xdr:row>
      <xdr:rowOff>0</xdr:rowOff>
    </xdr:to>
    <xdr:sp macro="" textlink="">
      <xdr:nvSpPr>
        <xdr:cNvPr id="104465" name="Text Box 17">
          <a:extLst>
            <a:ext uri="{FF2B5EF4-FFF2-40B4-BE49-F238E27FC236}">
              <a16:creationId xmlns:a16="http://schemas.microsoft.com/office/drawing/2014/main" id="{00000000-0008-0000-0100-000011980100}"/>
            </a:ext>
          </a:extLst>
        </xdr:cNvPr>
        <xdr:cNvSpPr txBox="1">
          <a:spLocks noChangeArrowheads="1"/>
        </xdr:cNvSpPr>
      </xdr:nvSpPr>
      <xdr:spPr>
        <a:xfrm>
          <a:off x="0" y="1143000"/>
          <a:ext cx="3305175" cy="209550"/>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ln>
      </xdr:spPr>
      <xdr:txBody>
        <a:bodyPr vertOverflow="clip" wrap="square" lIns="45720" tIns="36576" rIns="45720" bIns="0" anchor="t" upright="1"/>
        <a:lstStyle/>
        <a:p>
          <a:pPr algn="ctr" rtl="0">
            <a:defRPr sz="1000"/>
          </a:pPr>
          <a:r>
            <a:rPr lang="en-CA" sz="1200" b="1" i="0" u="none" strike="noStrike" baseline="0">
              <a:solidFill>
                <a:srgbClr val="FFFFFF"/>
              </a:solidFill>
              <a:latin typeface="Arial" panose="020B0604020202020204"/>
              <a:cs typeface="Arial" panose="020B0604020202020204"/>
            </a:rPr>
            <a:t>Total Test Case Counts</a:t>
          </a:r>
        </a:p>
      </xdr:txBody>
    </xdr:sp>
    <xdr:clientData/>
  </xdr:twoCellAnchor>
  <xdr:twoCellAnchor>
    <xdr:from>
      <xdr:col>5</xdr:col>
      <xdr:colOff>419100</xdr:colOff>
      <xdr:row>6</xdr:row>
      <xdr:rowOff>0</xdr:rowOff>
    </xdr:from>
    <xdr:to>
      <xdr:col>12</xdr:col>
      <xdr:colOff>0</xdr:colOff>
      <xdr:row>7</xdr:row>
      <xdr:rowOff>0</xdr:rowOff>
    </xdr:to>
    <xdr:sp macro="" textlink="">
      <xdr:nvSpPr>
        <xdr:cNvPr id="104466" name="Text Box 18">
          <a:extLst>
            <a:ext uri="{FF2B5EF4-FFF2-40B4-BE49-F238E27FC236}">
              <a16:creationId xmlns:a16="http://schemas.microsoft.com/office/drawing/2014/main" id="{00000000-0008-0000-0100-000012980100}"/>
            </a:ext>
          </a:extLst>
        </xdr:cNvPr>
        <xdr:cNvSpPr txBox="1">
          <a:spLocks noChangeArrowheads="1"/>
        </xdr:cNvSpPr>
      </xdr:nvSpPr>
      <xdr:spPr>
        <a:xfrm>
          <a:off x="3400425" y="1143000"/>
          <a:ext cx="3057525" cy="209550"/>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ln>
      </xdr:spPr>
      <xdr:txBody>
        <a:bodyPr vertOverflow="clip" wrap="square" lIns="45720" tIns="36576" rIns="45720" bIns="0" anchor="t" upright="1"/>
        <a:lstStyle/>
        <a:p>
          <a:pPr algn="ctr" rtl="0">
            <a:defRPr sz="1000"/>
          </a:pPr>
          <a:r>
            <a:rPr lang="en-CA" sz="1200" b="1" i="0" u="none" strike="noStrike" baseline="0">
              <a:solidFill>
                <a:srgbClr val="FFFFFF"/>
              </a:solidFill>
              <a:latin typeface="Arial" panose="020B0604020202020204"/>
              <a:cs typeface="Arial" panose="020B0604020202020204"/>
            </a:rPr>
            <a:t>Total Test Time</a:t>
          </a:r>
        </a:p>
      </xdr:txBody>
    </xdr:sp>
    <xdr:clientData/>
  </xdr:twoCellAnchor>
  <xdr:twoCellAnchor>
    <xdr:from>
      <xdr:col>0</xdr:col>
      <xdr:colOff>0</xdr:colOff>
      <xdr:row>18</xdr:row>
      <xdr:rowOff>0</xdr:rowOff>
    </xdr:from>
    <xdr:to>
      <xdr:col>5</xdr:col>
      <xdr:colOff>0</xdr:colOff>
      <xdr:row>27</xdr:row>
      <xdr:rowOff>0</xdr:rowOff>
    </xdr:to>
    <xdr:graphicFrame macro="">
      <xdr:nvGraphicFramePr>
        <xdr:cNvPr id="104815" name="Chart 19">
          <a:extLst>
            <a:ext uri="{FF2B5EF4-FFF2-40B4-BE49-F238E27FC236}">
              <a16:creationId xmlns:a16="http://schemas.microsoft.com/office/drawing/2014/main" id="{00000000-0008-0000-0100-00006F9901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16</xdr:row>
      <xdr:rowOff>50800</xdr:rowOff>
    </xdr:from>
    <xdr:to>
      <xdr:col>5</xdr:col>
      <xdr:colOff>0</xdr:colOff>
      <xdr:row>18</xdr:row>
      <xdr:rowOff>0</xdr:rowOff>
    </xdr:to>
    <xdr:sp macro="" textlink="">
      <xdr:nvSpPr>
        <xdr:cNvPr id="104468" name="Text Box 20">
          <a:extLst>
            <a:ext uri="{FF2B5EF4-FFF2-40B4-BE49-F238E27FC236}">
              <a16:creationId xmlns:a16="http://schemas.microsoft.com/office/drawing/2014/main" id="{00000000-0008-0000-0100-000014980100}"/>
            </a:ext>
          </a:extLst>
        </xdr:cNvPr>
        <xdr:cNvSpPr txBox="1">
          <a:spLocks noChangeArrowheads="1"/>
        </xdr:cNvSpPr>
      </xdr:nvSpPr>
      <xdr:spPr>
        <a:xfrm>
          <a:off x="0" y="2860675"/>
          <a:ext cx="3305175" cy="206375"/>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ln>
      </xdr:spPr>
      <xdr:txBody>
        <a:bodyPr vertOverflow="clip" wrap="square" lIns="45720" tIns="36576" rIns="45720" bIns="0" anchor="t" upright="1"/>
        <a:lstStyle/>
        <a:p>
          <a:pPr algn="ctr" rtl="0">
            <a:defRPr sz="1000"/>
          </a:pPr>
          <a:r>
            <a:rPr lang="en-CA" sz="1200" b="1" i="0" u="none" strike="noStrike" baseline="0">
              <a:solidFill>
                <a:srgbClr val="FFFFFF"/>
              </a:solidFill>
              <a:latin typeface="Arial" panose="020B0604020202020204"/>
              <a:cs typeface="Arial" panose="020B0604020202020204"/>
            </a:rPr>
            <a:t>Failed Test Case Counts</a:t>
          </a:r>
        </a:p>
      </xdr:txBody>
    </xdr:sp>
    <xdr:clientData/>
  </xdr:twoCellAnchor>
  <xdr:twoCellAnchor>
    <xdr:from>
      <xdr:col>10</xdr:col>
      <xdr:colOff>139700</xdr:colOff>
      <xdr:row>0</xdr:row>
      <xdr:rowOff>95250</xdr:rowOff>
    </xdr:from>
    <xdr:to>
      <xdr:col>12</xdr:col>
      <xdr:colOff>0</xdr:colOff>
      <xdr:row>3</xdr:row>
      <xdr:rowOff>0</xdr:rowOff>
    </xdr:to>
    <xdr:grpSp>
      <xdr:nvGrpSpPr>
        <xdr:cNvPr id="104817" name="Group 25">
          <a:extLst>
            <a:ext uri="{FF2B5EF4-FFF2-40B4-BE49-F238E27FC236}">
              <a16:creationId xmlns:a16="http://schemas.microsoft.com/office/drawing/2014/main" id="{00000000-0008-0000-0100-000071990100}"/>
            </a:ext>
          </a:extLst>
        </xdr:cNvPr>
        <xdr:cNvGrpSpPr/>
      </xdr:nvGrpSpPr>
      <xdr:grpSpPr>
        <a:xfrm>
          <a:off x="5597525" y="95250"/>
          <a:ext cx="860425" cy="523875"/>
          <a:chOff x="588" y="12"/>
          <a:chExt cx="94" cy="55"/>
        </a:xfrm>
      </xdr:grpSpPr>
      <xdr:sp macro="" textlink="">
        <xdr:nvSpPr>
          <xdr:cNvPr id="104474" name="Text Box 26">
            <a:extLst>
              <a:ext uri="{FF2B5EF4-FFF2-40B4-BE49-F238E27FC236}">
                <a16:creationId xmlns:a16="http://schemas.microsoft.com/office/drawing/2014/main" id="{00000000-0008-0000-0100-00001A980100}"/>
              </a:ext>
            </a:extLst>
          </xdr:cNvPr>
          <xdr:cNvSpPr txBox="1">
            <a:spLocks noChangeArrowheads="1"/>
          </xdr:cNvSpPr>
        </xdr:nvSpPr>
        <xdr:spPr>
          <a:xfrm>
            <a:off x="588" y="48"/>
            <a:ext cx="9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36576" bIns="0" anchor="t" upright="1"/>
          <a:lstStyle/>
          <a:p>
            <a:pPr algn="ctr" rtl="0">
              <a:defRPr sz="1000"/>
            </a:pPr>
            <a:r>
              <a:rPr lang="en-CA" sz="1000" b="1" i="1" u="none" strike="noStrike" baseline="0">
                <a:solidFill>
                  <a:srgbClr val="000080"/>
                </a:solidFill>
                <a:latin typeface="Arial" panose="020B0604020202020204"/>
                <a:cs typeface="Arial" panose="020B0604020202020204"/>
              </a:rPr>
              <a:t>TCM Lite</a:t>
            </a:r>
          </a:p>
        </xdr:txBody>
      </xdr:sp>
      <mc:AlternateContent xmlns:mc="http://schemas.openxmlformats.org/markup-compatibility/2006">
        <mc:Choice xmlns:a14="http://schemas.microsoft.com/office/drawing/2010/main" Requires="a14">
          <xdr:sp macro="" textlink="">
            <xdr:nvSpPr>
              <xdr:cNvPr id="104475" name="Object 27" hidden="1">
                <a:extLst>
                  <a:ext uri="{63B3BB69-23CF-44E3-9099-C40C66FF867C}">
                    <a14:compatExt spid="_x0000_s104475"/>
                  </a:ext>
                  <a:ext uri="{FF2B5EF4-FFF2-40B4-BE49-F238E27FC236}">
                    <a16:creationId xmlns:a16="http://schemas.microsoft.com/office/drawing/2014/main" id="{00000000-0008-0000-0100-00001B980100}"/>
                  </a:ext>
                </a:extLst>
              </xdr:cNvPr>
              <xdr:cNvSpPr/>
            </xdr:nvSpPr>
            <xdr:spPr bwMode="auto">
              <a:xfrm>
                <a:off x="618" y="12"/>
                <a:ext cx="35" cy="33"/>
              </a:xfrm>
              <a:prstGeom prst="rect">
                <a:avLst/>
              </a:prstGeom>
              <a:solidFill>
                <a:srgbClr val="FFFFFF"/>
              </a:solidFill>
              <a:ln w="9525">
                <a:solidFill>
                  <a:srgbClr val="C0C0C0"/>
                </a:solidFill>
                <a:miter lim="800000"/>
                <a:headEnd/>
                <a:tailEnd/>
              </a:ln>
            </xdr:spPr>
          </xdr:sp>
        </mc:Choice>
        <mc:Fallback/>
      </mc:AlternateContent>
    </xdr:grpSp>
    <xdr:clientData/>
  </xdr:twoCellAnchor>
  <xdr:twoCellAnchor>
    <xdr:from>
      <xdr:col>0</xdr:col>
      <xdr:colOff>31750</xdr:colOff>
      <xdr:row>42</xdr:row>
      <xdr:rowOff>133350</xdr:rowOff>
    </xdr:from>
    <xdr:to>
      <xdr:col>1</xdr:col>
      <xdr:colOff>596900</xdr:colOff>
      <xdr:row>44</xdr:row>
      <xdr:rowOff>76200</xdr:rowOff>
    </xdr:to>
    <xdr:sp macro="" textlink="">
      <xdr:nvSpPr>
        <xdr:cNvPr id="104818" name="Line 28">
          <a:extLst>
            <a:ext uri="{FF2B5EF4-FFF2-40B4-BE49-F238E27FC236}">
              <a16:creationId xmlns:a16="http://schemas.microsoft.com/office/drawing/2014/main" id="{00000000-0008-0000-0100-000072990100}"/>
            </a:ext>
          </a:extLst>
        </xdr:cNvPr>
        <xdr:cNvSpPr>
          <a:spLocks noChangeShapeType="1"/>
        </xdr:cNvSpPr>
      </xdr:nvSpPr>
      <xdr:spPr>
        <a:xfrm flipH="1" flipV="1">
          <a:off x="31750" y="7600950"/>
          <a:ext cx="850900" cy="266700"/>
        </a:xfrm>
        <a:prstGeom prst="line">
          <a:avLst/>
        </a:prstGeom>
        <a:noFill/>
        <a:ln w="19050">
          <a:solidFill>
            <a:srgbClr xmlns:mc="http://schemas.openxmlformats.org/markup-compatibility/2006" xmlns:a14="http://schemas.microsoft.com/office/drawing/2010/main" val="0000FF" mc:Ignorable="a14" a14:legacySpreadsheetColorIndex="12"/>
          </a:solidFill>
          <a:round/>
          <a:tailEnd type="triangle" w="sm" len="med"/>
        </a:ln>
        <a:extLst>
          <a:ext uri="{909E8E84-426E-40DD-AFC4-6F175D3DCCD1}">
            <a14:hiddenFill xmlns:a14="http://schemas.microsoft.com/office/drawing/2010/main">
              <a:noFill/>
            </a14:hiddenFill>
          </a:ext>
        </a:extLst>
      </xdr:spPr>
    </xdr:sp>
    <xdr:clientData fPrintsWithSheet="0"/>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19050</xdr:colOff>
          <xdr:row>1</xdr:row>
          <xdr:rowOff>0</xdr:rowOff>
        </xdr:from>
        <xdr:to>
          <xdr:col>8</xdr:col>
          <xdr:colOff>180975</xdr:colOff>
          <xdr:row>1</xdr:row>
          <xdr:rowOff>152400</xdr:rowOff>
        </xdr:to>
        <xdr:sp macro="" textlink="">
          <xdr:nvSpPr>
            <xdr:cNvPr id="179201" name="Object 1" hidden="1">
              <a:extLst>
                <a:ext uri="{63B3BB69-23CF-44E3-9099-C40C66FF867C}">
                  <a14:compatExt spid="_x0000_s179201"/>
                </a:ext>
                <a:ext uri="{FF2B5EF4-FFF2-40B4-BE49-F238E27FC236}">
                  <a16:creationId xmlns:a16="http://schemas.microsoft.com/office/drawing/2014/main" id="{00000000-0008-0000-0200-000001BC0200}"/>
                </a:ext>
              </a:extLst>
            </xdr:cNvPr>
            <xdr:cNvSpPr/>
          </xdr:nvSpPr>
          <xdr:spPr bwMode="auto">
            <a:xfrm>
              <a:off x="0" y="0"/>
              <a:ext cx="0" cy="0"/>
            </a:xfrm>
            <a:prstGeom prst="rect">
              <a:avLst/>
            </a:prstGeom>
            <a:solidFill>
              <a:srgbClr val="FFFFFF"/>
            </a:solidFill>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0</xdr:colOff>
      <xdr:row>2</xdr:row>
      <xdr:rowOff>0</xdr:rowOff>
    </xdr:from>
    <xdr:to>
      <xdr:col>2</xdr:col>
      <xdr:colOff>1631950</xdr:colOff>
      <xdr:row>10</xdr:row>
      <xdr:rowOff>0</xdr:rowOff>
    </xdr:to>
    <xdr:graphicFrame macro="">
      <xdr:nvGraphicFramePr>
        <xdr:cNvPr id="2" name="Chart 9">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macro="" textlink="">
          <xdr:nvSpPr>
            <xdr:cNvPr id="176129" name="Object 1" hidden="1">
              <a:extLst>
                <a:ext uri="{63B3BB69-23CF-44E3-9099-C40C66FF867C}">
                  <a14:compatExt spid="_x0000_s176129"/>
                </a:ext>
                <a:ext uri="{FF2B5EF4-FFF2-40B4-BE49-F238E27FC236}">
                  <a16:creationId xmlns:a16="http://schemas.microsoft.com/office/drawing/2014/main" id="{00000000-0008-0000-0300-000001B00200}"/>
                </a:ext>
              </a:extLst>
            </xdr:cNvPr>
            <xdr:cNvSpPr/>
          </xdr:nvSpPr>
          <xdr:spPr bwMode="auto">
            <a:xfrm>
              <a:off x="0" y="0"/>
              <a:ext cx="0" cy="0"/>
            </a:xfrm>
            <a:prstGeom prst="rect">
              <a:avLst/>
            </a:prstGeom>
            <a:solidFill>
              <a:srgbClr val="FFFFFF"/>
            </a:solidFill>
          </xdr:spPr>
        </xdr:sp>
        <xdr:clientData/>
      </xdr:twoCellAnchor>
    </mc:Choice>
    <mc:Fallback/>
  </mc:AlternateContent>
  <xdr:twoCellAnchor>
    <xdr:from>
      <xdr:col>0</xdr:col>
      <xdr:colOff>19050</xdr:colOff>
      <xdr:row>57</xdr:row>
      <xdr:rowOff>69850</xdr:rowOff>
    </xdr:from>
    <xdr:to>
      <xdr:col>1</xdr:col>
      <xdr:colOff>704850</xdr:colOff>
      <xdr:row>58</xdr:row>
      <xdr:rowOff>76200</xdr:rowOff>
    </xdr:to>
    <xdr:sp macro="" textlink="">
      <xdr:nvSpPr>
        <xdr:cNvPr id="4" name="Line 17">
          <a:extLst>
            <a:ext uri="{FF2B5EF4-FFF2-40B4-BE49-F238E27FC236}">
              <a16:creationId xmlns:a16="http://schemas.microsoft.com/office/drawing/2014/main" id="{00000000-0008-0000-0300-000004000000}"/>
            </a:ext>
          </a:extLst>
        </xdr:cNvPr>
        <xdr:cNvSpPr>
          <a:spLocks noChangeShapeType="1"/>
        </xdr:cNvSpPr>
      </xdr:nvSpPr>
      <xdr:spPr>
        <a:xfrm flipH="1" flipV="1">
          <a:off x="19050" y="9632950"/>
          <a:ext cx="1038225" cy="168275"/>
        </a:xfrm>
        <a:prstGeom prst="line">
          <a:avLst/>
        </a:prstGeom>
        <a:noFill/>
        <a:ln w="19050">
          <a:solidFill>
            <a:srgbClr xmlns:mc="http://schemas.openxmlformats.org/markup-compatibility/2006" xmlns:a14="http://schemas.microsoft.com/office/drawing/2010/main" val="0000FF" mc:Ignorable="a14" a14:legacySpreadsheetColorIndex="12"/>
          </a:solidFill>
          <a:round/>
          <a:tailEnd type="triangle" w="sm"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fPrint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oleObject1.bin"/><Relationship Id="rId7"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image" Target="../media/image2.emf"/><Relationship Id="rId5" Type="http://schemas.openxmlformats.org/officeDocument/2006/relationships/oleObject" Target="../embeddings/oleObject2.bin"/><Relationship Id="rId4" Type="http://schemas.openxmlformats.org/officeDocument/2006/relationships/image" Target="../media/image1.emf"/></Relationships>
</file>

<file path=xl/worksheets/_rels/sheet2.xml.rels><?xml version="1.0" encoding="UTF-8" standalone="yes"?>
<Relationships xmlns="http://schemas.openxmlformats.org/package/2006/relationships"><Relationship Id="rId3" Type="http://schemas.openxmlformats.org/officeDocument/2006/relationships/oleObject" Target="../embeddings/oleObject3.bin"/><Relationship Id="rId7"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image" Target="../media/image2.emf"/><Relationship Id="rId5" Type="http://schemas.openxmlformats.org/officeDocument/2006/relationships/oleObject" Target="../embeddings/oleObject4.bin"/><Relationship Id="rId4" Type="http://schemas.openxmlformats.org/officeDocument/2006/relationships/image" Target="../media/image1.emf"/></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1.bin"/><Relationship Id="rId5" Type="http://schemas.openxmlformats.org/officeDocument/2006/relationships/image" Target="../media/image4.emf"/><Relationship Id="rId4" Type="http://schemas.openxmlformats.org/officeDocument/2006/relationships/oleObject" Target="../embeddings/oleObject5.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2.bin"/><Relationship Id="rId6" Type="http://schemas.openxmlformats.org/officeDocument/2006/relationships/comments" Target="../comments3.xml"/><Relationship Id="rId5" Type="http://schemas.openxmlformats.org/officeDocument/2006/relationships/image" Target="../media/image4.emf"/><Relationship Id="rId4" Type="http://schemas.openxmlformats.org/officeDocument/2006/relationships/oleObject" Target="../embeddings/oleObject6.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48"/>
  <sheetViews>
    <sheetView workbookViewId="0"/>
  </sheetViews>
  <sheetFormatPr defaultColWidth="9.140625" defaultRowHeight="12.75" x14ac:dyDescent="0.2"/>
  <cols>
    <col min="1" max="1" width="15.7109375" style="2" customWidth="1"/>
    <col min="2" max="2" width="10.7109375" style="2" customWidth="1"/>
    <col min="3" max="3" width="8.7109375" style="2" customWidth="1"/>
    <col min="4" max="5" width="6.7109375" style="2" customWidth="1"/>
    <col min="6" max="6" width="1.7109375" style="2" customWidth="1"/>
    <col min="7" max="7" width="15.7109375" style="2" customWidth="1"/>
    <col min="8" max="8" width="7" style="2" customWidth="1"/>
    <col min="9" max="9" width="4" style="2" customWidth="1"/>
    <col min="10" max="12" width="6.7109375" style="2" customWidth="1"/>
    <col min="13" max="16384" width="9.140625" style="2"/>
  </cols>
  <sheetData>
    <row r="1" spans="1:12" ht="15.75" x14ac:dyDescent="0.25">
      <c r="I1" s="122"/>
      <c r="J1" s="123"/>
      <c r="K1" s="123"/>
      <c r="L1" s="123"/>
    </row>
    <row r="2" spans="1:12" ht="20.25" x14ac:dyDescent="0.3">
      <c r="F2" s="45" t="str">
        <f>$I$9</f>
        <v>Release 1.1</v>
      </c>
      <c r="I2" s="124"/>
      <c r="L2" s="125"/>
    </row>
    <row r="3" spans="1:12" x14ac:dyDescent="0.2">
      <c r="F3" s="46" t="str">
        <f>"Project: "&amp;$B$16&amp;"  "&amp;$B$17</f>
        <v>Project: P18  教育平台</v>
      </c>
      <c r="I3" s="124"/>
      <c r="J3" s="126"/>
      <c r="K3" s="126"/>
      <c r="L3" s="123"/>
    </row>
    <row r="4" spans="1:12" ht="4.5" customHeight="1" x14ac:dyDescent="0.2"/>
    <row r="5" spans="1:12" ht="23.25" x14ac:dyDescent="0.2">
      <c r="A5" s="47" t="s">
        <v>0</v>
      </c>
      <c r="B5" s="48"/>
      <c r="C5" s="48"/>
      <c r="D5" s="48"/>
      <c r="E5" s="48"/>
      <c r="F5" s="48"/>
      <c r="G5" s="48"/>
      <c r="H5" s="48"/>
      <c r="I5" s="48"/>
      <c r="J5" s="48"/>
      <c r="K5" s="48"/>
      <c r="L5" s="48"/>
    </row>
    <row r="6" spans="1:12" ht="9" customHeight="1" x14ac:dyDescent="0.2">
      <c r="A6" s="49"/>
      <c r="B6" s="49"/>
      <c r="C6" s="49"/>
      <c r="D6" s="49"/>
      <c r="E6" s="49"/>
      <c r="F6" s="49"/>
      <c r="G6" s="49"/>
      <c r="H6" s="49"/>
      <c r="I6" s="49"/>
      <c r="J6" s="49"/>
      <c r="K6" s="49"/>
      <c r="L6" s="49"/>
    </row>
    <row r="7" spans="1:12" ht="16.5" customHeight="1" x14ac:dyDescent="0.2">
      <c r="A7" s="42" t="s">
        <v>1</v>
      </c>
      <c r="B7" s="43"/>
      <c r="C7" s="43"/>
      <c r="D7" s="43"/>
      <c r="E7" s="43"/>
      <c r="F7" s="90"/>
      <c r="G7" s="42" t="s">
        <v>2</v>
      </c>
      <c r="H7" s="91"/>
      <c r="I7" s="43"/>
      <c r="J7" s="43"/>
      <c r="K7" s="43"/>
      <c r="L7" s="43"/>
    </row>
    <row r="8" spans="1:12" ht="16.5" customHeight="1" x14ac:dyDescent="0.2">
      <c r="A8" s="44" t="s">
        <v>3</v>
      </c>
      <c r="B8" s="198" t="s">
        <v>4</v>
      </c>
      <c r="C8" s="198"/>
      <c r="D8" s="198"/>
      <c r="E8" s="198"/>
      <c r="F8" s="90"/>
      <c r="G8" s="199" t="s">
        <v>3</v>
      </c>
      <c r="H8" s="200"/>
      <c r="I8" s="198" t="s">
        <v>4</v>
      </c>
      <c r="J8" s="198"/>
      <c r="K8" s="198"/>
      <c r="L8" s="198"/>
    </row>
    <row r="9" spans="1:12" ht="16.5" customHeight="1" x14ac:dyDescent="0.2">
      <c r="A9" s="92" t="s">
        <v>5</v>
      </c>
      <c r="B9" s="201" t="s">
        <v>6</v>
      </c>
      <c r="C9" s="202"/>
      <c r="D9" s="202"/>
      <c r="E9" s="203"/>
      <c r="F9" s="90"/>
      <c r="G9" s="204" t="s">
        <v>7</v>
      </c>
      <c r="H9" s="205"/>
      <c r="I9" s="206" t="s">
        <v>8</v>
      </c>
      <c r="J9" s="207"/>
      <c r="K9" s="207"/>
      <c r="L9" s="208"/>
    </row>
    <row r="10" spans="1:12" ht="16.5" customHeight="1" x14ac:dyDescent="0.2">
      <c r="A10" s="93" t="s">
        <v>9</v>
      </c>
      <c r="B10" s="209" t="s">
        <v>10</v>
      </c>
      <c r="C10" s="210"/>
      <c r="D10" s="210"/>
      <c r="E10" s="211"/>
      <c r="F10" s="90"/>
      <c r="G10" s="212" t="s">
        <v>11</v>
      </c>
      <c r="H10" s="213"/>
      <c r="I10" s="214"/>
      <c r="J10" s="215"/>
      <c r="K10" s="215"/>
      <c r="L10" s="216"/>
    </row>
    <row r="11" spans="1:12" ht="16.5" customHeight="1" x14ac:dyDescent="0.2">
      <c r="A11" s="93" t="s">
        <v>12</v>
      </c>
      <c r="B11" s="209" t="s">
        <v>13</v>
      </c>
      <c r="C11" s="210"/>
      <c r="D11" s="210"/>
      <c r="E11" s="211"/>
      <c r="F11" s="90"/>
      <c r="G11" s="217" t="s">
        <v>14</v>
      </c>
      <c r="H11" s="218"/>
      <c r="I11" s="214"/>
      <c r="J11" s="215"/>
      <c r="K11" s="215"/>
      <c r="L11" s="216"/>
    </row>
    <row r="12" spans="1:12" ht="16.5" customHeight="1" x14ac:dyDescent="0.2">
      <c r="A12" s="94" t="s">
        <v>15</v>
      </c>
      <c r="B12" s="219" t="s">
        <v>16</v>
      </c>
      <c r="C12" s="220"/>
      <c r="D12" s="220"/>
      <c r="E12" s="221"/>
      <c r="F12" s="90"/>
      <c r="G12" s="222" t="s">
        <v>17</v>
      </c>
      <c r="H12" s="223"/>
      <c r="I12" s="224"/>
      <c r="J12" s="225"/>
      <c r="K12" s="225"/>
      <c r="L12" s="226"/>
    </row>
    <row r="13" spans="1:12" ht="16.5" customHeight="1" x14ac:dyDescent="0.2">
      <c r="A13" s="95"/>
      <c r="B13" s="90"/>
      <c r="C13" s="90"/>
      <c r="D13" s="90"/>
      <c r="E13" s="90"/>
      <c r="F13" s="96"/>
      <c r="G13" s="222" t="s">
        <v>18</v>
      </c>
      <c r="H13" s="223"/>
      <c r="I13" s="224"/>
      <c r="J13" s="225"/>
      <c r="K13" s="225"/>
      <c r="L13" s="226"/>
    </row>
    <row r="14" spans="1:12" ht="16.5" customHeight="1" x14ac:dyDescent="0.2">
      <c r="A14" s="42" t="s">
        <v>19</v>
      </c>
      <c r="B14" s="43"/>
      <c r="C14" s="43"/>
      <c r="D14" s="43"/>
      <c r="E14" s="43"/>
      <c r="F14" s="90"/>
      <c r="G14" s="222" t="s">
        <v>20</v>
      </c>
      <c r="H14" s="223"/>
      <c r="I14" s="224"/>
      <c r="J14" s="225"/>
      <c r="K14" s="225"/>
      <c r="L14" s="226"/>
    </row>
    <row r="15" spans="1:12" ht="16.5" customHeight="1" x14ac:dyDescent="0.2">
      <c r="A15" s="44" t="s">
        <v>3</v>
      </c>
      <c r="B15" s="198" t="s">
        <v>4</v>
      </c>
      <c r="C15" s="198"/>
      <c r="D15" s="198"/>
      <c r="E15" s="198"/>
      <c r="F15" s="97"/>
      <c r="G15" s="222" t="s">
        <v>21</v>
      </c>
      <c r="H15" s="223"/>
      <c r="I15" s="224"/>
      <c r="J15" s="225"/>
      <c r="K15" s="225"/>
      <c r="L15" s="226"/>
    </row>
    <row r="16" spans="1:12" ht="16.5" customHeight="1" x14ac:dyDescent="0.2">
      <c r="A16" s="98" t="s">
        <v>22</v>
      </c>
      <c r="B16" s="201" t="s">
        <v>23</v>
      </c>
      <c r="C16" s="202"/>
      <c r="D16" s="202"/>
      <c r="E16" s="203"/>
      <c r="F16" s="90"/>
      <c r="G16" s="222" t="s">
        <v>24</v>
      </c>
      <c r="H16" s="223"/>
      <c r="I16" s="224"/>
      <c r="J16" s="225"/>
      <c r="K16" s="225"/>
      <c r="L16" s="226"/>
    </row>
    <row r="17" spans="1:12" ht="16.5" customHeight="1" x14ac:dyDescent="0.2">
      <c r="A17" s="99" t="s">
        <v>25</v>
      </c>
      <c r="B17" s="219" t="s">
        <v>26</v>
      </c>
      <c r="C17" s="220"/>
      <c r="D17" s="220"/>
      <c r="E17" s="221"/>
      <c r="F17" s="90"/>
      <c r="G17" s="227" t="s">
        <v>27</v>
      </c>
      <c r="H17" s="228"/>
      <c r="I17" s="229"/>
      <c r="J17" s="230"/>
      <c r="K17" s="230"/>
      <c r="L17" s="231"/>
    </row>
    <row r="18" spans="1:12" ht="9" customHeight="1" x14ac:dyDescent="0.2">
      <c r="A18" s="49"/>
      <c r="B18" s="49"/>
      <c r="C18" s="49"/>
      <c r="D18" s="49"/>
      <c r="E18" s="49"/>
      <c r="F18" s="49"/>
      <c r="G18" s="49"/>
      <c r="H18" s="49"/>
      <c r="I18" s="49"/>
      <c r="J18" s="49"/>
      <c r="K18" s="49"/>
      <c r="L18" s="49"/>
    </row>
    <row r="19" spans="1:12" ht="16.5" customHeight="1" x14ac:dyDescent="0.2">
      <c r="A19" s="100" t="s">
        <v>28</v>
      </c>
      <c r="B19" s="101"/>
      <c r="C19" s="101"/>
      <c r="D19" s="101"/>
      <c r="E19" s="101"/>
      <c r="F19" s="90"/>
      <c r="G19" s="42" t="s">
        <v>29</v>
      </c>
      <c r="H19" s="91"/>
      <c r="I19" s="43"/>
      <c r="J19" s="43"/>
      <c r="K19" s="43"/>
      <c r="L19" s="43"/>
    </row>
    <row r="20" spans="1:12" ht="30" customHeight="1" x14ac:dyDescent="0.2">
      <c r="A20" s="232" t="s">
        <v>30</v>
      </c>
      <c r="B20" s="232"/>
      <c r="C20" s="102" t="s">
        <v>31</v>
      </c>
      <c r="D20" s="103" t="s">
        <v>32</v>
      </c>
      <c r="E20" s="103" t="s">
        <v>33</v>
      </c>
      <c r="F20" s="104"/>
      <c r="G20" s="233" t="s">
        <v>34</v>
      </c>
      <c r="H20" s="234"/>
      <c r="I20" s="235" t="s">
        <v>33</v>
      </c>
      <c r="J20" s="236"/>
      <c r="K20" s="236"/>
      <c r="L20" s="237"/>
    </row>
    <row r="21" spans="1:12" ht="16.5" customHeight="1" x14ac:dyDescent="0.2">
      <c r="A21" s="238" t="e">
        <f ca="1">MID(CELL("filename",#REF!),FIND("]",CELL("filename"),1)+1,255)</f>
        <v>#REF!</v>
      </c>
      <c r="B21" s="239"/>
      <c r="C21" s="105"/>
      <c r="D21" s="106" t="e">
        <f>IF(#REF!=0,"",#REF!)</f>
        <v>#REF!</v>
      </c>
      <c r="E21" s="107" t="e">
        <f>IF(#REF!=0,"",#REF!)</f>
        <v>#REF!</v>
      </c>
      <c r="F21" s="104"/>
      <c r="G21" s="49"/>
      <c r="H21" s="49"/>
      <c r="I21" s="127"/>
      <c r="J21" s="49"/>
      <c r="K21" s="49"/>
      <c r="L21" s="49"/>
    </row>
    <row r="22" spans="1:12" ht="16.5" customHeight="1" x14ac:dyDescent="0.2">
      <c r="A22" s="238" t="e">
        <f ca="1">MID(CELL("filename",#REF!),FIND("]",CELL("filename"),1)+1,255)</f>
        <v>#REF!</v>
      </c>
      <c r="B22" s="239"/>
      <c r="C22" s="108"/>
      <c r="D22" s="106" t="e">
        <f>IF(#REF!=0,"",#REF!)</f>
        <v>#REF!</v>
      </c>
      <c r="E22" s="107" t="e">
        <f>IF(#REF!=0,"",#REF!)</f>
        <v>#REF!</v>
      </c>
      <c r="F22" s="104"/>
      <c r="G22" s="49"/>
      <c r="H22" s="49"/>
      <c r="I22" s="127"/>
      <c r="J22" s="49"/>
      <c r="K22" s="49"/>
      <c r="L22" s="49"/>
    </row>
    <row r="23" spans="1:12" ht="16.5" customHeight="1" x14ac:dyDescent="0.2">
      <c r="A23" s="238" t="e">
        <f ca="1">MID(CELL("filename",#REF!),FIND("]",CELL("filename"),1)+1,255)</f>
        <v>#REF!</v>
      </c>
      <c r="B23" s="239"/>
      <c r="C23" s="109"/>
      <c r="D23" s="106" t="e">
        <f>IF(#REF!=0,"",#REF!)</f>
        <v>#REF!</v>
      </c>
      <c r="E23" s="107" t="e">
        <f>IF(#REF!=0,"",#REF!)</f>
        <v>#REF!</v>
      </c>
      <c r="F23" s="49"/>
      <c r="G23" s="49"/>
      <c r="H23" s="49"/>
      <c r="I23" s="127"/>
      <c r="J23" s="49"/>
      <c r="K23" s="49"/>
      <c r="L23" s="49"/>
    </row>
    <row r="24" spans="1:12" ht="16.5" customHeight="1" x14ac:dyDescent="0.2">
      <c r="A24" s="238" t="e">
        <f ca="1">MID(CELL("filename",#REF!),FIND("]",CELL("filename"),1)+1,255)</f>
        <v>#REF!</v>
      </c>
      <c r="B24" s="239"/>
      <c r="C24" s="109"/>
      <c r="D24" s="106" t="e">
        <f>IF(#REF!=0,"",#REF!)</f>
        <v>#REF!</v>
      </c>
      <c r="E24" s="107" t="e">
        <f>IF(#REF!=0,"",#REF!)</f>
        <v>#REF!</v>
      </c>
      <c r="F24" s="49"/>
      <c r="G24" s="49"/>
      <c r="H24" s="49"/>
      <c r="I24" s="127"/>
      <c r="J24" s="49"/>
      <c r="K24" s="49"/>
      <c r="L24" s="49"/>
    </row>
    <row r="25" spans="1:12" ht="16.5" customHeight="1" x14ac:dyDescent="0.2">
      <c r="A25" s="238" t="e">
        <f ca="1">MID(CELL("filename",#REF!),FIND("]",CELL("filename"),1)+1,255)</f>
        <v>#REF!</v>
      </c>
      <c r="B25" s="239"/>
      <c r="C25" s="109"/>
      <c r="D25" s="106" t="e">
        <f>IF(#REF!=0,"",#REF!)</f>
        <v>#REF!</v>
      </c>
      <c r="E25" s="107" t="e">
        <f>IF(#REF!=0,"",#REF!)</f>
        <v>#REF!</v>
      </c>
      <c r="F25" s="49"/>
      <c r="G25" s="49"/>
      <c r="H25" s="49"/>
      <c r="I25" s="127"/>
      <c r="J25" s="49"/>
      <c r="K25" s="49"/>
      <c r="L25" s="49"/>
    </row>
    <row r="26" spans="1:12" ht="16.5" customHeight="1" x14ac:dyDescent="0.2">
      <c r="A26" s="238" t="e">
        <f ca="1">MID(CELL("filename",#REF!),FIND("]",CELL("filename"),1)+1,255)</f>
        <v>#REF!</v>
      </c>
      <c r="B26" s="239"/>
      <c r="C26" s="109"/>
      <c r="D26" s="106" t="e">
        <f>IF(#REF!=0,"",#REF!)</f>
        <v>#REF!</v>
      </c>
      <c r="E26" s="107" t="e">
        <f>IF(#REF!=0,"",#REF!)</f>
        <v>#REF!</v>
      </c>
      <c r="F26" s="49"/>
      <c r="G26" s="49"/>
      <c r="H26" s="49"/>
      <c r="I26" s="127"/>
      <c r="J26" s="49"/>
      <c r="K26" s="49"/>
      <c r="L26" s="49"/>
    </row>
    <row r="27" spans="1:12" ht="16.5" customHeight="1" x14ac:dyDescent="0.2">
      <c r="A27" s="238" t="e">
        <f ca="1">MID(CELL("filename",#REF!),FIND("]",CELL("filename"),1)+1,255)</f>
        <v>#REF!</v>
      </c>
      <c r="B27" s="239"/>
      <c r="C27" s="109"/>
      <c r="D27" s="106" t="e">
        <f>IF(#REF!=0,"",#REF!)</f>
        <v>#REF!</v>
      </c>
      <c r="E27" s="107" t="e">
        <f>IF(#REF!=0,"",#REF!)</f>
        <v>#REF!</v>
      </c>
      <c r="F27" s="49"/>
      <c r="G27" s="49"/>
      <c r="H27" s="49"/>
      <c r="I27" s="127"/>
      <c r="J27" s="49"/>
      <c r="K27" s="49"/>
      <c r="L27" s="49"/>
    </row>
    <row r="28" spans="1:12" ht="16.5" customHeight="1" x14ac:dyDescent="0.2">
      <c r="A28" s="238" t="e">
        <f ca="1">MID(CELL("filename",#REF!),FIND("]",CELL("filename"),1)+1,255)</f>
        <v>#REF!</v>
      </c>
      <c r="B28" s="239"/>
      <c r="C28" s="109"/>
      <c r="D28" s="106" t="e">
        <f>IF(#REF!=0,"",#REF!)</f>
        <v>#REF!</v>
      </c>
      <c r="E28" s="107" t="e">
        <f>IF(#REF!=0,"",#REF!)</f>
        <v>#REF!</v>
      </c>
      <c r="F28" s="49"/>
      <c r="G28" s="49"/>
      <c r="H28" s="49"/>
      <c r="I28" s="127"/>
      <c r="J28" s="49"/>
      <c r="K28" s="49"/>
      <c r="L28" s="49"/>
    </row>
    <row r="29" spans="1:12" ht="16.5" customHeight="1" x14ac:dyDescent="0.2">
      <c r="A29" s="238" t="e">
        <f ca="1">MID(CELL("filename",#REF!),FIND("]",CELL("filename"),1)+1,255)</f>
        <v>#REF!</v>
      </c>
      <c r="B29" s="239"/>
      <c r="C29" s="109"/>
      <c r="D29" s="106" t="e">
        <f>IF(#REF!=0,"",#REF!)</f>
        <v>#REF!</v>
      </c>
      <c r="E29" s="107" t="e">
        <f>IF(#REF!=0,"",#REF!)</f>
        <v>#REF!</v>
      </c>
      <c r="F29" s="49"/>
      <c r="G29" s="49"/>
      <c r="H29" s="49"/>
      <c r="I29" s="127"/>
      <c r="J29" s="49"/>
      <c r="K29" s="49"/>
      <c r="L29" s="49"/>
    </row>
    <row r="30" spans="1:12" ht="16.5" customHeight="1" x14ac:dyDescent="0.2">
      <c r="A30" s="238" t="e">
        <f ca="1">MID(CELL("filename",#REF!),FIND("]",CELL("filename"),1)+1,255)</f>
        <v>#REF!</v>
      </c>
      <c r="B30" s="239"/>
      <c r="C30" s="109"/>
      <c r="D30" s="106" t="e">
        <f>IF(#REF!=0,"",#REF!)</f>
        <v>#REF!</v>
      </c>
      <c r="E30" s="107" t="e">
        <f>IF(#REF!=0,"",#REF!)</f>
        <v>#REF!</v>
      </c>
      <c r="F30" s="49"/>
      <c r="G30" s="49"/>
      <c r="H30" s="49"/>
      <c r="I30" s="127"/>
      <c r="J30" s="49"/>
      <c r="K30" s="49"/>
      <c r="L30" s="49"/>
    </row>
    <row r="31" spans="1:12" ht="16.5" customHeight="1" x14ac:dyDescent="0.2">
      <c r="A31" s="238" t="e">
        <f ca="1">MID(CELL("filename",#REF!),FIND("]",CELL("filename"),1)+1,255)</f>
        <v>#REF!</v>
      </c>
      <c r="B31" s="239"/>
      <c r="C31" s="109"/>
      <c r="D31" s="106" t="e">
        <f>IF(#REF!=0,"",#REF!)</f>
        <v>#REF!</v>
      </c>
      <c r="E31" s="107" t="e">
        <f>IF(#REF!=0,"",#REF!)</f>
        <v>#REF!</v>
      </c>
      <c r="F31" s="49"/>
      <c r="G31" s="49"/>
      <c r="H31" s="49"/>
      <c r="I31" s="127"/>
      <c r="J31" s="49"/>
      <c r="K31" s="49"/>
      <c r="L31" s="49"/>
    </row>
    <row r="32" spans="1:12" ht="16.5" customHeight="1" x14ac:dyDescent="0.2">
      <c r="A32" s="238" t="e">
        <f ca="1">MID(CELL("filename",#REF!),FIND("]",CELL("filename"),1)+1,255)</f>
        <v>#REF!</v>
      </c>
      <c r="B32" s="239"/>
      <c r="C32" s="109"/>
      <c r="D32" s="106" t="e">
        <f>IF(#REF!=0,"",#REF!)</f>
        <v>#REF!</v>
      </c>
      <c r="E32" s="107" t="e">
        <f>IF(#REF!=0,"",#REF!)</f>
        <v>#REF!</v>
      </c>
      <c r="F32" s="49"/>
      <c r="G32" s="49"/>
      <c r="H32" s="49"/>
      <c r="I32" s="127"/>
      <c r="J32" s="49"/>
      <c r="K32" s="49"/>
      <c r="L32" s="49"/>
    </row>
    <row r="33" spans="1:12" ht="16.5" customHeight="1" x14ac:dyDescent="0.25">
      <c r="A33" s="238" t="e">
        <f ca="1">MID(CELL("filename",#REF!),FIND("]",CELL("filename"),1)+1,255)</f>
        <v>#REF!</v>
      </c>
      <c r="B33" s="239"/>
      <c r="C33" s="109"/>
      <c r="D33" s="106" t="e">
        <f>IF(#REF!=0,"",#REF!)</f>
        <v>#REF!</v>
      </c>
      <c r="E33" s="107" t="e">
        <f>IF(#REF!=0,"",#REF!)</f>
        <v>#REF!</v>
      </c>
      <c r="F33" s="49"/>
      <c r="G33" s="110" t="s">
        <v>35</v>
      </c>
      <c r="H33" s="111"/>
      <c r="I33" s="128"/>
      <c r="J33" s="128"/>
      <c r="K33" s="128"/>
      <c r="L33" s="128"/>
    </row>
    <row r="34" spans="1:12" ht="16.5" customHeight="1" x14ac:dyDescent="0.2">
      <c r="A34" s="238" t="e">
        <f ca="1">MID(CELL("filename",#REF!),FIND("]",CELL("filename"),1)+1,255)</f>
        <v>#REF!</v>
      </c>
      <c r="B34" s="239"/>
      <c r="C34" s="109"/>
      <c r="D34" s="106" t="e">
        <f>IF(#REF!=0,"",#REF!)</f>
        <v>#REF!</v>
      </c>
      <c r="E34" s="107" t="e">
        <f>IF(#REF!=0,"",#REF!)</f>
        <v>#REF!</v>
      </c>
      <c r="F34" s="49"/>
      <c r="G34" s="253" t="s">
        <v>36</v>
      </c>
      <c r="H34" s="254"/>
      <c r="I34" s="255"/>
      <c r="J34" s="268" t="s">
        <v>34</v>
      </c>
      <c r="K34" s="270" t="s">
        <v>37</v>
      </c>
      <c r="L34" s="251" t="s">
        <v>33</v>
      </c>
    </row>
    <row r="35" spans="1:12" ht="16.5" customHeight="1" x14ac:dyDescent="0.2">
      <c r="A35" s="238" t="e">
        <f ca="1">MID(CELL("filename",#REF!),FIND("]",CELL("filename"),1)+1,255)</f>
        <v>#REF!</v>
      </c>
      <c r="B35" s="239"/>
      <c r="C35" s="109"/>
      <c r="D35" s="106" t="e">
        <f>IF(#REF!=0,"",#REF!)</f>
        <v>#REF!</v>
      </c>
      <c r="E35" s="107" t="e">
        <f>IF(#REF!=0,"",#REF!)</f>
        <v>#REF!</v>
      </c>
      <c r="F35" s="49"/>
      <c r="G35" s="256"/>
      <c r="H35" s="257"/>
      <c r="I35" s="258"/>
      <c r="J35" s="269"/>
      <c r="K35" s="271"/>
      <c r="L35" s="252"/>
    </row>
    <row r="36" spans="1:12" ht="16.5" customHeight="1" x14ac:dyDescent="0.2">
      <c r="A36" s="238" t="e">
        <f ca="1">MID(CELL("filename",#REF!),FIND("]",CELL("filename"),1)+1,255)</f>
        <v>#REF!</v>
      </c>
      <c r="B36" s="239"/>
      <c r="C36" s="109"/>
      <c r="D36" s="106" t="e">
        <f>IF(#REF!=0,"",#REF!)</f>
        <v>#REF!</v>
      </c>
      <c r="E36" s="107" t="e">
        <f>IF(#REF!=0,"",#REF!)</f>
        <v>#REF!</v>
      </c>
      <c r="F36" s="49"/>
      <c r="G36" s="240" t="s">
        <v>38</v>
      </c>
      <c r="H36" s="241"/>
      <c r="I36" s="242"/>
      <c r="J36" s="129" t="e">
        <f>#REF!+#REF!+#REF!+#REF!+#REF!+#REF!+#REF!+#REF!+#REF!+#REF!+#REF!+#REF!+#REF!+#REF!+#REF!+#REF!+#REF!+#REF!+#REF!+#REF!</f>
        <v>#REF!</v>
      </c>
      <c r="K36" s="130" t="e">
        <f>J36/$J$42</f>
        <v>#REF!</v>
      </c>
      <c r="L36" s="131" t="e">
        <f>#REF!+#REF!+#REF!+#REF!+#REF!+#REF!+#REF!+#REF!+#REF!+#REF!+#REF!+#REF!+#REF!+#REF!+#REF!+#REF!+#REF!+#REF!+#REF!+#REF!</f>
        <v>#REF!</v>
      </c>
    </row>
    <row r="37" spans="1:12" ht="16.5" customHeight="1" x14ac:dyDescent="0.2">
      <c r="A37" s="238" t="e">
        <f ca="1">MID(CELL("filename",#REF!),FIND("]",CELL("filename"),1)+1,255)</f>
        <v>#REF!</v>
      </c>
      <c r="B37" s="239"/>
      <c r="C37" s="109"/>
      <c r="D37" s="106" t="e">
        <f>IF(#REF!=0,"",#REF!)</f>
        <v>#REF!</v>
      </c>
      <c r="E37" s="107" t="e">
        <f>IF(#REF!=0,"",#REF!)</f>
        <v>#REF!</v>
      </c>
      <c r="F37" s="49"/>
      <c r="G37" s="243" t="s">
        <v>39</v>
      </c>
      <c r="H37" s="244"/>
      <c r="I37" s="245"/>
      <c r="J37" s="132" t="e">
        <f>#REF!+#REF!+#REF!+#REF!+#REF!+#REF!+#REF!+#REF!+#REF!+#REF!+#REF!+#REF!+#REF!+#REF!+#REF!+#REF!+#REF!+#REF!+#REF!+#REF!</f>
        <v>#REF!</v>
      </c>
      <c r="K37" s="133" t="e">
        <f>J37/$J$42</f>
        <v>#REF!</v>
      </c>
      <c r="L37" s="134" t="e">
        <f>#REF!+#REF!+#REF!+#REF!+#REF!+#REF!+#REF!+#REF!+#REF!+#REF!+#REF!+#REF!+#REF!+#REF!+#REF!+#REF!+#REF!+#REF!+#REF!+#REF!</f>
        <v>#REF!</v>
      </c>
    </row>
    <row r="38" spans="1:12" ht="16.5" customHeight="1" x14ac:dyDescent="0.2">
      <c r="A38" s="246" t="e">
        <f ca="1">MID(CELL("filename",#REF!),FIND("]",CELL("filename"),1)+1,255)</f>
        <v>#REF!</v>
      </c>
      <c r="B38" s="247"/>
      <c r="C38" s="112"/>
      <c r="D38" s="113" t="e">
        <f>IF(#REF!=0,"",#REF!)</f>
        <v>#REF!</v>
      </c>
      <c r="E38" s="114" t="e">
        <f>IF(#REF!=0,"",#REF!)</f>
        <v>#REF!</v>
      </c>
      <c r="F38" s="49"/>
      <c r="G38" s="248" t="s">
        <v>40</v>
      </c>
      <c r="H38" s="249"/>
      <c r="I38" s="250"/>
      <c r="J38" s="135" t="e">
        <f>#REF!+#REF!+#REF!+#REF!+#REF!+#REF!+#REF!+#REF!+#REF!+#REF!+#REF!+#REF!+#REF!+#REF!+#REF!+#REF!+#REF!+#REF!+#REF!+#REF!</f>
        <v>#REF!</v>
      </c>
      <c r="K38" s="136" t="e">
        <f>J38/$J$42</f>
        <v>#REF!</v>
      </c>
      <c r="L38" s="137" t="e">
        <f>#REF!+#REF!+#REF!+#REF!+#REF!+#REF!+#REF!+#REF!+#REF!+#REF!+#REF!+#REF!+#REF!+#REF!+#REF!+#REF!+#REF!+#REF!+#REF!+#REF!</f>
        <v>#REF!</v>
      </c>
    </row>
    <row r="39" spans="1:12" ht="16.5" customHeight="1" x14ac:dyDescent="0.2">
      <c r="A39" s="49"/>
      <c r="B39" s="49"/>
      <c r="C39" s="49"/>
      <c r="D39" s="49"/>
      <c r="E39" s="115"/>
      <c r="F39" s="49"/>
      <c r="G39" s="243" t="s">
        <v>41</v>
      </c>
      <c r="H39" s="244"/>
      <c r="I39" s="245"/>
      <c r="J39" s="132" t="e">
        <f>#REF!+#REF!+#REF!+#REF!+#REF!+#REF!+#REF!+#REF!+#REF!+#REF!+#REF!+#REF!+#REF!+#REF!+#REF!+#REF!+#REF!+#REF!+#REF!+#REF!</f>
        <v>#REF!</v>
      </c>
      <c r="K39" s="133" t="e">
        <f>J39/$J$42</f>
        <v>#REF!</v>
      </c>
      <c r="L39" s="134" t="e">
        <f>#REF!+#REF!+#REF!+#REF!+#REF!+#REF!+#REF!+#REF!+#REF!+#REF!+#REF!+#REF!+#REF!+#REF!+#REF!+#REF!+#REF!+#REF!+#REF!+#REF!</f>
        <v>#REF!</v>
      </c>
    </row>
    <row r="40" spans="1:12" ht="16.5" customHeight="1" x14ac:dyDescent="0.2">
      <c r="A40" s="116" t="s">
        <v>42</v>
      </c>
      <c r="B40" s="117"/>
      <c r="C40" s="118"/>
      <c r="D40" s="119" t="e">
        <f>SUM(D21:D38)</f>
        <v>#REF!</v>
      </c>
      <c r="E40" s="120" t="e">
        <f>SUM(E21:E38)</f>
        <v>#REF!</v>
      </c>
      <c r="F40" s="49"/>
      <c r="G40" s="259" t="s">
        <v>43</v>
      </c>
      <c r="H40" s="260"/>
      <c r="I40" s="261"/>
      <c r="J40" s="138" t="e">
        <f>#REF!+#REF!+#REF!+#REF!+#REF!+#REF!+#REF!+#REF!+#REF!+#REF!+#REF!+#REF!+#REF!+#REF!+#REF!+#REF!+#REF!+#REF!+#REF!+#REF!</f>
        <v>#REF!</v>
      </c>
      <c r="K40" s="139" t="e">
        <f>J40/$J$42</f>
        <v>#REF!</v>
      </c>
      <c r="L40" s="140" t="e">
        <f>#REF!+#REF!+#REF!+#REF!+#REF!+#REF!+#REF!+#REF!+#REF!+#REF!+#REF!+#REF!+#REF!+#REF!+#REF!+#REF!+#REF!+#REF!+#REF!+#REF!</f>
        <v>#REF!</v>
      </c>
    </row>
    <row r="41" spans="1:12" ht="4.5" customHeight="1" x14ac:dyDescent="0.2">
      <c r="A41" s="49"/>
      <c r="B41" s="49"/>
      <c r="C41" s="49"/>
      <c r="D41" s="49"/>
      <c r="E41" s="115"/>
      <c r="F41" s="49"/>
      <c r="G41" s="49"/>
      <c r="H41" s="49"/>
      <c r="I41" s="49"/>
      <c r="J41" s="49"/>
      <c r="K41" s="49"/>
      <c r="L41" s="49"/>
    </row>
    <row r="42" spans="1:12" x14ac:dyDescent="0.2">
      <c r="A42" s="49"/>
      <c r="B42" s="49"/>
      <c r="C42" s="49"/>
      <c r="D42" s="49"/>
      <c r="E42" s="49"/>
      <c r="F42" s="49"/>
      <c r="G42" s="262" t="s">
        <v>42</v>
      </c>
      <c r="H42" s="263"/>
      <c r="I42" s="264"/>
      <c r="J42" s="141" t="e">
        <f>SUM(J36:J40)</f>
        <v>#REF!</v>
      </c>
      <c r="K42" s="142" t="e">
        <f>J42/$J$42</f>
        <v>#REF!</v>
      </c>
      <c r="L42" s="120" t="e">
        <f>SUM(L36:L40)</f>
        <v>#REF!</v>
      </c>
    </row>
    <row r="43" spans="1:12" ht="4.5" customHeight="1" x14ac:dyDescent="0.2">
      <c r="A43" s="49"/>
      <c r="B43" s="49"/>
      <c r="C43" s="49"/>
      <c r="D43" s="49"/>
      <c r="E43" s="115"/>
      <c r="F43" s="49"/>
      <c r="G43" s="49"/>
      <c r="H43" s="49"/>
      <c r="I43" s="49"/>
      <c r="J43" s="49"/>
      <c r="K43" s="49"/>
      <c r="L43" s="49"/>
    </row>
    <row r="44" spans="1:12" x14ac:dyDescent="0.2">
      <c r="A44" s="121"/>
      <c r="B44" s="49"/>
      <c r="C44" s="49"/>
      <c r="D44" s="49"/>
      <c r="E44" s="49"/>
      <c r="F44" s="49"/>
      <c r="G44" s="265" t="s">
        <v>44</v>
      </c>
      <c r="H44" s="266"/>
      <c r="I44" s="267"/>
      <c r="J44" s="143" t="e">
        <f>#REF!+#REF!+#REF!+#REF!+#REF!+#REF!+#REF!+#REF!+#REF!+#REF!+#REF!+#REF!+#REF!+#REF!+#REF!+#REF!+#REF!+#REF!+#REF!+#REF!</f>
        <v>#REF!</v>
      </c>
      <c r="K44" s="144"/>
      <c r="L44" s="145" t="e">
        <f>#REF!+#REF!+#REF!+#REF!+#REF!+#REF!+#REF!+#REF!+#REF!+#REF!+#REF!+#REF!+#REF!+#REF!+#REF!+#REF!+#REF!+#REF!+#REF!+#REF!</f>
        <v>#REF!</v>
      </c>
    </row>
    <row r="45" spans="1:12" ht="9" customHeight="1" x14ac:dyDescent="0.2">
      <c r="A45" s="49"/>
      <c r="B45" s="49"/>
      <c r="C45" s="49"/>
      <c r="D45" s="49"/>
      <c r="E45" s="49"/>
      <c r="F45" s="49"/>
      <c r="G45" s="49"/>
      <c r="H45" s="49"/>
      <c r="I45" s="49"/>
      <c r="J45" s="49"/>
      <c r="K45" s="49"/>
      <c r="L45" s="49"/>
    </row>
    <row r="46" spans="1:12" x14ac:dyDescent="0.2">
      <c r="A46" s="49"/>
      <c r="B46" s="49"/>
      <c r="C46" s="49"/>
      <c r="D46" s="49"/>
      <c r="E46" s="49"/>
      <c r="F46" s="49"/>
      <c r="G46" s="49"/>
      <c r="H46" s="49"/>
      <c r="I46" s="49"/>
      <c r="J46" s="49"/>
      <c r="K46" s="49"/>
      <c r="L46" s="89" t="s">
        <v>45</v>
      </c>
    </row>
    <row r="47" spans="1:12" x14ac:dyDescent="0.2">
      <c r="F47" s="49"/>
      <c r="G47" s="49"/>
      <c r="H47" s="49"/>
      <c r="I47" s="49"/>
      <c r="J47" s="49"/>
      <c r="K47" s="49"/>
      <c r="L47" s="49"/>
    </row>
    <row r="48" spans="1:12" x14ac:dyDescent="0.2">
      <c r="F48" s="49"/>
      <c r="G48" s="49"/>
      <c r="H48" s="49"/>
      <c r="I48" s="49"/>
      <c r="J48" s="49"/>
      <c r="K48" s="49"/>
      <c r="L48" s="49"/>
    </row>
  </sheetData>
  <mergeCells count="60">
    <mergeCell ref="L34:L35"/>
    <mergeCell ref="G34:I35"/>
    <mergeCell ref="G40:I40"/>
    <mergeCell ref="G42:I42"/>
    <mergeCell ref="G44:I44"/>
    <mergeCell ref="J34:J35"/>
    <mergeCell ref="K34:K35"/>
    <mergeCell ref="A37:B37"/>
    <mergeCell ref="G37:I37"/>
    <mergeCell ref="A38:B38"/>
    <mergeCell ref="G38:I38"/>
    <mergeCell ref="G39:I39"/>
    <mergeCell ref="A33:B33"/>
    <mergeCell ref="A34:B34"/>
    <mergeCell ref="A35:B35"/>
    <mergeCell ref="A36:B36"/>
    <mergeCell ref="G36:I36"/>
    <mergeCell ref="A28:B28"/>
    <mergeCell ref="A29:B29"/>
    <mergeCell ref="A30:B30"/>
    <mergeCell ref="A31:B31"/>
    <mergeCell ref="A32:B32"/>
    <mergeCell ref="A23:B23"/>
    <mergeCell ref="A24:B24"/>
    <mergeCell ref="A25:B25"/>
    <mergeCell ref="A26:B26"/>
    <mergeCell ref="A27:B27"/>
    <mergeCell ref="A20:B20"/>
    <mergeCell ref="G20:H20"/>
    <mergeCell ref="I20:L20"/>
    <mergeCell ref="A21:B21"/>
    <mergeCell ref="A22:B22"/>
    <mergeCell ref="B16:E16"/>
    <mergeCell ref="G16:H16"/>
    <mergeCell ref="I16:L16"/>
    <mergeCell ref="B17:E17"/>
    <mergeCell ref="G17:H17"/>
    <mergeCell ref="I17:L17"/>
    <mergeCell ref="G14:H14"/>
    <mergeCell ref="I14:L14"/>
    <mergeCell ref="B15:E15"/>
    <mergeCell ref="G15:H15"/>
    <mergeCell ref="I15:L15"/>
    <mergeCell ref="B12:E12"/>
    <mergeCell ref="G12:H12"/>
    <mergeCell ref="I12:L12"/>
    <mergeCell ref="G13:H13"/>
    <mergeCell ref="I13:L13"/>
    <mergeCell ref="B10:E10"/>
    <mergeCell ref="G10:H10"/>
    <mergeCell ref="I10:L10"/>
    <mergeCell ref="B11:E11"/>
    <mergeCell ref="G11:H11"/>
    <mergeCell ref="I11:L11"/>
    <mergeCell ref="B8:E8"/>
    <mergeCell ref="G8:H8"/>
    <mergeCell ref="I8:L8"/>
    <mergeCell ref="B9:E9"/>
    <mergeCell ref="G9:H9"/>
    <mergeCell ref="I9:L9"/>
  </mergeCells>
  <phoneticPr fontId="8" type="noConversion"/>
  <conditionalFormatting sqref="A21:B21">
    <cfRule type="cellIs" dxfId="20" priority="19" stopIfTrue="1" operator="equal">
      <formula>"2 - X"</formula>
    </cfRule>
  </conditionalFormatting>
  <conditionalFormatting sqref="A22:B22">
    <cfRule type="cellIs" dxfId="19" priority="18" stopIfTrue="1" operator="equal">
      <formula>"3 - X"</formula>
    </cfRule>
  </conditionalFormatting>
  <conditionalFormatting sqref="A23:B23">
    <cfRule type="cellIs" dxfId="18" priority="1" stopIfTrue="1" operator="equal">
      <formula>"4 - X"</formula>
    </cfRule>
  </conditionalFormatting>
  <conditionalFormatting sqref="A24:B24">
    <cfRule type="cellIs" dxfId="17" priority="2" stopIfTrue="1" operator="equal">
      <formula>"5 - X"</formula>
    </cfRule>
  </conditionalFormatting>
  <conditionalFormatting sqref="A25:B25">
    <cfRule type="cellIs" dxfId="16" priority="3" stopIfTrue="1" operator="equal">
      <formula>"6 - X"</formula>
    </cfRule>
  </conditionalFormatting>
  <conditionalFormatting sqref="A26:B26">
    <cfRule type="cellIs" dxfId="15" priority="5" stopIfTrue="1" operator="equal">
      <formula>"8 - X"</formula>
    </cfRule>
  </conditionalFormatting>
  <conditionalFormatting sqref="A27:B27">
    <cfRule type="cellIs" dxfId="14" priority="6" stopIfTrue="1" operator="equal">
      <formula>"9 - X"</formula>
    </cfRule>
  </conditionalFormatting>
  <conditionalFormatting sqref="A28:B28">
    <cfRule type="cellIs" dxfId="13" priority="7" stopIfTrue="1" operator="equal">
      <formula>"10 - X"</formula>
    </cfRule>
  </conditionalFormatting>
  <conditionalFormatting sqref="A29:B29">
    <cfRule type="cellIs" dxfId="12" priority="8" stopIfTrue="1" operator="equal">
      <formula>"11 - X"</formula>
    </cfRule>
  </conditionalFormatting>
  <conditionalFormatting sqref="A30:B30">
    <cfRule type="cellIs" dxfId="11" priority="9" stopIfTrue="1" operator="equal">
      <formula>"12 - X"</formula>
    </cfRule>
  </conditionalFormatting>
  <conditionalFormatting sqref="A31:B31">
    <cfRule type="cellIs" dxfId="10" priority="10" stopIfTrue="1" operator="equal">
      <formula>"13 - X"</formula>
    </cfRule>
  </conditionalFormatting>
  <conditionalFormatting sqref="A32:B32">
    <cfRule type="cellIs" dxfId="9" priority="11" stopIfTrue="1" operator="equal">
      <formula>"14 - X"</formula>
    </cfRule>
  </conditionalFormatting>
  <conditionalFormatting sqref="A33:B33">
    <cfRule type="cellIs" dxfId="8" priority="12" stopIfTrue="1" operator="equal">
      <formula>"15 - X"</formula>
    </cfRule>
  </conditionalFormatting>
  <conditionalFormatting sqref="A34:B34">
    <cfRule type="cellIs" dxfId="7" priority="13" stopIfTrue="1" operator="equal">
      <formula>"16 - X"</formula>
    </cfRule>
  </conditionalFormatting>
  <conditionalFormatting sqref="A35:B35">
    <cfRule type="cellIs" dxfId="6" priority="14" stopIfTrue="1" operator="equal">
      <formula>"17 - X"</formula>
    </cfRule>
  </conditionalFormatting>
  <conditionalFormatting sqref="A36:B36">
    <cfRule type="cellIs" dxfId="5" priority="15" stopIfTrue="1" operator="equal">
      <formula>"18 - X"</formula>
    </cfRule>
  </conditionalFormatting>
  <conditionalFormatting sqref="A37:B37">
    <cfRule type="cellIs" dxfId="4" priority="16" stopIfTrue="1" operator="equal">
      <formula>"19 - X"</formula>
    </cfRule>
  </conditionalFormatting>
  <conditionalFormatting sqref="A38:B38">
    <cfRule type="cellIs" dxfId="3" priority="17" stopIfTrue="1" operator="equal">
      <formula>"20 - X"</formula>
    </cfRule>
  </conditionalFormatting>
  <pageMargins left="0.5" right="0.5" top="0.5" bottom="0.5" header="0.5" footer="0.5"/>
  <pageSetup orientation="portrait"/>
  <headerFooter alignWithMargins="0"/>
  <drawing r:id="rId1"/>
  <legacyDrawing r:id="rId2"/>
  <oleObjects>
    <mc:AlternateContent xmlns:mc="http://schemas.openxmlformats.org/markup-compatibility/2006">
      <mc:Choice Requires="x14">
        <oleObject progId="Paint.Picture" shapeId="1077" r:id="rId3">
          <objectPr defaultSize="0" altText="" r:id="rId4">
            <anchor moveWithCells="1">
              <from>
                <xdr:col>10</xdr:col>
                <xdr:colOff>104775</xdr:colOff>
                <xdr:row>46</xdr:row>
                <xdr:rowOff>19050</xdr:rowOff>
              </from>
              <to>
                <xdr:col>12</xdr:col>
                <xdr:colOff>0</xdr:colOff>
                <xdr:row>48</xdr:row>
                <xdr:rowOff>0</xdr:rowOff>
              </to>
            </anchor>
          </objectPr>
        </oleObject>
      </mc:Choice>
      <mc:Fallback>
        <oleObject progId="Paint.Picture" shapeId="1077" r:id="rId3"/>
      </mc:Fallback>
    </mc:AlternateContent>
    <mc:AlternateContent xmlns:mc="http://schemas.openxmlformats.org/markup-compatibility/2006">
      <mc:Choice Requires="x14">
        <oleObject progId="Paint.Picture" shapeId="1113" r:id="rId5">
          <objectPr defaultSize="0" autoPict="0" altText="" r:id="rId6">
            <anchor moveWithCells="1" sizeWithCells="1">
              <from>
                <xdr:col>10</xdr:col>
                <xdr:colOff>285750</xdr:colOff>
                <xdr:row>0</xdr:row>
                <xdr:rowOff>95250</xdr:rowOff>
              </from>
              <to>
                <xdr:col>11</xdr:col>
                <xdr:colOff>161925</xdr:colOff>
                <xdr:row>1</xdr:row>
                <xdr:rowOff>209550</xdr:rowOff>
              </to>
            </anchor>
          </objectPr>
        </oleObject>
      </mc:Choice>
      <mc:Fallback>
        <oleObject progId="Paint.Picture" shapeId="1113" r:id="rId5"/>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L47"/>
  <sheetViews>
    <sheetView workbookViewId="0"/>
  </sheetViews>
  <sheetFormatPr defaultColWidth="9.140625" defaultRowHeight="12.75" x14ac:dyDescent="0.2"/>
  <cols>
    <col min="1" max="1" width="4.28515625" style="2" customWidth="1"/>
    <col min="2" max="2" width="22.42578125" style="2" customWidth="1"/>
    <col min="3" max="4" width="7.28515625" style="2" customWidth="1"/>
    <col min="5" max="5" width="8.28515625" style="2" customWidth="1"/>
    <col min="6" max="6" width="1.42578125" style="2" customWidth="1"/>
    <col min="7" max="11" width="7.7109375" style="2" customWidth="1"/>
    <col min="12" max="12" width="7.28515625" style="2" customWidth="1"/>
    <col min="13" max="13" width="6.85546875" style="2" customWidth="1"/>
    <col min="14" max="17" width="7.140625" style="2" customWidth="1"/>
    <col min="18" max="16384" width="9.140625" style="2"/>
  </cols>
  <sheetData>
    <row r="1" spans="1:12" ht="15.75" customHeight="1" x14ac:dyDescent="0.2"/>
    <row r="2" spans="1:12" ht="20.25" x14ac:dyDescent="0.3">
      <c r="F2" s="45" t="str">
        <f>Snapshot!$I$9</f>
        <v>Release 1.1</v>
      </c>
      <c r="G2" s="45"/>
      <c r="H2" s="45"/>
      <c r="I2" s="45"/>
    </row>
    <row r="3" spans="1:12" x14ac:dyDescent="0.2">
      <c r="F3" s="46" t="str">
        <f>"Project: "&amp;Snapshot!$B$16&amp;"  "&amp;Snapshot!$B$17</f>
        <v>Project: P18  教育平台</v>
      </c>
      <c r="G3" s="46"/>
      <c r="H3" s="46"/>
    </row>
    <row r="4" spans="1:12" ht="4.5" customHeight="1" x14ac:dyDescent="0.2"/>
    <row r="5" spans="1:12" ht="23.25" x14ac:dyDescent="0.2">
      <c r="A5" s="47" t="s">
        <v>46</v>
      </c>
      <c r="B5" s="47"/>
      <c r="C5" s="48"/>
      <c r="D5" s="48"/>
      <c r="E5" s="48"/>
      <c r="F5" s="48"/>
      <c r="G5" s="48"/>
      <c r="H5" s="48"/>
      <c r="I5" s="48"/>
      <c r="J5" s="48"/>
      <c r="K5" s="48"/>
      <c r="L5" s="48"/>
    </row>
    <row r="6" spans="1:12" x14ac:dyDescent="0.2">
      <c r="A6" s="49"/>
      <c r="B6" s="49"/>
      <c r="C6" s="49"/>
      <c r="D6" s="49"/>
      <c r="E6" s="49"/>
      <c r="F6" s="49"/>
      <c r="G6" s="49"/>
      <c r="H6" s="49"/>
      <c r="I6" s="49"/>
      <c r="J6" s="49"/>
      <c r="K6" s="49"/>
      <c r="L6" s="49"/>
    </row>
    <row r="7" spans="1:12" ht="16.5" customHeight="1" x14ac:dyDescent="0.2">
      <c r="A7" s="49"/>
      <c r="B7" s="50"/>
      <c r="C7" s="51"/>
      <c r="D7" s="51"/>
      <c r="E7" s="52"/>
      <c r="F7" s="49"/>
      <c r="G7" s="49"/>
      <c r="H7" s="49"/>
      <c r="I7" s="49"/>
      <c r="J7" s="49"/>
      <c r="K7" s="49"/>
      <c r="L7" s="49"/>
    </row>
    <row r="8" spans="1:12" x14ac:dyDescent="0.2">
      <c r="A8" s="49"/>
      <c r="B8" s="49"/>
      <c r="C8" s="49"/>
      <c r="D8" s="49"/>
      <c r="E8" s="49"/>
      <c r="F8" s="49"/>
      <c r="G8" s="49"/>
      <c r="H8" s="49"/>
      <c r="I8" s="49"/>
      <c r="J8" s="49"/>
      <c r="K8" s="49"/>
      <c r="L8" s="49"/>
    </row>
    <row r="9" spans="1:12" x14ac:dyDescent="0.2">
      <c r="A9" s="49"/>
      <c r="B9" s="49"/>
      <c r="C9" s="49"/>
      <c r="D9" s="49"/>
      <c r="E9" s="49"/>
      <c r="F9" s="49"/>
      <c r="G9" s="49"/>
      <c r="H9" s="49"/>
      <c r="I9" s="49"/>
      <c r="J9" s="49"/>
      <c r="K9" s="49"/>
      <c r="L9" s="49"/>
    </row>
    <row r="10" spans="1:12" x14ac:dyDescent="0.2">
      <c r="A10" s="49"/>
      <c r="B10" s="49"/>
      <c r="C10" s="49"/>
      <c r="D10" s="49"/>
      <c r="E10" s="49"/>
      <c r="F10" s="49"/>
      <c r="G10" s="49"/>
      <c r="H10" s="49"/>
      <c r="I10" s="49"/>
      <c r="J10" s="49"/>
      <c r="K10" s="49"/>
      <c r="L10" s="49"/>
    </row>
    <row r="11" spans="1:12" x14ac:dyDescent="0.2">
      <c r="A11" s="49"/>
      <c r="B11" s="49"/>
      <c r="C11" s="49"/>
      <c r="D11" s="49"/>
      <c r="E11" s="49"/>
      <c r="F11" s="49"/>
      <c r="G11" s="49"/>
      <c r="H11" s="49"/>
      <c r="I11" s="49"/>
      <c r="J11" s="49"/>
      <c r="K11" s="49"/>
      <c r="L11" s="49"/>
    </row>
    <row r="12" spans="1:12" x14ac:dyDescent="0.2">
      <c r="A12" s="49"/>
      <c r="B12" s="49"/>
      <c r="C12" s="49"/>
      <c r="D12" s="49"/>
      <c r="E12" s="49"/>
      <c r="F12" s="49"/>
      <c r="G12" s="49"/>
      <c r="H12" s="49"/>
      <c r="I12" s="49"/>
      <c r="J12" s="49"/>
      <c r="K12" s="49"/>
      <c r="L12" s="49"/>
    </row>
    <row r="13" spans="1:12" x14ac:dyDescent="0.2">
      <c r="A13" s="49"/>
      <c r="B13" s="49"/>
      <c r="C13" s="49"/>
      <c r="D13" s="49"/>
      <c r="E13" s="49"/>
      <c r="F13" s="49"/>
      <c r="G13" s="49"/>
      <c r="H13" s="49"/>
      <c r="I13" s="49"/>
      <c r="J13" s="49"/>
      <c r="K13" s="49"/>
      <c r="L13" s="49"/>
    </row>
    <row r="14" spans="1:12" x14ac:dyDescent="0.2">
      <c r="A14" s="49"/>
      <c r="B14" s="49"/>
      <c r="C14" s="49"/>
      <c r="D14" s="49"/>
      <c r="E14" s="49"/>
      <c r="F14" s="49"/>
      <c r="G14" s="49"/>
      <c r="H14" s="49"/>
      <c r="I14" s="49"/>
      <c r="J14" s="49"/>
      <c r="K14" s="49"/>
      <c r="L14" s="49"/>
    </row>
    <row r="15" spans="1:12" x14ac:dyDescent="0.2">
      <c r="A15" s="49"/>
      <c r="B15" s="49"/>
      <c r="C15" s="49"/>
      <c r="D15" s="49"/>
      <c r="E15" s="49"/>
      <c r="F15" s="49"/>
      <c r="G15" s="49"/>
      <c r="H15" s="49"/>
      <c r="I15" s="49"/>
      <c r="J15" s="49"/>
      <c r="K15" s="49"/>
      <c r="L15" s="49"/>
    </row>
    <row r="16" spans="1:12" x14ac:dyDescent="0.2">
      <c r="A16" s="49"/>
      <c r="B16" s="49"/>
      <c r="C16" s="49"/>
      <c r="D16" s="49"/>
      <c r="E16" s="49"/>
      <c r="F16" s="49"/>
      <c r="G16" s="49"/>
      <c r="H16" s="49"/>
      <c r="I16" s="49"/>
      <c r="J16" s="49"/>
      <c r="K16" s="49"/>
      <c r="L16" s="49"/>
    </row>
    <row r="17" spans="1:12" ht="5.25" customHeight="1" x14ac:dyDescent="0.2">
      <c r="A17" s="49"/>
      <c r="B17" s="49"/>
      <c r="C17" s="49"/>
      <c r="D17" s="49"/>
      <c r="E17" s="49"/>
      <c r="F17" s="49"/>
      <c r="G17" s="49"/>
      <c r="H17" s="49"/>
      <c r="I17" s="49"/>
      <c r="J17" s="49"/>
      <c r="K17" s="49"/>
      <c r="L17" s="49"/>
    </row>
    <row r="18" spans="1:12" ht="15" x14ac:dyDescent="0.2">
      <c r="A18" s="53"/>
      <c r="B18" s="54"/>
      <c r="C18" s="54"/>
      <c r="D18" s="54"/>
      <c r="E18" s="55"/>
      <c r="F18" s="56"/>
      <c r="G18" s="49"/>
      <c r="H18" s="49"/>
      <c r="I18" s="49"/>
      <c r="J18" s="49"/>
      <c r="K18" s="49"/>
      <c r="L18" s="49"/>
    </row>
    <row r="19" spans="1:12" x14ac:dyDescent="0.2">
      <c r="A19" s="49"/>
      <c r="B19" s="49"/>
      <c r="C19" s="49"/>
      <c r="D19" s="49"/>
      <c r="E19" s="49"/>
      <c r="F19" s="49"/>
      <c r="G19" s="49"/>
      <c r="H19" s="49"/>
      <c r="I19" s="49"/>
      <c r="J19" s="49"/>
      <c r="K19" s="49"/>
      <c r="L19" s="49"/>
    </row>
    <row r="20" spans="1:12" x14ac:dyDescent="0.2">
      <c r="A20" s="49"/>
      <c r="B20" s="49"/>
      <c r="C20" s="49"/>
      <c r="D20" s="49"/>
      <c r="E20" s="49"/>
      <c r="F20" s="49"/>
      <c r="G20" s="49"/>
      <c r="H20" s="49"/>
      <c r="I20" s="49"/>
      <c r="J20" s="49"/>
      <c r="K20" s="49"/>
      <c r="L20" s="49"/>
    </row>
    <row r="21" spans="1:12" x14ac:dyDescent="0.2">
      <c r="A21" s="49"/>
      <c r="B21" s="49"/>
      <c r="C21" s="49"/>
      <c r="D21" s="49"/>
      <c r="E21" s="49"/>
      <c r="F21" s="49"/>
      <c r="G21" s="49"/>
      <c r="H21" s="49"/>
      <c r="I21" s="49"/>
      <c r="J21" s="49"/>
      <c r="K21" s="49"/>
      <c r="L21" s="49"/>
    </row>
    <row r="22" spans="1:12" x14ac:dyDescent="0.2">
      <c r="A22" s="49"/>
      <c r="B22" s="49"/>
      <c r="C22" s="49"/>
      <c r="D22" s="49"/>
      <c r="E22" s="49"/>
      <c r="F22" s="49"/>
      <c r="G22" s="49"/>
      <c r="H22" s="49"/>
      <c r="I22" s="49"/>
      <c r="J22" s="49"/>
      <c r="K22" s="49"/>
      <c r="L22" s="49"/>
    </row>
    <row r="23" spans="1:12" x14ac:dyDescent="0.2">
      <c r="A23" s="49"/>
      <c r="B23" s="49"/>
      <c r="C23" s="49"/>
      <c r="D23" s="49"/>
      <c r="E23" s="49"/>
      <c r="F23" s="49"/>
      <c r="G23" s="49"/>
      <c r="H23" s="49"/>
      <c r="I23" s="49"/>
      <c r="J23" s="49"/>
      <c r="K23" s="49"/>
      <c r="L23" s="49"/>
    </row>
    <row r="24" spans="1:12" x14ac:dyDescent="0.2">
      <c r="A24" s="49"/>
      <c r="B24" s="49"/>
      <c r="C24" s="49"/>
      <c r="D24" s="49"/>
      <c r="E24" s="49"/>
      <c r="F24" s="49"/>
      <c r="G24" s="49"/>
      <c r="H24" s="49"/>
      <c r="I24" s="49"/>
      <c r="J24" s="49"/>
      <c r="K24" s="49"/>
      <c r="L24" s="49"/>
    </row>
    <row r="25" spans="1:12" x14ac:dyDescent="0.2">
      <c r="A25" s="49"/>
      <c r="B25" s="49"/>
      <c r="C25" s="49"/>
      <c r="D25" s="49"/>
      <c r="E25" s="49"/>
      <c r="F25" s="49"/>
      <c r="G25" s="49"/>
      <c r="H25" s="49"/>
      <c r="I25" s="49"/>
      <c r="J25" s="49"/>
      <c r="K25" s="49"/>
      <c r="L25" s="49"/>
    </row>
    <row r="26" spans="1:12" x14ac:dyDescent="0.2">
      <c r="A26" s="49"/>
      <c r="B26" s="49"/>
      <c r="C26" s="49"/>
      <c r="D26" s="49"/>
      <c r="E26" s="49"/>
      <c r="F26" s="49"/>
      <c r="G26" s="49"/>
      <c r="H26" s="49"/>
      <c r="I26" s="49"/>
      <c r="J26" s="49"/>
      <c r="K26" s="49"/>
      <c r="L26" s="49"/>
    </row>
    <row r="27" spans="1:12" x14ac:dyDescent="0.2">
      <c r="A27" s="49"/>
      <c r="B27" s="49"/>
      <c r="C27" s="49"/>
      <c r="D27" s="49"/>
      <c r="E27" s="49"/>
      <c r="F27" s="49"/>
      <c r="G27" s="49"/>
      <c r="H27" s="49"/>
      <c r="I27" s="49"/>
      <c r="J27" s="49"/>
      <c r="K27" s="49"/>
      <c r="L27" s="49"/>
    </row>
    <row r="28" spans="1:12" ht="3" customHeight="1" x14ac:dyDescent="0.2">
      <c r="A28" s="49"/>
      <c r="B28" s="49"/>
      <c r="C28" s="49"/>
      <c r="D28" s="49"/>
      <c r="E28" s="49"/>
      <c r="F28" s="49"/>
      <c r="G28" s="49"/>
      <c r="H28" s="49"/>
      <c r="I28" s="49"/>
      <c r="J28" s="49"/>
      <c r="K28" s="49"/>
      <c r="L28" s="49"/>
    </row>
    <row r="29" spans="1:12" ht="6" customHeight="1" x14ac:dyDescent="0.2">
      <c r="A29" s="49"/>
      <c r="B29" s="49"/>
      <c r="C29" s="49"/>
      <c r="D29" s="49"/>
      <c r="E29" s="49"/>
      <c r="F29" s="49"/>
      <c r="G29" s="49"/>
      <c r="H29" s="49"/>
      <c r="I29" s="49"/>
      <c r="J29" s="49"/>
      <c r="K29" s="49"/>
      <c r="L29" s="49"/>
    </row>
    <row r="30" spans="1:12" ht="16.5" customHeight="1" x14ac:dyDescent="0.2">
      <c r="A30" s="57" t="s">
        <v>47</v>
      </c>
      <c r="B30" s="58"/>
      <c r="C30" s="58"/>
      <c r="D30" s="58"/>
      <c r="E30" s="59"/>
      <c r="F30" s="60"/>
      <c r="G30" s="60"/>
      <c r="H30" s="60"/>
      <c r="I30" s="60"/>
      <c r="J30" s="60"/>
      <c r="K30" s="60"/>
      <c r="L30" s="60"/>
    </row>
    <row r="31" spans="1:12" ht="28.5" customHeight="1" x14ac:dyDescent="0.2">
      <c r="A31" s="275" t="s">
        <v>48</v>
      </c>
      <c r="B31" s="268" t="s">
        <v>49</v>
      </c>
      <c r="C31" s="272" t="s">
        <v>50</v>
      </c>
      <c r="D31" s="273"/>
      <c r="E31" s="278" t="s">
        <v>51</v>
      </c>
      <c r="F31" s="61"/>
      <c r="G31" s="61"/>
      <c r="H31" s="61"/>
      <c r="I31" s="274"/>
      <c r="J31" s="274"/>
      <c r="K31" s="274"/>
      <c r="L31" s="274"/>
    </row>
    <row r="32" spans="1:12" x14ac:dyDescent="0.2">
      <c r="A32" s="276"/>
      <c r="B32" s="277"/>
      <c r="C32" s="62" t="s">
        <v>42</v>
      </c>
      <c r="D32" s="62" t="s">
        <v>40</v>
      </c>
      <c r="E32" s="279"/>
      <c r="F32" s="63"/>
      <c r="G32" s="63"/>
      <c r="H32" s="63"/>
      <c r="I32" s="63"/>
      <c r="J32" s="63"/>
      <c r="K32" s="63"/>
      <c r="L32" s="63"/>
    </row>
    <row r="33" spans="1:12" ht="16.5" customHeight="1" x14ac:dyDescent="0.2">
      <c r="A33" s="64">
        <v>1</v>
      </c>
      <c r="B33" s="65" t="s">
        <v>52</v>
      </c>
      <c r="C33" s="66">
        <v>109</v>
      </c>
      <c r="D33" s="67">
        <v>15</v>
      </c>
      <c r="E33" s="68">
        <v>40.4</v>
      </c>
      <c r="F33" s="69"/>
      <c r="G33" s="69"/>
      <c r="H33" s="69"/>
      <c r="I33" s="88"/>
      <c r="J33" s="88"/>
      <c r="K33" s="88"/>
      <c r="L33" s="88"/>
    </row>
    <row r="34" spans="1:12" ht="16.5" customHeight="1" x14ac:dyDescent="0.2">
      <c r="A34" s="70">
        <f t="shared" ref="A34:A42" si="0">A33+1</f>
        <v>2</v>
      </c>
      <c r="B34" s="71" t="s">
        <v>53</v>
      </c>
      <c r="C34" s="72">
        <v>356</v>
      </c>
      <c r="D34" s="73">
        <v>24</v>
      </c>
      <c r="E34" s="74">
        <v>111.3</v>
      </c>
      <c r="F34" s="69"/>
      <c r="G34" s="69"/>
      <c r="H34" s="69"/>
      <c r="I34" s="88"/>
      <c r="J34" s="88"/>
      <c r="K34" s="88"/>
      <c r="L34" s="88"/>
    </row>
    <row r="35" spans="1:12" ht="16.5" customHeight="1" x14ac:dyDescent="0.2">
      <c r="A35" s="70">
        <f t="shared" si="0"/>
        <v>3</v>
      </c>
      <c r="B35" s="71" t="s">
        <v>54</v>
      </c>
      <c r="C35" s="72">
        <v>379</v>
      </c>
      <c r="D35" s="73">
        <v>16</v>
      </c>
      <c r="E35" s="74">
        <v>90.8</v>
      </c>
      <c r="F35" s="69"/>
      <c r="G35" s="69"/>
      <c r="H35" s="69"/>
      <c r="I35" s="88"/>
      <c r="J35" s="88"/>
      <c r="K35" s="88"/>
      <c r="L35" s="88"/>
    </row>
    <row r="36" spans="1:12" ht="16.5" customHeight="1" x14ac:dyDescent="0.2">
      <c r="A36" s="70">
        <f t="shared" si="0"/>
        <v>4</v>
      </c>
      <c r="B36" s="71" t="s">
        <v>55</v>
      </c>
      <c r="C36" s="72">
        <v>412</v>
      </c>
      <c r="D36" s="73">
        <v>14</v>
      </c>
      <c r="E36" s="74">
        <v>92.3</v>
      </c>
      <c r="F36" s="69"/>
      <c r="G36" s="69"/>
      <c r="H36" s="69"/>
      <c r="I36" s="88"/>
      <c r="J36" s="88"/>
      <c r="K36" s="88"/>
      <c r="L36" s="88"/>
    </row>
    <row r="37" spans="1:12" ht="16.5" customHeight="1" x14ac:dyDescent="0.2">
      <c r="A37" s="70">
        <f t="shared" si="0"/>
        <v>5</v>
      </c>
      <c r="B37" s="71" t="s">
        <v>56</v>
      </c>
      <c r="C37" s="72">
        <v>439</v>
      </c>
      <c r="D37" s="73">
        <v>13</v>
      </c>
      <c r="E37" s="74">
        <v>75.8</v>
      </c>
      <c r="F37" s="69"/>
      <c r="G37" s="69"/>
      <c r="H37" s="69"/>
      <c r="I37" s="88"/>
      <c r="J37" s="88"/>
      <c r="K37" s="88"/>
      <c r="L37" s="88"/>
    </row>
    <row r="38" spans="1:12" ht="16.5" customHeight="1" x14ac:dyDescent="0.2">
      <c r="A38" s="70">
        <f t="shared" si="0"/>
        <v>6</v>
      </c>
      <c r="B38" s="71" t="s">
        <v>57</v>
      </c>
      <c r="C38" s="72">
        <v>504</v>
      </c>
      <c r="D38" s="73">
        <v>12</v>
      </c>
      <c r="E38" s="74">
        <v>85.4</v>
      </c>
      <c r="F38" s="69"/>
      <c r="G38" s="69"/>
      <c r="H38" s="69"/>
      <c r="I38" s="88"/>
      <c r="J38" s="88"/>
      <c r="K38" s="88"/>
      <c r="L38" s="88"/>
    </row>
    <row r="39" spans="1:12" ht="16.5" customHeight="1" x14ac:dyDescent="0.2">
      <c r="A39" s="70">
        <f t="shared" si="0"/>
        <v>7</v>
      </c>
      <c r="B39" s="71" t="s">
        <v>58</v>
      </c>
      <c r="C39" s="72">
        <v>514</v>
      </c>
      <c r="D39" s="73">
        <v>4</v>
      </c>
      <c r="E39" s="74">
        <v>76.400000000000006</v>
      </c>
      <c r="F39" s="69"/>
      <c r="G39" s="69"/>
      <c r="H39" s="69"/>
      <c r="I39" s="88"/>
      <c r="J39" s="88"/>
      <c r="K39" s="88"/>
      <c r="L39" s="88"/>
    </row>
    <row r="40" spans="1:12" ht="16.5" customHeight="1" x14ac:dyDescent="0.2">
      <c r="A40" s="70">
        <f t="shared" si="0"/>
        <v>8</v>
      </c>
      <c r="B40" s="71" t="s">
        <v>59</v>
      </c>
      <c r="C40" s="72">
        <v>519</v>
      </c>
      <c r="D40" s="73">
        <v>4</v>
      </c>
      <c r="E40" s="74">
        <v>65.2</v>
      </c>
      <c r="F40" s="69"/>
      <c r="G40" s="69"/>
      <c r="H40" s="69"/>
      <c r="I40" s="88"/>
      <c r="J40" s="88"/>
      <c r="K40" s="88"/>
      <c r="L40" s="88"/>
    </row>
    <row r="41" spans="1:12" ht="16.5" customHeight="1" x14ac:dyDescent="0.2">
      <c r="A41" s="70">
        <f t="shared" si="0"/>
        <v>9</v>
      </c>
      <c r="B41" s="71" t="s">
        <v>60</v>
      </c>
      <c r="C41" s="72">
        <v>543</v>
      </c>
      <c r="D41" s="73">
        <v>3</v>
      </c>
      <c r="E41" s="74">
        <v>66.400000000000006</v>
      </c>
      <c r="F41" s="69"/>
      <c r="G41" s="69"/>
      <c r="H41" s="69"/>
      <c r="I41" s="88"/>
      <c r="J41" s="88"/>
      <c r="K41" s="88"/>
      <c r="L41" s="88"/>
    </row>
    <row r="42" spans="1:12" ht="16.5" customHeight="1" x14ac:dyDescent="0.2">
      <c r="A42" s="70">
        <f t="shared" si="0"/>
        <v>10</v>
      </c>
      <c r="B42" s="71" t="s">
        <v>61</v>
      </c>
      <c r="C42" s="75">
        <v>552</v>
      </c>
      <c r="D42" s="76">
        <v>2</v>
      </c>
      <c r="E42" s="77">
        <v>61.8</v>
      </c>
      <c r="F42" s="69"/>
      <c r="G42" s="69"/>
      <c r="H42" s="69"/>
      <c r="I42" s="88"/>
      <c r="J42" s="88"/>
      <c r="K42" s="88"/>
      <c r="L42" s="88"/>
    </row>
    <row r="43" spans="1:12" x14ac:dyDescent="0.2">
      <c r="A43" s="78"/>
      <c r="B43" s="79"/>
      <c r="C43" s="79"/>
      <c r="D43" s="79"/>
      <c r="E43" s="80"/>
      <c r="F43" s="69"/>
      <c r="G43" s="69"/>
      <c r="H43" s="69"/>
      <c r="I43" s="88"/>
      <c r="J43" s="88"/>
      <c r="K43" s="88"/>
      <c r="L43" s="88"/>
    </row>
    <row r="44" spans="1:12" x14ac:dyDescent="0.2">
      <c r="A44" s="81"/>
      <c r="B44" s="82"/>
      <c r="C44" s="82"/>
      <c r="D44" s="82"/>
      <c r="E44" s="83"/>
      <c r="F44" s="69"/>
      <c r="G44" s="69"/>
      <c r="H44" s="69"/>
      <c r="I44" s="88"/>
      <c r="J44" s="88"/>
      <c r="K44" s="49"/>
      <c r="L44" s="89" t="s">
        <v>45</v>
      </c>
    </row>
    <row r="45" spans="1:12" x14ac:dyDescent="0.2">
      <c r="A45" s="84"/>
      <c r="B45" s="82"/>
      <c r="C45" s="82"/>
      <c r="D45" s="82"/>
      <c r="E45" s="83"/>
      <c r="F45" s="69"/>
      <c r="G45" s="69"/>
      <c r="H45" s="69"/>
      <c r="I45" s="88"/>
      <c r="J45" s="88"/>
      <c r="K45" s="49"/>
      <c r="L45" s="49"/>
    </row>
    <row r="46" spans="1:12" ht="15" customHeight="1" x14ac:dyDescent="0.2">
      <c r="A46" s="85"/>
      <c r="B46" s="86"/>
      <c r="C46" s="86"/>
      <c r="D46" s="86"/>
      <c r="E46" s="87"/>
      <c r="F46" s="69"/>
      <c r="G46" s="69"/>
      <c r="H46" s="69"/>
      <c r="I46" s="88"/>
      <c r="J46" s="88"/>
      <c r="K46" s="49"/>
      <c r="L46" s="49"/>
    </row>
    <row r="47" spans="1:12" ht="6" customHeight="1" x14ac:dyDescent="0.2">
      <c r="A47" s="49"/>
      <c r="B47" s="49"/>
      <c r="C47" s="49"/>
      <c r="D47" s="49"/>
      <c r="E47" s="49"/>
      <c r="F47" s="49"/>
      <c r="G47" s="49"/>
      <c r="H47" s="49"/>
      <c r="I47" s="49"/>
      <c r="J47" s="49"/>
      <c r="K47" s="49"/>
      <c r="L47" s="49"/>
    </row>
  </sheetData>
  <mergeCells count="5">
    <mergeCell ref="C31:D31"/>
    <mergeCell ref="I31:L31"/>
    <mergeCell ref="A31:A32"/>
    <mergeCell ref="B31:B32"/>
    <mergeCell ref="E31:E32"/>
  </mergeCells>
  <phoneticPr fontId="8" type="noConversion"/>
  <pageMargins left="0.5" right="0.5" top="0.5" bottom="0.5" header="0.5" footer="0.5"/>
  <pageSetup orientation="portrait"/>
  <headerFooter alignWithMargins="0"/>
  <drawing r:id="rId1"/>
  <legacyDrawing r:id="rId2"/>
  <oleObjects>
    <mc:AlternateContent xmlns:mc="http://schemas.openxmlformats.org/markup-compatibility/2006">
      <mc:Choice Requires="x14">
        <oleObject progId="Paint.Picture" shapeId="104460" r:id="rId3">
          <objectPr defaultSize="0" altText="" r:id="rId4">
            <anchor moveWithCells="1">
              <from>
                <xdr:col>10</xdr:col>
                <xdr:colOff>104775</xdr:colOff>
                <xdr:row>44</xdr:row>
                <xdr:rowOff>19050</xdr:rowOff>
              </from>
              <to>
                <xdr:col>11</xdr:col>
                <xdr:colOff>400050</xdr:colOff>
                <xdr:row>45</xdr:row>
                <xdr:rowOff>161925</xdr:rowOff>
              </to>
            </anchor>
          </objectPr>
        </oleObject>
      </mc:Choice>
      <mc:Fallback>
        <oleObject progId="Paint.Picture" shapeId="104460" r:id="rId3"/>
      </mc:Fallback>
    </mc:AlternateContent>
    <mc:AlternateContent xmlns:mc="http://schemas.openxmlformats.org/markup-compatibility/2006">
      <mc:Choice Requires="x14">
        <oleObject progId="Paint.Picture" shapeId="104475" r:id="rId5">
          <objectPr defaultSize="0" autoPict="0" altText="" r:id="rId6">
            <anchor moveWithCells="1" sizeWithCells="1">
              <from>
                <xdr:col>10</xdr:col>
                <xdr:colOff>409575</xdr:colOff>
                <xdr:row>0</xdr:row>
                <xdr:rowOff>95250</xdr:rowOff>
              </from>
              <to>
                <xdr:col>11</xdr:col>
                <xdr:colOff>219075</xdr:colOff>
                <xdr:row>1</xdr:row>
                <xdr:rowOff>209550</xdr:rowOff>
              </to>
            </anchor>
          </objectPr>
        </oleObject>
      </mc:Choice>
      <mc:Fallback>
        <oleObject progId="Paint.Picture" shapeId="104475" r:id="rId5"/>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D4"/>
  <sheetViews>
    <sheetView workbookViewId="0">
      <selection activeCell="B11" sqref="B11"/>
    </sheetView>
  </sheetViews>
  <sheetFormatPr defaultColWidth="9" defaultRowHeight="12.75" x14ac:dyDescent="0.2"/>
  <cols>
    <col min="1" max="1" width="12.5703125" customWidth="1"/>
    <col min="2" max="2" width="59.5703125" bestFit="1" customWidth="1"/>
    <col min="3" max="3" width="50.140625" bestFit="1" customWidth="1"/>
    <col min="4" max="4" width="8.7109375" hidden="1" customWidth="1"/>
  </cols>
  <sheetData>
    <row r="2" spans="1:4" ht="15.75" x14ac:dyDescent="0.2">
      <c r="A2" s="42" t="s">
        <v>62</v>
      </c>
      <c r="B2" s="43"/>
      <c r="C2" s="43"/>
      <c r="D2" s="43"/>
    </row>
    <row r="3" spans="1:4" x14ac:dyDescent="0.2">
      <c r="A3" s="44" t="s">
        <v>63</v>
      </c>
      <c r="B3" s="44" t="s">
        <v>64</v>
      </c>
      <c r="C3" s="44" t="s">
        <v>65</v>
      </c>
      <c r="D3" s="44"/>
    </row>
    <row r="4" spans="1:4" x14ac:dyDescent="0.2">
      <c r="A4" s="164" t="s">
        <v>106</v>
      </c>
      <c r="B4" s="164" t="s">
        <v>105</v>
      </c>
      <c r="C4" s="165"/>
    </row>
  </sheetData>
  <phoneticPr fontId="8" type="noConversion"/>
  <pageMargins left="0.7" right="0.7" top="0.75" bottom="0.75" header="0.3" footer="0.3"/>
  <pageSetup paperSize="9" orientation="portrait" horizontalDpi="0" verticalDpi="0" r:id="rId1"/>
  <drawing r:id="rId2"/>
  <legacyDrawing r:id="rId3"/>
  <oleObjects>
    <mc:AlternateContent xmlns:mc="http://schemas.openxmlformats.org/markup-compatibility/2006">
      <mc:Choice Requires="x14">
        <oleObject progId="Paint.Picture" shapeId="179201" r:id="rId4">
          <objectPr defaultSize="0" altText="" r:id="rId5">
            <anchor moveWithCells="1">
              <from>
                <xdr:col>8</xdr:col>
                <xdr:colOff>19050</xdr:colOff>
                <xdr:row>1</xdr:row>
                <xdr:rowOff>0</xdr:rowOff>
              </from>
              <to>
                <xdr:col>8</xdr:col>
                <xdr:colOff>180975</xdr:colOff>
                <xdr:row>1</xdr:row>
                <xdr:rowOff>152400</xdr:rowOff>
              </to>
            </anchor>
          </objectPr>
        </oleObject>
      </mc:Choice>
      <mc:Fallback>
        <oleObject progId="Paint.Picture" shapeId="179201"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I59"/>
  <sheetViews>
    <sheetView tabSelected="1" workbookViewId="0">
      <selection activeCell="E16" sqref="E16"/>
    </sheetView>
  </sheetViews>
  <sheetFormatPr defaultColWidth="9.140625" defaultRowHeight="12.75" x14ac:dyDescent="0.2"/>
  <cols>
    <col min="1" max="1" width="15" style="2" customWidth="1"/>
    <col min="2" max="2" width="54" style="2" customWidth="1"/>
    <col min="3" max="3" width="62.28515625" style="2" customWidth="1"/>
    <col min="4" max="4" width="6.5703125" style="2" customWidth="1"/>
    <col min="5" max="5" width="17" style="2" customWidth="1"/>
    <col min="6" max="6" width="17.140625" style="2" customWidth="1"/>
    <col min="7" max="7" width="7.5703125" style="2" customWidth="1"/>
    <col min="8" max="8" width="30.5703125" style="2" customWidth="1"/>
    <col min="9" max="9" width="2.7109375" style="3" customWidth="1"/>
    <col min="10" max="16384" width="9.140625" style="2"/>
  </cols>
  <sheetData>
    <row r="1" spans="1:9" ht="20.25" x14ac:dyDescent="0.3">
      <c r="A1" s="280" t="str">
        <f ca="1">MID(CELL("filename",A7),FIND("]",CELL("filename"),1)+1,255)</f>
        <v>Load Blend to Bulker</v>
      </c>
      <c r="B1" s="280"/>
      <c r="C1" s="280"/>
      <c r="D1" s="280"/>
      <c r="E1" s="280"/>
      <c r="F1" s="280"/>
      <c r="G1" s="280"/>
      <c r="H1" s="280"/>
      <c r="I1" s="280"/>
    </row>
    <row r="2" spans="1:9" ht="3.75" customHeight="1" x14ac:dyDescent="0.3">
      <c r="A2" s="4"/>
      <c r="B2" s="4"/>
      <c r="C2" s="4"/>
      <c r="D2" s="4"/>
      <c r="E2" s="4"/>
      <c r="F2" s="4"/>
      <c r="G2" s="4"/>
      <c r="H2" s="4"/>
      <c r="I2" s="4"/>
    </row>
    <row r="3" spans="1:9" s="1" customFormat="1" x14ac:dyDescent="0.2">
      <c r="A3" s="5"/>
      <c r="B3" s="5"/>
      <c r="C3" s="5"/>
      <c r="D3" s="6"/>
      <c r="E3" s="6" t="s">
        <v>66</v>
      </c>
      <c r="F3" s="7"/>
      <c r="G3" s="8"/>
      <c r="H3" s="5"/>
      <c r="I3" s="5"/>
    </row>
    <row r="4" spans="1:9" s="1" customFormat="1" ht="12" x14ac:dyDescent="0.2">
      <c r="A4" s="5"/>
      <c r="B4" s="5"/>
      <c r="C4" s="5"/>
      <c r="D4" s="9" t="s">
        <v>67</v>
      </c>
      <c r="E4" s="10">
        <f>COUNTIF($D$12:$D$13,"U")</f>
        <v>0</v>
      </c>
      <c r="F4" s="11" t="str">
        <f>IF($E$9=0,"-",$E4/$E$9)</f>
        <v>-</v>
      </c>
      <c r="G4" s="12">
        <f>SUMIF($D$12:$D$13,"U",$G$12:$G$13)/60</f>
        <v>0</v>
      </c>
      <c r="H4" s="5"/>
      <c r="I4" s="5"/>
    </row>
    <row r="5" spans="1:9" s="1" customFormat="1" ht="12" x14ac:dyDescent="0.2">
      <c r="A5" s="5"/>
      <c r="B5" s="5"/>
      <c r="C5" s="5"/>
      <c r="D5" s="9" t="s">
        <v>68</v>
      </c>
      <c r="E5" s="10">
        <f>COUNTIF($D$12:$D$13,"P")</f>
        <v>0</v>
      </c>
      <c r="F5" s="11" t="str">
        <f>IF($E$9=0,"-",$E5/$E$9)</f>
        <v>-</v>
      </c>
      <c r="G5" s="13">
        <f>SUMIF($D$12:$D$13,"P",$G$12:$G$13)/60</f>
        <v>0</v>
      </c>
      <c r="H5" s="5"/>
      <c r="I5" s="5"/>
    </row>
    <row r="6" spans="1:9" s="1" customFormat="1" ht="12" x14ac:dyDescent="0.2">
      <c r="A6" s="5"/>
      <c r="B6" s="5"/>
      <c r="C6" s="5"/>
      <c r="D6" s="9" t="s">
        <v>69</v>
      </c>
      <c r="E6" s="10">
        <f>COUNTIF($D$12:$D$13,"F")</f>
        <v>0</v>
      </c>
      <c r="F6" s="11" t="str">
        <f>IF($E$9=0,"-",$E6/$E$9)</f>
        <v>-</v>
      </c>
      <c r="G6" s="13">
        <f>SUMIF($D$12:$D$13,"F",$G$12:$G$13)/60</f>
        <v>0</v>
      </c>
      <c r="H6" s="5"/>
      <c r="I6" s="5"/>
    </row>
    <row r="7" spans="1:9" s="1" customFormat="1" ht="12" x14ac:dyDescent="0.2">
      <c r="A7" s="14"/>
      <c r="B7" s="14"/>
      <c r="C7" s="15"/>
      <c r="D7" s="9" t="s">
        <v>70</v>
      </c>
      <c r="E7" s="10">
        <f>COUNTIF($D$12:$D$13,"S")</f>
        <v>0</v>
      </c>
      <c r="F7" s="11" t="str">
        <f>IF($E$9=0,"-",$E7/$E$9)</f>
        <v>-</v>
      </c>
      <c r="G7" s="13">
        <f>SUMIF($D$12:$D$13,"S",$G$12:$G$13)/60</f>
        <v>0</v>
      </c>
      <c r="H7" s="5"/>
      <c r="I7" s="5"/>
    </row>
    <row r="8" spans="1:9" s="1" customFormat="1" ht="12" x14ac:dyDescent="0.2">
      <c r="A8" s="14"/>
      <c r="B8" s="14"/>
      <c r="C8" s="15"/>
      <c r="D8" s="9" t="s">
        <v>71</v>
      </c>
      <c r="E8" s="10">
        <f>COUNTIF($D$12:$D$13,"B")</f>
        <v>0</v>
      </c>
      <c r="F8" s="16" t="str">
        <f>IF($E$9=0,"-",$E8/$E$9)</f>
        <v>-</v>
      </c>
      <c r="G8" s="13">
        <f>SUMIF($D$12:$D$13,"B",$G$12:$G$13)/60</f>
        <v>0</v>
      </c>
      <c r="H8" s="5"/>
      <c r="I8" s="5"/>
    </row>
    <row r="9" spans="1:9" s="1" customFormat="1" ht="12" hidden="1" x14ac:dyDescent="0.2">
      <c r="A9" s="14"/>
      <c r="B9" s="14"/>
      <c r="C9" s="14"/>
      <c r="D9" s="17" t="s">
        <v>42</v>
      </c>
      <c r="E9" s="18">
        <f>SUM(E4:E8)</f>
        <v>0</v>
      </c>
      <c r="F9" s="19" t="str">
        <f>IF($E$9=0,"-",$E$9/$E$9)</f>
        <v>-</v>
      </c>
      <c r="G9" s="20">
        <f>SUM(G4:G8)</f>
        <v>0</v>
      </c>
      <c r="I9" s="36"/>
    </row>
    <row r="10" spans="1:9" s="1" customFormat="1" ht="12" hidden="1" x14ac:dyDescent="0.2">
      <c r="A10" s="14"/>
      <c r="B10" s="14"/>
      <c r="C10" s="14"/>
      <c r="D10" s="21" t="s">
        <v>44</v>
      </c>
      <c r="E10" s="22">
        <f>COUNTIF($D$12:$D$13,"N/A")</f>
        <v>0</v>
      </c>
      <c r="F10" s="23"/>
      <c r="G10" s="24">
        <f>SUMIF($D$12:$D$13,"n/a",$G$12:$G$13)/60</f>
        <v>0</v>
      </c>
      <c r="I10" s="36"/>
    </row>
    <row r="11" spans="1:9" ht="4.5" customHeight="1" x14ac:dyDescent="0.2">
      <c r="A11" s="25"/>
      <c r="B11" s="25"/>
      <c r="C11" s="25"/>
      <c r="D11" s="25"/>
      <c r="E11" s="25"/>
      <c r="F11" s="25"/>
      <c r="G11" s="25"/>
      <c r="H11" s="25"/>
      <c r="I11" s="37"/>
    </row>
    <row r="12" spans="1:9" ht="29.25" customHeight="1" x14ac:dyDescent="0.2">
      <c r="A12" s="26" t="s">
        <v>72</v>
      </c>
      <c r="B12" s="26" t="s">
        <v>97</v>
      </c>
      <c r="C12" s="26" t="s">
        <v>73</v>
      </c>
      <c r="D12" s="26" t="s">
        <v>74</v>
      </c>
      <c r="E12" s="26" t="s">
        <v>75</v>
      </c>
      <c r="F12" s="26" t="s">
        <v>31</v>
      </c>
      <c r="G12" s="26" t="s">
        <v>76</v>
      </c>
      <c r="H12" s="27" t="s">
        <v>65</v>
      </c>
      <c r="I12" s="38"/>
    </row>
    <row r="13" spans="1:9" x14ac:dyDescent="0.2">
      <c r="A13" s="281" t="s">
        <v>98</v>
      </c>
      <c r="B13" s="282"/>
      <c r="C13" s="282"/>
      <c r="D13" s="282"/>
      <c r="E13" s="282"/>
      <c r="F13" s="282"/>
      <c r="G13" s="282"/>
      <c r="H13" s="282"/>
      <c r="I13" s="283"/>
    </row>
    <row r="14" spans="1:9" ht="34.5" customHeight="1" x14ac:dyDescent="0.2">
      <c r="A14" s="166" t="s">
        <v>187</v>
      </c>
      <c r="B14" s="179" t="s">
        <v>113</v>
      </c>
      <c r="C14" s="167" t="s">
        <v>103</v>
      </c>
      <c r="D14" s="28" t="s">
        <v>77</v>
      </c>
      <c r="E14" s="33">
        <v>45250</v>
      </c>
      <c r="F14" s="146" t="s">
        <v>99</v>
      </c>
      <c r="G14" s="29"/>
      <c r="H14" s="35"/>
      <c r="I14" s="34"/>
    </row>
    <row r="15" spans="1:9" ht="33" customHeight="1" x14ac:dyDescent="0.2">
      <c r="A15" s="166" t="s">
        <v>188</v>
      </c>
      <c r="B15" s="179" t="s">
        <v>102</v>
      </c>
      <c r="C15" s="167" t="s">
        <v>104</v>
      </c>
      <c r="D15" s="28" t="s">
        <v>77</v>
      </c>
      <c r="E15" s="33">
        <v>45250</v>
      </c>
      <c r="F15" s="146" t="s">
        <v>99</v>
      </c>
      <c r="G15" s="29"/>
      <c r="H15" s="35"/>
      <c r="I15" s="34"/>
    </row>
    <row r="16" spans="1:9" ht="22.5" customHeight="1" x14ac:dyDescent="0.2">
      <c r="A16" s="166" t="s">
        <v>235</v>
      </c>
      <c r="B16" s="41" t="s">
        <v>113</v>
      </c>
      <c r="C16" s="188" t="s">
        <v>120</v>
      </c>
      <c r="D16" s="28" t="s">
        <v>77</v>
      </c>
      <c r="E16" s="33">
        <v>45250</v>
      </c>
      <c r="F16" s="146" t="s">
        <v>99</v>
      </c>
      <c r="G16" s="29"/>
      <c r="H16" s="35"/>
      <c r="I16" s="34"/>
    </row>
    <row r="17" spans="1:9" ht="15.75" customHeight="1" x14ac:dyDescent="0.2">
      <c r="A17" s="30">
        <f>MAX(A$12:A16)+1</f>
        <v>1</v>
      </c>
      <c r="B17" s="32"/>
      <c r="C17" s="31"/>
      <c r="D17" s="28" t="s">
        <v>77</v>
      </c>
      <c r="E17" s="33"/>
      <c r="F17" s="34"/>
      <c r="G17" s="29"/>
      <c r="H17" s="35"/>
      <c r="I17" s="34"/>
    </row>
    <row r="18" spans="1:9" ht="15" customHeight="1" x14ac:dyDescent="0.2">
      <c r="A18" s="30">
        <f>MAX(A$12:A17)+1</f>
        <v>2</v>
      </c>
      <c r="B18" s="31"/>
      <c r="C18" s="31"/>
      <c r="D18" s="28" t="s">
        <v>77</v>
      </c>
      <c r="E18" s="33"/>
      <c r="F18" s="34"/>
      <c r="G18" s="29"/>
      <c r="H18" s="35"/>
      <c r="I18" s="34"/>
    </row>
    <row r="19" spans="1:9" x14ac:dyDescent="0.2">
      <c r="A19" s="30">
        <f>MAX(A$12:A18)+1</f>
        <v>3</v>
      </c>
      <c r="B19" s="32"/>
      <c r="C19" s="31"/>
      <c r="D19" s="28" t="s">
        <v>77</v>
      </c>
      <c r="E19" s="33"/>
      <c r="F19" s="34"/>
      <c r="G19" s="29"/>
      <c r="H19" s="35"/>
      <c r="I19" s="34"/>
    </row>
    <row r="20" spans="1:9" x14ac:dyDescent="0.2">
      <c r="A20" s="30">
        <f>MAX(A$12:A19)+1</f>
        <v>4</v>
      </c>
      <c r="B20" s="32"/>
      <c r="C20" s="31"/>
      <c r="D20" s="28" t="s">
        <v>77</v>
      </c>
      <c r="E20" s="33"/>
      <c r="F20" s="34"/>
      <c r="G20" s="29"/>
      <c r="H20" s="35"/>
      <c r="I20" s="34"/>
    </row>
    <row r="21" spans="1:9" x14ac:dyDescent="0.2">
      <c r="A21" s="30">
        <f>MAX(A$12:A20)+1</f>
        <v>5</v>
      </c>
      <c r="B21" s="31"/>
      <c r="C21" s="31"/>
      <c r="D21" s="28" t="s">
        <v>77</v>
      </c>
      <c r="E21" s="33"/>
      <c r="F21" s="34"/>
      <c r="G21" s="29"/>
      <c r="H21" s="35"/>
      <c r="I21" s="34"/>
    </row>
    <row r="22" spans="1:9" x14ac:dyDescent="0.2">
      <c r="A22" s="30">
        <f>MAX(A$12:A21)+1</f>
        <v>6</v>
      </c>
      <c r="B22" s="32"/>
      <c r="C22" s="31"/>
      <c r="D22" s="28" t="s">
        <v>77</v>
      </c>
      <c r="E22" s="33"/>
      <c r="F22" s="34"/>
      <c r="G22" s="29"/>
      <c r="H22" s="35"/>
      <c r="I22" s="34"/>
    </row>
    <row r="23" spans="1:9" x14ac:dyDescent="0.2">
      <c r="A23" s="30">
        <f>MAX(A$12:A22)+1</f>
        <v>7</v>
      </c>
      <c r="B23" s="32"/>
      <c r="C23" s="31"/>
      <c r="D23" s="28" t="s">
        <v>77</v>
      </c>
      <c r="E23" s="33"/>
      <c r="F23" s="34"/>
      <c r="G23" s="29"/>
      <c r="H23" s="35"/>
      <c r="I23" s="34"/>
    </row>
    <row r="24" spans="1:9" x14ac:dyDescent="0.2">
      <c r="A24" s="30">
        <f>MAX(A$12:A23)+1</f>
        <v>8</v>
      </c>
      <c r="B24" s="31"/>
      <c r="C24" s="31"/>
      <c r="D24" s="28" t="s">
        <v>77</v>
      </c>
      <c r="E24" s="33"/>
      <c r="F24" s="34"/>
      <c r="G24" s="29"/>
      <c r="H24" s="35"/>
      <c r="I24" s="34"/>
    </row>
    <row r="25" spans="1:9" x14ac:dyDescent="0.2">
      <c r="A25" s="30">
        <f>MAX(A$12:A24)+1</f>
        <v>9</v>
      </c>
      <c r="B25" s="32"/>
      <c r="C25" s="31"/>
      <c r="D25" s="28" t="s">
        <v>77</v>
      </c>
      <c r="E25" s="33"/>
      <c r="F25" s="34"/>
      <c r="G25" s="29"/>
      <c r="H25" s="35"/>
      <c r="I25" s="34"/>
    </row>
    <row r="26" spans="1:9" x14ac:dyDescent="0.2">
      <c r="A26" s="30">
        <f>MAX(A$12:A25)+1</f>
        <v>10</v>
      </c>
      <c r="B26" s="32"/>
      <c r="C26" s="31"/>
      <c r="D26" s="28" t="s">
        <v>77</v>
      </c>
      <c r="E26" s="33"/>
      <c r="F26" s="34"/>
      <c r="G26" s="29"/>
      <c r="H26" s="35"/>
      <c r="I26" s="34"/>
    </row>
    <row r="27" spans="1:9" x14ac:dyDescent="0.2">
      <c r="A27" s="30">
        <f>MAX(A$12:A26)+1</f>
        <v>11</v>
      </c>
      <c r="B27" s="31"/>
      <c r="C27" s="31"/>
      <c r="D27" s="28" t="s">
        <v>77</v>
      </c>
      <c r="E27" s="33"/>
      <c r="F27" s="34"/>
      <c r="G27" s="29"/>
      <c r="H27" s="35"/>
      <c r="I27" s="34"/>
    </row>
    <row r="28" spans="1:9" x14ac:dyDescent="0.2">
      <c r="A28" s="30">
        <f>MAX(A$12:A27)+1</f>
        <v>12</v>
      </c>
      <c r="B28" s="32"/>
      <c r="C28" s="31"/>
      <c r="D28" s="28" t="s">
        <v>77</v>
      </c>
      <c r="E28" s="33"/>
      <c r="F28" s="34"/>
      <c r="G28" s="29"/>
      <c r="H28" s="35"/>
      <c r="I28" s="34"/>
    </row>
    <row r="29" spans="1:9" x14ac:dyDescent="0.2">
      <c r="A29" s="30">
        <f>MAX(A$12:A28)+1</f>
        <v>13</v>
      </c>
      <c r="B29" s="32"/>
      <c r="C29" s="31"/>
      <c r="D29" s="28" t="s">
        <v>77</v>
      </c>
      <c r="E29" s="33"/>
      <c r="F29" s="34"/>
      <c r="G29" s="29"/>
      <c r="H29" s="35"/>
      <c r="I29" s="34"/>
    </row>
    <row r="30" spans="1:9" x14ac:dyDescent="0.2">
      <c r="A30" s="30">
        <f>MAX(A$12:A29)+1</f>
        <v>14</v>
      </c>
      <c r="B30" s="31"/>
      <c r="C30" s="31"/>
      <c r="D30" s="28" t="s">
        <v>77</v>
      </c>
      <c r="E30" s="33"/>
      <c r="F30" s="34"/>
      <c r="G30" s="29"/>
      <c r="H30" s="35"/>
      <c r="I30" s="34"/>
    </row>
    <row r="31" spans="1:9" x14ac:dyDescent="0.2">
      <c r="A31" s="30">
        <f>MAX(A$12:A30)+1</f>
        <v>15</v>
      </c>
      <c r="B31" s="32"/>
      <c r="C31" s="31"/>
      <c r="D31" s="28" t="s">
        <v>77</v>
      </c>
      <c r="E31" s="33"/>
      <c r="F31" s="34"/>
      <c r="G31" s="29"/>
      <c r="H31" s="35"/>
      <c r="I31" s="34"/>
    </row>
    <row r="32" spans="1:9" x14ac:dyDescent="0.2">
      <c r="A32" s="30">
        <f>MAX(A$12:A31)+1</f>
        <v>16</v>
      </c>
      <c r="B32" s="32"/>
      <c r="C32" s="31"/>
      <c r="D32" s="28" t="s">
        <v>77</v>
      </c>
      <c r="E32" s="33"/>
      <c r="F32" s="34"/>
      <c r="G32" s="29"/>
      <c r="H32" s="35"/>
      <c r="I32" s="34"/>
    </row>
    <row r="33" spans="1:9" x14ac:dyDescent="0.2">
      <c r="A33" s="30">
        <f>MAX(A$12:A32)+1</f>
        <v>17</v>
      </c>
      <c r="B33" s="31"/>
      <c r="C33" s="31"/>
      <c r="D33" s="28" t="s">
        <v>77</v>
      </c>
      <c r="E33" s="33"/>
      <c r="F33" s="34"/>
      <c r="G33" s="29"/>
      <c r="H33" s="35"/>
      <c r="I33" s="34"/>
    </row>
    <row r="34" spans="1:9" x14ac:dyDescent="0.2">
      <c r="A34" s="30">
        <f>MAX(A$12:A33)+1</f>
        <v>18</v>
      </c>
      <c r="B34" s="32"/>
      <c r="C34" s="31"/>
      <c r="D34" s="28" t="s">
        <v>77</v>
      </c>
      <c r="E34" s="33"/>
      <c r="F34" s="34"/>
      <c r="G34" s="29"/>
      <c r="H34" s="35"/>
      <c r="I34" s="34"/>
    </row>
    <row r="35" spans="1:9" x14ac:dyDescent="0.2">
      <c r="A35" s="30">
        <f>MAX(A$12:A34)+1</f>
        <v>19</v>
      </c>
      <c r="B35" s="32"/>
      <c r="C35" s="31"/>
      <c r="D35" s="28" t="s">
        <v>77</v>
      </c>
      <c r="E35" s="33"/>
      <c r="F35" s="34"/>
      <c r="G35" s="29"/>
      <c r="H35" s="35"/>
      <c r="I35" s="34"/>
    </row>
    <row r="36" spans="1:9" x14ac:dyDescent="0.2">
      <c r="A36" s="30">
        <f>MAX(A$12:A35)+1</f>
        <v>20</v>
      </c>
      <c r="B36" s="31"/>
      <c r="C36" s="31"/>
      <c r="D36" s="28" t="s">
        <v>77</v>
      </c>
      <c r="E36" s="33"/>
      <c r="F36" s="34"/>
      <c r="G36" s="29"/>
      <c r="H36" s="35"/>
      <c r="I36" s="34"/>
    </row>
    <row r="37" spans="1:9" x14ac:dyDescent="0.2">
      <c r="A37" s="30">
        <f>MAX(A$12:A36)+1</f>
        <v>21</v>
      </c>
      <c r="B37" s="32"/>
      <c r="C37" s="31"/>
      <c r="D37" s="28" t="s">
        <v>77</v>
      </c>
      <c r="E37" s="33"/>
      <c r="F37" s="34"/>
      <c r="G37" s="29"/>
      <c r="H37" s="35"/>
      <c r="I37" s="34"/>
    </row>
    <row r="38" spans="1:9" x14ac:dyDescent="0.2">
      <c r="A38" s="30">
        <f>MAX(A$12:A37)+1</f>
        <v>22</v>
      </c>
      <c r="B38" s="32"/>
      <c r="C38" s="31"/>
      <c r="D38" s="28" t="s">
        <v>77</v>
      </c>
      <c r="E38" s="33"/>
      <c r="F38" s="34"/>
      <c r="G38" s="29"/>
      <c r="H38" s="35"/>
      <c r="I38" s="34"/>
    </row>
    <row r="39" spans="1:9" x14ac:dyDescent="0.2">
      <c r="A39" s="30">
        <f>MAX(A$12:A38)+1</f>
        <v>23</v>
      </c>
      <c r="B39" s="31"/>
      <c r="C39" s="31"/>
      <c r="D39" s="28" t="s">
        <v>77</v>
      </c>
      <c r="E39" s="33"/>
      <c r="F39" s="34"/>
      <c r="G39" s="29"/>
      <c r="H39" s="35"/>
      <c r="I39" s="34"/>
    </row>
    <row r="40" spans="1:9" x14ac:dyDescent="0.2">
      <c r="A40" s="30">
        <f>MAX(A$12:A39)+1</f>
        <v>24</v>
      </c>
      <c r="B40" s="32"/>
      <c r="C40" s="31"/>
      <c r="D40" s="28" t="s">
        <v>77</v>
      </c>
      <c r="E40" s="33"/>
      <c r="F40" s="34"/>
      <c r="G40" s="29"/>
      <c r="H40" s="35"/>
      <c r="I40" s="34"/>
    </row>
    <row r="41" spans="1:9" x14ac:dyDescent="0.2">
      <c r="A41" s="30">
        <f>MAX(A$12:A40)+1</f>
        <v>25</v>
      </c>
      <c r="B41" s="32"/>
      <c r="C41" s="31"/>
      <c r="D41" s="28" t="s">
        <v>77</v>
      </c>
      <c r="E41" s="33"/>
      <c r="F41" s="34"/>
      <c r="G41" s="29"/>
      <c r="H41" s="35"/>
      <c r="I41" s="34"/>
    </row>
    <row r="42" spans="1:9" x14ac:dyDescent="0.2">
      <c r="A42" s="30">
        <f>MAX(A$12:A41)+1</f>
        <v>26</v>
      </c>
      <c r="B42" s="31"/>
      <c r="C42" s="31"/>
      <c r="D42" s="28" t="s">
        <v>77</v>
      </c>
      <c r="E42" s="33"/>
      <c r="F42" s="34"/>
      <c r="G42" s="29"/>
      <c r="H42" s="35"/>
      <c r="I42" s="34"/>
    </row>
    <row r="43" spans="1:9" x14ac:dyDescent="0.2">
      <c r="A43" s="30">
        <f>MAX(A$12:A42)+1</f>
        <v>27</v>
      </c>
      <c r="B43" s="32"/>
      <c r="C43" s="31"/>
      <c r="D43" s="28" t="s">
        <v>77</v>
      </c>
      <c r="E43" s="33"/>
      <c r="F43" s="34"/>
      <c r="G43" s="29"/>
      <c r="H43" s="35"/>
      <c r="I43" s="34"/>
    </row>
    <row r="44" spans="1:9" x14ac:dyDescent="0.2">
      <c r="A44" s="30">
        <f>MAX(A$12:A43)+1</f>
        <v>28</v>
      </c>
      <c r="B44" s="32"/>
      <c r="C44" s="31"/>
      <c r="D44" s="28" t="s">
        <v>77</v>
      </c>
      <c r="E44" s="33"/>
      <c r="F44" s="34"/>
      <c r="G44" s="29"/>
      <c r="H44" s="35"/>
      <c r="I44" s="34"/>
    </row>
    <row r="45" spans="1:9" x14ac:dyDescent="0.2">
      <c r="A45" s="30">
        <f>MAX(A$12:A44)+1</f>
        <v>29</v>
      </c>
      <c r="B45" s="31"/>
      <c r="C45" s="31"/>
      <c r="D45" s="28" t="s">
        <v>77</v>
      </c>
      <c r="E45" s="33"/>
      <c r="F45" s="34"/>
      <c r="G45" s="29"/>
      <c r="H45" s="35"/>
      <c r="I45" s="34"/>
    </row>
    <row r="46" spans="1:9" x14ac:dyDescent="0.2">
      <c r="A46" s="30">
        <f>MAX(A$12:A45)+1</f>
        <v>30</v>
      </c>
      <c r="B46" s="32"/>
      <c r="C46" s="31"/>
      <c r="D46" s="28" t="s">
        <v>77</v>
      </c>
      <c r="E46" s="33"/>
      <c r="F46" s="34"/>
      <c r="G46" s="29"/>
      <c r="H46" s="35"/>
      <c r="I46" s="34"/>
    </row>
    <row r="47" spans="1:9" x14ac:dyDescent="0.2">
      <c r="A47" s="30">
        <f>MAX(A$12:A46)+1</f>
        <v>31</v>
      </c>
      <c r="B47" s="32"/>
      <c r="C47" s="31"/>
      <c r="D47" s="28" t="s">
        <v>77</v>
      </c>
      <c r="E47" s="33"/>
      <c r="F47" s="34"/>
      <c r="G47" s="29"/>
      <c r="H47" s="35"/>
      <c r="I47" s="34"/>
    </row>
    <row r="48" spans="1:9" x14ac:dyDescent="0.2">
      <c r="A48" s="30">
        <f>MAX(A$12:A47)+1</f>
        <v>32</v>
      </c>
      <c r="B48" s="31"/>
      <c r="C48" s="31"/>
      <c r="D48" s="28" t="s">
        <v>77</v>
      </c>
      <c r="E48" s="33"/>
      <c r="F48" s="34"/>
      <c r="G48" s="29"/>
      <c r="H48" s="35"/>
      <c r="I48" s="34"/>
    </row>
    <row r="49" spans="1:9" x14ac:dyDescent="0.2">
      <c r="A49" s="30">
        <f>MAX(A$12:A48)+1</f>
        <v>33</v>
      </c>
      <c r="B49" s="32"/>
      <c r="C49" s="31"/>
      <c r="D49" s="28" t="s">
        <v>77</v>
      </c>
      <c r="E49" s="33"/>
      <c r="F49" s="34"/>
      <c r="G49" s="29"/>
      <c r="H49" s="35"/>
      <c r="I49" s="34"/>
    </row>
    <row r="50" spans="1:9" x14ac:dyDescent="0.2">
      <c r="A50" s="30">
        <f>MAX(A$12:A49)+1</f>
        <v>34</v>
      </c>
      <c r="B50" s="32"/>
      <c r="C50" s="31"/>
      <c r="D50" s="28" t="s">
        <v>77</v>
      </c>
      <c r="E50" s="33"/>
      <c r="F50" s="34"/>
      <c r="G50" s="29"/>
      <c r="H50" s="35"/>
      <c r="I50" s="34"/>
    </row>
    <row r="51" spans="1:9" x14ac:dyDescent="0.2">
      <c r="A51" s="30">
        <f>MAX(A$12:A50)+1</f>
        <v>35</v>
      </c>
      <c r="B51" s="31"/>
      <c r="C51" s="31"/>
      <c r="D51" s="28" t="s">
        <v>77</v>
      </c>
      <c r="E51" s="33"/>
      <c r="F51" s="34"/>
      <c r="G51" s="29"/>
      <c r="H51" s="35"/>
      <c r="I51" s="34"/>
    </row>
    <row r="52" spans="1:9" x14ac:dyDescent="0.2">
      <c r="A52" s="30">
        <f>MAX(A$12:A51)+1</f>
        <v>36</v>
      </c>
      <c r="B52" s="32"/>
      <c r="C52" s="31"/>
      <c r="D52" s="28" t="s">
        <v>77</v>
      </c>
      <c r="E52" s="33"/>
      <c r="F52" s="34"/>
      <c r="G52" s="29"/>
      <c r="H52" s="35"/>
      <c r="I52" s="34"/>
    </row>
    <row r="53" spans="1:9" x14ac:dyDescent="0.2">
      <c r="A53" s="30">
        <f>MAX(A$12:A52)+1</f>
        <v>37</v>
      </c>
      <c r="B53" s="32"/>
      <c r="C53" s="31"/>
      <c r="D53" s="28" t="s">
        <v>77</v>
      </c>
      <c r="E53" s="33"/>
      <c r="F53" s="34"/>
      <c r="G53" s="29"/>
      <c r="H53" s="35"/>
      <c r="I53" s="34"/>
    </row>
    <row r="54" spans="1:9" x14ac:dyDescent="0.2">
      <c r="A54" s="30">
        <f>MAX(A$12:A53)+1</f>
        <v>38</v>
      </c>
      <c r="B54" s="31"/>
      <c r="C54" s="31"/>
      <c r="D54" s="28" t="s">
        <v>77</v>
      </c>
      <c r="E54" s="33"/>
      <c r="F54" s="34"/>
      <c r="G54" s="29"/>
      <c r="H54" s="35"/>
      <c r="I54" s="34"/>
    </row>
    <row r="55" spans="1:9" x14ac:dyDescent="0.2">
      <c r="A55" s="30">
        <f>MAX(A$12:A54)+1</f>
        <v>39</v>
      </c>
      <c r="B55" s="32"/>
      <c r="C55" s="31"/>
      <c r="D55" s="28" t="s">
        <v>77</v>
      </c>
      <c r="E55" s="33"/>
      <c r="F55" s="34"/>
      <c r="G55" s="29"/>
      <c r="H55" s="35"/>
      <c r="I55" s="34"/>
    </row>
    <row r="56" spans="1:9" x14ac:dyDescent="0.2">
      <c r="A56" s="30">
        <f>MAX(A$12:A55)+1</f>
        <v>40</v>
      </c>
      <c r="B56" s="32"/>
      <c r="C56" s="31"/>
      <c r="D56" s="28" t="s">
        <v>77</v>
      </c>
      <c r="E56" s="33"/>
      <c r="F56" s="34"/>
      <c r="G56" s="29"/>
      <c r="H56" s="35"/>
      <c r="I56" s="34"/>
    </row>
    <row r="57" spans="1:9" x14ac:dyDescent="0.2">
      <c r="A57" s="30">
        <f>MAX(A$12:A56)+1</f>
        <v>41</v>
      </c>
      <c r="B57" s="31"/>
      <c r="C57" s="31"/>
      <c r="D57" s="28" t="s">
        <v>77</v>
      </c>
      <c r="E57" s="33"/>
      <c r="F57" s="34"/>
      <c r="G57" s="29"/>
      <c r="H57" s="35"/>
      <c r="I57" s="34"/>
    </row>
    <row r="58" spans="1:9" x14ac:dyDescent="0.2">
      <c r="A58" s="284"/>
      <c r="B58" s="284"/>
      <c r="C58" s="284"/>
      <c r="D58" s="284"/>
      <c r="E58" s="284"/>
      <c r="F58" s="284"/>
      <c r="G58" s="284"/>
      <c r="H58" s="284"/>
      <c r="I58" s="284"/>
    </row>
    <row r="59" spans="1:9" x14ac:dyDescent="0.2">
      <c r="A59" s="285" t="s">
        <v>78</v>
      </c>
      <c r="B59" s="285"/>
      <c r="C59" s="285"/>
      <c r="D59" s="285"/>
      <c r="E59" s="285"/>
      <c r="F59" s="285"/>
      <c r="G59" s="285"/>
      <c r="H59" s="285"/>
      <c r="I59" s="285"/>
    </row>
  </sheetData>
  <mergeCells count="4">
    <mergeCell ref="A1:I1"/>
    <mergeCell ref="A13:I13"/>
    <mergeCell ref="A58:I58"/>
    <mergeCell ref="A59:I59"/>
  </mergeCells>
  <phoneticPr fontId="8" type="noConversion"/>
  <conditionalFormatting sqref="D14:D57">
    <cfRule type="cellIs" dxfId="2" priority="1" stopIfTrue="1" operator="equal">
      <formula>"F"</formula>
    </cfRule>
    <cfRule type="cellIs" dxfId="1" priority="2" stopIfTrue="1" operator="equal">
      <formula>"B"</formula>
    </cfRule>
    <cfRule type="cellIs" dxfId="0" priority="3" stopIfTrue="1" operator="equal">
      <formula>"u"</formula>
    </cfRule>
  </conditionalFormatting>
  <dataValidations count="3">
    <dataValidation allowBlank="1" showErrorMessage="1" sqref="A12:B12" xr:uid="{00000000-0002-0000-2700-000000000000}"/>
    <dataValidation allowBlank="1" showErrorMessage="1" promptTitle="Valid values include:" sqref="D12" xr:uid="{00000000-0002-0000-2700-000001000000}"/>
    <dataValidation type="list" showInputMessage="1" showErrorMessage="1" promptTitle="Valid values include:" prompt="U - Untested_x000a_P - Pass_x000a_F - Fail_x000a_B - Blocked_x000a_S - Skipped_x000a_n/a - Not applicable_x000a_" sqref="D14:D57" xr:uid="{00000000-0002-0000-2700-000002000000}">
      <formula1>"U,P,F,B,S,n/a"</formula1>
    </dataValidation>
  </dataValidations>
  <hyperlinks>
    <hyperlink ref="B14" location="'UC009'!D2" display="Load Blend to Bulker -- No Data existed in Blend in the BIN " xr:uid="{6050FF77-2D69-4426-813E-10A809488C0F}"/>
    <hyperlink ref="B15" location="'UC009'!D32" display="The Blend of the target BIN are different from the source BIN" xr:uid="{6DC7C143-49AE-47AE-849A-3854DD7CDD3C}"/>
  </hyperlinks>
  <pageMargins left="0.75" right="0.75" top="1" bottom="1" header="0.5" footer="0.5"/>
  <pageSetup paperSize="9" orientation="portrait" horizontalDpi="0" verticalDpi="0" r:id="rId1"/>
  <drawing r:id="rId2"/>
  <legacyDrawing r:id="rId3"/>
  <oleObjects>
    <mc:AlternateContent xmlns:mc="http://schemas.openxmlformats.org/markup-compatibility/2006">
      <mc:Choice Requires="x14">
        <oleObject progId="Paint.Picture" shapeId="176129" r:id="rId4">
          <objectPr defaultSize="0" altText="" r:id="rId5">
            <anchor moveWithCells="1">
              <from>
                <xdr:col>8</xdr:col>
                <xdr:colOff>19050</xdr:colOff>
                <xdr:row>11</xdr:row>
                <xdr:rowOff>190500</xdr:rowOff>
              </from>
              <to>
                <xdr:col>9</xdr:col>
                <xdr:colOff>0</xdr:colOff>
                <xdr:row>11</xdr:row>
                <xdr:rowOff>342900</xdr:rowOff>
              </to>
            </anchor>
          </objectPr>
        </oleObject>
      </mc:Choice>
      <mc:Fallback>
        <oleObject progId="Paint.Picture" shapeId="17612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94F203-3D9E-4F84-8D63-4FFBBEFDF199}">
  <dimension ref="A1:G93"/>
  <sheetViews>
    <sheetView topLeftCell="A77" workbookViewId="0">
      <selection activeCell="A34" sqref="A34"/>
    </sheetView>
  </sheetViews>
  <sheetFormatPr defaultRowHeight="12.75" x14ac:dyDescent="0.2"/>
  <cols>
    <col min="2" max="2" width="55.140625" customWidth="1"/>
    <col min="3" max="3" width="31.7109375" customWidth="1"/>
    <col min="4" max="4" width="71.42578125" customWidth="1"/>
    <col min="5" max="5" width="41.28515625" customWidth="1"/>
    <col min="6" max="6" width="13.28515625" customWidth="1"/>
    <col min="7" max="7" width="14.42578125" customWidth="1"/>
  </cols>
  <sheetData>
    <row r="1" spans="1:7" ht="16.5" thickBot="1" x14ac:dyDescent="0.25">
      <c r="A1" s="300" t="s">
        <v>111</v>
      </c>
      <c r="B1" s="301"/>
      <c r="C1" s="301"/>
      <c r="D1" s="301"/>
      <c r="E1" s="301"/>
      <c r="F1" s="301"/>
      <c r="G1" s="301"/>
    </row>
    <row r="2" spans="1:7" ht="18.75" customHeight="1" thickTop="1" x14ac:dyDescent="0.2">
      <c r="A2" s="168"/>
      <c r="B2" s="169" t="s">
        <v>79</v>
      </c>
      <c r="C2" s="302" t="s">
        <v>113</v>
      </c>
      <c r="D2" s="303"/>
      <c r="E2" s="304"/>
      <c r="F2" s="170" t="s">
        <v>80</v>
      </c>
      <c r="G2" s="171" t="s">
        <v>111</v>
      </c>
    </row>
    <row r="3" spans="1:7" ht="29.25" customHeight="1" x14ac:dyDescent="0.2">
      <c r="A3" s="147"/>
      <c r="B3" s="148" t="s">
        <v>81</v>
      </c>
      <c r="C3" s="305" t="s">
        <v>192</v>
      </c>
      <c r="D3" s="306"/>
      <c r="E3" s="306"/>
      <c r="F3" s="306"/>
      <c r="G3" s="307"/>
    </row>
    <row r="4" spans="1:7" ht="15" customHeight="1" x14ac:dyDescent="0.2">
      <c r="A4" s="149"/>
      <c r="B4" s="148" t="s">
        <v>82</v>
      </c>
      <c r="C4" s="305"/>
      <c r="D4" s="306"/>
      <c r="E4" s="306"/>
      <c r="F4" s="306"/>
      <c r="G4" s="307"/>
    </row>
    <row r="5" spans="1:7" ht="15.75" customHeight="1" x14ac:dyDescent="0.2">
      <c r="A5" s="149"/>
      <c r="B5" s="148" t="s">
        <v>83</v>
      </c>
      <c r="C5" s="286"/>
      <c r="D5" s="287"/>
      <c r="E5" s="287"/>
      <c r="F5" s="287"/>
      <c r="G5" s="287"/>
    </row>
    <row r="6" spans="1:7" ht="107.25" customHeight="1" thickBot="1" x14ac:dyDescent="0.25">
      <c r="A6" s="150"/>
      <c r="B6" s="151" t="s">
        <v>84</v>
      </c>
      <c r="C6" s="297" t="s">
        <v>213</v>
      </c>
      <c r="D6" s="298"/>
      <c r="E6" s="298"/>
      <c r="F6" s="298"/>
      <c r="G6" s="299"/>
    </row>
    <row r="7" spans="1:7" x14ac:dyDescent="0.2">
      <c r="A7" s="152"/>
      <c r="B7" s="153" t="s">
        <v>85</v>
      </c>
      <c r="C7" s="291" t="s">
        <v>99</v>
      </c>
      <c r="D7" s="292"/>
      <c r="E7" s="293"/>
      <c r="F7" s="154" t="s">
        <v>86</v>
      </c>
      <c r="G7" s="172">
        <v>45253</v>
      </c>
    </row>
    <row r="8" spans="1:7" ht="13.5" thickBot="1" x14ac:dyDescent="0.25">
      <c r="A8" s="155"/>
      <c r="B8" s="156" t="s">
        <v>87</v>
      </c>
      <c r="C8" s="294" t="s">
        <v>88</v>
      </c>
      <c r="D8" s="295"/>
      <c r="E8" s="296"/>
      <c r="F8" s="157" t="s">
        <v>89</v>
      </c>
      <c r="G8" s="173" t="s">
        <v>100</v>
      </c>
    </row>
    <row r="9" spans="1:7" ht="23.25" thickBot="1" x14ac:dyDescent="0.25">
      <c r="A9" s="158" t="s">
        <v>90</v>
      </c>
      <c r="B9" s="159" t="s">
        <v>91</v>
      </c>
      <c r="C9" s="159" t="s">
        <v>95</v>
      </c>
      <c r="D9" s="159" t="s">
        <v>92</v>
      </c>
      <c r="E9" s="159" t="s">
        <v>96</v>
      </c>
      <c r="F9" s="160" t="s">
        <v>74</v>
      </c>
      <c r="G9" s="174" t="s">
        <v>93</v>
      </c>
    </row>
    <row r="10" spans="1:7" ht="183.75" customHeight="1" x14ac:dyDescent="0.2">
      <c r="A10" s="161">
        <v>1</v>
      </c>
      <c r="B10" s="39" t="s">
        <v>134</v>
      </c>
      <c r="C10" s="39" t="s">
        <v>101</v>
      </c>
      <c r="D10" s="40" t="s">
        <v>135</v>
      </c>
      <c r="E10" s="40" t="s">
        <v>100</v>
      </c>
      <c r="F10" s="175" t="s">
        <v>68</v>
      </c>
      <c r="G10" s="40" t="s">
        <v>100</v>
      </c>
    </row>
    <row r="11" spans="1:7" ht="27" customHeight="1" x14ac:dyDescent="0.2">
      <c r="A11" s="161">
        <v>2</v>
      </c>
      <c r="B11" s="39" t="s">
        <v>117</v>
      </c>
      <c r="C11" s="39" t="s">
        <v>101</v>
      </c>
      <c r="D11" s="186" t="s">
        <v>136</v>
      </c>
      <c r="E11" s="40" t="s">
        <v>100</v>
      </c>
      <c r="F11" s="175" t="s">
        <v>68</v>
      </c>
      <c r="G11" s="40" t="s">
        <v>100</v>
      </c>
    </row>
    <row r="12" spans="1:7" ht="39" customHeight="1" x14ac:dyDescent="0.2">
      <c r="A12" s="161">
        <v>3</v>
      </c>
      <c r="B12" s="39" t="s">
        <v>214</v>
      </c>
      <c r="C12" s="39"/>
      <c r="D12" s="40" t="s">
        <v>215</v>
      </c>
      <c r="E12" s="40"/>
      <c r="F12" s="175" t="s">
        <v>68</v>
      </c>
      <c r="G12" s="40"/>
    </row>
    <row r="13" spans="1:7" ht="169.5" customHeight="1" x14ac:dyDescent="0.2">
      <c r="A13" s="161">
        <v>4</v>
      </c>
      <c r="B13" s="39" t="s">
        <v>216</v>
      </c>
      <c r="C13" s="39"/>
      <c r="D13" s="196" t="s">
        <v>217</v>
      </c>
      <c r="E13" s="180"/>
      <c r="F13" s="175" t="s">
        <v>68</v>
      </c>
      <c r="G13" s="40"/>
    </row>
    <row r="14" spans="1:7" ht="49.5" customHeight="1" x14ac:dyDescent="0.2">
      <c r="A14" s="161">
        <v>5</v>
      </c>
      <c r="B14" s="39" t="s">
        <v>125</v>
      </c>
      <c r="C14" s="39"/>
      <c r="D14" s="180" t="s">
        <v>218</v>
      </c>
      <c r="E14" s="180"/>
      <c r="F14" s="175" t="s">
        <v>68</v>
      </c>
      <c r="G14" s="40"/>
    </row>
    <row r="15" spans="1:7" ht="33.75" customHeight="1" x14ac:dyDescent="0.2">
      <c r="A15" s="161">
        <v>6</v>
      </c>
      <c r="B15" s="39" t="s">
        <v>219</v>
      </c>
      <c r="C15" s="39" t="s">
        <v>115</v>
      </c>
      <c r="D15" s="180" t="s">
        <v>190</v>
      </c>
      <c r="E15" s="180"/>
      <c r="F15" s="175" t="s">
        <v>68</v>
      </c>
      <c r="G15" s="40"/>
    </row>
    <row r="16" spans="1:7" ht="55.5" customHeight="1" x14ac:dyDescent="0.2">
      <c r="A16" s="161">
        <v>7</v>
      </c>
      <c r="B16" s="39" t="s">
        <v>220</v>
      </c>
      <c r="C16" s="197" t="s">
        <v>221</v>
      </c>
      <c r="D16" s="180" t="s">
        <v>232</v>
      </c>
      <c r="E16" s="180" t="s">
        <v>222</v>
      </c>
      <c r="F16" s="175" t="s">
        <v>68</v>
      </c>
      <c r="G16" s="40"/>
    </row>
    <row r="17" spans="1:7" ht="32.25" customHeight="1" x14ac:dyDescent="0.2">
      <c r="A17" s="161">
        <v>8</v>
      </c>
      <c r="B17" s="39" t="s">
        <v>223</v>
      </c>
      <c r="C17" s="197"/>
      <c r="D17" s="180" t="s">
        <v>224</v>
      </c>
      <c r="E17" s="180"/>
      <c r="F17" s="175" t="s">
        <v>68</v>
      </c>
      <c r="G17" s="40"/>
    </row>
    <row r="18" spans="1:7" ht="32.25" customHeight="1" x14ac:dyDescent="0.2">
      <c r="A18" s="161">
        <v>9</v>
      </c>
      <c r="B18" s="39" t="s">
        <v>199</v>
      </c>
      <c r="C18" s="197" t="s">
        <v>194</v>
      </c>
      <c r="D18" s="180" t="s">
        <v>225</v>
      </c>
      <c r="E18" s="180"/>
      <c r="F18" s="175" t="s">
        <v>68</v>
      </c>
      <c r="G18" s="40"/>
    </row>
    <row r="19" spans="1:7" ht="32.25" customHeight="1" x14ac:dyDescent="0.2">
      <c r="A19" s="161">
        <v>10</v>
      </c>
      <c r="B19" s="39" t="s">
        <v>116</v>
      </c>
      <c r="C19" s="197"/>
      <c r="D19" s="180" t="s">
        <v>122</v>
      </c>
      <c r="E19" s="180"/>
      <c r="F19" s="175" t="s">
        <v>68</v>
      </c>
      <c r="G19" s="40"/>
    </row>
    <row r="20" spans="1:7" ht="33.75" customHeight="1" x14ac:dyDescent="0.2">
      <c r="A20" s="161">
        <v>11</v>
      </c>
      <c r="B20" s="39" t="s">
        <v>226</v>
      </c>
      <c r="C20" s="39" t="s">
        <v>101</v>
      </c>
      <c r="D20" s="40" t="s">
        <v>227</v>
      </c>
      <c r="E20" s="40" t="s">
        <v>100</v>
      </c>
      <c r="F20" s="175" t="s">
        <v>68</v>
      </c>
      <c r="G20" s="40" t="s">
        <v>100</v>
      </c>
    </row>
    <row r="21" spans="1:7" ht="55.5" customHeight="1" x14ac:dyDescent="0.2">
      <c r="A21" s="161">
        <v>12</v>
      </c>
      <c r="B21" s="39" t="s">
        <v>228</v>
      </c>
      <c r="C21" s="39" t="s">
        <v>101</v>
      </c>
      <c r="D21" s="40" t="s">
        <v>229</v>
      </c>
      <c r="E21" s="40" t="s">
        <v>100</v>
      </c>
      <c r="F21" s="175" t="s">
        <v>68</v>
      </c>
      <c r="G21" s="40" t="s">
        <v>100</v>
      </c>
    </row>
    <row r="22" spans="1:7" s="194" customFormat="1" ht="110.25" customHeight="1" x14ac:dyDescent="0.2">
      <c r="A22" s="189">
        <v>13</v>
      </c>
      <c r="B22" s="190" t="s">
        <v>230</v>
      </c>
      <c r="C22" s="190" t="s">
        <v>101</v>
      </c>
      <c r="D22" s="191" t="s">
        <v>231</v>
      </c>
      <c r="E22" s="192" t="s">
        <v>233</v>
      </c>
      <c r="F22" s="193" t="s">
        <v>68</v>
      </c>
      <c r="G22" s="191" t="s">
        <v>100</v>
      </c>
    </row>
    <row r="23" spans="1:7" ht="87" customHeight="1" x14ac:dyDescent="0.2">
      <c r="A23" s="161">
        <v>14</v>
      </c>
      <c r="B23" s="39" t="s">
        <v>118</v>
      </c>
      <c r="C23" s="39" t="s">
        <v>101</v>
      </c>
      <c r="D23" s="40" t="s">
        <v>234</v>
      </c>
      <c r="E23" s="40" t="s">
        <v>191</v>
      </c>
      <c r="F23" s="175" t="s">
        <v>68</v>
      </c>
      <c r="G23" s="40" t="s">
        <v>100</v>
      </c>
    </row>
    <row r="24" spans="1:7" ht="29.25" customHeight="1" x14ac:dyDescent="0.2">
      <c r="A24" s="161">
        <v>15</v>
      </c>
      <c r="B24" s="39" t="s">
        <v>137</v>
      </c>
      <c r="C24" s="39" t="s">
        <v>101</v>
      </c>
      <c r="D24" s="40" t="s">
        <v>138</v>
      </c>
      <c r="E24" s="40" t="s">
        <v>100</v>
      </c>
      <c r="F24" s="175" t="s">
        <v>68</v>
      </c>
      <c r="G24" s="40" t="s">
        <v>100</v>
      </c>
    </row>
    <row r="25" spans="1:7" ht="13.5" thickBot="1" x14ac:dyDescent="0.25">
      <c r="A25" s="176">
        <v>16</v>
      </c>
      <c r="B25" s="162" t="s">
        <v>94</v>
      </c>
      <c r="C25" s="162"/>
      <c r="D25" s="163"/>
      <c r="E25" s="163"/>
      <c r="F25" s="163"/>
      <c r="G25" s="163"/>
    </row>
    <row r="26" spans="1:7" ht="14.25" x14ac:dyDescent="0.2">
      <c r="A26" s="177"/>
      <c r="B26" s="177"/>
      <c r="C26" s="177"/>
      <c r="D26" s="177"/>
      <c r="E26" s="177"/>
      <c r="F26" s="177"/>
      <c r="G26" s="178" t="s">
        <v>101</v>
      </c>
    </row>
    <row r="27" spans="1:7" ht="14.25" x14ac:dyDescent="0.2">
      <c r="A27" s="177"/>
      <c r="B27" s="177"/>
      <c r="C27" s="177"/>
      <c r="D27" s="177"/>
      <c r="E27" s="177"/>
      <c r="F27" s="177"/>
      <c r="G27" s="178"/>
    </row>
    <row r="28" spans="1:7" ht="14.25" x14ac:dyDescent="0.2">
      <c r="A28" s="177"/>
      <c r="B28" s="177"/>
      <c r="C28" s="177"/>
      <c r="D28" s="177"/>
      <c r="E28" s="177"/>
      <c r="F28" s="177"/>
      <c r="G28" s="178"/>
    </row>
    <row r="29" spans="1:7" ht="16.5" thickBot="1" x14ac:dyDescent="0.25">
      <c r="A29" s="300" t="s">
        <v>112</v>
      </c>
      <c r="B29" s="301"/>
      <c r="C29" s="301"/>
      <c r="D29" s="301"/>
      <c r="E29" s="301"/>
      <c r="F29" s="301"/>
      <c r="G29" s="301"/>
    </row>
    <row r="30" spans="1:7" ht="20.25" customHeight="1" thickTop="1" x14ac:dyDescent="0.2">
      <c r="A30" s="168"/>
      <c r="B30" s="169" t="s">
        <v>79</v>
      </c>
      <c r="C30" s="302" t="s">
        <v>114</v>
      </c>
      <c r="D30" s="303"/>
      <c r="E30" s="304"/>
      <c r="F30" s="170" t="s">
        <v>80</v>
      </c>
      <c r="G30" s="171" t="s">
        <v>112</v>
      </c>
    </row>
    <row r="31" spans="1:7" ht="21" customHeight="1" x14ac:dyDescent="0.2">
      <c r="A31" s="147"/>
      <c r="B31" s="148" t="s">
        <v>81</v>
      </c>
      <c r="C31" s="305" t="s">
        <v>121</v>
      </c>
      <c r="D31" s="306"/>
      <c r="E31" s="306"/>
      <c r="F31" s="306"/>
      <c r="G31" s="307"/>
    </row>
    <row r="32" spans="1:7" ht="16.5" customHeight="1" x14ac:dyDescent="0.2">
      <c r="A32" s="149"/>
      <c r="B32" s="148" t="s">
        <v>82</v>
      </c>
      <c r="C32" s="286" t="s">
        <v>123</v>
      </c>
      <c r="D32" s="287"/>
      <c r="E32" s="287"/>
      <c r="F32" s="287"/>
      <c r="G32" s="287"/>
    </row>
    <row r="33" spans="1:7" ht="9.75" customHeight="1" x14ac:dyDescent="0.2">
      <c r="A33" s="149"/>
      <c r="B33" s="148" t="s">
        <v>83</v>
      </c>
      <c r="C33" s="165"/>
      <c r="D33" s="165"/>
      <c r="E33" s="165"/>
      <c r="F33" s="165"/>
      <c r="G33" s="165"/>
    </row>
    <row r="34" spans="1:7" ht="238.5" customHeight="1" thickBot="1" x14ac:dyDescent="0.25">
      <c r="A34" s="150"/>
      <c r="B34" s="151" t="s">
        <v>84</v>
      </c>
      <c r="C34" s="288" t="s">
        <v>171</v>
      </c>
      <c r="D34" s="289"/>
      <c r="E34" s="289"/>
      <c r="F34" s="289"/>
      <c r="G34" s="290"/>
    </row>
    <row r="35" spans="1:7" ht="16.5" customHeight="1" x14ac:dyDescent="0.2">
      <c r="A35" s="152"/>
      <c r="B35" s="153" t="s">
        <v>85</v>
      </c>
      <c r="C35" s="291" t="s">
        <v>119</v>
      </c>
      <c r="D35" s="292"/>
      <c r="E35" s="293"/>
      <c r="F35" s="154" t="s">
        <v>86</v>
      </c>
      <c r="G35" s="172">
        <v>45244</v>
      </c>
    </row>
    <row r="36" spans="1:7" ht="18.75" customHeight="1" thickBot="1" x14ac:dyDescent="0.25">
      <c r="A36" s="155"/>
      <c r="B36" s="156" t="s">
        <v>87</v>
      </c>
      <c r="C36" s="294" t="s">
        <v>88</v>
      </c>
      <c r="D36" s="295"/>
      <c r="E36" s="296"/>
      <c r="F36" s="157" t="s">
        <v>89</v>
      </c>
      <c r="G36" s="173" t="s">
        <v>100</v>
      </c>
    </row>
    <row r="37" spans="1:7" ht="23.25" thickBot="1" x14ac:dyDescent="0.25">
      <c r="A37" s="158" t="s">
        <v>90</v>
      </c>
      <c r="B37" s="159" t="s">
        <v>91</v>
      </c>
      <c r="C37" s="159" t="s">
        <v>95</v>
      </c>
      <c r="D37" s="159" t="s">
        <v>92</v>
      </c>
      <c r="E37" s="159" t="s">
        <v>96</v>
      </c>
      <c r="F37" s="160" t="s">
        <v>74</v>
      </c>
      <c r="G37" s="174" t="s">
        <v>93</v>
      </c>
    </row>
    <row r="38" spans="1:7" ht="183.75" customHeight="1" x14ac:dyDescent="0.2">
      <c r="A38" s="161">
        <v>1</v>
      </c>
      <c r="B38" s="39" t="s">
        <v>139</v>
      </c>
      <c r="C38" s="39"/>
      <c r="D38" s="40" t="s">
        <v>140</v>
      </c>
      <c r="E38" s="40"/>
      <c r="F38" s="175" t="s">
        <v>68</v>
      </c>
      <c r="G38" s="40"/>
    </row>
    <row r="39" spans="1:7" ht="48" customHeight="1" x14ac:dyDescent="0.2">
      <c r="A39" s="161">
        <v>2</v>
      </c>
      <c r="B39" s="39" t="s">
        <v>155</v>
      </c>
      <c r="C39" s="39"/>
      <c r="D39" s="40" t="s">
        <v>156</v>
      </c>
      <c r="E39" s="40"/>
      <c r="F39" s="175" t="s">
        <v>68</v>
      </c>
      <c r="G39" s="40"/>
    </row>
    <row r="40" spans="1:7" ht="31.5" customHeight="1" x14ac:dyDescent="0.2">
      <c r="A40" s="161">
        <v>3</v>
      </c>
      <c r="B40" s="39" t="s">
        <v>141</v>
      </c>
      <c r="C40" s="39"/>
      <c r="D40" s="40" t="s">
        <v>142</v>
      </c>
      <c r="E40" s="40"/>
      <c r="F40" s="175" t="s">
        <v>68</v>
      </c>
      <c r="G40" s="40"/>
    </row>
    <row r="41" spans="1:7" ht="32.25" customHeight="1" x14ac:dyDescent="0.2">
      <c r="A41" s="161">
        <v>4</v>
      </c>
      <c r="B41" s="39" t="s">
        <v>125</v>
      </c>
      <c r="C41" s="39"/>
      <c r="D41" s="40" t="s">
        <v>143</v>
      </c>
      <c r="E41" s="40"/>
      <c r="F41" s="175" t="s">
        <v>68</v>
      </c>
      <c r="G41" s="40"/>
    </row>
    <row r="42" spans="1:7" ht="65.25" customHeight="1" x14ac:dyDescent="0.2">
      <c r="A42" s="161">
        <v>5</v>
      </c>
      <c r="B42" s="39" t="s">
        <v>144</v>
      </c>
      <c r="C42" s="39" t="s">
        <v>101</v>
      </c>
      <c r="D42" s="40" t="s">
        <v>148</v>
      </c>
      <c r="E42" s="40" t="s">
        <v>100</v>
      </c>
      <c r="F42" s="175" t="s">
        <v>68</v>
      </c>
      <c r="G42" s="40" t="s">
        <v>100</v>
      </c>
    </row>
    <row r="43" spans="1:7" ht="93.75" customHeight="1" x14ac:dyDescent="0.2">
      <c r="A43" s="161">
        <v>6</v>
      </c>
      <c r="B43" s="39" t="s">
        <v>145</v>
      </c>
      <c r="C43" s="39" t="s">
        <v>101</v>
      </c>
      <c r="D43" s="40" t="s">
        <v>189</v>
      </c>
      <c r="E43" s="40" t="s">
        <v>100</v>
      </c>
      <c r="F43" s="175" t="s">
        <v>68</v>
      </c>
      <c r="G43" s="40" t="s">
        <v>100</v>
      </c>
    </row>
    <row r="44" spans="1:7" ht="27.75" customHeight="1" x14ac:dyDescent="0.2">
      <c r="A44" s="161">
        <v>7</v>
      </c>
      <c r="B44" s="39" t="s">
        <v>118</v>
      </c>
      <c r="C44" s="39"/>
      <c r="D44" s="40" t="s">
        <v>126</v>
      </c>
      <c r="E44" s="40"/>
      <c r="F44" s="175" t="s">
        <v>68</v>
      </c>
      <c r="G44" s="40"/>
    </row>
    <row r="45" spans="1:7" ht="95.25" customHeight="1" x14ac:dyDescent="0.2">
      <c r="A45" s="161">
        <v>8</v>
      </c>
      <c r="B45" s="39" t="s">
        <v>128</v>
      </c>
      <c r="C45" s="39"/>
      <c r="D45" s="40" t="s">
        <v>149</v>
      </c>
      <c r="E45" s="40" t="s">
        <v>152</v>
      </c>
      <c r="F45" s="175" t="s">
        <v>68</v>
      </c>
      <c r="G45" s="40"/>
    </row>
    <row r="46" spans="1:7" ht="61.5" customHeight="1" x14ac:dyDescent="0.2">
      <c r="A46" s="161">
        <v>9</v>
      </c>
      <c r="B46" s="39" t="s">
        <v>146</v>
      </c>
      <c r="C46" s="39" t="s">
        <v>115</v>
      </c>
      <c r="D46" s="40" t="s">
        <v>185</v>
      </c>
      <c r="E46" s="40" t="s">
        <v>100</v>
      </c>
      <c r="F46" s="175" t="s">
        <v>68</v>
      </c>
      <c r="G46" s="40" t="s">
        <v>100</v>
      </c>
    </row>
    <row r="47" spans="1:7" ht="26.25" customHeight="1" x14ac:dyDescent="0.2">
      <c r="A47" s="182">
        <v>10</v>
      </c>
      <c r="B47" s="183" t="s">
        <v>118</v>
      </c>
      <c r="C47" s="183"/>
      <c r="D47" s="181" t="s">
        <v>126</v>
      </c>
      <c r="E47" s="181"/>
      <c r="F47" s="175" t="s">
        <v>68</v>
      </c>
      <c r="G47" s="181"/>
    </row>
    <row r="48" spans="1:7" ht="86.25" customHeight="1" x14ac:dyDescent="0.2">
      <c r="A48" s="182">
        <v>11</v>
      </c>
      <c r="B48" s="39" t="s">
        <v>128</v>
      </c>
      <c r="C48" s="183"/>
      <c r="D48" s="181" t="s">
        <v>150</v>
      </c>
      <c r="E48" s="40" t="s">
        <v>151</v>
      </c>
      <c r="F48" s="175" t="s">
        <v>68</v>
      </c>
      <c r="G48" s="181"/>
    </row>
    <row r="49" spans="1:7" ht="60" customHeight="1" x14ac:dyDescent="0.2">
      <c r="A49" s="182">
        <v>12</v>
      </c>
      <c r="B49" s="183" t="s">
        <v>147</v>
      </c>
      <c r="C49" s="183"/>
      <c r="D49" s="181" t="s">
        <v>127</v>
      </c>
      <c r="E49" s="181"/>
      <c r="F49" s="175" t="s">
        <v>68</v>
      </c>
      <c r="G49" s="181"/>
    </row>
    <row r="50" spans="1:7" ht="27.75" customHeight="1" x14ac:dyDescent="0.2">
      <c r="A50" s="184">
        <v>13</v>
      </c>
      <c r="B50" s="185" t="s">
        <v>118</v>
      </c>
      <c r="C50" s="185"/>
      <c r="D50" s="40" t="s">
        <v>126</v>
      </c>
      <c r="E50" s="181"/>
      <c r="F50" s="175" t="s">
        <v>68</v>
      </c>
      <c r="G50" s="181"/>
    </row>
    <row r="51" spans="1:7" ht="87" customHeight="1" x14ac:dyDescent="0.2">
      <c r="A51" s="184">
        <v>14</v>
      </c>
      <c r="B51" s="185" t="s">
        <v>128</v>
      </c>
      <c r="C51" s="185"/>
      <c r="D51" s="181" t="s">
        <v>153</v>
      </c>
      <c r="E51" s="181" t="s">
        <v>154</v>
      </c>
      <c r="F51" s="175" t="s">
        <v>68</v>
      </c>
      <c r="G51" s="181"/>
    </row>
    <row r="52" spans="1:7" ht="46.5" customHeight="1" x14ac:dyDescent="0.2">
      <c r="A52" s="184">
        <v>15</v>
      </c>
      <c r="B52" s="185" t="s">
        <v>161</v>
      </c>
      <c r="C52" s="185"/>
      <c r="D52" s="181" t="s">
        <v>157</v>
      </c>
      <c r="E52" s="181"/>
      <c r="F52" s="175" t="s">
        <v>68</v>
      </c>
      <c r="G52" s="181"/>
    </row>
    <row r="53" spans="1:7" ht="29.25" customHeight="1" x14ac:dyDescent="0.2">
      <c r="A53" s="184">
        <v>16</v>
      </c>
      <c r="B53" s="185" t="s">
        <v>160</v>
      </c>
      <c r="C53" s="185"/>
      <c r="D53" s="181" t="s">
        <v>158</v>
      </c>
      <c r="E53" s="181"/>
      <c r="F53" s="175" t="s">
        <v>68</v>
      </c>
      <c r="G53" s="181"/>
    </row>
    <row r="54" spans="1:7" ht="90.75" customHeight="1" x14ac:dyDescent="0.2">
      <c r="A54" s="184">
        <v>17</v>
      </c>
      <c r="B54" s="185" t="s">
        <v>159</v>
      </c>
      <c r="C54" s="185"/>
      <c r="D54" s="40" t="s">
        <v>185</v>
      </c>
      <c r="E54" s="181"/>
      <c r="F54" s="175" t="s">
        <v>68</v>
      </c>
      <c r="G54" s="181"/>
    </row>
    <row r="55" spans="1:7" ht="34.5" customHeight="1" x14ac:dyDescent="0.2">
      <c r="A55" s="184">
        <v>18</v>
      </c>
      <c r="B55" s="185" t="s">
        <v>162</v>
      </c>
      <c r="C55" s="185"/>
      <c r="D55" s="181" t="s">
        <v>163</v>
      </c>
      <c r="E55" s="181" t="s">
        <v>130</v>
      </c>
      <c r="F55" s="175" t="s">
        <v>68</v>
      </c>
      <c r="G55" s="181"/>
    </row>
    <row r="56" spans="1:7" ht="70.5" customHeight="1" x14ac:dyDescent="0.2">
      <c r="A56" s="184">
        <v>19</v>
      </c>
      <c r="B56" s="185" t="s">
        <v>131</v>
      </c>
      <c r="C56" s="185"/>
      <c r="D56" s="181" t="s">
        <v>173</v>
      </c>
      <c r="E56" s="181"/>
      <c r="F56" s="175" t="s">
        <v>68</v>
      </c>
      <c r="G56" s="181"/>
    </row>
    <row r="57" spans="1:7" ht="54" customHeight="1" x14ac:dyDescent="0.2">
      <c r="A57" s="184">
        <v>20</v>
      </c>
      <c r="B57" s="185" t="s">
        <v>132</v>
      </c>
      <c r="C57" s="185"/>
      <c r="D57" s="181" t="s">
        <v>129</v>
      </c>
      <c r="E57" s="181" t="s">
        <v>115</v>
      </c>
      <c r="F57" s="175" t="s">
        <v>68</v>
      </c>
      <c r="G57" s="181"/>
    </row>
    <row r="58" spans="1:7" ht="90" customHeight="1" x14ac:dyDescent="0.2">
      <c r="A58" s="184">
        <v>21</v>
      </c>
      <c r="B58" s="185" t="s">
        <v>118</v>
      </c>
      <c r="C58" s="185"/>
      <c r="D58" s="181" t="s">
        <v>164</v>
      </c>
      <c r="E58" s="181" t="s">
        <v>165</v>
      </c>
      <c r="F58" s="175" t="s">
        <v>68</v>
      </c>
      <c r="G58" s="181"/>
    </row>
    <row r="59" spans="1:7" ht="34.5" customHeight="1" x14ac:dyDescent="0.2">
      <c r="A59" s="184">
        <v>22</v>
      </c>
      <c r="B59" s="185" t="s">
        <v>161</v>
      </c>
      <c r="C59" s="185"/>
      <c r="D59" s="181" t="s">
        <v>166</v>
      </c>
      <c r="E59" s="181" t="s">
        <v>166</v>
      </c>
      <c r="F59" s="175" t="s">
        <v>68</v>
      </c>
      <c r="G59" s="181"/>
    </row>
    <row r="60" spans="1:7" ht="25.5" customHeight="1" x14ac:dyDescent="0.2">
      <c r="A60" s="184">
        <v>23</v>
      </c>
      <c r="B60" s="185" t="s">
        <v>167</v>
      </c>
      <c r="C60" s="185"/>
      <c r="D60" s="181" t="s">
        <v>168</v>
      </c>
      <c r="E60" s="181"/>
      <c r="F60" s="175" t="s">
        <v>68</v>
      </c>
      <c r="G60" s="181"/>
    </row>
    <row r="61" spans="1:7" ht="90.75" customHeight="1" x14ac:dyDescent="0.2">
      <c r="A61" s="184">
        <v>24</v>
      </c>
      <c r="B61" s="185" t="s">
        <v>169</v>
      </c>
      <c r="C61" s="185"/>
      <c r="D61" s="40" t="s">
        <v>185</v>
      </c>
      <c r="E61" s="181"/>
      <c r="F61" s="175" t="s">
        <v>68</v>
      </c>
      <c r="G61" s="181"/>
    </row>
    <row r="62" spans="1:7" ht="64.5" customHeight="1" x14ac:dyDescent="0.2">
      <c r="A62" s="184">
        <v>25</v>
      </c>
      <c r="B62" s="185" t="s">
        <v>118</v>
      </c>
      <c r="C62" s="185"/>
      <c r="D62" s="181" t="s">
        <v>172</v>
      </c>
      <c r="E62" s="181" t="s">
        <v>170</v>
      </c>
      <c r="F62" s="175" t="s">
        <v>68</v>
      </c>
      <c r="G62" s="181"/>
    </row>
    <row r="63" spans="1:7" ht="81.75" customHeight="1" x14ac:dyDescent="0.2">
      <c r="A63" s="184">
        <v>26</v>
      </c>
      <c r="B63" s="185" t="s">
        <v>174</v>
      </c>
      <c r="C63" s="185"/>
      <c r="D63" s="40" t="s">
        <v>185</v>
      </c>
      <c r="E63" s="181"/>
      <c r="F63" s="175" t="s">
        <v>68</v>
      </c>
      <c r="G63" s="181"/>
    </row>
    <row r="64" spans="1:7" ht="66" customHeight="1" x14ac:dyDescent="0.2">
      <c r="A64" s="184">
        <v>27</v>
      </c>
      <c r="B64" s="185" t="s">
        <v>175</v>
      </c>
      <c r="C64" s="185"/>
      <c r="D64" s="181" t="s">
        <v>177</v>
      </c>
      <c r="E64" s="181" t="s">
        <v>176</v>
      </c>
      <c r="F64" s="175" t="s">
        <v>68</v>
      </c>
      <c r="G64" s="181"/>
    </row>
    <row r="65" spans="1:7" ht="13.5" thickBot="1" x14ac:dyDescent="0.25">
      <c r="A65" s="176">
        <v>28</v>
      </c>
      <c r="B65" s="162" t="s">
        <v>94</v>
      </c>
      <c r="C65" s="162"/>
      <c r="D65" s="163"/>
      <c r="E65" s="163"/>
      <c r="F65" s="163"/>
      <c r="G65" s="163"/>
    </row>
    <row r="68" spans="1:7" ht="16.5" thickBot="1" x14ac:dyDescent="0.25">
      <c r="A68" s="300" t="s">
        <v>133</v>
      </c>
      <c r="B68" s="301"/>
      <c r="C68" s="301"/>
      <c r="D68" s="301"/>
      <c r="E68" s="301"/>
      <c r="F68" s="301"/>
      <c r="G68" s="301"/>
    </row>
    <row r="69" spans="1:7" ht="15.75" customHeight="1" thickTop="1" x14ac:dyDescent="0.2">
      <c r="A69" s="168"/>
      <c r="B69" s="169" t="s">
        <v>79</v>
      </c>
      <c r="C69" s="302" t="s">
        <v>113</v>
      </c>
      <c r="D69" s="303"/>
      <c r="E69" s="304"/>
      <c r="F69" s="170" t="s">
        <v>80</v>
      </c>
      <c r="G69" s="171" t="s">
        <v>133</v>
      </c>
    </row>
    <row r="70" spans="1:7" ht="20.25" customHeight="1" x14ac:dyDescent="0.2">
      <c r="A70" s="147"/>
      <c r="B70" s="148" t="s">
        <v>81</v>
      </c>
      <c r="C70" s="305" t="s">
        <v>120</v>
      </c>
      <c r="D70" s="306"/>
      <c r="E70" s="306"/>
      <c r="F70" s="306"/>
      <c r="G70" s="307"/>
    </row>
    <row r="71" spans="1:7" ht="14.25" customHeight="1" x14ac:dyDescent="0.2">
      <c r="A71" s="149"/>
      <c r="B71" s="148" t="s">
        <v>82</v>
      </c>
      <c r="C71" s="305"/>
      <c r="D71" s="306"/>
      <c r="E71" s="306"/>
      <c r="F71" s="306"/>
      <c r="G71" s="307"/>
    </row>
    <row r="72" spans="1:7" ht="18" customHeight="1" x14ac:dyDescent="0.2">
      <c r="A72" s="149"/>
      <c r="B72" s="148" t="s">
        <v>83</v>
      </c>
      <c r="C72" s="286"/>
      <c r="D72" s="287"/>
      <c r="E72" s="287"/>
      <c r="F72" s="287"/>
      <c r="G72" s="287"/>
    </row>
    <row r="73" spans="1:7" ht="113.25" customHeight="1" thickBot="1" x14ac:dyDescent="0.25">
      <c r="A73" s="150"/>
      <c r="B73" s="151" t="s">
        <v>84</v>
      </c>
      <c r="C73" s="288" t="s">
        <v>193</v>
      </c>
      <c r="D73" s="289"/>
      <c r="E73" s="289"/>
      <c r="F73" s="289"/>
      <c r="G73" s="290"/>
    </row>
    <row r="74" spans="1:7" x14ac:dyDescent="0.2">
      <c r="A74" s="152"/>
      <c r="B74" s="153" t="s">
        <v>85</v>
      </c>
      <c r="C74" s="291" t="s">
        <v>99</v>
      </c>
      <c r="D74" s="292"/>
      <c r="E74" s="293"/>
      <c r="F74" s="154" t="s">
        <v>86</v>
      </c>
      <c r="G74" s="172">
        <v>45250</v>
      </c>
    </row>
    <row r="75" spans="1:7" ht="13.5" thickBot="1" x14ac:dyDescent="0.25">
      <c r="A75" s="155"/>
      <c r="B75" s="156" t="s">
        <v>87</v>
      </c>
      <c r="C75" s="294" t="s">
        <v>88</v>
      </c>
      <c r="D75" s="295"/>
      <c r="E75" s="296"/>
      <c r="F75" s="157" t="s">
        <v>89</v>
      </c>
      <c r="G75" s="173" t="s">
        <v>100</v>
      </c>
    </row>
    <row r="76" spans="1:7" ht="23.25" thickBot="1" x14ac:dyDescent="0.25">
      <c r="A76" s="158" t="s">
        <v>90</v>
      </c>
      <c r="B76" s="159" t="s">
        <v>91</v>
      </c>
      <c r="C76" s="159" t="s">
        <v>95</v>
      </c>
      <c r="D76" s="159" t="s">
        <v>92</v>
      </c>
      <c r="E76" s="159" t="s">
        <v>96</v>
      </c>
      <c r="F76" s="160" t="s">
        <v>74</v>
      </c>
      <c r="G76" s="174" t="s">
        <v>93</v>
      </c>
    </row>
    <row r="77" spans="1:7" ht="193.5" customHeight="1" x14ac:dyDescent="0.2">
      <c r="A77" s="161">
        <v>1</v>
      </c>
      <c r="B77" s="39" t="s">
        <v>178</v>
      </c>
      <c r="C77" s="39" t="s">
        <v>115</v>
      </c>
      <c r="D77" s="40" t="s">
        <v>179</v>
      </c>
      <c r="E77" s="40" t="s">
        <v>100</v>
      </c>
      <c r="F77" s="175" t="s">
        <v>68</v>
      </c>
      <c r="G77" s="40" t="s">
        <v>100</v>
      </c>
    </row>
    <row r="78" spans="1:7" ht="24" customHeight="1" x14ac:dyDescent="0.2">
      <c r="A78" s="161">
        <v>2</v>
      </c>
      <c r="B78" s="39" t="s">
        <v>124</v>
      </c>
      <c r="C78" s="39"/>
      <c r="D78" s="40" t="s">
        <v>180</v>
      </c>
      <c r="E78" s="40"/>
      <c r="F78" s="175" t="s">
        <v>68</v>
      </c>
      <c r="G78" s="40"/>
    </row>
    <row r="79" spans="1:7" ht="51.75" customHeight="1" x14ac:dyDescent="0.2">
      <c r="A79" s="161">
        <v>3</v>
      </c>
      <c r="B79" s="39" t="s">
        <v>181</v>
      </c>
      <c r="C79" s="39"/>
      <c r="D79" s="180" t="s">
        <v>182</v>
      </c>
      <c r="E79" s="180"/>
      <c r="F79" s="175" t="s">
        <v>68</v>
      </c>
      <c r="G79" s="40"/>
    </row>
    <row r="80" spans="1:7" ht="45.75" customHeight="1" x14ac:dyDescent="0.2">
      <c r="A80" s="161">
        <v>4</v>
      </c>
      <c r="B80" s="39" t="s">
        <v>184</v>
      </c>
      <c r="C80" s="39"/>
      <c r="D80" s="180" t="s">
        <v>183</v>
      </c>
      <c r="E80" s="180"/>
      <c r="F80" s="175" t="s">
        <v>68</v>
      </c>
      <c r="G80" s="40"/>
    </row>
    <row r="81" spans="1:7" ht="51" customHeight="1" x14ac:dyDescent="0.2">
      <c r="A81" s="161">
        <v>5</v>
      </c>
      <c r="B81" s="39" t="s">
        <v>195</v>
      </c>
      <c r="C81" s="39"/>
      <c r="D81" s="180" t="s">
        <v>196</v>
      </c>
      <c r="E81" s="180"/>
      <c r="F81" s="175"/>
      <c r="G81" s="40"/>
    </row>
    <row r="82" spans="1:7" ht="27" customHeight="1" x14ac:dyDescent="0.2">
      <c r="A82" s="161">
        <v>6</v>
      </c>
      <c r="B82" s="39" t="s">
        <v>197</v>
      </c>
      <c r="C82" s="39"/>
      <c r="D82" s="180" t="s">
        <v>198</v>
      </c>
      <c r="E82" s="180"/>
      <c r="F82" s="175"/>
      <c r="G82" s="40"/>
    </row>
    <row r="83" spans="1:7" ht="27" customHeight="1" x14ac:dyDescent="0.2">
      <c r="A83" s="161">
        <v>7</v>
      </c>
      <c r="B83" s="195" t="s">
        <v>200</v>
      </c>
      <c r="D83" s="180" t="s">
        <v>201</v>
      </c>
      <c r="E83" s="180"/>
      <c r="F83" s="175" t="s">
        <v>68</v>
      </c>
      <c r="G83" s="40"/>
    </row>
    <row r="84" spans="1:7" ht="20.25" customHeight="1" x14ac:dyDescent="0.2">
      <c r="A84" s="161">
        <v>8</v>
      </c>
      <c r="B84" s="39" t="s">
        <v>202</v>
      </c>
      <c r="C84" s="39" t="s">
        <v>194</v>
      </c>
      <c r="D84" s="180" t="s">
        <v>203</v>
      </c>
      <c r="E84" s="180"/>
      <c r="F84" s="175" t="s">
        <v>68</v>
      </c>
      <c r="G84" s="40"/>
    </row>
    <row r="85" spans="1:7" ht="36.75" customHeight="1" x14ac:dyDescent="0.2">
      <c r="A85" s="161">
        <v>9</v>
      </c>
      <c r="B85" s="39" t="s">
        <v>107</v>
      </c>
      <c r="C85" s="39" t="s">
        <v>101</v>
      </c>
      <c r="D85" s="40" t="s">
        <v>204</v>
      </c>
      <c r="E85" s="40"/>
      <c r="F85" s="175" t="s">
        <v>68</v>
      </c>
      <c r="G85" s="40" t="s">
        <v>100</v>
      </c>
    </row>
    <row r="86" spans="1:7" ht="42.75" customHeight="1" x14ac:dyDescent="0.2">
      <c r="A86" s="161">
        <v>10</v>
      </c>
      <c r="B86" s="39" t="s">
        <v>205</v>
      </c>
      <c r="C86" s="39"/>
      <c r="D86" s="180" t="s">
        <v>206</v>
      </c>
      <c r="E86" s="40"/>
      <c r="F86" s="175" t="s">
        <v>68</v>
      </c>
      <c r="G86" s="40"/>
    </row>
    <row r="87" spans="1:7" ht="111" customHeight="1" x14ac:dyDescent="0.2">
      <c r="A87" s="161">
        <v>11</v>
      </c>
      <c r="B87" s="39" t="s">
        <v>207</v>
      </c>
      <c r="C87" s="39"/>
      <c r="D87" s="180" t="s">
        <v>208</v>
      </c>
      <c r="E87" s="40" t="s">
        <v>210</v>
      </c>
      <c r="F87" s="175" t="s">
        <v>68</v>
      </c>
      <c r="G87" s="40"/>
    </row>
    <row r="88" spans="1:7" s="194" customFormat="1" ht="21" customHeight="1" x14ac:dyDescent="0.2">
      <c r="A88" s="189">
        <v>12</v>
      </c>
      <c r="B88" s="190" t="s">
        <v>175</v>
      </c>
      <c r="C88" s="190"/>
      <c r="D88" s="191" t="s">
        <v>186</v>
      </c>
      <c r="E88" s="191"/>
      <c r="F88" s="175" t="s">
        <v>68</v>
      </c>
      <c r="G88" s="191"/>
    </row>
    <row r="89" spans="1:7" ht="26.25" customHeight="1" x14ac:dyDescent="0.2">
      <c r="A89" s="161">
        <v>13</v>
      </c>
      <c r="B89" s="39" t="s">
        <v>209</v>
      </c>
      <c r="C89" s="39"/>
      <c r="D89" s="40" t="s">
        <v>108</v>
      </c>
      <c r="E89" s="40"/>
      <c r="F89" s="175" t="s">
        <v>68</v>
      </c>
      <c r="G89" s="40"/>
    </row>
    <row r="90" spans="1:7" ht="30" customHeight="1" x14ac:dyDescent="0.2">
      <c r="A90" s="161">
        <v>14</v>
      </c>
      <c r="B90" s="39" t="s">
        <v>211</v>
      </c>
      <c r="C90" s="39" t="s">
        <v>101</v>
      </c>
      <c r="D90" s="40" t="s">
        <v>212</v>
      </c>
      <c r="E90" s="40" t="s">
        <v>100</v>
      </c>
      <c r="F90" s="175" t="s">
        <v>68</v>
      </c>
      <c r="G90" s="40" t="s">
        <v>100</v>
      </c>
    </row>
    <row r="91" spans="1:7" ht="33.75" customHeight="1" x14ac:dyDescent="0.2">
      <c r="A91" s="161">
        <v>15</v>
      </c>
      <c r="B91" s="39" t="s">
        <v>109</v>
      </c>
      <c r="C91" s="39" t="s">
        <v>101</v>
      </c>
      <c r="D91" s="40" t="s">
        <v>110</v>
      </c>
      <c r="E91" s="40" t="s">
        <v>100</v>
      </c>
      <c r="F91" s="175" t="s">
        <v>68</v>
      </c>
      <c r="G91" s="40" t="s">
        <v>100</v>
      </c>
    </row>
    <row r="92" spans="1:7" ht="13.5" thickBot="1" x14ac:dyDescent="0.25">
      <c r="A92" s="176">
        <v>16</v>
      </c>
      <c r="B92" s="162" t="s">
        <v>94</v>
      </c>
      <c r="C92" s="162"/>
      <c r="D92" s="163"/>
      <c r="E92" s="163"/>
      <c r="F92" s="175" t="s">
        <v>68</v>
      </c>
      <c r="G92" s="163"/>
    </row>
    <row r="93" spans="1:7" x14ac:dyDescent="0.2">
      <c r="A93" s="187"/>
    </row>
  </sheetData>
  <mergeCells count="23">
    <mergeCell ref="C30:E30"/>
    <mergeCell ref="C31:G31"/>
    <mergeCell ref="A1:G1"/>
    <mergeCell ref="C2:E2"/>
    <mergeCell ref="C3:G3"/>
    <mergeCell ref="C4:G4"/>
    <mergeCell ref="C5:G5"/>
    <mergeCell ref="C72:G72"/>
    <mergeCell ref="C73:G73"/>
    <mergeCell ref="C74:E74"/>
    <mergeCell ref="C75:E75"/>
    <mergeCell ref="C6:G6"/>
    <mergeCell ref="A68:G68"/>
    <mergeCell ref="C69:E69"/>
    <mergeCell ref="C70:G70"/>
    <mergeCell ref="C71:G71"/>
    <mergeCell ref="C32:G32"/>
    <mergeCell ref="C34:G34"/>
    <mergeCell ref="C35:E35"/>
    <mergeCell ref="C36:E36"/>
    <mergeCell ref="C7:E7"/>
    <mergeCell ref="C8:E8"/>
    <mergeCell ref="A29:G29"/>
  </mergeCells>
  <phoneticPr fontId="8" type="noConversion"/>
  <dataValidations count="1">
    <dataValidation type="list" allowBlank="1" showInputMessage="1" promptTitle="Valid values include:" prompt="U - Untested_x000a_P - Pass_x000a_F - Fail_x000a_B - Blocked_x000a_S - Skipped_x000a_n/a - Not applicable_x000a_" sqref="F77:F92 F38:F64 F10:F24" xr:uid="{B6062B6E-F17A-4C38-9ABA-6594118A4455}">
      <formula1>"U,P,F,B,S,n/a"</formula1>
    </dataValidation>
  </dataValidations>
  <pageMargins left="0.7" right="0.7" top="0.75" bottom="0.75" header="0.3" footer="0.3"/>
  <pageSetup paperSize="9"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omments xmlns="https://web.wps.cn/et/2018/main" xmlns:s="http://schemas.openxmlformats.org/spreadsheetml/2006/main">
  <commentList sheetStid="32582">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84">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88">
    <comment s:ref="A1" rgbClr="CFC42C"/>
    <comment s:ref="D4" rgbClr="CFC42C"/>
    <comment s:ref="E4" rgbClr="CFC42C"/>
    <comment s:ref="F4" rgbClr="CFC42C"/>
    <comment s:ref="G4" rgbClr="CFC42C"/>
    <comment s:ref="A12" rgbClr="CFC42C"/>
    <comment s:ref="B12" rgbClr="CFC42C"/>
    <comment s:ref="C12" rgbClr="CFC42C"/>
    <comment s:ref="D12" rgbClr="CFC42C"/>
    <comment s:ref="E12" rgbClr="CFC42C"/>
    <comment s:ref="F12" rgbClr="CFC42C"/>
    <comment s:ref="G12" rgbClr="CFC42C"/>
    <comment s:ref="H12" rgbClr="CFC42C"/>
    <comment s:ref="I12" rgbClr="CFC42C"/>
  </commentList>
  <commentList sheetStid="32586">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90">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92">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94">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96">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98">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600">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602">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605">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607">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609">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611">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613">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615">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57"/>
</comment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Snapshot</vt:lpstr>
      <vt:lpstr>Trend</vt:lpstr>
      <vt:lpstr>Use Cases</vt:lpstr>
      <vt:lpstr>Load Blend to Bulker</vt:lpstr>
      <vt:lpstr>UC009</vt:lpstr>
    </vt:vector>
  </TitlesOfParts>
  <Company>WinTestGear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Test Case Manager</dc:title>
  <dc:subject>Excel Test Case Manager</dc:subject>
  <dc:creator>Matt Pierce</dc:creator>
  <cp:lastModifiedBy>孙婷</cp:lastModifiedBy>
  <cp:lastPrinted>2010-01-30T03:11:00Z</cp:lastPrinted>
  <dcterms:created xsi:type="dcterms:W3CDTF">1996-10-14T23:33:00Z</dcterms:created>
  <dcterms:modified xsi:type="dcterms:W3CDTF">2023-11-30T02:04:49Z</dcterms:modified>
  <cp:category>Test Case Management</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wner">
    <vt:lpwstr>WinTestGear</vt:lpwstr>
  </property>
  <property fmtid="{D5CDD505-2E9C-101B-9397-08002B2CF9AE}" pid="3" name="Publisher">
    <vt:lpwstr>WinTestGear</vt:lpwstr>
  </property>
  <property fmtid="{D5CDD505-2E9C-101B-9397-08002B2CF9AE}" pid="4" name="ICV">
    <vt:lpwstr>7FA7CA2AE56B4BC99779EBCBC8F1811E</vt:lpwstr>
  </property>
  <property fmtid="{D5CDD505-2E9C-101B-9397-08002B2CF9AE}" pid="5" name="KSOProductBuildVer">
    <vt:lpwstr>2052-11.1.0.11365</vt:lpwstr>
  </property>
</Properties>
</file>