
<file path=[Content_Types].xml><?xml version="1.0" encoding="utf-8"?>
<Types xmlns="http://schemas.openxmlformats.org/package/2006/content-types">
  <Default Extension="bin" ContentType="application/vnd.openxmlformats-officedocument.oleObject"/>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printerSettings/printerSettings1.bin" ContentType="application/vnd.openxmlformats-officedocument.spreadsheetml.printerSettings"/>
  <Override PartName="/xl/drawings/drawing3.xml" ContentType="application/vnd.openxmlformats-officedocument.drawing+xml"/>
  <Override PartName="/xl/printerSettings/printerSettings2.bin" ContentType="application/vnd.openxmlformats-officedocument.spreadsheetml.printerSettings"/>
  <Override PartName="/xl/drawings/drawing4.xml" ContentType="application/vnd.openxmlformats-officedocument.drawing+xml"/>
  <Override PartName="/xl/comments3.xml" ContentType="application/vnd.openxmlformats-officedocument.spreadsheetml.comments+xml"/>
  <Override PartName="/xl/charts/chart6.xml" ContentType="application/vnd.openxmlformats-officedocument.drawingml.chart+xml"/>
  <Override PartName="/xl/printerSettings/printerSettings3.bin" ContentType="application/vnd.openxmlformats-officedocument.spreadsheetml.printerSettings"/>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D:\SanjelDocuments\trunk\Requirements\Phase 63 - Product Haul clean up\Test Case\Schedule Blend\"/>
    </mc:Choice>
  </mc:AlternateContent>
  <xr:revisionPtr revIDLastSave="0" documentId="13_ncr:1_{C649C54E-58E8-45E3-9986-93EAA9E488EB}" xr6:coauthVersionLast="47" xr6:coauthVersionMax="47" xr10:uidLastSave="{00000000-0000-0000-0000-000000000000}"/>
  <bookViews>
    <workbookView xWindow="-120" yWindow="-120" windowWidth="29040" windowHeight="15840" tabRatio="959" activeTab="4" xr2:uid="{00000000-000D-0000-FFFF-FFFF00000000}"/>
  </bookViews>
  <sheets>
    <sheet name="Snapshot" sheetId="5" r:id="rId1"/>
    <sheet name="Trend" sheetId="32538" r:id="rId2"/>
    <sheet name="Use Cases" sheetId="32578" r:id="rId3"/>
    <sheet name="Schedule Blend Request" sheetId="32615" r:id="rId4"/>
    <sheet name="UC007" sheetId="32619"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0" i="32615" l="1"/>
  <c r="E10" i="32615"/>
  <c r="G8" i="32615"/>
  <c r="E8" i="32615"/>
  <c r="G7" i="32615"/>
  <c r="E7" i="32615"/>
  <c r="G6" i="32615"/>
  <c r="E6" i="32615"/>
  <c r="G5" i="32615"/>
  <c r="E5" i="32615"/>
  <c r="G4" i="32615"/>
  <c r="G9" i="32615" s="1"/>
  <c r="E4" i="32615"/>
  <c r="E9" i="32615" s="1"/>
  <c r="A1" i="32615"/>
  <c r="L44" i="5"/>
  <c r="L40" i="5"/>
  <c r="L39" i="5"/>
  <c r="L38" i="5"/>
  <c r="L37" i="5"/>
  <c r="L36" i="5"/>
  <c r="L42" i="5" s="1"/>
  <c r="A34" i="32538"/>
  <c r="A35" i="32538" s="1"/>
  <c r="A36" i="32538" s="1"/>
  <c r="A37" i="32538" s="1"/>
  <c r="A38" i="32538" s="1"/>
  <c r="A39" i="32538" s="1"/>
  <c r="A40" i="32538" s="1"/>
  <c r="A41" i="32538" s="1"/>
  <c r="A42" i="32538" s="1"/>
  <c r="F3" i="32538"/>
  <c r="F2" i="32538"/>
  <c r="J44" i="5"/>
  <c r="J40" i="5"/>
  <c r="J39" i="5"/>
  <c r="E38" i="5"/>
  <c r="A38" i="5"/>
  <c r="J37" i="5"/>
  <c r="E37" i="5"/>
  <c r="D37" i="5"/>
  <c r="A37" i="5"/>
  <c r="J36" i="5"/>
  <c r="J42" i="5" s="1"/>
  <c r="K42" i="5" s="1"/>
  <c r="E36" i="5"/>
  <c r="D36" i="5"/>
  <c r="A36" i="5"/>
  <c r="E35" i="5"/>
  <c r="D35" i="5"/>
  <c r="A35" i="5"/>
  <c r="E34" i="5"/>
  <c r="D34" i="5"/>
  <c r="A34" i="5"/>
  <c r="E33" i="5"/>
  <c r="D33" i="5"/>
  <c r="A33" i="5"/>
  <c r="E32" i="5"/>
  <c r="D32" i="5"/>
  <c r="A32" i="5"/>
  <c r="E31" i="5"/>
  <c r="D31" i="5"/>
  <c r="A31" i="5"/>
  <c r="E30" i="5"/>
  <c r="D30" i="5"/>
  <c r="A30" i="5"/>
  <c r="E29" i="5"/>
  <c r="D29" i="5"/>
  <c r="A29" i="5"/>
  <c r="E28" i="5"/>
  <c r="D28" i="5"/>
  <c r="A28" i="5"/>
  <c r="E27" i="5"/>
  <c r="D27" i="5"/>
  <c r="A27" i="5"/>
  <c r="E26" i="5"/>
  <c r="D26" i="5"/>
  <c r="A26" i="5"/>
  <c r="E25" i="5"/>
  <c r="D25" i="5"/>
  <c r="A25" i="5"/>
  <c r="E24" i="5"/>
  <c r="D24" i="5"/>
  <c r="A24" i="5"/>
  <c r="E23" i="5"/>
  <c r="D23" i="5"/>
  <c r="A23" i="5"/>
  <c r="E22" i="5"/>
  <c r="D22" i="5"/>
  <c r="A22" i="5"/>
  <c r="A21" i="5"/>
  <c r="F3" i="5"/>
  <c r="F2" i="5"/>
  <c r="K37" i="5" l="1"/>
  <c r="K39" i="5"/>
  <c r="K40" i="5"/>
  <c r="K36" i="5"/>
  <c r="E21" i="5"/>
  <c r="E40" i="5" s="1"/>
  <c r="D21" i="5"/>
  <c r="D40" i="5" s="1"/>
  <c r="J38" i="5"/>
  <c r="K38" i="5" s="1"/>
  <c r="F6" i="32615"/>
  <c r="F7" i="32615"/>
  <c r="F8" i="32615"/>
  <c r="F4" i="32615"/>
  <c r="F9" i="32615"/>
  <c r="F5" i="32615"/>
  <c r="D38" i="5" l="1"/>
  <c r="A18" i="32615" l="1"/>
  <c r="A19" i="32615" s="1"/>
  <c r="A20" i="32615" l="1"/>
  <c r="A21" i="32615" l="1"/>
  <c r="A22" i="32615" s="1"/>
  <c r="A23" i="32615" l="1"/>
  <c r="A24" i="32615" l="1"/>
  <c r="A25" i="32615" l="1"/>
  <c r="A26" i="32615" s="1"/>
  <c r="A27" i="32615" s="1"/>
  <c r="A28" i="32615" s="1"/>
  <c r="A29" i="32615" s="1"/>
  <c r="A30" i="32615" s="1"/>
  <c r="A31" i="32615" s="1"/>
  <c r="A32" i="32615" s="1"/>
  <c r="A33" i="32615" s="1"/>
  <c r="A34" i="32615" s="1"/>
  <c r="A35" i="32615" s="1"/>
  <c r="A36" i="32615" s="1"/>
  <c r="A37" i="32615" s="1"/>
  <c r="A38" i="32615" s="1"/>
  <c r="A39" i="32615" s="1"/>
  <c r="A40" i="32615" s="1"/>
  <c r="A41" i="32615" s="1"/>
  <c r="A42" i="32615" s="1"/>
  <c r="A43" i="32615" s="1"/>
  <c r="A44" i="32615" s="1"/>
  <c r="A45" i="32615" s="1"/>
  <c r="A46" i="32615" s="1"/>
  <c r="A47" i="32615" s="1"/>
  <c r="A48" i="32615" s="1"/>
  <c r="A49" i="32615" s="1"/>
  <c r="A50" i="32615" s="1"/>
  <c r="A51" i="32615" s="1"/>
  <c r="A52" i="32615" s="1"/>
  <c r="A53" i="32615" s="1"/>
  <c r="A54" i="32615" s="1"/>
  <c r="A55" i="32615" s="1"/>
  <c r="A56" i="32615" s="1"/>
  <c r="A57" i="32615" s="1"/>
  <c r="A58" i="32615" s="1"/>
  <c r="A59" i="326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B8" authorId="0" shapeId="0" xr:uid="{00000000-0006-0000-0000-000001000000}">
      <text>
        <r>
          <rPr>
            <sz val="9"/>
            <rFont val="Tahoma"/>
            <family val="2"/>
          </rPr>
          <t>在白色区域输入公司信息</t>
        </r>
      </text>
    </comment>
    <comment ref="G8" authorId="0" shapeId="0" xr:uid="{00000000-0006-0000-0000-000002000000}">
      <text>
        <r>
          <rPr>
            <sz val="9"/>
            <rFont val="Tahoma"/>
            <family val="2"/>
          </rPr>
          <t>Change staff type in the white cells below; leave the gray cells unchanged</t>
        </r>
      </text>
    </comment>
    <comment ref="I8" authorId="0" shapeId="0" xr:uid="{00000000-0006-0000-0000-000003000000}">
      <text>
        <r>
          <rPr>
            <sz val="9"/>
            <rFont val="Tahoma"/>
            <family val="2"/>
          </rPr>
          <t>Enter Test Cycle information for the given attribute into the white cells below</t>
        </r>
      </text>
    </comment>
    <comment ref="B15" authorId="0" shapeId="0" xr:uid="{00000000-0006-0000-0000-000004000000}">
      <text>
        <r>
          <rPr>
            <sz val="9"/>
            <rFont val="Tahoma"/>
            <family val="2"/>
          </rPr>
          <t>输入项目信息到白色区域</t>
        </r>
      </text>
    </comment>
    <comment ref="A20" authorId="0" shapeId="0" xr:uid="{00000000-0006-0000-0000-000005000000}">
      <text>
        <r>
          <rPr>
            <sz val="9"/>
            <rFont val="Tahoma"/>
            <family val="2"/>
          </rPr>
          <t xml:space="preserve">不要更改这些值; 公式将根据相应的工作表选项卡名称自动填充单元格。
相反，请更改工作表选项卡名称以表示测试区域。
</t>
        </r>
        <r>
          <rPr>
            <b/>
            <sz val="9"/>
            <rFont val="Tahoma"/>
            <family val="2"/>
          </rPr>
          <t>注意：按F9键EXCEL可重新计算此列的值</t>
        </r>
      </text>
    </comment>
    <comment ref="C20" authorId="0" shapeId="0" xr:uid="{00000000-0006-0000-0000-000006000000}">
      <text>
        <r>
          <rPr>
            <sz val="9"/>
            <rFont val="Tahoma"/>
            <family val="2"/>
          </rPr>
          <t>输入负责本测试区域的测试人员</t>
        </r>
      </text>
    </comment>
    <comment ref="D20" authorId="0" shapeId="0" xr:uid="{00000000-0006-0000-0000-000007000000}">
      <text>
        <r>
          <rPr>
            <sz val="9"/>
            <rFont val="Tahoma"/>
            <family val="2"/>
          </rPr>
          <t>本测试区域的测试用例总数</t>
        </r>
      </text>
    </comment>
    <comment ref="E20" authorId="0" shapeId="0" xr:uid="{00000000-0006-0000-0000-000008000000}">
      <text>
        <r>
          <rPr>
            <sz val="9"/>
            <rFont val="Tahoma"/>
            <family val="2"/>
          </rPr>
          <t>此测试区域所花费总的测试时间.
注意，“测试时间”包括研究，写入和执行测试用例的时间。 测试用例的第一个测试周期很大; 后续的测试周期会更小，因为只有执行时间。</t>
        </r>
      </text>
    </comment>
    <comment ref="G20" authorId="0" shapeId="0" xr:uid="{00000000-0006-0000-0000-000009000000}">
      <text>
        <r>
          <rPr>
            <sz val="9"/>
            <rFont val="Tahoma"/>
            <family val="2"/>
          </rPr>
          <t>本测试区域的测试用例总数</t>
        </r>
      </text>
    </comment>
    <comment ref="I20" authorId="0" shapeId="0" xr:uid="{00000000-0006-0000-0000-00000A000000}">
      <text>
        <r>
          <rPr>
            <sz val="9"/>
            <rFont val="Tahoma"/>
            <family val="2"/>
          </rPr>
          <t>此测试区域所花费总的测试时间.
注意，“测试时间”包括研究，写入和执行测试用例的时间。 测试用例的第一个测试周期很大; 后续的测试周期会更小，因为只有执行时间。</t>
        </r>
      </text>
    </comment>
    <comment ref="J34" authorId="0" shapeId="0" xr:uid="{00000000-0006-0000-0000-00000B000000}">
      <text>
        <r>
          <rPr>
            <sz val="9"/>
            <rFont val="Tahoma"/>
            <family val="2"/>
          </rPr>
          <t xml:space="preserve">本测试区域的测试用例总数
</t>
        </r>
      </text>
    </comment>
    <comment ref="K34" authorId="0" shapeId="0" xr:uid="{00000000-0006-0000-0000-00000C000000}">
      <text>
        <r>
          <rPr>
            <sz val="9"/>
            <rFont val="Tahoma"/>
            <family val="2"/>
          </rPr>
          <t>占测试用例总数的百分比</t>
        </r>
      </text>
    </comment>
    <comment ref="L34" authorId="0" shapeId="0" xr:uid="{00000000-0006-0000-0000-00000D000000}">
      <text>
        <r>
          <rPr>
            <sz val="9"/>
            <rFont val="Tahoma"/>
            <family val="2"/>
          </rPr>
          <t>此测试区域所花费总的测试时间.
注意，“测试时间”包括研究，写入和执行测试用例的时间。 测试用例的第一个测试周期很大; 后续的测试周期会更小，因为只有执行时间。</t>
        </r>
      </text>
    </comment>
    <comment ref="G44" authorId="0" shapeId="0" xr:uid="{00000000-0006-0000-0000-00000E000000}">
      <text>
        <r>
          <rPr>
            <sz val="9"/>
            <rFont val="Tahoma"/>
            <family val="2"/>
          </rPr>
          <t>Not applicable test cases.  
These are not included in any of the counts above in tables or graphs.
These are either test steps without expected results, or unused test cases, or stubs (as come with the original template)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B31" authorId="0" shapeId="0" xr:uid="{00000000-0006-0000-0100-000001000000}">
      <text>
        <r>
          <rPr>
            <sz val="9"/>
            <rFont val="Tahoma"/>
            <family val="2"/>
          </rPr>
          <t>Test Cycle Name, taken from the "Snapshot" worksheet's Test Cycle Information section at the end of every test cycle; you manually copy it here</t>
        </r>
      </text>
    </comment>
    <comment ref="C31" authorId="0" shapeId="0" xr:uid="{00000000-0006-0000-0100-000002000000}">
      <text>
        <r>
          <rPr>
            <sz val="9"/>
            <rFont val="Tahoma"/>
            <family val="2"/>
          </rPr>
          <t>Test Case Counts (total and failed) taken from the Test Results Table of worksheet "Snapshot" at the end of each test cycle; you manually copy the values here</t>
        </r>
      </text>
    </comment>
    <comment ref="E31" authorId="0" shapeId="0" xr:uid="{00000000-0006-0000-0100-000003000000}">
      <text>
        <r>
          <rPr>
            <sz val="9"/>
            <rFont val="Tahoma"/>
            <family val="2"/>
          </rPr>
          <t>Total Test Time for each test cycle; you manually copy the values from the "Snapshot" worksheet at the end of each test cycle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A1" authorId="0" shapeId="0" xr:uid="{00000000-0006-0000-2700-000001000000}">
      <text>
        <r>
          <rPr>
            <b/>
            <u/>
            <sz val="9"/>
            <rFont val="Tahoma"/>
            <family val="2"/>
          </rPr>
          <t>Worksheet Title</t>
        </r>
        <r>
          <rPr>
            <b/>
            <sz val="9"/>
            <rFont val="Tahoma"/>
            <family val="2"/>
          </rPr>
          <t xml:space="preserve">:
</t>
        </r>
        <r>
          <rPr>
            <sz val="9"/>
            <rFont val="Tahoma"/>
            <family val="2"/>
          </rPr>
          <t xml:space="preserve">Do not change this title…it is automatically 
calculated from the worksheet tab name.
Change the tab name below to auto-
matically reset this cell's value.
</t>
        </r>
      </text>
    </comment>
    <comment ref="D4" authorId="0" shapeId="0" xr:uid="{00000000-0006-0000-2700-000002000000}">
      <text>
        <r>
          <rPr>
            <b/>
            <u/>
            <sz val="9"/>
            <rFont val="Tahoma"/>
            <family val="2"/>
          </rPr>
          <t>Execution Status Type</t>
        </r>
        <r>
          <rPr>
            <b/>
            <sz val="9"/>
            <rFont val="Tahoma"/>
            <family val="2"/>
          </rPr>
          <t xml:space="preserve">:
</t>
        </r>
        <r>
          <rPr>
            <sz val="9"/>
            <rFont val="Tahoma"/>
            <family val="2"/>
          </rPr>
          <t xml:space="preserve">Status type
</t>
        </r>
      </text>
    </comment>
    <comment ref="E4" authorId="0" shapeId="0" xr:uid="{00000000-0006-0000-2700-000003000000}">
      <text>
        <r>
          <rPr>
            <b/>
            <u/>
            <sz val="9"/>
            <rFont val="Tahoma"/>
            <family val="2"/>
          </rPr>
          <t>Test Case Count</t>
        </r>
        <r>
          <rPr>
            <b/>
            <sz val="9"/>
            <rFont val="Tahoma"/>
            <family val="2"/>
          </rPr>
          <t xml:space="preserve">:
</t>
        </r>
        <r>
          <rPr>
            <sz val="9"/>
            <rFont val="Tahoma"/>
            <family val="2"/>
          </rPr>
          <t>Count of test cases for given status type</t>
        </r>
      </text>
    </comment>
    <comment ref="F4" authorId="0" shapeId="0" xr:uid="{00000000-0006-0000-2700-000004000000}">
      <text>
        <r>
          <rPr>
            <b/>
            <u/>
            <sz val="9"/>
            <rFont val="Tahoma"/>
            <family val="2"/>
          </rPr>
          <t>% Count Test Cases</t>
        </r>
        <r>
          <rPr>
            <b/>
            <sz val="9"/>
            <rFont val="Tahoma"/>
            <family val="2"/>
          </rPr>
          <t xml:space="preserve">:
</t>
        </r>
        <r>
          <rPr>
            <sz val="9"/>
            <rFont val="Tahoma"/>
            <family val="2"/>
          </rPr>
          <t>Count of test cases for given status divided by total non-"n/a" test count</t>
        </r>
      </text>
    </comment>
    <comment ref="G4" authorId="0" shapeId="0" xr:uid="{00000000-0006-0000-2700-000005000000}">
      <text>
        <r>
          <rPr>
            <b/>
            <u/>
            <sz val="9"/>
            <rFont val="Tahoma"/>
            <family val="2"/>
          </rPr>
          <t>Test Case Time</t>
        </r>
        <r>
          <rPr>
            <b/>
            <sz val="9"/>
            <rFont val="Tahoma"/>
            <family val="2"/>
          </rPr>
          <t xml:space="preserve">:
</t>
        </r>
        <r>
          <rPr>
            <sz val="9"/>
            <rFont val="Tahoma"/>
            <family val="2"/>
          </rPr>
          <t>Time to research and execute test cases</t>
        </r>
      </text>
    </comment>
    <comment ref="A12" authorId="0" shapeId="0" xr:uid="{00000000-0006-0000-2700-000006000000}">
      <text>
        <r>
          <rPr>
            <sz val="9"/>
            <rFont val="Tahoma"/>
            <family val="2"/>
          </rPr>
          <t xml:space="preserve">
</t>
        </r>
        <r>
          <rPr>
            <b/>
            <u/>
            <sz val="9"/>
            <rFont val="Tahoma"/>
            <family val="2"/>
          </rPr>
          <t>测试用例编号</t>
        </r>
        <r>
          <rPr>
            <b/>
            <sz val="9"/>
            <rFont val="Tahoma"/>
            <family val="2"/>
          </rPr>
          <t xml:space="preserve">:
</t>
        </r>
        <r>
          <rPr>
            <sz val="9"/>
            <rFont val="Tahoma"/>
            <family val="2"/>
          </rPr>
          <t>1. 这些值是自动计算的，不要输入</t>
        </r>
        <r>
          <rPr>
            <b/>
            <sz val="9"/>
            <rFont val="Tahoma"/>
            <family val="2"/>
          </rPr>
          <t xml:space="preserve">
</t>
        </r>
        <r>
          <rPr>
            <sz val="9"/>
            <rFont val="Tahoma"/>
            <family val="2"/>
          </rPr>
          <t>2.使用复制粘贴来插入新行将产生不正确的TC编号，因为单元格引用被移动了。 可通过更正引用或从同一列复制粘贴具有相同公式的其他单元格来解决此问题。</t>
        </r>
      </text>
    </comment>
    <comment ref="B12" authorId="0" shapeId="0" xr:uid="{00000000-0006-0000-2700-000007000000}">
      <text>
        <r>
          <rPr>
            <sz val="10"/>
            <rFont val="Tahoma"/>
            <family val="2"/>
          </rPr>
          <t xml:space="preserve">
详细的测试用例步骤</t>
        </r>
        <r>
          <rPr>
            <b/>
            <sz val="9"/>
            <rFont val="Tahoma"/>
            <family val="2"/>
          </rPr>
          <t xml:space="preserve">:
</t>
        </r>
        <r>
          <rPr>
            <sz val="9"/>
            <rFont val="Tahoma"/>
            <family val="2"/>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shapeId="0" xr:uid="{00000000-0006-0000-2700-000008000000}">
      <text>
        <r>
          <rPr>
            <b/>
            <u/>
            <sz val="10"/>
            <rFont val="Tahoma"/>
            <family val="2"/>
          </rPr>
          <t xml:space="preserve">
</t>
        </r>
        <r>
          <rPr>
            <b/>
            <u/>
            <sz val="9"/>
            <rFont val="Tahoma"/>
            <family val="2"/>
          </rPr>
          <t>测试用例的预期结果</t>
        </r>
        <r>
          <rPr>
            <b/>
            <sz val="9"/>
            <rFont val="Tahoma"/>
            <family val="2"/>
          </rPr>
          <t xml:space="preserve">:
</t>
        </r>
        <r>
          <rPr>
            <sz val="9"/>
            <rFont val="Tahoma"/>
            <family val="2"/>
          </rPr>
          <t>1.输入测试步骤的预期结果。
2.请务必将每个预期结果在单独的行来显示，以便状态适用于单个测试结果。
3.建议用字母（A.，B.，C.等）标记每个单独的结果</t>
        </r>
      </text>
    </comment>
    <comment ref="D12" authorId="0" shapeId="0" xr:uid="{00000000-0006-0000-2700-000009000000}">
      <text>
        <r>
          <rPr>
            <sz val="10"/>
            <rFont val="Tahoma"/>
            <family val="2"/>
          </rPr>
          <t xml:space="preserve">
</t>
        </r>
        <r>
          <rPr>
            <b/>
            <u/>
            <sz val="9"/>
            <rFont val="Tahoma"/>
            <family val="2"/>
          </rPr>
          <t>Test Case Execution Result测试用例执行结果</t>
        </r>
        <r>
          <rPr>
            <b/>
            <sz val="9"/>
            <rFont val="Tahoma"/>
            <family val="2"/>
          </rPr>
          <t xml:space="preserve">:
</t>
        </r>
        <r>
          <rPr>
            <sz val="9"/>
            <rFont val="Tahoma"/>
            <family val="2"/>
          </rPr>
          <t>1. 空白格 = Done (</t>
        </r>
        <r>
          <rPr>
            <u/>
            <sz val="9"/>
            <rFont val="Tahoma"/>
            <family val="2"/>
          </rPr>
          <t>P</t>
        </r>
        <r>
          <rPr>
            <sz val="9"/>
            <rFont val="Tahoma"/>
            <family val="2"/>
          </rPr>
          <t xml:space="preserve">ass, </t>
        </r>
        <r>
          <rPr>
            <u/>
            <sz val="9"/>
            <rFont val="Tahoma"/>
            <family val="2"/>
          </rPr>
          <t>n/a</t>
        </r>
        <r>
          <rPr>
            <sz val="9"/>
            <rFont val="Tahoma"/>
            <family val="2"/>
          </rPr>
          <t xml:space="preserve">, and </t>
        </r>
        <r>
          <rPr>
            <u/>
            <sz val="9"/>
            <rFont val="Tahoma"/>
            <family val="2"/>
          </rPr>
          <t>S</t>
        </r>
        <r>
          <rPr>
            <sz val="9"/>
            <rFont val="Tahoma"/>
            <family val="2"/>
          </rPr>
          <t xml:space="preserve">kip)  
2. 红色 = </t>
        </r>
        <r>
          <rPr>
            <u/>
            <sz val="9"/>
            <rFont val="Tahoma"/>
            <family val="2"/>
          </rPr>
          <t>F</t>
        </r>
        <r>
          <rPr>
            <sz val="9"/>
            <rFont val="Tahoma"/>
            <family val="2"/>
          </rPr>
          <t xml:space="preserve">ail
3. 黄色 = </t>
        </r>
        <r>
          <rPr>
            <u/>
            <sz val="9"/>
            <rFont val="Tahoma"/>
            <family val="2"/>
          </rPr>
          <t>B</t>
        </r>
        <r>
          <rPr>
            <sz val="9"/>
            <rFont val="Tahoma"/>
            <family val="2"/>
          </rPr>
          <t xml:space="preserve">locked
4. 浅黄 = </t>
        </r>
        <r>
          <rPr>
            <u/>
            <sz val="9"/>
            <rFont val="Tahoma"/>
            <family val="2"/>
          </rPr>
          <t>U</t>
        </r>
        <r>
          <rPr>
            <sz val="9"/>
            <rFont val="Tahoma"/>
            <family val="2"/>
          </rPr>
          <t>ntested
两种输入状态的方式：
A. 悬停鼠标并使用下拉列表
B. 输入 P, F, S, B, U, or n/a
注意：不要更改背景颜色，它会根据单元格中的文本自动格式化。</t>
        </r>
      </text>
    </comment>
    <comment ref="E12" authorId="0" shapeId="0" xr:uid="{00000000-0006-0000-2700-00000A000000}">
      <text>
        <r>
          <rPr>
            <sz val="10"/>
            <rFont val="Tahoma"/>
            <family val="2"/>
          </rPr>
          <t xml:space="preserve">
</t>
        </r>
        <r>
          <rPr>
            <b/>
            <u/>
            <sz val="9"/>
            <rFont val="Tahoma"/>
            <family val="2"/>
          </rPr>
          <t>测试用例执行的日期</t>
        </r>
        <r>
          <rPr>
            <b/>
            <sz val="9"/>
            <rFont val="Tahoma"/>
            <family val="2"/>
          </rPr>
          <t xml:space="preserve">:
</t>
        </r>
        <r>
          <rPr>
            <sz val="9"/>
            <rFont val="Tahoma"/>
            <family val="2"/>
          </rPr>
          <t>1. 按住"ctrl"+";"插入当天的日期
2.测试时，从上面复制和粘贴</t>
        </r>
      </text>
    </comment>
    <comment ref="F12" authorId="0" shapeId="0" xr:uid="{00000000-0006-0000-2700-00000B000000}">
      <text>
        <r>
          <rPr>
            <sz val="10"/>
            <rFont val="Tahoma"/>
            <family val="2"/>
          </rPr>
          <t xml:space="preserve">
执行测试用例的测试人员</t>
        </r>
        <r>
          <rPr>
            <b/>
            <sz val="9"/>
            <rFont val="Tahoma"/>
            <family val="2"/>
          </rPr>
          <t xml:space="preserve">:
</t>
        </r>
        <r>
          <rPr>
            <sz val="9"/>
            <rFont val="Tahoma"/>
            <family val="2"/>
          </rPr>
          <t xml:space="preserve">执行测试用例的测试人员
</t>
        </r>
      </text>
    </comment>
    <comment ref="G12" authorId="0" shapeId="0" xr:uid="{00000000-0006-0000-2700-00000C000000}">
      <text>
        <r>
          <rPr>
            <sz val="10"/>
            <rFont val="Tahoma"/>
            <family val="2"/>
          </rPr>
          <t xml:space="preserve">
</t>
        </r>
        <r>
          <rPr>
            <b/>
            <u/>
            <sz val="9"/>
            <rFont val="Tahoma"/>
            <family val="2"/>
          </rPr>
          <t>测试用例的时间</t>
        </r>
        <r>
          <rPr>
            <b/>
            <sz val="9"/>
            <rFont val="Tahoma"/>
            <family val="2"/>
          </rPr>
          <t>:</t>
        </r>
        <r>
          <rPr>
            <sz val="9"/>
            <rFont val="Tahoma"/>
            <family val="2"/>
          </rPr>
          <t xml:space="preserve">
在本测试周期预估的研究、写入和执行的时间...在运行测试后更新为实际时间</t>
        </r>
      </text>
    </comment>
    <comment ref="H12" authorId="0" shapeId="0" xr:uid="{00000000-0006-0000-2700-00000D000000}">
      <text>
        <r>
          <rPr>
            <sz val="10"/>
            <rFont val="Tahoma"/>
            <family val="2"/>
          </rPr>
          <t xml:space="preserve">
</t>
        </r>
        <r>
          <rPr>
            <b/>
            <u/>
            <sz val="9"/>
            <rFont val="Tahoma"/>
            <family val="2"/>
          </rPr>
          <t>Test Case Comments测试用例的备注</t>
        </r>
        <r>
          <rPr>
            <b/>
            <sz val="9"/>
            <rFont val="Tahoma"/>
            <family val="2"/>
          </rPr>
          <t>:</t>
        </r>
        <r>
          <rPr>
            <sz val="9"/>
            <rFont val="Tahoma"/>
            <family val="2"/>
          </rPr>
          <t xml:space="preserve">
1. 输入任何可能解释测试用例的注释
2. 可以添加类似需求文档编号来追溯
3. 添加角色或其他有用的文本</t>
        </r>
      </text>
    </comment>
    <comment ref="I12" authorId="0" shapeId="0" xr:uid="{00000000-0006-0000-2700-00000E000000}">
      <text>
        <r>
          <rPr>
            <sz val="10"/>
            <rFont val="Tahoma"/>
            <family val="2"/>
          </rPr>
          <t xml:space="preserve">
</t>
        </r>
        <r>
          <rPr>
            <b/>
            <u/>
            <sz val="9"/>
            <rFont val="Tahoma"/>
            <family val="2"/>
          </rPr>
          <t>Bookmarks</t>
        </r>
        <r>
          <rPr>
            <b/>
            <sz val="9"/>
            <rFont val="Tahoma"/>
            <family val="2"/>
          </rPr>
          <t xml:space="preserve">:
</t>
        </r>
        <r>
          <rPr>
            <sz val="9"/>
            <rFont val="Tahoma"/>
            <family val="2"/>
          </rPr>
          <t>1. Enter X's on rows that you want to
    quickly jump to such as Status = F or B
2. Highlight a cell in this Column, then 
    press ctrl-up or ctrl-down to quickly
    jump up and down through the list</t>
        </r>
      </text>
    </comment>
  </commentList>
</comments>
</file>

<file path=xl/sharedStrings.xml><?xml version="1.0" encoding="utf-8"?>
<sst xmlns="http://schemas.openxmlformats.org/spreadsheetml/2006/main" count="495" uniqueCount="225">
  <si>
    <t>当前Test周期</t>
  </si>
  <si>
    <t>公司信息</t>
  </si>
  <si>
    <t>Test周期信息</t>
  </si>
  <si>
    <t>属性</t>
  </si>
  <si>
    <t>值</t>
  </si>
  <si>
    <t>公司</t>
  </si>
  <si>
    <t>MetaShare Inc.</t>
  </si>
  <si>
    <t>周期名称</t>
  </si>
  <si>
    <t>Release 1.1</t>
  </si>
  <si>
    <t>部门</t>
  </si>
  <si>
    <t>开发部</t>
  </si>
  <si>
    <t>Test周期类型</t>
  </si>
  <si>
    <t>街道地址</t>
  </si>
  <si>
    <t>丈八一路汇鑫IBC</t>
  </si>
  <si>
    <t>发布Date</t>
  </si>
  <si>
    <t>省市</t>
  </si>
  <si>
    <t>陕西省西安市</t>
  </si>
  <si>
    <t>PM</t>
  </si>
  <si>
    <t>BA</t>
  </si>
  <si>
    <t>项目信息</t>
  </si>
  <si>
    <t>QA Tester 1</t>
  </si>
  <si>
    <t>QA Tester 2</t>
  </si>
  <si>
    <t>项目编号</t>
  </si>
  <si>
    <t>P18</t>
  </si>
  <si>
    <t>QA Tester 3</t>
  </si>
  <si>
    <t>项目名称</t>
  </si>
  <si>
    <t>教育平台</t>
  </si>
  <si>
    <t>QA Tester 4</t>
  </si>
  <si>
    <t>Test区域 (工作表 /标签名称)</t>
  </si>
  <si>
    <t>Test Result图</t>
  </si>
  <si>
    <t>Test区域</t>
  </si>
  <si>
    <t>Tester</t>
  </si>
  <si>
    <t>TC
总数</t>
  </si>
  <si>
    <t>TestTime</t>
  </si>
  <si>
    <t>TC总数</t>
  </si>
  <si>
    <t>Test Result表</t>
  </si>
  <si>
    <t>Test Result状态</t>
  </si>
  <si>
    <t>占比</t>
  </si>
  <si>
    <t>Untested</t>
  </si>
  <si>
    <t>Passed</t>
  </si>
  <si>
    <t>Failed</t>
  </si>
  <si>
    <t>Skipped</t>
  </si>
  <si>
    <t>Total</t>
  </si>
  <si>
    <t>Blocked</t>
  </si>
  <si>
    <t>N/A</t>
  </si>
  <si>
    <t>XL Template by:</t>
  </si>
  <si>
    <t>Past Test Cycles Trend</t>
  </si>
  <si>
    <t>Test Cycle Test Results</t>
  </si>
  <si>
    <t>#</t>
  </si>
  <si>
    <t>Test Cycle
Name</t>
  </si>
  <si>
    <t>Test Case Counts</t>
  </si>
  <si>
    <t>Total
Test  Time</t>
  </si>
  <si>
    <t>Beta 1.00 Release</t>
  </si>
  <si>
    <t>RTM 1.00 Release</t>
  </si>
  <si>
    <t>RTM 1.01 Release</t>
  </si>
  <si>
    <t>RTM 1.02 Release</t>
  </si>
  <si>
    <t>RTM 1.03 Release</t>
  </si>
  <si>
    <t>RTM 1.10 Release</t>
  </si>
  <si>
    <t>RTM 1.11 Release</t>
  </si>
  <si>
    <t>Beta 2.00 Release</t>
  </si>
  <si>
    <t>RTM 2.00 Release</t>
  </si>
  <si>
    <t>RTM 2.01 Release</t>
  </si>
  <si>
    <t>Use Case</t>
  </si>
  <si>
    <t>No.</t>
  </si>
  <si>
    <t>Name</t>
  </si>
  <si>
    <t>Comments</t>
  </si>
  <si>
    <t>Test Case Results</t>
  </si>
  <si>
    <t>U</t>
  </si>
  <si>
    <t>P</t>
  </si>
  <si>
    <t>F</t>
  </si>
  <si>
    <t>S</t>
  </si>
  <si>
    <t>B</t>
  </si>
  <si>
    <t>TC#</t>
  </si>
  <si>
    <t xml:space="preserve">
Expeced Result</t>
  </si>
  <si>
    <t>Test Result</t>
  </si>
  <si>
    <t>Test Date</t>
  </si>
  <si>
    <t>Test
Time</t>
  </si>
  <si>
    <t>n/a</t>
  </si>
  <si>
    <t>Copy test case rows and insert-paste here to shift down the gray lines and preserve the automatic calculations.</t>
  </si>
  <si>
    <t>Test Script Name:</t>
  </si>
  <si>
    <t>TC #:</t>
  </si>
  <si>
    <t>Scenario/Purpose</t>
  </si>
  <si>
    <t>Target Test Case:</t>
  </si>
  <si>
    <t>Testing Requirements:</t>
  </si>
  <si>
    <t>Prerequisite:</t>
  </si>
  <si>
    <t>Tester:</t>
  </si>
  <si>
    <t>Date:</t>
  </si>
  <si>
    <t xml:space="preserve">Version: </t>
  </si>
  <si>
    <t>1.0</t>
  </si>
  <si>
    <t>Time:</t>
  </si>
  <si>
    <t>Step</t>
  </si>
  <si>
    <t>Description</t>
  </si>
  <si>
    <t>Expected Results</t>
  </si>
  <si>
    <t>Defect/Comments</t>
  </si>
  <si>
    <t>End of Test Case</t>
  </si>
  <si>
    <t>Value</t>
  </si>
  <si>
    <t>Result</t>
  </si>
  <si>
    <t xml:space="preserve">
Test Script</t>
  </si>
  <si>
    <t>UC018-update direction for rig board of lsd</t>
  </si>
  <si>
    <t>Context menu pops up</t>
  </si>
  <si>
    <t>Click "Save" button</t>
  </si>
  <si>
    <t>Schedule Blend from Bin Column of Bulk Plant</t>
    <phoneticPr fontId="7" type="noConversion"/>
  </si>
  <si>
    <t>UC006</t>
    <phoneticPr fontId="7" type="noConversion"/>
  </si>
  <si>
    <t>Alice</t>
    <phoneticPr fontId="7" type="noConversion"/>
  </si>
  <si>
    <t>Verify if Nonnull value of BIN information  can be displayed correctly or not</t>
    <phoneticPr fontId="7" type="noConversion"/>
  </si>
  <si>
    <t>Test if user is able to schedule blend request successfully while tick up TotalBlendTonnage and Blend Test.</t>
    <phoneticPr fontId="7" type="noConversion"/>
  </si>
  <si>
    <t>Test if user is able to schedule blend request successfully and if the blend information can be displayed correctly on Product Haul section</t>
    <phoneticPr fontId="7" type="noConversion"/>
  </si>
  <si>
    <r>
      <rPr>
        <sz val="10"/>
        <rFont val="宋体"/>
        <family val="3"/>
        <charset val="134"/>
      </rPr>
      <t>Schedule Blend From Blend Column Of Rig Board (</t>
    </r>
    <r>
      <rPr>
        <sz val="10"/>
        <color rgb="FFFF0000"/>
        <rFont val="宋体"/>
        <family val="3"/>
        <charset val="134"/>
      </rPr>
      <t>Not Blend Test</t>
    </r>
    <r>
      <rPr>
        <sz val="10"/>
        <rFont val="宋体"/>
        <family val="3"/>
        <charset val="134"/>
      </rPr>
      <t>)</t>
    </r>
  </si>
  <si>
    <t>UC001-01</t>
  </si>
  <si>
    <t xml:space="preserve">A rigjob needs a blend  to rig bin.  </t>
  </si>
  <si>
    <t xml:space="preserve">Schedule Blend From Blend Column Of Rig Board </t>
  </si>
  <si>
    <t>Adam</t>
  </si>
  <si>
    <t>click server top menu rig board</t>
  </si>
  <si>
    <t>PAGE REFRESH</t>
  </si>
  <si>
    <t xml:space="preserve">Right-click on a rig job blend column </t>
  </si>
  <si>
    <t>Click "Schedule Blend"</t>
  </si>
  <si>
    <t>open "Bulk Plant" dropdown list</t>
  </si>
  <si>
    <t>Selct "####"</t>
  </si>
  <si>
    <t>Dropdown list is closed, "####" is displayed in the box,and the Load to Bin is changed with this selected value.</t>
  </si>
  <si>
    <t>Open "Load to Bin" dropdown list</t>
  </si>
  <si>
    <t xml:space="preserve">Click on "Estimated Load Time" calendar icon </t>
  </si>
  <si>
    <t>Calendar control pops up with date and time selectors</t>
  </si>
  <si>
    <t>Selct today date and 1 hour after current time</t>
  </si>
  <si>
    <t>"Estimated Load Time"  show selected value</t>
  </si>
  <si>
    <t>VerifyQualityOfTheBin if pass do next else not pass show confirm form.
if show confirm  then click "Yes" button,confirm close and will pass and do next auto continue.
if show confirm  then click "No" button, confirm close.</t>
  </si>
  <si>
    <t>VerifyAmountAndMixWater if pass do next else not pass show confirm form.
if show confirm  then click "Yes" button,confirm close and will pass and do next auto continue.
if show confirm  then click "No" button, confirm close.</t>
  </si>
  <si>
    <t>do save to database without  error and page refresh.</t>
  </si>
  <si>
    <t>after page is refresh</t>
  </si>
  <si>
    <t xml:space="preserve">page show </t>
  </si>
  <si>
    <t>Right-click on a rig job blend column as the step 2 select same row</t>
  </si>
  <si>
    <t>mouse move to menu "Re-schedule Blend" or "Cancel Blend"</t>
  </si>
  <si>
    <t>the child menu will show</t>
  </si>
  <si>
    <t>the child menu contains the just added</t>
  </si>
  <si>
    <t>Click checkbox of "Blend Test"</t>
  </si>
  <si>
    <t>Blend Test is  checked without other changed</t>
  </si>
  <si>
    <t>UC007.1-Schedule Blend From Blend Column Of Rig Board--Not Blend Test</t>
    <phoneticPr fontId="7" type="noConversion"/>
  </si>
  <si>
    <t>UC007-01</t>
    <phoneticPr fontId="7" type="noConversion"/>
  </si>
  <si>
    <t>UC007.2-Schedule Blend From Blend Column Of Rig Board--Not Blend Test And Not Select  Load To Bin</t>
    <phoneticPr fontId="7" type="noConversion"/>
  </si>
  <si>
    <t>UC007-02</t>
    <phoneticPr fontId="7" type="noConversion"/>
  </si>
  <si>
    <t>UC007.3-Schedule Blend From Blend Column Of Rig Board--Blend Test</t>
    <phoneticPr fontId="7" type="noConversion"/>
  </si>
  <si>
    <t>UC007-001</t>
    <phoneticPr fontId="7" type="noConversion"/>
  </si>
  <si>
    <t>UC007-002</t>
    <phoneticPr fontId="7" type="noConversion"/>
  </si>
  <si>
    <t>UC007-003</t>
    <phoneticPr fontId="7" type="noConversion"/>
  </si>
  <si>
    <t>UC007-004</t>
    <phoneticPr fontId="7" type="noConversion"/>
  </si>
  <si>
    <t>Schedule Blend From Blend Column Of Rig Board--Not Blend Test</t>
    <phoneticPr fontId="7" type="noConversion"/>
  </si>
  <si>
    <t>UC007.4-Schedule Blend From Blend Column Of Rig Board--Blend Test And Not Select  Load To Bin</t>
    <phoneticPr fontId="7" type="noConversion"/>
  </si>
  <si>
    <t>UC007-03</t>
    <phoneticPr fontId="7" type="noConversion"/>
  </si>
  <si>
    <t>Context menu pops up
menu list:
Need haul
Schedule Product Hual
Re-schedule Product Hual
Cancel Product Hual
On Location
Update The Blend
Schedule Blend Request
Re-schedule Blend Request
Cancel Blend Request
Haul Blend</t>
    <phoneticPr fontId="7" type="noConversion"/>
  </si>
  <si>
    <t>Fill out Amount =16</t>
    <phoneticPr fontId="7" type="noConversion"/>
  </si>
  <si>
    <t>Amount = 16</t>
    <phoneticPr fontId="7" type="noConversion"/>
  </si>
  <si>
    <t>Dropdown list is closed, "EDM Bulk Plant" is displayed in the box,and the Load to Bin is changed with this selected value.</t>
    <phoneticPr fontId="7" type="noConversion"/>
  </si>
  <si>
    <t>Select "EDM Bulk Plant"</t>
    <phoneticPr fontId="7" type="noConversion"/>
  </si>
  <si>
    <t>Click on No</t>
    <phoneticPr fontId="7" type="noConversion"/>
  </si>
  <si>
    <t>Confirmation form will disappear.</t>
    <phoneticPr fontId="7" type="noConversion"/>
  </si>
  <si>
    <t>Click on Save again</t>
    <phoneticPr fontId="7" type="noConversion"/>
  </si>
  <si>
    <t>Click on Yes</t>
    <phoneticPr fontId="7" type="noConversion"/>
  </si>
  <si>
    <t>Write down comments</t>
    <phoneticPr fontId="7" type="noConversion"/>
  </si>
  <si>
    <t>"Schedule Blend Request on Blend Column of Rig Board"</t>
    <phoneticPr fontId="7" type="noConversion"/>
  </si>
  <si>
    <t>after page is refresh</t>
    <phoneticPr fontId="7" type="noConversion"/>
  </si>
  <si>
    <t>Check blend request just scheduled</t>
    <phoneticPr fontId="7" type="noConversion"/>
  </si>
  <si>
    <t>Select Total Blend Tonnage</t>
    <phoneticPr fontId="7" type="noConversion"/>
  </si>
  <si>
    <t>Done</t>
    <phoneticPr fontId="7" type="noConversion"/>
  </si>
  <si>
    <t xml:space="preserve">Fill out Amount  </t>
    <phoneticPr fontId="7" type="noConversion"/>
  </si>
  <si>
    <t>Fill out Amount  = 14</t>
    <phoneticPr fontId="7" type="noConversion"/>
  </si>
  <si>
    <t>Amount = 14</t>
    <phoneticPr fontId="7" type="noConversion"/>
  </si>
  <si>
    <t>Mix Water will be auto-populated</t>
    <phoneticPr fontId="7" type="noConversion"/>
  </si>
  <si>
    <t>Open "Bulk Plant" dropdown list</t>
    <phoneticPr fontId="7" type="noConversion"/>
  </si>
  <si>
    <t>Selct "FSJ Bulk Plant" from Bulk Plant</t>
    <phoneticPr fontId="7" type="noConversion"/>
  </si>
  <si>
    <t>Dropdown list is closed, "FSJ Bulk Plant" is displayed in the box,and the Load to Bin is changed with this selected value.</t>
    <phoneticPr fontId="7" type="noConversion"/>
  </si>
  <si>
    <t>Do save to database  without  error and page refresh.</t>
    <phoneticPr fontId="7" type="noConversion"/>
  </si>
  <si>
    <t>Click "Schedule Blend"</t>
    <phoneticPr fontId="7" type="noConversion"/>
  </si>
  <si>
    <t>Context menu pops up
menu list:
Don't need haul
Schedule Product Hual
Re-schedule Product Hual
Cancel Product Hual
On Location
Update The Blend
Schedule Blend
Re-schedule Blend
Cancel Blend</t>
    <phoneticPr fontId="7" type="noConversion"/>
  </si>
  <si>
    <t>Do not input Comments</t>
    <phoneticPr fontId="7" type="noConversion"/>
  </si>
  <si>
    <t>Comments is empty</t>
    <phoneticPr fontId="7" type="noConversion"/>
  </si>
  <si>
    <t>open "Bulk Plant" dropdown list</t>
    <phoneticPr fontId="7" type="noConversion"/>
  </si>
  <si>
    <r>
      <t>Schedule Blend From Blend Column Of Rig Board (</t>
    </r>
    <r>
      <rPr>
        <sz val="10"/>
        <color rgb="FFFF0000"/>
        <rFont val="宋体"/>
        <family val="3"/>
        <charset val="134"/>
      </rPr>
      <t>Not</t>
    </r>
    <r>
      <rPr>
        <sz val="10"/>
        <rFont val="宋体"/>
        <family val="3"/>
        <charset val="134"/>
      </rPr>
      <t xml:space="preserve"> </t>
    </r>
    <r>
      <rPr>
        <sz val="10"/>
        <color rgb="FFFF0000"/>
        <rFont val="宋体"/>
        <family val="3"/>
        <charset val="134"/>
      </rPr>
      <t>Blend Test And Not Select  Load To Bin</t>
    </r>
    <r>
      <rPr>
        <sz val="10"/>
        <rFont val="宋体"/>
        <family val="3"/>
        <charset val="134"/>
      </rPr>
      <t>)</t>
    </r>
    <phoneticPr fontId="7" type="noConversion"/>
  </si>
  <si>
    <t>Do not tick up  Blend Test</t>
    <phoneticPr fontId="7" type="noConversion"/>
  </si>
  <si>
    <t>Do not select the option of Load to Bin</t>
    <phoneticPr fontId="7" type="noConversion"/>
  </si>
  <si>
    <t>System will display a warning message:"Scheduled blend amount is more than selected blend required amount.
Click "Yes" to continue ,Click "No" to return."</t>
    <phoneticPr fontId="7" type="noConversion"/>
  </si>
  <si>
    <t>Click on Product Haul Menu</t>
    <phoneticPr fontId="7" type="noConversion"/>
  </si>
  <si>
    <t xml:space="preserve">Do not select option of  Bin </t>
    <phoneticPr fontId="7" type="noConversion"/>
  </si>
  <si>
    <t>do save to database without  error and page refresh.</t>
    <phoneticPr fontId="7" type="noConversion"/>
  </si>
  <si>
    <t>Click on "Yes"</t>
    <phoneticPr fontId="7" type="noConversion"/>
  </si>
  <si>
    <r>
      <t>Schedule Blend From Blend Column Of Rig Board (</t>
    </r>
    <r>
      <rPr>
        <sz val="10"/>
        <color rgb="FFFF0000"/>
        <rFont val="宋体"/>
        <family val="3"/>
        <charset val="134"/>
      </rPr>
      <t>Blend Test And Not Select  Load To Bin</t>
    </r>
    <r>
      <rPr>
        <sz val="10"/>
        <rFont val="宋体"/>
        <family val="3"/>
        <charset val="134"/>
      </rPr>
      <t>)</t>
    </r>
    <phoneticPr fontId="7" type="noConversion"/>
  </si>
  <si>
    <t>Schedule Blend From Blend Column Of Rig Board (Blend Test And Not Select  Load To Bin)</t>
    <phoneticPr fontId="7" type="noConversion"/>
  </si>
  <si>
    <t xml:space="preserve">A rigjob needs a blend  to rig bin.  </t>
    <phoneticPr fontId="7" type="noConversion"/>
  </si>
  <si>
    <t xml:space="preserve">"Schedule Blend Request" form pops up
Call sheet number is populated = 1110691
Base Blend is populated = PRODUCTIONmixLW
Base Blend Tonnage is selected
Amount is populated "0"
Mix water is populated = 0.92
Blend Test is not  checked
Bulk Plant dropdown box shows "None"
Load to Bin dropdown box shows "None"
Estimated Load Time  value is datetime of now
Comments is not filled
</t>
    <phoneticPr fontId="7" type="noConversion"/>
  </si>
  <si>
    <t>Bulk Plant options are listed
EDM Bulk Plant
EST Bulk Plant
FSJ Bulk Plant
GP Bulk Plant
LLB Bulk Plant
LLD Bulk Plant
RD Bulk Plant
SC Bulk Plant</t>
    <phoneticPr fontId="7" type="noConversion"/>
  </si>
  <si>
    <t>Bins in the bin column are listed
1743-1
1743-2
1743-3
2048-1
2048-2
2048-3
2107-1
2107-2
2107-3
2108-1
2108-2
2108-3
P-tank 1912
Silo1
Silo10
Silo11
Silo12
Silo13
Silo2
Silo3
Silo4
Silo5
Silo6
Silo7
Silo8
Silo9</t>
    <phoneticPr fontId="7" type="noConversion"/>
  </si>
  <si>
    <t>Do save to database without  error and page refresh.</t>
    <phoneticPr fontId="7" type="noConversion"/>
  </si>
  <si>
    <t>PRODUCTIONmixLW+Additives-16t
Status: Scheduled</t>
    <phoneticPr fontId="7" type="noConversion"/>
  </si>
  <si>
    <t>Select bin "P-tank 1912"</t>
    <phoneticPr fontId="7" type="noConversion"/>
  </si>
  <si>
    <t>Dropdown list is closed, "P-tank 1912" is displayed in the box</t>
    <phoneticPr fontId="7" type="noConversion"/>
  </si>
  <si>
    <t xml:space="preserve">VerifyQualityOfTheBin if pass do next else not pass show confirm form.
Alert: Bin is overloaded.
Bin P-tank 1912 remaining loadable capacity is 0t.
Currently scheduled 16t.
Do you want to continue the operation?
</t>
    <phoneticPr fontId="7" type="noConversion"/>
  </si>
  <si>
    <t>VerifyQualityOfTheBin if pass do next else not pass show confirm form.
Alert: Bin is overloaded.
Bin P-tank 1912 remaining loadable capacity is 0t.
Currently scheduled 16t.
Do you want to continue the operation?</t>
    <phoneticPr fontId="7" type="noConversion"/>
  </si>
  <si>
    <t xml:space="preserve">Scheduled blend amount is more than selected blend required amount.
Click "Yes" to continue ,Click "No" to return.
</t>
    <phoneticPr fontId="7" type="noConversion"/>
  </si>
  <si>
    <t>"Schedule Blend Request" form pups up
Call sheet number is populated = 1110727
Base Blend is populated = ECOproteus PRO
Base Blend Tonnage is selected
Amount is populated "0"
Mix water is populated not "0" =0.547
Blend Test is not  checked
Bulk Plant dropdown box shows "None"
Load to Bin dropdown box shows "None"
Estimated Load Time  value is datetime of now
Comments is not filled</t>
    <phoneticPr fontId="7" type="noConversion"/>
  </si>
  <si>
    <t>Check Lod to Bin options</t>
    <phoneticPr fontId="7" type="noConversion"/>
  </si>
  <si>
    <t>LD4
LD5
LD6
Silo4
Silo5
Silo6
Silo7
Silo8
Silo9</t>
    <phoneticPr fontId="7" type="noConversion"/>
  </si>
  <si>
    <t>Load to Bin is displayed as None</t>
    <phoneticPr fontId="7" type="noConversion"/>
  </si>
  <si>
    <t>Input value to the textbox of Coments</t>
    <phoneticPr fontId="7" type="noConversion"/>
  </si>
  <si>
    <t>First blend request on Baytex P-tank9102</t>
    <phoneticPr fontId="7" type="noConversion"/>
  </si>
  <si>
    <t xml:space="preserve">Click on Reschedule Blend Request </t>
    <phoneticPr fontId="7" type="noConversion"/>
  </si>
  <si>
    <t xml:space="preserve"> ECOproteus PRO+Additives-14t</t>
    <phoneticPr fontId="7" type="noConversion"/>
  </si>
  <si>
    <t>The scheduled blend request will be displayed:
Load Sheet#:50475
Call Sheet#:1110727
Rig Name:PD155
Category:Lead1
Blend:ECOproteus PRO+0.1%CFR-2+
Amount:14
Bin#: Empty
Bulk Plant:FSJ Bulk Plant
Status: Scheduled</t>
    <phoneticPr fontId="7" type="noConversion"/>
  </si>
  <si>
    <t>Rig job is pending, Rig Bin exists and is not empty
10 Baytex  19t
Total Blend Tonnage is ticked</t>
    <phoneticPr fontId="7" type="noConversion"/>
  </si>
  <si>
    <t>Rig job is pending, Rig Bin exists and is empty.
No tube existed beside the BIN.
Base Blend Tonnage is Ticked</t>
    <phoneticPr fontId="7" type="noConversion"/>
  </si>
  <si>
    <t xml:space="preserve">Mix Water =0.547
</t>
    <phoneticPr fontId="7" type="noConversion"/>
  </si>
  <si>
    <t>Rig job is pending, Rig Bin exists and is not empty
There is tube eisted on the BIN.</t>
    <phoneticPr fontId="7" type="noConversion"/>
  </si>
  <si>
    <t xml:space="preserve">Right-click on a rig job blend column 
</t>
    <phoneticPr fontId="7" type="noConversion"/>
  </si>
  <si>
    <t>Company: Advantage
Blend: 10t</t>
    <phoneticPr fontId="7" type="noConversion"/>
  </si>
  <si>
    <t>"Schedule Blend Request" form pops up
Call sheet number is populated,1110714
Base Blend is populated = EverCRETE*(DN#1)
Base Blend Tonnage is selected
Amount is populated "0"
Mix water is populated not "0"
Blend Test is auto-checked
Bulk Plant dropdown box shows "None"
Load to Bin dropdown box shows "None"
Estimated Load Time  value is datetime of now
Comments is not filled</t>
    <phoneticPr fontId="7" type="noConversion"/>
  </si>
  <si>
    <t>16</t>
    <phoneticPr fontId="7" type="noConversion"/>
  </si>
  <si>
    <t>Check if Blend Test is auto-checked</t>
    <phoneticPr fontId="7" type="noConversion"/>
  </si>
  <si>
    <t>Blend Test is  auto-checked</t>
    <phoneticPr fontId="7" type="noConversion"/>
  </si>
  <si>
    <t>Selct "EST Bulk Plant" from the dropdown list</t>
    <phoneticPr fontId="7" type="noConversion"/>
  </si>
  <si>
    <t>Dropdown list is closed, "EST Bulk Plant" is displayed in the box,and the Load to Bin is changed with this selected value.</t>
    <phoneticPr fontId="7" type="noConversion"/>
  </si>
  <si>
    <t>Dropdown list is closed</t>
    <phoneticPr fontId="7" type="noConversion"/>
  </si>
  <si>
    <t>Bins in the bin column are listed
Silo 10
Silo 11
Silo 2
Silo 3
Silo 7 
Silo 9</t>
    <phoneticPr fontId="7" type="noConversion"/>
  </si>
  <si>
    <t xml:space="preserve">Select Silo 10 from the dropdown list </t>
    <phoneticPr fontId="7" type="noConversion"/>
  </si>
  <si>
    <r>
      <rPr>
        <sz val="10"/>
        <rFont val="宋体"/>
        <family val="3"/>
        <charset val="134"/>
      </rPr>
      <t>Schedule Blend From Blend Column Of Rig Board (</t>
    </r>
    <r>
      <rPr>
        <sz val="10"/>
        <color rgb="FFFF0000"/>
        <rFont val="宋体"/>
        <family val="3"/>
        <charset val="134"/>
      </rPr>
      <t>Blend Test and Load to Bin</t>
    </r>
    <r>
      <rPr>
        <sz val="10"/>
        <rFont val="宋体"/>
        <family val="3"/>
        <charset val="134"/>
      </rPr>
      <t>)</t>
    </r>
    <phoneticPr fontId="7" type="noConversion"/>
  </si>
  <si>
    <t>Rig job is pending, Rig Bin exists and is not empty
No tube existed on the BIN.</t>
    <phoneticPr fontId="7" type="noConversion"/>
  </si>
  <si>
    <t>9 Baytex  41.5t</t>
    <phoneticPr fontId="7" type="noConversion"/>
  </si>
  <si>
    <t>"Schedule Blend Request" form pops up
Call sheet number is populated = 1110726
Base Blend is populated = PRODUCTIONMIX LW
Base Blend Tonnage is selected
Amount is populated "0"
Mix water is populated not "0" = 0.907
Blend Test is not checked
Bulk Plant dropdown box shows "None"
Load to Bin dropdown box shows "None"
Estimated Load Time  value is datetime of now
Comments is not filled</t>
    <phoneticPr fontId="7" type="noConversion"/>
  </si>
  <si>
    <t xml:space="preserve">Fill in Amount </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</si>
</sst>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0\ "/>
    <numFmt numFmtId="177" formatCode="0.0\ \h"/>
    <numFmt numFmtId="178" formatCode="0\ \m"/>
    <numFmt numFmtId="179" formatCode="d\-mmm\-yyyy"/>
    <numFmt numFmtId="180" formatCode="mmmm\ d\,\ yyyy"/>
    <numFmt numFmtId="181" formatCode="#,##0.0\ \h"/>
  </numFmts>
  <fonts count="46" x14ac:knownFonts="1">
    <font>
      <sz val="10"/>
      <name val="Arial"/>
      <charset val="134"/>
    </font>
    <font>
      <u/>
      <sz val="9"/>
      <color indexed="12"/>
      <name val="Arial"/>
      <family val="2"/>
    </font>
    <font>
      <sz val="8"/>
      <name val="Arial"/>
      <family val="2"/>
    </font>
    <font>
      <b/>
      <sz val="16"/>
      <color indexed="9"/>
      <name val="Arial"/>
      <family val="2"/>
    </font>
    <font>
      <b/>
      <sz val="8"/>
      <color indexed="9"/>
      <name val="Arial"/>
      <family val="2"/>
    </font>
    <font>
      <b/>
      <sz val="10"/>
      <color indexed="9"/>
      <name val="Arial"/>
      <family val="2"/>
    </font>
    <font>
      <b/>
      <sz val="9"/>
      <name val="Arial"/>
      <family val="2"/>
    </font>
    <font>
      <sz val="9"/>
      <name val="Arial"/>
      <family val="2"/>
    </font>
    <font>
      <b/>
      <sz val="10"/>
      <name val="Arial"/>
      <family val="2"/>
    </font>
    <font>
      <b/>
      <i/>
      <sz val="10"/>
      <name val="Arial"/>
      <family val="2"/>
    </font>
    <font>
      <b/>
      <i/>
      <sz val="10"/>
      <color indexed="12"/>
      <name val="Arial"/>
      <family val="2"/>
    </font>
    <font>
      <b/>
      <sz val="12"/>
      <name val="Calibri"/>
      <family val="2"/>
    </font>
    <font>
      <sz val="10"/>
      <name val="Calibri"/>
      <family val="2"/>
    </font>
    <font>
      <b/>
      <sz val="10"/>
      <name val="Calibri"/>
      <family val="2"/>
    </font>
    <font>
      <sz val="10"/>
      <name val="宋体"/>
      <family val="3"/>
      <charset val="134"/>
    </font>
    <font>
      <u/>
      <sz val="9"/>
      <color rgb="FF800080"/>
      <name val="Arial"/>
      <family val="2"/>
    </font>
    <font>
      <b/>
      <sz val="10"/>
      <color rgb="FFFFFFFF"/>
      <name val="Arial"/>
      <family val="2"/>
    </font>
    <font>
      <b/>
      <sz val="12"/>
      <color indexed="9"/>
      <name val="Arial"/>
      <family val="2"/>
    </font>
    <font>
      <sz val="10"/>
      <color indexed="9"/>
      <name val="Arial"/>
      <family val="2"/>
    </font>
    <font>
      <b/>
      <sz val="16"/>
      <name val="Arial"/>
      <family val="2"/>
    </font>
    <font>
      <b/>
      <sz val="18"/>
      <color indexed="9"/>
      <name val="Arial"/>
      <family val="2"/>
    </font>
    <font>
      <sz val="12"/>
      <name val="Arial"/>
      <family val="2"/>
    </font>
    <font>
      <b/>
      <sz val="9"/>
      <color indexed="9"/>
      <name val="Arial"/>
      <family val="2"/>
    </font>
    <font>
      <sz val="10"/>
      <color indexed="63"/>
      <name val="Arial"/>
      <family val="2"/>
    </font>
    <font>
      <b/>
      <sz val="10"/>
      <color indexed="63"/>
      <name val="Arial"/>
      <family val="2"/>
    </font>
    <font>
      <b/>
      <sz val="8"/>
      <color indexed="12"/>
      <name val="Courier New"/>
      <family val="3"/>
    </font>
    <font>
      <b/>
      <i/>
      <sz val="8"/>
      <color indexed="23"/>
      <name val="Arial"/>
      <family val="2"/>
    </font>
    <font>
      <sz val="10"/>
      <color indexed="23"/>
      <name val="Arial"/>
      <family val="2"/>
    </font>
    <font>
      <b/>
      <sz val="10"/>
      <color indexed="16"/>
      <name val="Arial"/>
      <family val="2"/>
    </font>
    <font>
      <b/>
      <i/>
      <sz val="10"/>
      <color indexed="55"/>
      <name val="Arial"/>
      <family val="2"/>
    </font>
    <font>
      <b/>
      <sz val="12"/>
      <color indexed="10"/>
      <name val="Arial"/>
      <family val="2"/>
    </font>
    <font>
      <b/>
      <i/>
      <sz val="8"/>
      <color indexed="55"/>
      <name val="Arial"/>
      <family val="2"/>
    </font>
    <font>
      <u/>
      <sz val="8"/>
      <color indexed="22"/>
      <name val="Arial"/>
      <family val="2"/>
    </font>
    <font>
      <b/>
      <sz val="9"/>
      <color indexed="16"/>
      <name val="Arial"/>
      <family val="2"/>
    </font>
    <font>
      <sz val="9"/>
      <color indexed="63"/>
      <name val="Arial"/>
      <family val="2"/>
    </font>
    <font>
      <b/>
      <u/>
      <sz val="9"/>
      <name val="Tahoma"/>
      <family val="2"/>
    </font>
    <font>
      <b/>
      <sz val="9"/>
      <name val="Tahoma"/>
      <family val="2"/>
    </font>
    <font>
      <sz val="9"/>
      <name val="Tahoma"/>
      <family val="2"/>
    </font>
    <font>
      <u/>
      <sz val="9"/>
      <name val="Tahoma"/>
      <family val="2"/>
    </font>
    <font>
      <sz val="10"/>
      <name val="Tahoma"/>
      <family val="2"/>
    </font>
    <font>
      <b/>
      <u/>
      <sz val="10"/>
      <name val="Tahoma"/>
      <family val="2"/>
    </font>
    <font>
      <sz val="10"/>
      <name val="Arial"/>
      <family val="2"/>
    </font>
    <font>
      <sz val="11"/>
      <color indexed="8"/>
      <name val="宋体"/>
      <family val="2"/>
      <scheme val="minor"/>
    </font>
    <font>
      <sz val="10"/>
      <name val="宋体"/>
      <family val="3"/>
      <charset val="134"/>
    </font>
    <font>
      <sz val="10"/>
      <color rgb="FFFF0000"/>
      <name val="宋体"/>
      <family val="3"/>
      <charset val="134"/>
    </font>
    <font>
      <sz val="10"/>
      <color rgb="FFFF0000"/>
      <name val="Calibri"/>
      <family val="2"/>
    </font>
  </fonts>
  <fills count="9">
    <fill>
      <patternFill patternType="none"/>
    </fill>
    <fill>
      <patternFill patternType="gray125"/>
    </fill>
    <fill>
      <patternFill patternType="solid">
        <fgColor indexed="22"/>
        <bgColor indexed="64"/>
      </patternFill>
    </fill>
    <fill>
      <patternFill patternType="solid">
        <fgColor indexed="8"/>
        <bgColor indexed="64"/>
      </patternFill>
    </fill>
    <fill>
      <patternFill patternType="solid">
        <fgColor indexed="9"/>
        <bgColor indexed="64"/>
      </patternFill>
    </fill>
    <fill>
      <patternFill patternType="solid">
        <fgColor indexed="55"/>
        <bgColor indexed="64"/>
      </patternFill>
    </fill>
    <fill>
      <patternFill patternType="solid">
        <fgColor indexed="63"/>
        <bgColor indexed="64"/>
      </patternFill>
    </fill>
    <fill>
      <patternFill patternType="solid">
        <fgColor indexed="12"/>
        <bgColor indexed="64"/>
      </patternFill>
    </fill>
    <fill>
      <patternFill patternType="solid">
        <fgColor indexed="23"/>
        <bgColor indexed="64"/>
      </patternFill>
    </fill>
  </fills>
  <borders count="55">
    <border>
      <left/>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23"/>
      </left>
      <right style="thin">
        <color auto="1"/>
      </right>
      <top style="thin">
        <color auto="1"/>
      </top>
      <bottom/>
      <diagonal/>
    </border>
    <border>
      <left/>
      <right style="thin">
        <color auto="1"/>
      </right>
      <top/>
      <bottom style="thin">
        <color auto="1"/>
      </bottom>
      <diagonal/>
    </border>
    <border>
      <left style="thin">
        <color indexed="23"/>
      </left>
      <right style="thin">
        <color auto="1"/>
      </right>
      <top style="thin">
        <color auto="1"/>
      </top>
      <bottom style="thin">
        <color auto="1"/>
      </bottom>
      <diagonal/>
    </border>
    <border>
      <left style="thin">
        <color auto="1"/>
      </left>
      <right/>
      <top/>
      <bottom style="thin">
        <color auto="1"/>
      </bottom>
      <diagonal/>
    </border>
    <border>
      <left style="double">
        <color auto="1"/>
      </left>
      <right style="thin">
        <color auto="1"/>
      </right>
      <top/>
      <bottom style="thin">
        <color auto="1"/>
      </bottom>
      <diagonal/>
    </border>
    <border>
      <left style="double">
        <color auto="1"/>
      </left>
      <right style="thin">
        <color auto="1"/>
      </right>
      <top style="thin">
        <color auto="1"/>
      </top>
      <bottom style="thin">
        <color auto="1"/>
      </bottom>
      <diagonal/>
    </border>
    <border>
      <left style="medium">
        <color indexed="12"/>
      </left>
      <right/>
      <top/>
      <bottom style="medium">
        <color indexed="12"/>
      </bottom>
      <diagonal/>
    </border>
    <border>
      <left/>
      <right/>
      <top/>
      <bottom style="medium">
        <color indexed="12"/>
      </bottom>
      <diagonal/>
    </border>
    <border>
      <left/>
      <right style="medium">
        <color indexed="12"/>
      </right>
      <top/>
      <bottom style="medium">
        <color indexed="12"/>
      </bottom>
      <diagonal/>
    </border>
    <border>
      <left/>
      <right/>
      <top/>
      <bottom style="double">
        <color auto="1"/>
      </bottom>
      <diagonal/>
    </border>
    <border>
      <left style="medium">
        <color auto="1"/>
      </left>
      <right/>
      <top style="thin">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right style="thin">
        <color auto="1"/>
      </right>
      <top/>
      <bottom style="medium">
        <color auto="1"/>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top style="medium">
        <color auto="1"/>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diagonal/>
    </border>
    <border>
      <left/>
      <right/>
      <top/>
      <bottom style="medium">
        <color auto="1"/>
      </bottom>
      <diagonal/>
    </border>
    <border>
      <left/>
      <right/>
      <top style="thin">
        <color auto="1"/>
      </top>
      <bottom style="medium">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thin">
        <color auto="1"/>
      </right>
      <top style="double">
        <color auto="1"/>
      </top>
      <bottom style="thin">
        <color auto="1"/>
      </bottom>
      <diagonal/>
    </border>
    <border>
      <left/>
      <right/>
      <top style="thin">
        <color auto="1"/>
      </top>
      <bottom/>
      <diagonal/>
    </border>
    <border>
      <left style="thin">
        <color auto="1"/>
      </left>
      <right/>
      <top/>
      <bottom style="medium">
        <color auto="1"/>
      </bottom>
      <diagonal/>
    </border>
    <border>
      <left/>
      <right/>
      <top style="medium">
        <color auto="1"/>
      </top>
      <bottom style="thin">
        <color auto="1"/>
      </bottom>
      <diagonal/>
    </border>
    <border>
      <left style="thin">
        <color auto="1"/>
      </left>
      <right style="double">
        <color auto="1"/>
      </right>
      <top style="thin">
        <color auto="1"/>
      </top>
      <bottom/>
      <diagonal/>
    </border>
    <border>
      <left style="thin">
        <color auto="1"/>
      </left>
      <right style="double">
        <color auto="1"/>
      </right>
      <top/>
      <bottom style="thin">
        <color auto="1"/>
      </bottom>
      <diagonal/>
    </border>
    <border>
      <left/>
      <right/>
      <top/>
      <bottom style="thin">
        <color auto="1"/>
      </bottom>
      <diagonal/>
    </border>
    <border>
      <left style="thin">
        <color auto="1"/>
      </left>
      <right/>
      <top/>
      <bottom style="thin">
        <color indexed="55"/>
      </bottom>
      <diagonal/>
    </border>
    <border>
      <left/>
      <right style="thin">
        <color auto="1"/>
      </right>
      <top/>
      <bottom style="thin">
        <color indexed="55"/>
      </bottom>
      <diagonal/>
    </border>
    <border>
      <left style="thin">
        <color indexed="63"/>
      </left>
      <right style="thin">
        <color auto="1"/>
      </right>
      <top style="thin">
        <color auto="1"/>
      </top>
      <bottom/>
      <diagonal/>
    </border>
    <border>
      <left style="thin">
        <color indexed="63"/>
      </left>
      <right style="thin">
        <color auto="1"/>
      </right>
      <top/>
      <bottom style="thin">
        <color auto="1"/>
      </bottom>
      <diagonal/>
    </border>
    <border>
      <left style="thin">
        <color indexed="23"/>
      </left>
      <right style="thin">
        <color auto="1"/>
      </right>
      <top/>
      <bottom/>
      <diagonal/>
    </border>
    <border>
      <left style="thin">
        <color indexed="23"/>
      </left>
      <right style="thin">
        <color auto="1"/>
      </right>
      <top/>
      <bottom style="thin">
        <color auto="1"/>
      </bottom>
      <diagonal/>
    </border>
    <border>
      <left style="medium">
        <color auto="1"/>
      </left>
      <right/>
      <top/>
      <bottom style="thin">
        <color auto="1"/>
      </bottom>
      <diagonal/>
    </border>
    <border>
      <left style="thin">
        <color auto="1"/>
      </left>
      <right/>
      <top style="medium">
        <color auto="1"/>
      </top>
      <bottom style="medium">
        <color auto="1"/>
      </bottom>
      <diagonal/>
    </border>
    <border>
      <left style="medium">
        <color auto="1"/>
      </left>
      <right style="thin">
        <color auto="1"/>
      </right>
      <top style="thin">
        <color auto="1"/>
      </top>
      <bottom style="medium">
        <color auto="1"/>
      </bottom>
      <diagonal/>
    </border>
  </borders>
  <cellStyleXfs count="7">
    <xf numFmtId="0" fontId="0" fillId="0" borderId="0"/>
    <xf numFmtId="0" fontId="1" fillId="0" borderId="0" applyNumberFormat="0" applyFill="0" applyBorder="0" applyAlignment="0" applyProtection="0">
      <alignment vertical="top"/>
      <protection locked="0"/>
    </xf>
    <xf numFmtId="9" fontId="41" fillId="0" borderId="0" applyFont="0" applyFill="0" applyBorder="0" applyAlignment="0" applyProtection="0"/>
    <xf numFmtId="0" fontId="1" fillId="0" borderId="0" applyNumberFormat="0" applyFill="0" applyBorder="0" applyAlignment="0" applyProtection="0">
      <alignment vertical="top"/>
      <protection locked="0"/>
    </xf>
    <xf numFmtId="0" fontId="41" fillId="0" borderId="0"/>
    <xf numFmtId="9" fontId="41" fillId="0" borderId="0" applyFont="0" applyFill="0" applyBorder="0" applyAlignment="0" applyProtection="0"/>
    <xf numFmtId="0" fontId="42" fillId="0" borderId="0">
      <alignment vertical="center"/>
    </xf>
  </cellStyleXfs>
  <cellXfs count="312">
    <xf numFmtId="0" fontId="0" fillId="0" borderId="0" xfId="0"/>
    <xf numFmtId="0" fontId="2" fillId="2" borderId="0" xfId="0" applyFont="1" applyFill="1"/>
    <xf numFmtId="0" fontId="0" fillId="2" borderId="0" xfId="0" applyFill="1"/>
    <xf numFmtId="0" fontId="0" fillId="2" borderId="0" xfId="0" applyFill="1" applyAlignment="1">
      <alignment horizontal="center"/>
    </xf>
    <xf numFmtId="0" fontId="3" fillId="4" borderId="0" xfId="0" applyFont="1" applyFill="1" applyAlignment="1">
      <alignment horizontal="left"/>
    </xf>
    <xf numFmtId="0" fontId="4" fillId="4" borderId="0" xfId="0" applyFont="1" applyFill="1" applyAlignment="1">
      <alignment horizontal="left"/>
    </xf>
    <xf numFmtId="0" fontId="5" fillId="3" borderId="9" xfId="0" applyFont="1" applyFill="1" applyBorder="1" applyAlignment="1">
      <alignment vertical="top"/>
    </xf>
    <xf numFmtId="0" fontId="5" fillId="3" borderId="10" xfId="0" applyFont="1" applyFill="1" applyBorder="1" applyAlignment="1">
      <alignment vertical="top"/>
    </xf>
    <xf numFmtId="0" fontId="5" fillId="3" borderId="11" xfId="0" applyFont="1" applyFill="1" applyBorder="1" applyAlignment="1">
      <alignment vertical="top"/>
    </xf>
    <xf numFmtId="0" fontId="6" fillId="2" borderId="9" xfId="0" applyFont="1" applyFill="1" applyBorder="1" applyAlignment="1">
      <alignment horizontal="center" vertical="center" wrapText="1"/>
    </xf>
    <xf numFmtId="0" fontId="6" fillId="2" borderId="9" xfId="0" applyNumberFormat="1" applyFont="1" applyFill="1" applyBorder="1" applyAlignment="1">
      <alignment horizontal="center" vertical="center" wrapText="1"/>
    </xf>
    <xf numFmtId="9" fontId="6" fillId="2" borderId="12" xfId="2" applyFont="1" applyFill="1" applyBorder="1" applyAlignment="1">
      <alignment horizontal="center" vertical="center" wrapText="1"/>
    </xf>
    <xf numFmtId="177" fontId="7" fillId="2" borderId="11" xfId="0" applyNumberFormat="1" applyFont="1" applyFill="1" applyBorder="1" applyAlignment="1">
      <alignment horizontal="center" vertical="center" wrapText="1"/>
    </xf>
    <xf numFmtId="177" fontId="7" fillId="2" borderId="13" xfId="0" applyNumberFormat="1" applyFont="1" applyFill="1" applyBorder="1" applyAlignment="1">
      <alignment horizontal="center" vertical="center" wrapText="1"/>
    </xf>
    <xf numFmtId="0" fontId="2" fillId="4" borderId="0" xfId="0" applyFont="1" applyFill="1" applyBorder="1"/>
    <xf numFmtId="0" fontId="2" fillId="4" borderId="0" xfId="0" applyFont="1" applyFill="1"/>
    <xf numFmtId="9" fontId="6" fillId="2" borderId="14" xfId="2" applyFont="1" applyFill="1" applyBorder="1" applyAlignment="1">
      <alignment horizontal="center" vertical="center" wrapText="1"/>
    </xf>
    <xf numFmtId="0" fontId="6" fillId="5" borderId="15" xfId="0" applyFont="1" applyFill="1" applyBorder="1" applyAlignment="1">
      <alignment horizontal="left" vertical="center" wrapText="1"/>
    </xf>
    <xf numFmtId="0" fontId="6" fillId="5" borderId="16" xfId="0" applyNumberFormat="1" applyFont="1" applyFill="1" applyBorder="1" applyAlignment="1">
      <alignment horizontal="center" vertical="center" wrapText="1"/>
    </xf>
    <xf numFmtId="9" fontId="6" fillId="5" borderId="15" xfId="2" applyNumberFormat="1" applyFont="1" applyFill="1" applyBorder="1" applyAlignment="1">
      <alignment horizontal="center" vertical="center" wrapText="1"/>
    </xf>
    <xf numFmtId="177" fontId="6" fillId="5" borderId="16" xfId="0" applyNumberFormat="1" applyFont="1" applyFill="1" applyBorder="1" applyAlignment="1">
      <alignment horizontal="center" vertical="center" wrapText="1"/>
    </xf>
    <xf numFmtId="0" fontId="6" fillId="2" borderId="9" xfId="0" applyFont="1" applyFill="1" applyBorder="1" applyAlignment="1">
      <alignment horizontal="left" vertical="center" wrapText="1"/>
    </xf>
    <xf numFmtId="0" fontId="6" fillId="2" borderId="17" xfId="0" applyNumberFormat="1" applyFont="1" applyFill="1" applyBorder="1" applyAlignment="1">
      <alignment horizontal="center" vertical="center" wrapText="1"/>
    </xf>
    <xf numFmtId="9" fontId="6" fillId="2" borderId="9" xfId="2" applyNumberFormat="1" applyFont="1" applyFill="1" applyBorder="1" applyAlignment="1">
      <alignment horizontal="right" vertical="center" wrapText="1"/>
    </xf>
    <xf numFmtId="177" fontId="6" fillId="2" borderId="16" xfId="0" applyNumberFormat="1" applyFont="1" applyFill="1" applyBorder="1" applyAlignment="1">
      <alignment horizontal="center" vertical="center" wrapText="1"/>
    </xf>
    <xf numFmtId="0" fontId="0" fillId="4" borderId="0" xfId="0" applyFill="1" applyBorder="1"/>
    <xf numFmtId="0" fontId="5" fillId="6" borderId="3" xfId="0" applyFont="1" applyFill="1" applyBorder="1" applyAlignment="1">
      <alignment horizontal="center" wrapText="1"/>
    </xf>
    <xf numFmtId="0" fontId="5" fillId="6" borderId="9" xfId="0" applyFont="1" applyFill="1" applyBorder="1" applyAlignment="1">
      <alignment horizontal="center" wrapText="1"/>
    </xf>
    <xf numFmtId="0" fontId="8" fillId="4" borderId="11" xfId="0" applyNumberFormat="1" applyFont="1" applyFill="1" applyBorder="1" applyAlignment="1">
      <alignment horizontal="center" vertical="top" wrapText="1"/>
    </xf>
    <xf numFmtId="178" fontId="0" fillId="4" borderId="7" xfId="0" applyNumberFormat="1" applyFont="1" applyFill="1" applyBorder="1" applyAlignment="1">
      <alignment horizontal="center" vertical="top" wrapText="1"/>
    </xf>
    <xf numFmtId="0" fontId="0" fillId="2" borderId="9" xfId="0" applyFont="1" applyFill="1" applyBorder="1" applyAlignment="1">
      <alignment horizontal="left" vertical="top" wrapText="1"/>
    </xf>
    <xf numFmtId="0" fontId="0" fillId="4" borderId="3" xfId="0" applyFont="1" applyFill="1" applyBorder="1" applyAlignment="1">
      <alignment vertical="top" wrapText="1"/>
    </xf>
    <xf numFmtId="0" fontId="0" fillId="4" borderId="3" xfId="0" applyFont="1" applyFill="1" applyBorder="1" applyAlignment="1">
      <alignment horizontal="left" vertical="top" wrapText="1"/>
    </xf>
    <xf numFmtId="14" fontId="0" fillId="4" borderId="3" xfId="0" applyNumberFormat="1" applyFont="1" applyFill="1" applyBorder="1" applyAlignment="1">
      <alignment horizontal="center" vertical="top" wrapText="1"/>
    </xf>
    <xf numFmtId="0" fontId="0" fillId="4" borderId="3" xfId="0" applyFont="1" applyFill="1" applyBorder="1" applyAlignment="1">
      <alignment horizontal="center" vertical="top" wrapText="1"/>
    </xf>
    <xf numFmtId="178" fontId="0" fillId="4" borderId="9" xfId="0" applyNumberFormat="1" applyFont="1" applyFill="1" applyBorder="1" applyAlignment="1">
      <alignment horizontal="left" vertical="top" wrapText="1"/>
    </xf>
    <xf numFmtId="0" fontId="2" fillId="4" borderId="0" xfId="0" applyFont="1" applyFill="1" applyBorder="1" applyAlignment="1">
      <alignment horizontal="center"/>
    </xf>
    <xf numFmtId="0" fontId="0" fillId="4" borderId="0" xfId="0" applyFill="1" applyBorder="1" applyAlignment="1">
      <alignment horizontal="center"/>
    </xf>
    <xf numFmtId="0" fontId="5" fillId="5" borderId="3" xfId="0" applyFont="1" applyFill="1" applyBorder="1" applyAlignment="1">
      <alignment horizontal="center" wrapText="1"/>
    </xf>
    <xf numFmtId="0" fontId="14" fillId="0" borderId="7" xfId="0" applyFont="1" applyBorder="1" applyAlignment="1">
      <alignment vertical="top" wrapText="1"/>
    </xf>
    <xf numFmtId="0" fontId="14" fillId="4" borderId="3" xfId="0" applyFont="1" applyFill="1" applyBorder="1" applyAlignment="1">
      <alignment horizontal="left" vertical="top" wrapText="1"/>
    </xf>
    <xf numFmtId="0" fontId="15" fillId="4" borderId="3" xfId="1" applyFont="1" applyFill="1" applyBorder="1" applyAlignment="1" applyProtection="1">
      <alignment vertical="top" wrapText="1"/>
    </xf>
    <xf numFmtId="0" fontId="1" fillId="4" borderId="3" xfId="1" applyFill="1" applyBorder="1" applyAlignment="1" applyProtection="1">
      <alignment vertical="top" wrapText="1"/>
    </xf>
    <xf numFmtId="0" fontId="15" fillId="4" borderId="3" xfId="1" applyFont="1" applyFill="1" applyBorder="1" applyAlignment="1" applyProtection="1">
      <alignment horizontal="left" vertical="top" wrapText="1"/>
    </xf>
    <xf numFmtId="0" fontId="17" fillId="3" borderId="9" xfId="0" applyFont="1" applyFill="1" applyBorder="1" applyAlignment="1" applyProtection="1">
      <alignment vertical="center"/>
    </xf>
    <xf numFmtId="0" fontId="18" fillId="3" borderId="11" xfId="0" applyFont="1" applyFill="1" applyBorder="1" applyAlignment="1" applyProtection="1">
      <alignment vertical="center"/>
    </xf>
    <xf numFmtId="0" fontId="5" fillId="8" borderId="3" xfId="0" applyFont="1" applyFill="1" applyBorder="1" applyAlignment="1" applyProtection="1">
      <alignment vertical="center"/>
    </xf>
    <xf numFmtId="0" fontId="19" fillId="2" borderId="0" xfId="0" applyFont="1" applyFill="1" applyAlignment="1">
      <alignment horizontal="center"/>
    </xf>
    <xf numFmtId="0" fontId="8" fillId="2" borderId="0" xfId="0" applyFont="1" applyFill="1" applyAlignment="1">
      <alignment horizontal="center"/>
    </xf>
    <xf numFmtId="0" fontId="20" fillId="3" borderId="35" xfId="0" applyFont="1" applyFill="1" applyBorder="1" applyAlignment="1" applyProtection="1">
      <alignment vertical="center"/>
    </xf>
    <xf numFmtId="0" fontId="18" fillId="3" borderId="35" xfId="0" applyFont="1" applyFill="1" applyBorder="1" applyAlignment="1" applyProtection="1">
      <alignment vertical="center"/>
    </xf>
    <xf numFmtId="0" fontId="0" fillId="4" borderId="0" xfId="0" applyFill="1"/>
    <xf numFmtId="0" fontId="0" fillId="4" borderId="9" xfId="0" applyFill="1" applyBorder="1"/>
    <xf numFmtId="0" fontId="0" fillId="4" borderId="10" xfId="0" applyFill="1" applyBorder="1"/>
    <xf numFmtId="0" fontId="0" fillId="4" borderId="11" xfId="0" applyFill="1" applyBorder="1"/>
    <xf numFmtId="0" fontId="21" fillId="4" borderId="9" xfId="0" applyFont="1" applyFill="1" applyBorder="1"/>
    <xf numFmtId="0" fontId="21" fillId="4" borderId="10" xfId="0" applyFont="1" applyFill="1" applyBorder="1"/>
    <xf numFmtId="0" fontId="21" fillId="4" borderId="11" xfId="0" applyFont="1" applyFill="1" applyBorder="1"/>
    <xf numFmtId="0" fontId="21" fillId="4" borderId="0" xfId="0" applyFont="1" applyFill="1"/>
    <xf numFmtId="0" fontId="17" fillId="3" borderId="9" xfId="0" applyFont="1" applyFill="1" applyBorder="1" applyAlignment="1" applyProtection="1">
      <alignment horizontal="left" vertical="center"/>
    </xf>
    <xf numFmtId="0" fontId="17" fillId="3" borderId="10" xfId="0" applyFont="1" applyFill="1" applyBorder="1" applyAlignment="1" applyProtection="1">
      <alignment horizontal="left" vertical="center"/>
    </xf>
    <xf numFmtId="0" fontId="17" fillId="3" borderId="11" xfId="0" applyFont="1" applyFill="1" applyBorder="1" applyAlignment="1" applyProtection="1">
      <alignment horizontal="left" vertical="center"/>
    </xf>
    <xf numFmtId="0" fontId="17" fillId="4" borderId="0" xfId="0" applyFont="1" applyFill="1" applyBorder="1" applyAlignment="1" applyProtection="1">
      <alignment horizontal="left" vertical="center"/>
    </xf>
    <xf numFmtId="0" fontId="5" fillId="4" borderId="0" xfId="0" applyFont="1" applyFill="1" applyBorder="1" applyAlignment="1" applyProtection="1">
      <alignment horizontal="center" vertical="center"/>
    </xf>
    <xf numFmtId="0" fontId="22" fillId="8" borderId="3" xfId="0" applyFont="1" applyFill="1" applyBorder="1" applyAlignment="1" applyProtection="1">
      <alignment horizontal="center" vertical="center"/>
    </xf>
    <xf numFmtId="0" fontId="22" fillId="4" borderId="0" xfId="0" applyFont="1" applyFill="1" applyBorder="1" applyAlignment="1" applyProtection="1">
      <alignment horizontal="center" vertical="center"/>
    </xf>
    <xf numFmtId="0" fontId="23" fillId="2" borderId="34" xfId="0" applyFont="1" applyFill="1" applyBorder="1" applyAlignment="1" applyProtection="1">
      <alignment horizontal="center" vertical="center"/>
    </xf>
    <xf numFmtId="0" fontId="24" fillId="4" borderId="34" xfId="0" applyFont="1" applyFill="1" applyBorder="1" applyAlignment="1" applyProtection="1">
      <alignment vertical="center"/>
    </xf>
    <xf numFmtId="176" fontId="8" fillId="4" borderId="34" xfId="0" applyNumberFormat="1" applyFont="1" applyFill="1" applyBorder="1" applyAlignment="1" applyProtection="1">
      <alignment horizontal="right" vertical="center"/>
      <protection locked="0"/>
    </xf>
    <xf numFmtId="176" fontId="8" fillId="4" borderId="6" xfId="0" applyNumberFormat="1" applyFont="1" applyFill="1" applyBorder="1" applyAlignment="1" applyProtection="1">
      <alignment horizontal="right" vertical="center"/>
      <protection locked="0"/>
    </xf>
    <xf numFmtId="177" fontId="8" fillId="4" borderId="6" xfId="0" applyNumberFormat="1" applyFont="1" applyFill="1" applyBorder="1" applyAlignment="1" applyProtection="1">
      <alignment horizontal="right" vertical="center"/>
      <protection locked="0"/>
    </xf>
    <xf numFmtId="176" fontId="8" fillId="4" borderId="0" xfId="0" applyNumberFormat="1" applyFont="1" applyFill="1" applyBorder="1" applyAlignment="1" applyProtection="1">
      <alignment horizontal="right" vertical="center"/>
      <protection locked="0"/>
    </xf>
    <xf numFmtId="0" fontId="23" fillId="2" borderId="32" xfId="0" applyFont="1" applyFill="1" applyBorder="1" applyAlignment="1" applyProtection="1">
      <alignment horizontal="center" vertical="center"/>
    </xf>
    <xf numFmtId="0" fontId="24" fillId="4" borderId="32" xfId="0" applyFont="1" applyFill="1" applyBorder="1" applyAlignment="1" applyProtection="1">
      <alignment vertical="center"/>
    </xf>
    <xf numFmtId="176" fontId="8" fillId="4" borderId="32" xfId="0" applyNumberFormat="1" applyFont="1" applyFill="1" applyBorder="1" applyAlignment="1" applyProtection="1">
      <alignment horizontal="right" vertical="center"/>
      <protection locked="0"/>
    </xf>
    <xf numFmtId="176" fontId="8" fillId="4" borderId="5" xfId="0" applyNumberFormat="1" applyFont="1" applyFill="1" applyBorder="1" applyAlignment="1" applyProtection="1">
      <alignment horizontal="right" vertical="center"/>
      <protection locked="0"/>
    </xf>
    <xf numFmtId="177" fontId="8" fillId="4" borderId="5" xfId="0" applyNumberFormat="1" applyFont="1" applyFill="1" applyBorder="1" applyAlignment="1" applyProtection="1">
      <alignment horizontal="right" vertical="center"/>
      <protection locked="0"/>
    </xf>
    <xf numFmtId="176" fontId="8" fillId="4" borderId="15" xfId="0" applyNumberFormat="1" applyFont="1" applyFill="1" applyBorder="1" applyAlignment="1" applyProtection="1">
      <alignment horizontal="right" vertical="center"/>
      <protection locked="0"/>
    </xf>
    <xf numFmtId="176" fontId="8" fillId="4" borderId="7" xfId="0" applyNumberFormat="1" applyFont="1" applyFill="1" applyBorder="1" applyAlignment="1" applyProtection="1">
      <alignment horizontal="right" vertical="center"/>
      <protection locked="0"/>
    </xf>
    <xf numFmtId="177" fontId="8" fillId="4" borderId="7" xfId="0" applyNumberFormat="1" applyFont="1" applyFill="1" applyBorder="1" applyAlignment="1" applyProtection="1">
      <alignment horizontal="right" vertical="center"/>
      <protection locked="0"/>
    </xf>
    <xf numFmtId="0" fontId="25" fillId="2" borderId="34" xfId="0" applyFont="1" applyFill="1" applyBorder="1" applyAlignment="1" applyProtection="1">
      <alignment horizontal="left" vertical="center"/>
    </xf>
    <xf numFmtId="0" fontId="23" fillId="2" borderId="40" xfId="0" applyFont="1" applyFill="1" applyBorder="1" applyAlignment="1" applyProtection="1">
      <alignment horizontal="left" vertical="center"/>
    </xf>
    <xf numFmtId="0" fontId="23" fillId="2" borderId="31" xfId="0" applyFont="1" applyFill="1" applyBorder="1" applyAlignment="1" applyProtection="1">
      <alignment horizontal="left" vertical="center"/>
    </xf>
    <xf numFmtId="0" fontId="25" fillId="2" borderId="32" xfId="0" applyFont="1" applyFill="1" applyBorder="1" applyAlignment="1" applyProtection="1">
      <alignment horizontal="left" vertical="center"/>
    </xf>
    <xf numFmtId="0" fontId="23" fillId="2" borderId="0" xfId="0" applyFont="1" applyFill="1" applyBorder="1" applyAlignment="1" applyProtection="1">
      <alignment horizontal="left" vertical="center"/>
    </xf>
    <xf numFmtId="0" fontId="23" fillId="2" borderId="33" xfId="0" applyFont="1" applyFill="1" applyBorder="1" applyAlignment="1" applyProtection="1">
      <alignment horizontal="left" vertical="center"/>
    </xf>
    <xf numFmtId="0" fontId="23" fillId="2" borderId="32" xfId="0" applyFont="1" applyFill="1" applyBorder="1" applyAlignment="1" applyProtection="1">
      <alignment horizontal="left" vertical="center"/>
    </xf>
    <xf numFmtId="0" fontId="23" fillId="2" borderId="15" xfId="0" applyFont="1" applyFill="1" applyBorder="1" applyAlignment="1" applyProtection="1">
      <alignment horizontal="left" vertical="center"/>
    </xf>
    <xf numFmtId="0" fontId="23" fillId="2" borderId="45" xfId="0" applyFont="1" applyFill="1" applyBorder="1" applyAlignment="1" applyProtection="1">
      <alignment horizontal="left" vertical="center"/>
    </xf>
    <xf numFmtId="0" fontId="23" fillId="2" borderId="13" xfId="0" applyFont="1" applyFill="1" applyBorder="1" applyAlignment="1" applyProtection="1">
      <alignment horizontal="left" vertical="center"/>
    </xf>
    <xf numFmtId="177" fontId="8" fillId="4" borderId="0" xfId="0" applyNumberFormat="1" applyFont="1" applyFill="1" applyBorder="1" applyAlignment="1" applyProtection="1">
      <alignment horizontal="right" vertical="center"/>
      <protection locked="0"/>
    </xf>
    <xf numFmtId="0" fontId="26" fillId="4" borderId="0" xfId="0" applyFont="1" applyFill="1" applyAlignment="1">
      <alignment horizontal="right"/>
    </xf>
    <xf numFmtId="0" fontId="0" fillId="4" borderId="0" xfId="0" applyFont="1" applyFill="1" applyAlignment="1" applyProtection="1">
      <alignment vertical="center"/>
    </xf>
    <xf numFmtId="0" fontId="17" fillId="3" borderId="10" xfId="0" applyFont="1" applyFill="1" applyBorder="1" applyAlignment="1" applyProtection="1">
      <alignment vertical="center"/>
    </xf>
    <xf numFmtId="0" fontId="23" fillId="2" borderId="34" xfId="0" applyFont="1" applyFill="1" applyBorder="1" applyAlignment="1" applyProtection="1">
      <alignment vertical="center"/>
    </xf>
    <xf numFmtId="0" fontId="23" fillId="2" borderId="32" xfId="0" applyFont="1" applyFill="1" applyBorder="1" applyAlignment="1" applyProtection="1">
      <alignment vertical="center"/>
    </xf>
    <xf numFmtId="0" fontId="23" fillId="2" borderId="15" xfId="0" applyFont="1" applyFill="1" applyBorder="1" applyAlignment="1" applyProtection="1">
      <alignment vertical="center"/>
    </xf>
    <xf numFmtId="0" fontId="27" fillId="4" borderId="0" xfId="0" applyFont="1" applyFill="1" applyAlignment="1" applyProtection="1">
      <alignment vertical="center"/>
    </xf>
    <xf numFmtId="0" fontId="0" fillId="0" borderId="0" xfId="0" applyFont="1" applyAlignment="1" applyProtection="1">
      <alignment vertical="center"/>
    </xf>
    <xf numFmtId="180" fontId="0" fillId="4" borderId="0" xfId="0" applyNumberFormat="1" applyFont="1" applyFill="1" applyBorder="1" applyAlignment="1" applyProtection="1">
      <alignment horizontal="left" vertical="center"/>
    </xf>
    <xf numFmtId="0" fontId="23" fillId="2" borderId="6" xfId="0" applyFont="1" applyFill="1" applyBorder="1" applyAlignment="1" applyProtection="1">
      <alignment vertical="center"/>
    </xf>
    <xf numFmtId="0" fontId="23" fillId="2" borderId="7" xfId="0" applyFont="1" applyFill="1" applyBorder="1" applyAlignment="1" applyProtection="1">
      <alignment vertical="center"/>
    </xf>
    <xf numFmtId="0" fontId="17" fillId="3" borderId="34" xfId="0" applyFont="1" applyFill="1" applyBorder="1" applyAlignment="1" applyProtection="1">
      <alignment vertical="center"/>
    </xf>
    <xf numFmtId="0" fontId="18" fillId="3" borderId="31" xfId="0" applyFont="1" applyFill="1" applyBorder="1" applyAlignment="1" applyProtection="1">
      <alignment vertical="center"/>
    </xf>
    <xf numFmtId="0" fontId="5" fillId="8" borderId="3" xfId="0" applyFont="1" applyFill="1" applyBorder="1" applyAlignment="1" applyProtection="1">
      <alignment horizontal="center"/>
    </xf>
    <xf numFmtId="0" fontId="5" fillId="8" borderId="3" xfId="0" applyFont="1" applyFill="1" applyBorder="1" applyAlignment="1" applyProtection="1">
      <alignment horizontal="center" wrapText="1"/>
    </xf>
    <xf numFmtId="0" fontId="0" fillId="4" borderId="0" xfId="0" applyFont="1" applyFill="1" applyProtection="1"/>
    <xf numFmtId="0" fontId="0" fillId="4" borderId="5" xfId="0" applyFont="1" applyFill="1" applyBorder="1" applyAlignment="1" applyProtection="1">
      <alignment horizontal="center" vertical="center"/>
    </xf>
    <xf numFmtId="0" fontId="0" fillId="2" borderId="5" xfId="0" applyFill="1" applyBorder="1" applyAlignment="1">
      <alignment horizontal="right" vertical="center"/>
    </xf>
    <xf numFmtId="177" fontId="7" fillId="2" borderId="5" xfId="0" applyNumberFormat="1" applyFont="1" applyFill="1" applyBorder="1" applyAlignment="1">
      <alignment horizontal="right" vertical="center"/>
    </xf>
    <xf numFmtId="0" fontId="0" fillId="4" borderId="5" xfId="0" applyFill="1" applyBorder="1" applyAlignment="1">
      <alignment horizontal="center" vertical="center"/>
    </xf>
    <xf numFmtId="0" fontId="0" fillId="4" borderId="5" xfId="0" applyFont="1" applyFill="1" applyBorder="1" applyAlignment="1">
      <alignment horizontal="center" vertical="center"/>
    </xf>
    <xf numFmtId="0" fontId="17" fillId="3" borderId="9" xfId="0" applyFont="1" applyFill="1" applyBorder="1" applyProtection="1"/>
    <xf numFmtId="0" fontId="17" fillId="3" borderId="10" xfId="0" applyFont="1" applyFill="1" applyBorder="1" applyProtection="1"/>
    <xf numFmtId="0" fontId="0" fillId="4" borderId="7" xfId="0" applyFont="1" applyFill="1" applyBorder="1" applyAlignment="1">
      <alignment horizontal="center" vertical="center"/>
    </xf>
    <xf numFmtId="0" fontId="0" fillId="2" borderId="7" xfId="0" applyFill="1" applyBorder="1" applyAlignment="1">
      <alignment horizontal="right" vertical="center"/>
    </xf>
    <xf numFmtId="177" fontId="7" fillId="2" borderId="7" xfId="0" applyNumberFormat="1" applyFont="1" applyFill="1" applyBorder="1" applyAlignment="1">
      <alignment horizontal="right" vertical="center"/>
    </xf>
    <xf numFmtId="0" fontId="7" fillId="4" borderId="0" xfId="0" applyFont="1" applyFill="1"/>
    <xf numFmtId="0" fontId="8" fillId="2" borderId="9" xfId="0" applyFont="1" applyFill="1" applyBorder="1" applyAlignment="1" applyProtection="1">
      <alignment horizontal="left" vertical="center"/>
    </xf>
    <xf numFmtId="0" fontId="8" fillId="2" borderId="10" xfId="0" applyFont="1" applyFill="1" applyBorder="1" applyAlignment="1" applyProtection="1">
      <alignment horizontal="left" vertical="center"/>
    </xf>
    <xf numFmtId="0" fontId="8" fillId="2" borderId="11" xfId="0" applyFont="1" applyFill="1" applyBorder="1" applyAlignment="1" applyProtection="1">
      <alignment horizontal="left" vertical="center"/>
    </xf>
    <xf numFmtId="0" fontId="8" fillId="2" borderId="3" xfId="0" applyFont="1" applyFill="1" applyBorder="1" applyAlignment="1">
      <alignment vertical="center"/>
    </xf>
    <xf numFmtId="181" fontId="6" fillId="2" borderId="3" xfId="0" applyNumberFormat="1" applyFont="1" applyFill="1" applyBorder="1" applyAlignment="1">
      <alignment vertical="center"/>
    </xf>
    <xf numFmtId="0" fontId="29" fillId="4" borderId="0" xfId="0" applyFont="1" applyFill="1" applyAlignment="1">
      <alignment horizontal="center"/>
    </xf>
    <xf numFmtId="0" fontId="30" fillId="2" borderId="0" xfId="0" applyFont="1" applyFill="1" applyAlignment="1" applyProtection="1">
      <alignment horizontal="right"/>
    </xf>
    <xf numFmtId="0" fontId="31" fillId="2" borderId="0" xfId="0" applyFont="1" applyFill="1" applyAlignment="1">
      <alignment horizontal="right" vertical="center"/>
    </xf>
    <xf numFmtId="0" fontId="32" fillId="2" borderId="0" xfId="1" applyFont="1" applyFill="1" applyAlignment="1" applyProtection="1">
      <alignment horizontal="right" vertical="top"/>
    </xf>
    <xf numFmtId="0" fontId="19" fillId="2" borderId="0" xfId="0" applyFont="1" applyFill="1" applyAlignment="1">
      <alignment horizontal="right"/>
    </xf>
    <xf numFmtId="0" fontId="29" fillId="2" borderId="0" xfId="0" applyFont="1" applyFill="1" applyAlignment="1">
      <alignment horizontal="center" vertical="top"/>
    </xf>
    <xf numFmtId="0" fontId="8" fillId="4" borderId="0" xfId="0" applyFont="1" applyFill="1"/>
    <xf numFmtId="0" fontId="18" fillId="3" borderId="11" xfId="0" applyFont="1" applyFill="1" applyBorder="1" applyProtection="1"/>
    <xf numFmtId="3" fontId="8" fillId="2" borderId="34" xfId="0" applyNumberFormat="1" applyFont="1" applyFill="1" applyBorder="1" applyAlignment="1">
      <alignment vertical="center"/>
    </xf>
    <xf numFmtId="9" fontId="8" fillId="2" borderId="12" xfId="2" applyFont="1" applyFill="1" applyBorder="1" applyAlignment="1">
      <alignment vertical="center"/>
    </xf>
    <xf numFmtId="181" fontId="6" fillId="2" borderId="6" xfId="0" applyNumberFormat="1" applyFont="1" applyFill="1" applyBorder="1" applyAlignment="1">
      <alignment vertical="center"/>
    </xf>
    <xf numFmtId="3" fontId="8" fillId="2" borderId="32" xfId="0" applyNumberFormat="1" applyFont="1" applyFill="1" applyBorder="1" applyAlignment="1">
      <alignment vertical="center"/>
    </xf>
    <xf numFmtId="9" fontId="8" fillId="2" borderId="50" xfId="2" applyFont="1" applyFill="1" applyBorder="1" applyAlignment="1">
      <alignment vertical="center"/>
    </xf>
    <xf numFmtId="181" fontId="6" fillId="2" borderId="5" xfId="0" applyNumberFormat="1" applyFont="1" applyFill="1" applyBorder="1" applyAlignment="1">
      <alignment vertical="center"/>
    </xf>
    <xf numFmtId="3" fontId="28" fillId="2" borderId="32" xfId="0" applyNumberFormat="1" applyFont="1" applyFill="1" applyBorder="1" applyAlignment="1">
      <alignment vertical="center"/>
    </xf>
    <xf numFmtId="9" fontId="28" fillId="2" borderId="50" xfId="2" applyFont="1" applyFill="1" applyBorder="1" applyAlignment="1">
      <alignment vertical="center"/>
    </xf>
    <xf numFmtId="181" fontId="33" fillId="2" borderId="5" xfId="0" applyNumberFormat="1" applyFont="1" applyFill="1" applyBorder="1" applyAlignment="1">
      <alignment vertical="center"/>
    </xf>
    <xf numFmtId="3" fontId="8" fillId="2" borderId="15" xfId="0" applyNumberFormat="1" applyFont="1" applyFill="1" applyBorder="1" applyAlignment="1">
      <alignment vertical="center"/>
    </xf>
    <xf numFmtId="9" fontId="8" fillId="2" borderId="51" xfId="2" applyFont="1" applyFill="1" applyBorder="1" applyAlignment="1">
      <alignment vertical="center"/>
    </xf>
    <xf numFmtId="181" fontId="6" fillId="2" borderId="7" xfId="0" applyNumberFormat="1" applyFont="1" applyFill="1" applyBorder="1" applyAlignment="1">
      <alignment vertical="center"/>
    </xf>
    <xf numFmtId="3" fontId="8" fillId="2" borderId="9" xfId="0" applyNumberFormat="1" applyFont="1" applyFill="1" applyBorder="1" applyAlignment="1">
      <alignment vertical="center"/>
    </xf>
    <xf numFmtId="9" fontId="8" fillId="2" borderId="14" xfId="2" applyFont="1" applyFill="1" applyBorder="1" applyAlignment="1">
      <alignment vertical="center"/>
    </xf>
    <xf numFmtId="3" fontId="23" fillId="2" borderId="9" xfId="0" applyNumberFormat="1" applyFont="1" applyFill="1" applyBorder="1" applyAlignment="1">
      <alignment vertical="center"/>
    </xf>
    <xf numFmtId="0" fontId="23" fillId="2" borderId="14" xfId="0" applyFont="1" applyFill="1" applyBorder="1" applyAlignment="1">
      <alignment vertical="center"/>
    </xf>
    <xf numFmtId="181" fontId="34" fillId="2" borderId="3" xfId="0" applyNumberFormat="1" applyFont="1" applyFill="1" applyBorder="1" applyAlignment="1">
      <alignment vertical="center"/>
    </xf>
    <xf numFmtId="0" fontId="41" fillId="4" borderId="3" xfId="0" applyFont="1" applyFill="1" applyBorder="1" applyAlignment="1">
      <alignment horizontal="center" vertical="top" wrapText="1"/>
    </xf>
    <xf numFmtId="0" fontId="12" fillId="2" borderId="22" xfId="0" applyFont="1" applyFill="1" applyBorder="1" applyAlignment="1">
      <alignment horizontal="center"/>
    </xf>
    <xf numFmtId="0" fontId="13" fillId="2" borderId="11" xfId="0" applyFont="1" applyFill="1" applyBorder="1" applyAlignment="1">
      <alignment horizontal="right" vertical="center" wrapText="1"/>
    </xf>
    <xf numFmtId="0" fontId="12" fillId="2" borderId="23" xfId="0" applyFont="1" applyFill="1" applyBorder="1" applyAlignment="1">
      <alignment horizontal="center"/>
    </xf>
    <xf numFmtId="0" fontId="12" fillId="2" borderId="24" xfId="0" applyFont="1" applyFill="1" applyBorder="1" applyAlignment="1">
      <alignment horizontal="center"/>
    </xf>
    <xf numFmtId="0" fontId="13" fillId="2" borderId="25" xfId="0" applyFont="1" applyFill="1" applyBorder="1" applyAlignment="1">
      <alignment horizontal="right" vertical="center" wrapText="1"/>
    </xf>
    <xf numFmtId="0" fontId="13" fillId="2" borderId="26" xfId="0" applyFont="1" applyFill="1" applyBorder="1" applyAlignment="1">
      <alignment horizontal="center"/>
    </xf>
    <xf numFmtId="0" fontId="13" fillId="2" borderId="27" xfId="0" applyFont="1" applyFill="1" applyBorder="1" applyAlignment="1">
      <alignment horizontal="right"/>
    </xf>
    <xf numFmtId="0" fontId="13" fillId="2" borderId="28" xfId="0" applyFont="1" applyFill="1" applyBorder="1" applyAlignment="1">
      <alignment horizontal="center"/>
    </xf>
    <xf numFmtId="0" fontId="13" fillId="2" borderId="24" xfId="0" applyFont="1" applyFill="1" applyBorder="1" applyAlignment="1">
      <alignment horizontal="center"/>
    </xf>
    <xf numFmtId="0" fontId="13" fillId="2" borderId="29" xfId="0" applyFont="1" applyFill="1" applyBorder="1" applyAlignment="1">
      <alignment horizontal="right"/>
    </xf>
    <xf numFmtId="0" fontId="13" fillId="2" borderId="30" xfId="0" applyFont="1" applyFill="1" applyBorder="1" applyAlignment="1">
      <alignment horizontal="center"/>
    </xf>
    <xf numFmtId="0" fontId="13" fillId="2" borderId="1" xfId="0" applyFont="1" applyFill="1" applyBorder="1" applyAlignment="1">
      <alignment horizontal="center" vertical="center" textRotation="180"/>
    </xf>
    <xf numFmtId="0" fontId="13" fillId="2" borderId="2" xfId="0" applyFont="1" applyFill="1" applyBorder="1" applyAlignment="1">
      <alignment vertical="center" wrapText="1"/>
    </xf>
    <xf numFmtId="0" fontId="13" fillId="2" borderId="2" xfId="0" applyFont="1" applyFill="1" applyBorder="1" applyAlignment="1">
      <alignment horizontal="center" vertical="center" wrapText="1"/>
    </xf>
    <xf numFmtId="0" fontId="12" fillId="0" borderId="8" xfId="0" applyFont="1" applyBorder="1" applyAlignment="1">
      <alignment horizontal="center" vertical="top" wrapText="1"/>
    </xf>
    <xf numFmtId="0" fontId="13" fillId="2" borderId="4" xfId="0" applyFont="1" applyFill="1" applyBorder="1" applyAlignment="1">
      <alignment wrapText="1"/>
    </xf>
    <xf numFmtId="0" fontId="12" fillId="2" borderId="4" xfId="0" applyFont="1" applyFill="1" applyBorder="1" applyAlignment="1">
      <alignment wrapText="1"/>
    </xf>
    <xf numFmtId="0" fontId="41" fillId="0" borderId="3" xfId="0" applyFont="1" applyBorder="1"/>
    <xf numFmtId="0" fontId="0" fillId="0" borderId="3" xfId="0" applyBorder="1"/>
    <xf numFmtId="0" fontId="41" fillId="2" borderId="9" xfId="0" applyFont="1" applyFill="1" applyBorder="1" applyAlignment="1">
      <alignment horizontal="left" vertical="top" wrapText="1"/>
    </xf>
    <xf numFmtId="0" fontId="41" fillId="4" borderId="3" xfId="0" applyFont="1" applyFill="1" applyBorder="1" applyAlignment="1">
      <alignment horizontal="left" vertical="top" wrapText="1"/>
    </xf>
    <xf numFmtId="0" fontId="12" fillId="2" borderId="52" xfId="0" applyFont="1" applyFill="1" applyBorder="1" applyAlignment="1">
      <alignment horizontal="center"/>
    </xf>
    <xf numFmtId="0" fontId="13" fillId="2" borderId="13" xfId="0" applyFont="1" applyFill="1" applyBorder="1" applyAlignment="1">
      <alignment horizontal="right" vertical="center" wrapText="1"/>
    </xf>
    <xf numFmtId="0" fontId="13" fillId="2" borderId="15" xfId="0" applyFont="1" applyFill="1" applyBorder="1" applyAlignment="1">
      <alignment horizontal="right" vertical="center" wrapText="1"/>
    </xf>
    <xf numFmtId="0" fontId="15" fillId="0" borderId="0" xfId="1" applyFont="1" applyAlignment="1" applyProtection="1"/>
    <xf numFmtId="179" fontId="12" fillId="0" borderId="28" xfId="0" applyNumberFormat="1" applyFont="1" applyBorder="1" applyAlignment="1">
      <alignment horizontal="center" wrapText="1"/>
    </xf>
    <xf numFmtId="0" fontId="13" fillId="2" borderId="53" xfId="0" applyFont="1" applyFill="1" applyBorder="1"/>
    <xf numFmtId="0" fontId="43" fillId="0" borderId="7" xfId="0" applyFont="1" applyBorder="1" applyAlignment="1">
      <alignment vertical="top" wrapText="1"/>
    </xf>
    <xf numFmtId="0" fontId="43" fillId="4" borderId="3" xfId="0" applyFont="1" applyFill="1" applyBorder="1" applyAlignment="1">
      <alignment horizontal="left" vertical="top" wrapText="1"/>
    </xf>
    <xf numFmtId="0" fontId="43" fillId="4" borderId="11" xfId="0" applyFont="1" applyFill="1" applyBorder="1" applyAlignment="1">
      <alignment horizontal="left" vertical="top" wrapText="1"/>
    </xf>
    <xf numFmtId="0" fontId="8" fillId="4" borderId="11" xfId="0" applyFont="1" applyFill="1" applyBorder="1" applyAlignment="1">
      <alignment horizontal="center" vertical="top" wrapText="1"/>
    </xf>
    <xf numFmtId="0" fontId="12" fillId="0" borderId="28" xfId="0" applyFont="1" applyBorder="1" applyAlignment="1">
      <alignment vertical="top" wrapText="1"/>
    </xf>
    <xf numFmtId="0" fontId="12" fillId="0" borderId="15" xfId="0" applyFont="1" applyBorder="1" applyAlignment="1">
      <alignment vertical="top" wrapText="1"/>
    </xf>
    <xf numFmtId="0" fontId="43" fillId="0" borderId="3" xfId="0" applyFont="1" applyBorder="1"/>
    <xf numFmtId="0" fontId="43" fillId="4" borderId="11" xfId="0" applyFont="1" applyFill="1" applyBorder="1" applyAlignment="1">
      <alignment vertical="top" wrapText="1"/>
    </xf>
    <xf numFmtId="0" fontId="12" fillId="0" borderId="9" xfId="0" applyFont="1" applyBorder="1" applyAlignment="1">
      <alignment vertical="top" wrapText="1"/>
    </xf>
    <xf numFmtId="0" fontId="12" fillId="0" borderId="7" xfId="0" applyFont="1" applyBorder="1" applyAlignment="1">
      <alignment vertical="top" wrapText="1"/>
    </xf>
    <xf numFmtId="0" fontId="12" fillId="0" borderId="13" xfId="0" applyFont="1" applyBorder="1" applyAlignment="1">
      <alignment vertical="top" wrapText="1"/>
    </xf>
    <xf numFmtId="0" fontId="45" fillId="0" borderId="9" xfId="0" applyFont="1" applyBorder="1" applyAlignment="1">
      <alignment vertical="top" wrapText="1"/>
    </xf>
    <xf numFmtId="0" fontId="12" fillId="2" borderId="54" xfId="0" applyFont="1" applyFill="1" applyBorder="1" applyAlignment="1">
      <alignment horizontal="center"/>
    </xf>
    <xf numFmtId="0" fontId="8" fillId="4" borderId="29" xfId="0" applyFont="1" applyFill="1" applyBorder="1" applyAlignment="1">
      <alignment horizontal="center" vertical="top" wrapText="1"/>
    </xf>
    <xf numFmtId="0" fontId="12" fillId="2" borderId="30" xfId="0" applyFont="1" applyFill="1" applyBorder="1" applyAlignment="1">
      <alignment wrapText="1"/>
    </xf>
    <xf numFmtId="14" fontId="12" fillId="0" borderId="30" xfId="0" applyNumberFormat="1" applyFont="1" applyBorder="1" applyAlignment="1">
      <alignment horizontal="center" wrapText="1"/>
    </xf>
    <xf numFmtId="0" fontId="14" fillId="4" borderId="3" xfId="0" applyFont="1" applyFill="1" applyBorder="1" applyAlignment="1">
      <alignment vertical="top" wrapText="1"/>
    </xf>
    <xf numFmtId="0" fontId="43" fillId="0" borderId="7" xfId="0" applyFont="1" applyBorder="1"/>
    <xf numFmtId="0" fontId="14" fillId="4" borderId="7" xfId="0" applyFont="1" applyFill="1" applyBorder="1" applyAlignment="1">
      <alignment vertical="top" wrapText="1"/>
    </xf>
    <xf numFmtId="0" fontId="43" fillId="4" borderId="13" xfId="0" applyFont="1" applyFill="1" applyBorder="1" applyAlignment="1">
      <alignment vertical="top" wrapText="1"/>
    </xf>
    <xf numFmtId="0" fontId="14" fillId="0" borderId="7" xfId="0" applyFont="1" applyBorder="1"/>
    <xf numFmtId="0" fontId="14" fillId="0" borderId="3" xfId="0" applyFont="1" applyBorder="1"/>
    <xf numFmtId="0" fontId="5" fillId="8" borderId="3" xfId="0" applyFont="1" applyFill="1" applyBorder="1" applyAlignment="1" applyProtection="1">
      <alignment horizontal="left" vertical="center"/>
    </xf>
    <xf numFmtId="0" fontId="5" fillId="8" borderId="9" xfId="0" applyFont="1" applyFill="1" applyBorder="1" applyAlignment="1" applyProtection="1">
      <alignment horizontal="center" vertical="center"/>
    </xf>
    <xf numFmtId="0" fontId="5" fillId="8" borderId="11" xfId="0" applyFont="1" applyFill="1" applyBorder="1" applyAlignment="1" applyProtection="1">
      <alignment horizontal="center" vertical="center"/>
    </xf>
    <xf numFmtId="0" fontId="8" fillId="4" borderId="34" xfId="0" applyFont="1" applyFill="1" applyBorder="1" applyAlignment="1" applyProtection="1">
      <alignment horizontal="left" vertical="center"/>
      <protection locked="0"/>
    </xf>
    <xf numFmtId="0" fontId="8" fillId="4" borderId="40" xfId="0" applyFont="1" applyFill="1" applyBorder="1" applyAlignment="1" applyProtection="1">
      <alignment horizontal="left" vertical="center"/>
      <protection locked="0"/>
    </xf>
    <xf numFmtId="0" fontId="8" fillId="4" borderId="31" xfId="0" applyFont="1" applyFill="1" applyBorder="1" applyAlignment="1" applyProtection="1">
      <alignment horizontal="left" vertical="center"/>
      <protection locked="0"/>
    </xf>
    <xf numFmtId="0" fontId="23" fillId="2" borderId="34" xfId="0" applyFont="1" applyFill="1" applyBorder="1" applyAlignment="1" applyProtection="1">
      <alignment horizontal="left" vertical="center"/>
    </xf>
    <xf numFmtId="0" fontId="23" fillId="2" borderId="31" xfId="0" applyFont="1" applyFill="1" applyBorder="1" applyAlignment="1" applyProtection="1">
      <alignment horizontal="left" vertical="center"/>
    </xf>
    <xf numFmtId="0" fontId="8" fillId="4" borderId="34" xfId="0" applyFont="1" applyFill="1" applyBorder="1" applyAlignment="1" applyProtection="1">
      <alignment horizontal="left" vertical="center"/>
    </xf>
    <xf numFmtId="0" fontId="8" fillId="4" borderId="40" xfId="0" applyFont="1" applyFill="1" applyBorder="1" applyAlignment="1" applyProtection="1">
      <alignment horizontal="left" vertical="center"/>
    </xf>
    <xf numFmtId="0" fontId="8" fillId="4" borderId="31" xfId="0" applyFont="1" applyFill="1" applyBorder="1" applyAlignment="1" applyProtection="1">
      <alignment horizontal="left" vertical="center"/>
    </xf>
    <xf numFmtId="0" fontId="8" fillId="4" borderId="32" xfId="0" applyFont="1" applyFill="1" applyBorder="1" applyAlignment="1" applyProtection="1">
      <alignment horizontal="left" vertical="center"/>
      <protection locked="0"/>
    </xf>
    <xf numFmtId="0" fontId="8" fillId="4" borderId="0" xfId="0" applyFont="1" applyFill="1" applyBorder="1" applyAlignment="1" applyProtection="1">
      <alignment horizontal="left" vertical="center"/>
      <protection locked="0"/>
    </xf>
    <xf numFmtId="0" fontId="8" fillId="4" borderId="33" xfId="0" applyFont="1" applyFill="1" applyBorder="1" applyAlignment="1" applyProtection="1">
      <alignment horizontal="left" vertical="center"/>
      <protection locked="0"/>
    </xf>
    <xf numFmtId="0" fontId="23" fillId="2" borderId="32" xfId="0" applyFont="1" applyFill="1" applyBorder="1" applyAlignment="1" applyProtection="1">
      <alignment horizontal="left" vertical="center"/>
    </xf>
    <xf numFmtId="0" fontId="23" fillId="2" borderId="33" xfId="0" applyFont="1" applyFill="1" applyBorder="1" applyAlignment="1" applyProtection="1">
      <alignment horizontal="left" vertical="center"/>
    </xf>
    <xf numFmtId="180" fontId="8" fillId="4" borderId="32" xfId="0" applyNumberFormat="1" applyFont="1" applyFill="1" applyBorder="1" applyAlignment="1" applyProtection="1">
      <alignment horizontal="left" vertical="center"/>
    </xf>
    <xf numFmtId="180" fontId="8" fillId="4" borderId="0" xfId="0" applyNumberFormat="1" applyFont="1" applyFill="1" applyBorder="1" applyAlignment="1" applyProtection="1">
      <alignment horizontal="left" vertical="center"/>
    </xf>
    <xf numFmtId="180" fontId="8" fillId="4" borderId="33" xfId="0" applyNumberFormat="1" applyFont="1" applyFill="1" applyBorder="1" applyAlignment="1" applyProtection="1">
      <alignment horizontal="left" vertical="center"/>
    </xf>
    <xf numFmtId="0" fontId="23" fillId="2" borderId="46" xfId="0" applyFont="1" applyFill="1" applyBorder="1" applyAlignment="1" applyProtection="1">
      <alignment horizontal="left" vertical="center"/>
    </xf>
    <xf numFmtId="0" fontId="23" fillId="2" borderId="47" xfId="0" applyFont="1" applyFill="1" applyBorder="1" applyAlignment="1" applyProtection="1">
      <alignment horizontal="left" vertical="center"/>
    </xf>
    <xf numFmtId="0" fontId="8" fillId="4" borderId="15" xfId="0" applyFont="1" applyFill="1" applyBorder="1" applyAlignment="1" applyProtection="1">
      <alignment horizontal="left" vertical="center"/>
      <protection locked="0"/>
    </xf>
    <xf numFmtId="0" fontId="8" fillId="4" borderId="45" xfId="0" applyFont="1" applyFill="1" applyBorder="1" applyAlignment="1" applyProtection="1">
      <alignment horizontal="left" vertical="center"/>
      <protection locked="0"/>
    </xf>
    <xf numFmtId="0" fontId="8" fillId="4" borderId="13" xfId="0" applyFont="1" applyFill="1" applyBorder="1" applyAlignment="1" applyProtection="1">
      <alignment horizontal="left" vertical="center"/>
      <protection locked="0"/>
    </xf>
    <xf numFmtId="0" fontId="23" fillId="4" borderId="32" xfId="0" applyFont="1" applyFill="1" applyBorder="1" applyAlignment="1" applyProtection="1">
      <alignment horizontal="left" vertical="center"/>
    </xf>
    <xf numFmtId="0" fontId="23" fillId="4" borderId="33" xfId="0" applyFont="1" applyFill="1" applyBorder="1" applyAlignment="1" applyProtection="1">
      <alignment horizontal="left" vertical="center"/>
    </xf>
    <xf numFmtId="0" fontId="8" fillId="4" borderId="32" xfId="0" applyFont="1" applyFill="1" applyBorder="1" applyAlignment="1" applyProtection="1">
      <alignment horizontal="left" vertical="center"/>
    </xf>
    <xf numFmtId="0" fontId="8" fillId="4" borderId="0" xfId="0" applyFont="1" applyFill="1" applyBorder="1" applyAlignment="1" applyProtection="1">
      <alignment horizontal="left" vertical="center"/>
    </xf>
    <xf numFmtId="0" fontId="8" fillId="4" borderId="33" xfId="0" applyFont="1" applyFill="1" applyBorder="1" applyAlignment="1" applyProtection="1">
      <alignment horizontal="left" vertical="center"/>
    </xf>
    <xf numFmtId="0" fontId="23" fillId="4" borderId="15" xfId="0" applyFont="1" applyFill="1" applyBorder="1" applyAlignment="1" applyProtection="1">
      <alignment horizontal="left" vertical="center"/>
    </xf>
    <xf numFmtId="0" fontId="23" fillId="4" borderId="13" xfId="0" applyFont="1" applyFill="1" applyBorder="1" applyAlignment="1" applyProtection="1">
      <alignment horizontal="left" vertical="center"/>
    </xf>
    <xf numFmtId="0" fontId="8" fillId="4" borderId="15" xfId="0" applyFont="1" applyFill="1" applyBorder="1" applyAlignment="1" applyProtection="1">
      <alignment horizontal="left" vertical="center"/>
    </xf>
    <xf numFmtId="0" fontId="8" fillId="4" borderId="45" xfId="0" applyFont="1" applyFill="1" applyBorder="1" applyAlignment="1" applyProtection="1">
      <alignment horizontal="left" vertical="center"/>
    </xf>
    <xf numFmtId="0" fontId="8" fillId="4" borderId="13" xfId="0" applyFont="1" applyFill="1" applyBorder="1" applyAlignment="1" applyProtection="1">
      <alignment horizontal="left" vertical="center"/>
    </xf>
    <xf numFmtId="0" fontId="5" fillId="8" borderId="3" xfId="0" applyFont="1" applyFill="1" applyBorder="1" applyAlignment="1" applyProtection="1">
      <alignment horizontal="left"/>
    </xf>
    <xf numFmtId="0" fontId="5" fillId="8" borderId="9" xfId="0" applyFont="1" applyFill="1" applyBorder="1" applyAlignment="1" applyProtection="1">
      <alignment horizontal="center"/>
    </xf>
    <xf numFmtId="0" fontId="5" fillId="8" borderId="11" xfId="0" applyFont="1" applyFill="1" applyBorder="1" applyAlignment="1" applyProtection="1">
      <alignment horizontal="center"/>
    </xf>
    <xf numFmtId="0" fontId="5" fillId="8" borderId="9" xfId="0" applyFont="1" applyFill="1" applyBorder="1" applyAlignment="1">
      <alignment horizontal="center"/>
    </xf>
    <xf numFmtId="0" fontId="5" fillId="8" borderId="10" xfId="0" applyFont="1" applyFill="1" applyBorder="1" applyAlignment="1">
      <alignment horizontal="center"/>
    </xf>
    <xf numFmtId="0" fontId="5" fillId="8" borderId="11" xfId="0" applyFont="1" applyFill="1" applyBorder="1" applyAlignment="1">
      <alignment horizontal="center"/>
    </xf>
    <xf numFmtId="0" fontId="0" fillId="2" borderId="32" xfId="0" applyFont="1" applyFill="1" applyBorder="1" applyAlignment="1" applyProtection="1">
      <alignment horizontal="left" vertical="center"/>
    </xf>
    <xf numFmtId="0" fontId="0" fillId="2" borderId="33" xfId="0" applyFont="1" applyFill="1" applyBorder="1" applyAlignment="1" applyProtection="1">
      <alignment horizontal="left" vertical="center"/>
    </xf>
    <xf numFmtId="0" fontId="8" fillId="2" borderId="34" xfId="0" applyFont="1" applyFill="1" applyBorder="1" applyAlignment="1" applyProtection="1">
      <alignment horizontal="left" vertical="center"/>
    </xf>
    <xf numFmtId="0" fontId="8" fillId="2" borderId="40" xfId="0" applyFont="1" applyFill="1" applyBorder="1" applyAlignment="1" applyProtection="1">
      <alignment horizontal="left" vertical="center"/>
    </xf>
    <xf numFmtId="0" fontId="8" fillId="2" borderId="31" xfId="0" applyFont="1" applyFill="1" applyBorder="1" applyAlignment="1" applyProtection="1">
      <alignment horizontal="left" vertical="center"/>
    </xf>
    <xf numFmtId="0" fontId="8" fillId="2" borderId="32" xfId="0" applyFont="1" applyFill="1" applyBorder="1" applyAlignment="1" applyProtection="1">
      <alignment horizontal="left" vertical="center"/>
    </xf>
    <xf numFmtId="0" fontId="8" fillId="2" borderId="0" xfId="0" applyFont="1" applyFill="1" applyBorder="1" applyAlignment="1" applyProtection="1">
      <alignment horizontal="left" vertical="center"/>
    </xf>
    <xf numFmtId="0" fontId="8" fillId="2" borderId="33" xfId="0" applyFont="1" applyFill="1" applyBorder="1" applyAlignment="1" applyProtection="1">
      <alignment horizontal="left" vertical="center"/>
    </xf>
    <xf numFmtId="0" fontId="0" fillId="2" borderId="15" xfId="0" applyFont="1" applyFill="1" applyBorder="1" applyAlignment="1" applyProtection="1">
      <alignment horizontal="left" vertical="center"/>
    </xf>
    <xf numFmtId="0" fontId="0" fillId="2" borderId="13" xfId="0" applyFont="1" applyFill="1" applyBorder="1" applyAlignment="1" applyProtection="1">
      <alignment horizontal="left" vertical="center"/>
    </xf>
    <xf numFmtId="0" fontId="28" fillId="2" borderId="32" xfId="0" applyFont="1" applyFill="1" applyBorder="1" applyAlignment="1" applyProtection="1">
      <alignment horizontal="left" vertical="center"/>
    </xf>
    <xf numFmtId="0" fontId="28" fillId="2" borderId="0" xfId="0" applyFont="1" applyFill="1" applyBorder="1" applyAlignment="1" applyProtection="1">
      <alignment horizontal="left" vertical="center"/>
    </xf>
    <xf numFmtId="0" fontId="28" fillId="2" borderId="33" xfId="0" applyFont="1" applyFill="1" applyBorder="1" applyAlignment="1" applyProtection="1">
      <alignment horizontal="left" vertical="center"/>
    </xf>
    <xf numFmtId="0" fontId="5" fillId="8" borderId="6" xfId="0" applyFont="1" applyFill="1" applyBorder="1" applyAlignment="1">
      <alignment horizontal="center" wrapText="1"/>
    </xf>
    <xf numFmtId="0" fontId="5" fillId="8" borderId="7" xfId="0" applyFont="1" applyFill="1" applyBorder="1" applyAlignment="1">
      <alignment horizontal="center"/>
    </xf>
    <xf numFmtId="0" fontId="5" fillId="8" borderId="34" xfId="0" applyFont="1" applyFill="1" applyBorder="1" applyAlignment="1" applyProtection="1">
      <alignment horizontal="left"/>
    </xf>
    <xf numFmtId="0" fontId="5" fillId="8" borderId="40" xfId="0" applyFont="1" applyFill="1" applyBorder="1" applyAlignment="1" applyProtection="1">
      <alignment horizontal="left"/>
    </xf>
    <xf numFmtId="0" fontId="5" fillId="8" borderId="31" xfId="0" applyFont="1" applyFill="1" applyBorder="1" applyAlignment="1" applyProtection="1">
      <alignment horizontal="left"/>
    </xf>
    <xf numFmtId="0" fontId="5" fillId="8" borderId="15" xfId="0" applyFont="1" applyFill="1" applyBorder="1" applyAlignment="1" applyProtection="1">
      <alignment horizontal="left"/>
    </xf>
    <xf numFmtId="0" fontId="5" fillId="8" borderId="45" xfId="0" applyFont="1" applyFill="1" applyBorder="1" applyAlignment="1" applyProtection="1">
      <alignment horizontal="left"/>
    </xf>
    <xf numFmtId="0" fontId="5" fillId="8" borderId="13" xfId="0" applyFont="1" applyFill="1" applyBorder="1" applyAlignment="1" applyProtection="1">
      <alignment horizontal="left"/>
    </xf>
    <xf numFmtId="0" fontId="8" fillId="2" borderId="15" xfId="0" applyFont="1" applyFill="1" applyBorder="1" applyAlignment="1" applyProtection="1">
      <alignment horizontal="left" vertical="center"/>
    </xf>
    <xf numFmtId="0" fontId="8" fillId="2" borderId="45" xfId="0" applyFont="1" applyFill="1" applyBorder="1" applyAlignment="1" applyProtection="1">
      <alignment horizontal="left" vertical="center"/>
    </xf>
    <xf numFmtId="0" fontId="8" fillId="2" borderId="13" xfId="0" applyFont="1" applyFill="1" applyBorder="1" applyAlignment="1" applyProtection="1">
      <alignment horizontal="left" vertical="center"/>
    </xf>
    <xf numFmtId="0" fontId="8" fillId="2" borderId="9" xfId="0" applyFont="1" applyFill="1" applyBorder="1" applyAlignment="1" applyProtection="1">
      <alignment horizontal="left" vertical="center"/>
    </xf>
    <xf numFmtId="0" fontId="8" fillId="2" borderId="10" xfId="0" applyFont="1" applyFill="1" applyBorder="1" applyAlignment="1" applyProtection="1">
      <alignment horizontal="left" vertical="center"/>
    </xf>
    <xf numFmtId="0" fontId="8" fillId="2" borderId="11" xfId="0" applyFont="1" applyFill="1" applyBorder="1" applyAlignment="1" applyProtection="1">
      <alignment horizontal="left" vertical="center"/>
    </xf>
    <xf numFmtId="0" fontId="23" fillId="2" borderId="9" xfId="0" applyFont="1" applyFill="1" applyBorder="1" applyAlignment="1" applyProtection="1">
      <alignment horizontal="left" vertical="center"/>
    </xf>
    <xf numFmtId="0" fontId="23" fillId="2" borderId="10" xfId="0" applyFont="1" applyFill="1" applyBorder="1" applyAlignment="1" applyProtection="1">
      <alignment horizontal="left" vertical="center"/>
    </xf>
    <xf numFmtId="0" fontId="23" fillId="2" borderId="11" xfId="0" applyFont="1" applyFill="1" applyBorder="1" applyAlignment="1" applyProtection="1">
      <alignment horizontal="left" vertical="center"/>
    </xf>
    <xf numFmtId="0" fontId="5" fillId="8" borderId="34" xfId="0" applyFont="1" applyFill="1" applyBorder="1" applyAlignment="1" applyProtection="1">
      <alignment horizontal="center" wrapText="1"/>
    </xf>
    <xf numFmtId="0" fontId="5" fillId="8" borderId="15" xfId="0" applyFont="1" applyFill="1" applyBorder="1" applyAlignment="1" applyProtection="1">
      <alignment horizontal="center"/>
    </xf>
    <xf numFmtId="0" fontId="5" fillId="8" borderId="48" xfId="0" applyFont="1" applyFill="1" applyBorder="1" applyAlignment="1" applyProtection="1">
      <alignment horizontal="center" wrapText="1"/>
    </xf>
    <xf numFmtId="0" fontId="5" fillId="8" borderId="49" xfId="0" applyFont="1" applyFill="1" applyBorder="1" applyAlignment="1" applyProtection="1">
      <alignment horizontal="center"/>
    </xf>
    <xf numFmtId="0" fontId="5" fillId="8" borderId="9" xfId="0" applyFont="1" applyFill="1" applyBorder="1" applyAlignment="1" applyProtection="1">
      <alignment horizontal="center" vertical="center" wrapText="1"/>
    </xf>
    <xf numFmtId="0" fontId="5" fillId="8" borderId="11" xfId="0" applyFont="1" applyFill="1" applyBorder="1" applyAlignment="1" applyProtection="1">
      <alignment horizontal="center" vertical="center" wrapText="1"/>
    </xf>
    <xf numFmtId="0" fontId="5" fillId="4" borderId="0" xfId="0" applyFont="1" applyFill="1" applyBorder="1" applyAlignment="1" applyProtection="1">
      <alignment horizontal="center" vertical="center"/>
    </xf>
    <xf numFmtId="0" fontId="5" fillId="8" borderId="43" xfId="0" applyFont="1" applyFill="1" applyBorder="1" applyAlignment="1" applyProtection="1">
      <alignment horizontal="center" wrapText="1"/>
    </xf>
    <xf numFmtId="0" fontId="0" fillId="0" borderId="44" xfId="0" applyBorder="1" applyAlignment="1">
      <alignment horizontal="center"/>
    </xf>
    <xf numFmtId="0" fontId="0" fillId="0" borderId="15" xfId="0" applyBorder="1" applyAlignment="1">
      <alignment horizontal="center"/>
    </xf>
    <xf numFmtId="0" fontId="5" fillId="8" borderId="6" xfId="0" applyFont="1" applyFill="1" applyBorder="1" applyAlignment="1" applyProtection="1">
      <alignment horizontal="center" vertical="center" wrapText="1"/>
    </xf>
    <xf numFmtId="0" fontId="5" fillId="8" borderId="7" xfId="0" applyFont="1" applyFill="1" applyBorder="1" applyAlignment="1" applyProtection="1">
      <alignment horizontal="center" vertical="center" wrapText="1"/>
    </xf>
    <xf numFmtId="0" fontId="3" fillId="3" borderId="0" xfId="0" applyFont="1" applyFill="1" applyAlignment="1">
      <alignment horizontal="left"/>
    </xf>
    <xf numFmtId="0" fontId="16" fillId="7" borderId="18" xfId="0" applyFont="1" applyFill="1" applyBorder="1" applyAlignment="1">
      <alignment horizontal="left"/>
    </xf>
    <xf numFmtId="0" fontId="5" fillId="7" borderId="19" xfId="0" applyFont="1" applyFill="1" applyBorder="1" applyAlignment="1">
      <alignment horizontal="left"/>
    </xf>
    <xf numFmtId="0" fontId="5" fillId="7" borderId="20" xfId="0" applyFont="1" applyFill="1" applyBorder="1" applyAlignment="1">
      <alignment horizontal="left"/>
    </xf>
    <xf numFmtId="0" fontId="9" fillId="2" borderId="0" xfId="0" applyFont="1" applyFill="1" applyAlignment="1">
      <alignment horizontal="center"/>
    </xf>
    <xf numFmtId="0" fontId="10" fillId="2" borderId="0" xfId="0" applyFont="1" applyFill="1" applyAlignment="1">
      <alignment horizontal="center"/>
    </xf>
    <xf numFmtId="0" fontId="13" fillId="0" borderId="28" xfId="0" applyFont="1" applyBorder="1" applyAlignment="1">
      <alignment horizontal="center"/>
    </xf>
    <xf numFmtId="0" fontId="13" fillId="0" borderId="42" xfId="0" applyFont="1" applyBorder="1" applyAlignment="1">
      <alignment horizontal="center"/>
    </xf>
    <xf numFmtId="0" fontId="13" fillId="0" borderId="27" xfId="0" applyFont="1" applyBorder="1" applyAlignment="1">
      <alignment horizontal="center"/>
    </xf>
    <xf numFmtId="49" fontId="12" fillId="0" borderId="30" xfId="0" applyNumberFormat="1" applyFont="1" applyBorder="1" applyAlignment="1">
      <alignment horizontal="left" wrapText="1"/>
    </xf>
    <xf numFmtId="49" fontId="12" fillId="0" borderId="36" xfId="0" applyNumberFormat="1" applyFont="1" applyBorder="1" applyAlignment="1">
      <alignment horizontal="left" wrapText="1"/>
    </xf>
    <xf numFmtId="49" fontId="12" fillId="0" borderId="29" xfId="0" applyNumberFormat="1" applyFont="1" applyBorder="1" applyAlignment="1">
      <alignment horizontal="left" wrapText="1"/>
    </xf>
    <xf numFmtId="0" fontId="11" fillId="0" borderId="21" xfId="0" applyFont="1" applyBorder="1" applyAlignment="1">
      <alignment horizontal="left" vertical="center" wrapText="1"/>
    </xf>
    <xf numFmtId="0" fontId="14" fillId="0" borderId="37" xfId="0" applyFont="1" applyBorder="1" applyAlignment="1">
      <alignment horizontal="left" vertical="center" wrapText="1"/>
    </xf>
    <xf numFmtId="0" fontId="43" fillId="0" borderId="38" xfId="0" applyFont="1" applyBorder="1" applyAlignment="1">
      <alignment horizontal="left" vertical="center" wrapText="1"/>
    </xf>
    <xf numFmtId="0" fontId="43" fillId="0" borderId="39" xfId="0" applyFont="1" applyBorder="1" applyAlignment="1">
      <alignment horizontal="left" vertical="center" wrapText="1"/>
    </xf>
    <xf numFmtId="0" fontId="14" fillId="0" borderId="9" xfId="0" applyFont="1" applyBorder="1" applyAlignment="1">
      <alignment horizontal="left" vertical="center" wrapText="1"/>
    </xf>
    <xf numFmtId="0" fontId="43" fillId="0" borderId="10" xfId="0" applyFont="1" applyBorder="1" applyAlignment="1">
      <alignment horizontal="left" vertical="center" wrapText="1"/>
    </xf>
    <xf numFmtId="0" fontId="43" fillId="0" borderId="11" xfId="0" applyFont="1" applyBorder="1" applyAlignment="1">
      <alignment horizontal="left" vertical="center" wrapText="1"/>
    </xf>
    <xf numFmtId="0" fontId="43" fillId="0" borderId="9" xfId="0" applyFont="1" applyBorder="1" applyAlignment="1">
      <alignment horizontal="left" vertical="center" wrapText="1"/>
    </xf>
    <xf numFmtId="0" fontId="0" fillId="0" borderId="34" xfId="0" applyBorder="1" applyAlignment="1">
      <alignment horizontal="left"/>
    </xf>
    <xf numFmtId="0" fontId="0" fillId="0" borderId="40" xfId="0" applyBorder="1" applyAlignment="1">
      <alignment horizontal="left"/>
    </xf>
    <xf numFmtId="0" fontId="0" fillId="0" borderId="31" xfId="0" applyBorder="1" applyAlignment="1">
      <alignment horizontal="left"/>
    </xf>
    <xf numFmtId="0" fontId="12" fillId="0" borderId="41" xfId="0" applyFont="1" applyBorder="1" applyAlignment="1">
      <alignment horizontal="left" vertical="center" wrapText="1"/>
    </xf>
    <xf numFmtId="0" fontId="12" fillId="0" borderId="35" xfId="0" applyFont="1" applyBorder="1" applyAlignment="1">
      <alignment horizontal="left" vertical="center" wrapText="1"/>
    </xf>
    <xf numFmtId="0" fontId="12" fillId="0" borderId="25" xfId="0" applyFont="1" applyBorder="1" applyAlignment="1">
      <alignment horizontal="left" vertical="center" wrapText="1"/>
    </xf>
    <xf numFmtId="0" fontId="43" fillId="0" borderId="37" xfId="0" applyFont="1" applyBorder="1" applyAlignment="1">
      <alignment horizontal="left" vertical="center" wrapText="1"/>
    </xf>
    <xf numFmtId="0" fontId="0" fillId="0" borderId="3" xfId="0" applyBorder="1" applyAlignment="1">
      <alignment horizontal="left"/>
    </xf>
    <xf numFmtId="0" fontId="12" fillId="0" borderId="30" xfId="0" applyFont="1" applyBorder="1" applyAlignment="1">
      <alignment horizontal="left" vertical="center" wrapText="1"/>
    </xf>
    <xf numFmtId="0" fontId="12" fillId="0" borderId="36" xfId="0" applyFont="1" applyBorder="1" applyAlignment="1">
      <alignment horizontal="left" vertical="center" wrapText="1"/>
    </xf>
    <xf numFmtId="0" fontId="12" fillId="0" borderId="29" xfId="0" applyFont="1" applyBorder="1" applyAlignment="1">
      <alignment horizontal="left" vertical="center" wrapText="1"/>
    </xf>
    <xf numFmtId="0" fontId="12" fillId="0" borderId="7" xfId="0" quotePrefix="1" applyFont="1" applyBorder="1" applyAlignment="1">
      <alignment vertical="top" wrapText="1"/>
    </xf>
  </cellXfs>
  <cellStyles count="7">
    <cellStyle name="Hyperlink 2" xfId="3" xr:uid="{00000000-0005-0000-0000-000027000000}"/>
    <cellStyle name="Normal 2" xfId="4" xr:uid="{00000000-0005-0000-0000-00002B000000}"/>
    <cellStyle name="Percent 2" xfId="5" xr:uid="{00000000-0005-0000-0000-000033000000}"/>
    <cellStyle name="常规" xfId="0" builtinId="0"/>
    <cellStyle name="常规 2" xfId="6" xr:uid="{1B149E69-44CC-41A9-8C82-519AA168036C}"/>
    <cellStyle name="百分比" xfId="2" builtinId="5"/>
    <cellStyle name="超链接" xfId="1" builtinId="8"/>
  </cellStyles>
  <dxfs count="24">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C0C0C0"/>
      <rgbColor rgb="00003366"/>
      <rgbColor rgb="00339966"/>
      <rgbColor rgb="00003300"/>
      <rgbColor rgb="00333300"/>
      <rgbColor rgb="00993300"/>
      <rgbColor rgb="00993366"/>
      <rgbColor rgb="00333399"/>
      <rgbColor rgb="00333333"/>
    </indexedColors>
    <mruColors>
      <color rgb="FF800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6001218759522"/>
          <c:y val="8.0808147234180394E-2"/>
          <c:w val="0.816006375049805"/>
          <c:h val="0.83838452755462101"/>
        </c:manualLayout>
      </c:layout>
      <c:barChart>
        <c:barDir val="col"/>
        <c:grouping val="clustered"/>
        <c:varyColors val="0"/>
        <c:ser>
          <c:idx val="1"/>
          <c:order val="0"/>
          <c:tx>
            <c:strRef>
              <c:f>Snapshot!$G$37</c:f>
              <c:strCache>
                <c:ptCount val="1"/>
                <c:pt idx="0">
                  <c:v>Passed</c:v>
                </c:pt>
              </c:strCache>
            </c:strRef>
          </c:tx>
          <c:spPr>
            <a:gradFill rotWithShape="0">
              <a:gsLst>
                <a:gs pos="0">
                  <a:srgbClr xmlns:mc="http://schemas.openxmlformats.org/markup-compatibility/2006" xmlns:a14="http://schemas.microsoft.com/office/drawing/2010/main" val="007600" mc:Ignorable="a14" a14:legacySpreadsheetColorIndex="11">
                    <a:gamma/>
                    <a:shade val="46275"/>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7600" mc:Ignorable="a14" a14:legacySpreadsheetColorIndex="11">
                    <a:gamma/>
                    <a:shade val="46275"/>
                    <a:invGamma/>
                  </a:srgbClr>
                </a:gs>
              </a:gsLst>
              <a:lin ang="0" scaled="1"/>
            </a:gradFill>
            <a:ln w="25400">
              <a:noFill/>
            </a:ln>
          </c:spPr>
          <c:invertIfNegative val="0"/>
          <c:val>
            <c:numRef>
              <c:f>Snapshot!$J$37</c:f>
              <c:numCache>
                <c:formatCode>#,##0</c:formatCode>
                <c:ptCount val="1"/>
                <c:pt idx="0">
                  <c:v>0</c:v>
                </c:pt>
              </c:numCache>
            </c:numRef>
          </c:val>
          <c:extLst>
            <c:ext xmlns:c16="http://schemas.microsoft.com/office/drawing/2014/chart" uri="{C3380CC4-5D6E-409C-BE32-E72D297353CC}">
              <c16:uniqueId val="{00000000-B22F-42D3-9682-63CD5BA37249}"/>
            </c:ext>
          </c:extLst>
        </c:ser>
        <c:ser>
          <c:idx val="4"/>
          <c:order val="1"/>
          <c:tx>
            <c:strRef>
              <c:f>Snapshot!$G$40</c:f>
              <c:strCache>
                <c:ptCount val="1"/>
                <c:pt idx="0">
                  <c:v>Blocked</c:v>
                </c:pt>
              </c:strCache>
            </c:strRef>
          </c:tx>
          <c:spPr>
            <a:gradFill rotWithShape="0">
              <a:gsLst>
                <a:gs pos="0">
                  <a:srgbClr xmlns:mc="http://schemas.openxmlformats.org/markup-compatibility/2006" xmlns:a14="http://schemas.microsoft.com/office/drawing/2010/main" val="767600" mc:Ignorable="a14" a14:legacySpreadsheetColorIndex="13">
                    <a:gamma/>
                    <a:shade val="46275"/>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767600" mc:Ignorable="a14" a14:legacySpreadsheetColorIndex="13">
                    <a:gamma/>
                    <a:shade val="46275"/>
                    <a:invGamma/>
                  </a:srgbClr>
                </a:gs>
              </a:gsLst>
              <a:lin ang="0" scaled="1"/>
            </a:gradFill>
            <a:ln w="25400">
              <a:noFill/>
            </a:ln>
          </c:spPr>
          <c:invertIfNegative val="0"/>
          <c:val>
            <c:numRef>
              <c:f>Snapshot!$J$40</c:f>
              <c:numCache>
                <c:formatCode>#,##0</c:formatCode>
                <c:ptCount val="1"/>
                <c:pt idx="0">
                  <c:v>0</c:v>
                </c:pt>
              </c:numCache>
            </c:numRef>
          </c:val>
          <c:extLst>
            <c:ext xmlns:c16="http://schemas.microsoft.com/office/drawing/2014/chart" uri="{C3380CC4-5D6E-409C-BE32-E72D297353CC}">
              <c16:uniqueId val="{00000001-B22F-42D3-9682-63CD5BA37249}"/>
            </c:ext>
          </c:extLst>
        </c:ser>
        <c:ser>
          <c:idx val="2"/>
          <c:order val="2"/>
          <c:tx>
            <c:strRef>
              <c:f>Snapshot!$G$38</c:f>
              <c:strCache>
                <c:ptCount val="1"/>
                <c:pt idx="0">
                  <c:v>Failed</c:v>
                </c:pt>
              </c:strCache>
            </c:strRef>
          </c:tx>
          <c:spPr>
            <a:gradFill rotWithShape="0">
              <a:gsLst>
                <a:gs pos="0">
                  <a:srgbClr xmlns:mc="http://schemas.openxmlformats.org/markup-compatibility/2006" xmlns:a14="http://schemas.microsoft.com/office/drawing/2010/main" val="760000" mc:Ignorable="a14" a14:legacySpreadsheetColorIndex="10">
                    <a:gamma/>
                    <a:shade val="46275"/>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760000" mc:Ignorable="a14" a14:legacySpreadsheetColorIndex="10">
                    <a:gamma/>
                    <a:shade val="46275"/>
                    <a:invGamma/>
                  </a:srgbClr>
                </a:gs>
              </a:gsLst>
              <a:lin ang="0" scaled="1"/>
            </a:gradFill>
            <a:ln w="25400">
              <a:noFill/>
            </a:ln>
          </c:spPr>
          <c:invertIfNegative val="0"/>
          <c:val>
            <c:numRef>
              <c:f>Snapshot!$J$38</c:f>
              <c:numCache>
                <c:formatCode>#,##0</c:formatCode>
                <c:ptCount val="1"/>
                <c:pt idx="0">
                  <c:v>0</c:v>
                </c:pt>
              </c:numCache>
            </c:numRef>
          </c:val>
          <c:extLst>
            <c:ext xmlns:c16="http://schemas.microsoft.com/office/drawing/2014/chart" uri="{C3380CC4-5D6E-409C-BE32-E72D297353CC}">
              <c16:uniqueId val="{00000002-B22F-42D3-9682-63CD5BA37249}"/>
            </c:ext>
          </c:extLst>
        </c:ser>
        <c:ser>
          <c:idx val="3"/>
          <c:order val="3"/>
          <c:tx>
            <c:strRef>
              <c:f>Snapshot!$G$39</c:f>
              <c:strCache>
                <c:ptCount val="1"/>
                <c:pt idx="0">
                  <c:v>Skipped</c:v>
                </c:pt>
              </c:strCache>
            </c:strRef>
          </c:tx>
          <c:spPr>
            <a:gradFill rotWithShape="0">
              <a:gsLst>
                <a:gs pos="0">
                  <a:srgbClr xmlns:mc="http://schemas.openxmlformats.org/markup-compatibility/2006" xmlns:a14="http://schemas.microsoft.com/office/drawing/2010/main" val="6C6C6C" mc:Ignorable="a14" a14:legacySpreadsheetColorIndex="22">
                    <a:gamma/>
                    <a:shade val="46275"/>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6C6C6C" mc:Ignorable="a14" a14:legacySpreadsheetColorIndex="22">
                    <a:gamma/>
                    <a:shade val="46275"/>
                    <a:invGamma/>
                  </a:srgbClr>
                </a:gs>
              </a:gsLst>
              <a:lin ang="0" scaled="1"/>
            </a:gradFill>
            <a:ln w="25400">
              <a:noFill/>
            </a:ln>
          </c:spPr>
          <c:invertIfNegative val="0"/>
          <c:val>
            <c:numRef>
              <c:f>Snapshot!$J$39</c:f>
              <c:numCache>
                <c:formatCode>#,##0</c:formatCode>
                <c:ptCount val="1"/>
                <c:pt idx="0">
                  <c:v>0</c:v>
                </c:pt>
              </c:numCache>
            </c:numRef>
          </c:val>
          <c:extLst>
            <c:ext xmlns:c16="http://schemas.microsoft.com/office/drawing/2014/chart" uri="{C3380CC4-5D6E-409C-BE32-E72D297353CC}">
              <c16:uniqueId val="{00000003-B22F-42D3-9682-63CD5BA37249}"/>
            </c:ext>
          </c:extLst>
        </c:ser>
        <c:ser>
          <c:idx val="0"/>
          <c:order val="4"/>
          <c:tx>
            <c:strRef>
              <c:f>Snapshot!$G$36</c:f>
              <c:strCache>
                <c:ptCount val="1"/>
                <c:pt idx="0">
                  <c:v>Untested</c:v>
                </c:pt>
              </c:strCache>
            </c:strRef>
          </c:tx>
          <c:spPr>
            <a:gradFill rotWithShape="0">
              <a:gsLst>
                <a:gs pos="0">
                  <a:srgbClr xmlns:mc="http://schemas.openxmlformats.org/markup-compatibility/2006" xmlns:a14="http://schemas.microsoft.com/office/drawing/2010/main" val="767647" mc:Ignorable="a14" a14:legacySpreadsheetColorIndex="43">
                    <a:gamma/>
                    <a:shade val="46275"/>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767647" mc:Ignorable="a14" a14:legacySpreadsheetColorIndex="43">
                    <a:gamma/>
                    <a:shade val="46275"/>
                    <a:invGamma/>
                  </a:srgbClr>
                </a:gs>
              </a:gsLst>
              <a:lin ang="0" scaled="1"/>
            </a:gradFill>
            <a:ln w="25400">
              <a:noFill/>
            </a:ln>
          </c:spPr>
          <c:invertIfNegative val="0"/>
          <c:val>
            <c:numRef>
              <c:f>Snapshot!$J$36</c:f>
              <c:numCache>
                <c:formatCode>#,##0</c:formatCode>
                <c:ptCount val="1"/>
                <c:pt idx="0">
                  <c:v>0</c:v>
                </c:pt>
              </c:numCache>
            </c:numRef>
          </c:val>
          <c:extLst>
            <c:ext xmlns:c16="http://schemas.microsoft.com/office/drawing/2014/chart" uri="{C3380CC4-5D6E-409C-BE32-E72D297353CC}">
              <c16:uniqueId val="{00000004-B22F-42D3-9682-63CD5BA37249}"/>
            </c:ext>
          </c:extLst>
        </c:ser>
        <c:dLbls>
          <c:showLegendKey val="0"/>
          <c:showVal val="0"/>
          <c:showCatName val="0"/>
          <c:showSerName val="0"/>
          <c:showPercent val="0"/>
          <c:showBubbleSize val="0"/>
        </c:dLbls>
        <c:gapWidth val="100"/>
        <c:axId val="98182272"/>
        <c:axId val="98183808"/>
      </c:barChart>
      <c:catAx>
        <c:axId val="98182272"/>
        <c:scaling>
          <c:orientation val="minMax"/>
        </c:scaling>
        <c:delete val="0"/>
        <c:axPos val="b"/>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25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98183808"/>
        <c:crosses val="autoZero"/>
        <c:auto val="1"/>
        <c:lblAlgn val="ctr"/>
        <c:lblOffset val="100"/>
        <c:tickLblSkip val="1"/>
        <c:noMultiLvlLbl val="0"/>
      </c:catAx>
      <c:valAx>
        <c:axId val="98183808"/>
        <c:scaling>
          <c:orientation val="minMax"/>
        </c:scaling>
        <c:delete val="0"/>
        <c:axPos val="l"/>
        <c:majorGridlines>
          <c:spPr>
            <a:ln w="3175" cap="flat" cmpd="sng" algn="ctr">
              <a:solidFill>
                <a:srgbClr val="000000"/>
              </a:solidFill>
              <a:prstDash val="solid"/>
              <a:round/>
            </a:ln>
          </c:spPr>
        </c:majorGridlines>
        <c:numFmt formatCode="#,##0"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10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98182272"/>
        <c:crosses val="autoZero"/>
        <c:crossBetween val="between"/>
      </c:valAx>
      <c:spPr>
        <a:noFill/>
        <a:ln w="12700">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6315934393729401"/>
          <c:y val="8.0808147234180394E-2"/>
          <c:w val="0.71053022863069404"/>
          <c:h val="0.84175153368937905"/>
        </c:manualLayout>
      </c:layout>
      <c:barChart>
        <c:barDir val="col"/>
        <c:grouping val="clustered"/>
        <c:varyColors val="0"/>
        <c:ser>
          <c:idx val="1"/>
          <c:order val="0"/>
          <c:tx>
            <c:strRef>
              <c:f>Snapshot!$G$37</c:f>
              <c:strCache>
                <c:ptCount val="1"/>
                <c:pt idx="0">
                  <c:v>Passed</c:v>
                </c:pt>
              </c:strCache>
            </c:strRef>
          </c:tx>
          <c:spPr>
            <a:gradFill rotWithShape="0">
              <a:gsLst>
                <a:gs pos="0">
                  <a:srgbClr xmlns:mc="http://schemas.openxmlformats.org/markup-compatibility/2006" xmlns:a14="http://schemas.microsoft.com/office/drawing/2010/main" val="007600" mc:Ignorable="a14" a14:legacySpreadsheetColorIndex="11">
                    <a:gamma/>
                    <a:shade val="46275"/>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7600" mc:Ignorable="a14" a14:legacySpreadsheetColorIndex="11">
                    <a:gamma/>
                    <a:shade val="46275"/>
                    <a:invGamma/>
                  </a:srgbClr>
                </a:gs>
              </a:gsLst>
              <a:lin ang="0" scaled="1"/>
            </a:gradFill>
            <a:ln w="25400">
              <a:noFill/>
            </a:ln>
          </c:spPr>
          <c:invertIfNegative val="0"/>
          <c:val>
            <c:numRef>
              <c:f>Snapshot!$L$37</c:f>
              <c:numCache>
                <c:formatCode>#,##0.0\ \h</c:formatCode>
                <c:ptCount val="1"/>
                <c:pt idx="0">
                  <c:v>0</c:v>
                </c:pt>
              </c:numCache>
            </c:numRef>
          </c:val>
          <c:extLst>
            <c:ext xmlns:c16="http://schemas.microsoft.com/office/drawing/2014/chart" uri="{C3380CC4-5D6E-409C-BE32-E72D297353CC}">
              <c16:uniqueId val="{00000000-CBA4-4EB9-80EE-BFA698AF4986}"/>
            </c:ext>
          </c:extLst>
        </c:ser>
        <c:ser>
          <c:idx val="4"/>
          <c:order val="1"/>
          <c:tx>
            <c:strRef>
              <c:f>Snapshot!$G$40</c:f>
              <c:strCache>
                <c:ptCount val="1"/>
                <c:pt idx="0">
                  <c:v>Blocked</c:v>
                </c:pt>
              </c:strCache>
            </c:strRef>
          </c:tx>
          <c:spPr>
            <a:gradFill rotWithShape="0">
              <a:gsLst>
                <a:gs pos="0">
                  <a:srgbClr xmlns:mc="http://schemas.openxmlformats.org/markup-compatibility/2006" xmlns:a14="http://schemas.microsoft.com/office/drawing/2010/main" val="767600" mc:Ignorable="a14" a14:legacySpreadsheetColorIndex="13">
                    <a:gamma/>
                    <a:shade val="46275"/>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767600" mc:Ignorable="a14" a14:legacySpreadsheetColorIndex="13">
                    <a:gamma/>
                    <a:shade val="46275"/>
                    <a:invGamma/>
                  </a:srgbClr>
                </a:gs>
              </a:gsLst>
              <a:lin ang="0" scaled="1"/>
            </a:gradFill>
            <a:ln w="25400">
              <a:noFill/>
            </a:ln>
          </c:spPr>
          <c:invertIfNegative val="0"/>
          <c:val>
            <c:numRef>
              <c:f>Snapshot!$L$40</c:f>
              <c:numCache>
                <c:formatCode>#,##0.0\ \h</c:formatCode>
                <c:ptCount val="1"/>
                <c:pt idx="0">
                  <c:v>0</c:v>
                </c:pt>
              </c:numCache>
            </c:numRef>
          </c:val>
          <c:extLst>
            <c:ext xmlns:c16="http://schemas.microsoft.com/office/drawing/2014/chart" uri="{C3380CC4-5D6E-409C-BE32-E72D297353CC}">
              <c16:uniqueId val="{00000001-CBA4-4EB9-80EE-BFA698AF4986}"/>
            </c:ext>
          </c:extLst>
        </c:ser>
        <c:ser>
          <c:idx val="2"/>
          <c:order val="2"/>
          <c:tx>
            <c:strRef>
              <c:f>Snapshot!$G$38</c:f>
              <c:strCache>
                <c:ptCount val="1"/>
                <c:pt idx="0">
                  <c:v>Failed</c:v>
                </c:pt>
              </c:strCache>
            </c:strRef>
          </c:tx>
          <c:spPr>
            <a:gradFill rotWithShape="0">
              <a:gsLst>
                <a:gs pos="0">
                  <a:srgbClr xmlns:mc="http://schemas.openxmlformats.org/markup-compatibility/2006" xmlns:a14="http://schemas.microsoft.com/office/drawing/2010/main" val="760000" mc:Ignorable="a14" a14:legacySpreadsheetColorIndex="10">
                    <a:gamma/>
                    <a:shade val="46275"/>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760000" mc:Ignorable="a14" a14:legacySpreadsheetColorIndex="10">
                    <a:gamma/>
                    <a:shade val="46275"/>
                    <a:invGamma/>
                  </a:srgbClr>
                </a:gs>
              </a:gsLst>
              <a:lin ang="0" scaled="1"/>
            </a:gradFill>
            <a:ln w="25400">
              <a:noFill/>
            </a:ln>
          </c:spPr>
          <c:invertIfNegative val="0"/>
          <c:val>
            <c:numRef>
              <c:f>Snapshot!$L$38</c:f>
              <c:numCache>
                <c:formatCode>#,##0.0\ \h</c:formatCode>
                <c:ptCount val="1"/>
                <c:pt idx="0">
                  <c:v>0</c:v>
                </c:pt>
              </c:numCache>
            </c:numRef>
          </c:val>
          <c:extLst>
            <c:ext xmlns:c16="http://schemas.microsoft.com/office/drawing/2014/chart" uri="{C3380CC4-5D6E-409C-BE32-E72D297353CC}">
              <c16:uniqueId val="{00000002-CBA4-4EB9-80EE-BFA698AF4986}"/>
            </c:ext>
          </c:extLst>
        </c:ser>
        <c:ser>
          <c:idx val="3"/>
          <c:order val="3"/>
          <c:tx>
            <c:strRef>
              <c:f>Snapshot!$G$39</c:f>
              <c:strCache>
                <c:ptCount val="1"/>
                <c:pt idx="0">
                  <c:v>Skipped</c:v>
                </c:pt>
              </c:strCache>
            </c:strRef>
          </c:tx>
          <c:spPr>
            <a:gradFill rotWithShape="0">
              <a:gsLst>
                <a:gs pos="0">
                  <a:srgbClr xmlns:mc="http://schemas.openxmlformats.org/markup-compatibility/2006" xmlns:a14="http://schemas.microsoft.com/office/drawing/2010/main" val="6C6C6C" mc:Ignorable="a14" a14:legacySpreadsheetColorIndex="22">
                    <a:gamma/>
                    <a:shade val="46275"/>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6C6C6C" mc:Ignorable="a14" a14:legacySpreadsheetColorIndex="22">
                    <a:gamma/>
                    <a:shade val="46275"/>
                    <a:invGamma/>
                  </a:srgbClr>
                </a:gs>
              </a:gsLst>
              <a:lin ang="0" scaled="1"/>
            </a:gradFill>
            <a:ln w="25400">
              <a:noFill/>
            </a:ln>
          </c:spPr>
          <c:invertIfNegative val="0"/>
          <c:val>
            <c:numRef>
              <c:f>Snapshot!$L$39</c:f>
              <c:numCache>
                <c:formatCode>#,##0.0\ \h</c:formatCode>
                <c:ptCount val="1"/>
                <c:pt idx="0">
                  <c:v>0</c:v>
                </c:pt>
              </c:numCache>
            </c:numRef>
          </c:val>
          <c:extLst>
            <c:ext xmlns:c16="http://schemas.microsoft.com/office/drawing/2014/chart" uri="{C3380CC4-5D6E-409C-BE32-E72D297353CC}">
              <c16:uniqueId val="{00000003-CBA4-4EB9-80EE-BFA698AF4986}"/>
            </c:ext>
          </c:extLst>
        </c:ser>
        <c:ser>
          <c:idx val="0"/>
          <c:order val="4"/>
          <c:tx>
            <c:strRef>
              <c:f>Snapshot!$G$36</c:f>
              <c:strCache>
                <c:ptCount val="1"/>
                <c:pt idx="0">
                  <c:v>Untested</c:v>
                </c:pt>
              </c:strCache>
            </c:strRef>
          </c:tx>
          <c:spPr>
            <a:gradFill rotWithShape="0">
              <a:gsLst>
                <a:gs pos="0">
                  <a:srgbClr xmlns:mc="http://schemas.openxmlformats.org/markup-compatibility/2006" xmlns:a14="http://schemas.microsoft.com/office/drawing/2010/main" val="767647" mc:Ignorable="a14" a14:legacySpreadsheetColorIndex="43">
                    <a:gamma/>
                    <a:shade val="46275"/>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767647" mc:Ignorable="a14" a14:legacySpreadsheetColorIndex="43">
                    <a:gamma/>
                    <a:shade val="46275"/>
                    <a:invGamma/>
                  </a:srgbClr>
                </a:gs>
              </a:gsLst>
              <a:lin ang="0" scaled="1"/>
            </a:gradFill>
            <a:ln w="25400">
              <a:noFill/>
            </a:ln>
          </c:spPr>
          <c:invertIfNegative val="0"/>
          <c:val>
            <c:numRef>
              <c:f>Snapshot!$L$36</c:f>
              <c:numCache>
                <c:formatCode>#,##0.0\ \h</c:formatCode>
                <c:ptCount val="1"/>
                <c:pt idx="0">
                  <c:v>0</c:v>
                </c:pt>
              </c:numCache>
            </c:numRef>
          </c:val>
          <c:extLst>
            <c:ext xmlns:c16="http://schemas.microsoft.com/office/drawing/2014/chart" uri="{C3380CC4-5D6E-409C-BE32-E72D297353CC}">
              <c16:uniqueId val="{00000004-CBA4-4EB9-80EE-BFA698AF4986}"/>
            </c:ext>
          </c:extLst>
        </c:ser>
        <c:dLbls>
          <c:showLegendKey val="0"/>
          <c:showVal val="0"/>
          <c:showCatName val="0"/>
          <c:showSerName val="0"/>
          <c:showPercent val="0"/>
          <c:showBubbleSize val="0"/>
        </c:dLbls>
        <c:gapWidth val="100"/>
        <c:axId val="115369472"/>
        <c:axId val="115371008"/>
      </c:barChart>
      <c:catAx>
        <c:axId val="115369472"/>
        <c:scaling>
          <c:orientation val="minMax"/>
        </c:scaling>
        <c:delete val="0"/>
        <c:axPos val="b"/>
        <c:majorTickMark val="none"/>
        <c:minorTickMark val="none"/>
        <c:tickLblPos val="none"/>
        <c:spPr>
          <a:ln w="3175" cap="flat" cmpd="sng" algn="ctr">
            <a:solidFill>
              <a:srgbClr val="000000"/>
            </a:solidFill>
            <a:prstDash val="solid"/>
            <a:round/>
          </a:ln>
        </c:spPr>
        <c:txPr>
          <a:bodyPr rot="-60000000" spcFirstLastPara="0" vertOverflow="ellipsis" vert="horz" wrap="square" anchor="ctr" anchorCtr="1"/>
          <a:lstStyle/>
          <a:p>
            <a:pPr>
              <a:defRPr lang="zh-CN" sz="275"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371008"/>
        <c:crosses val="autoZero"/>
        <c:auto val="1"/>
        <c:lblAlgn val="ctr"/>
        <c:lblOffset val="100"/>
        <c:noMultiLvlLbl val="0"/>
      </c:catAx>
      <c:valAx>
        <c:axId val="115371008"/>
        <c:scaling>
          <c:orientation val="minMax"/>
        </c:scaling>
        <c:delete val="0"/>
        <c:axPos val="l"/>
        <c:majorGridlines>
          <c:spPr>
            <a:ln w="3175" cap="flat" cmpd="sng" algn="ctr">
              <a:solidFill>
                <a:srgbClr val="000000"/>
              </a:solidFill>
              <a:prstDash val="solid"/>
              <a:round/>
            </a:ln>
          </c:spPr>
        </c:majorGridlines>
        <c:numFmt formatCode="#,##0.0\ \h"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10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369472"/>
        <c:crosses val="autoZero"/>
        <c:crossBetween val="between"/>
      </c:valAx>
      <c:spPr>
        <a:noFill/>
        <a:ln w="12700">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75"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1926906340237"/>
          <c:y val="0.102222333140552"/>
          <c:w val="0.87523171023431301"/>
          <c:h val="0.58222285397445095"/>
        </c:manualLayout>
      </c:layout>
      <c:lineChart>
        <c:grouping val="standard"/>
        <c:varyColors val="0"/>
        <c:ser>
          <c:idx val="0"/>
          <c:order val="0"/>
          <c:tx>
            <c:strRef>
              <c:f>Trend!$C$32</c:f>
              <c:strCache>
                <c:ptCount val="1"/>
                <c:pt idx="0">
                  <c:v>Total</c:v>
                </c:pt>
              </c:strCache>
            </c:strRef>
          </c:tx>
          <c:spPr>
            <a:ln w="38100" cap="rnd" cmpd="sng" algn="ctr">
              <a:solidFill>
                <a:srgbClr val="000000"/>
              </a:solidFill>
              <a:prstDash val="solid"/>
              <a:round/>
            </a:ln>
          </c:spPr>
          <c:marker>
            <c:symbol val="circle"/>
            <c:size val="6"/>
            <c:spPr>
              <a:solidFill>
                <a:srgbClr val="FFFFFF"/>
              </a:solidFill>
              <a:ln w="9525" cap="flat" cmpd="sng" algn="ctr">
                <a:solidFill>
                  <a:srgbClr val="000000"/>
                </a:solidFill>
                <a:prstDash val="solid"/>
                <a:round/>
              </a:ln>
            </c:spPr>
          </c:marker>
          <c:cat>
            <c:numRef>
              <c:f>Trend!$A$33:$A$43</c:f>
              <c:numCache>
                <c:formatCode>General</c:formatCode>
                <c:ptCount val="11"/>
                <c:pt idx="0">
                  <c:v>1</c:v>
                </c:pt>
                <c:pt idx="1">
                  <c:v>2</c:v>
                </c:pt>
                <c:pt idx="2">
                  <c:v>3</c:v>
                </c:pt>
                <c:pt idx="3">
                  <c:v>4</c:v>
                </c:pt>
                <c:pt idx="4">
                  <c:v>5</c:v>
                </c:pt>
                <c:pt idx="5">
                  <c:v>6</c:v>
                </c:pt>
                <c:pt idx="6">
                  <c:v>7</c:v>
                </c:pt>
                <c:pt idx="7">
                  <c:v>8</c:v>
                </c:pt>
                <c:pt idx="8">
                  <c:v>9</c:v>
                </c:pt>
                <c:pt idx="9">
                  <c:v>10</c:v>
                </c:pt>
              </c:numCache>
            </c:numRef>
          </c:cat>
          <c:val>
            <c:numRef>
              <c:f>Trend!$C$33:$C$43</c:f>
              <c:numCache>
                <c:formatCode>0\ </c:formatCode>
                <c:ptCount val="11"/>
                <c:pt idx="0">
                  <c:v>109</c:v>
                </c:pt>
                <c:pt idx="1">
                  <c:v>356</c:v>
                </c:pt>
                <c:pt idx="2">
                  <c:v>379</c:v>
                </c:pt>
                <c:pt idx="3">
                  <c:v>412</c:v>
                </c:pt>
                <c:pt idx="4">
                  <c:v>439</c:v>
                </c:pt>
                <c:pt idx="5">
                  <c:v>504</c:v>
                </c:pt>
                <c:pt idx="6">
                  <c:v>514</c:v>
                </c:pt>
                <c:pt idx="7">
                  <c:v>519</c:v>
                </c:pt>
                <c:pt idx="8">
                  <c:v>543</c:v>
                </c:pt>
                <c:pt idx="9">
                  <c:v>552</c:v>
                </c:pt>
              </c:numCache>
            </c:numRef>
          </c:val>
          <c:smooth val="0"/>
          <c:extLst>
            <c:ext xmlns:c16="http://schemas.microsoft.com/office/drawing/2014/chart" uri="{C3380CC4-5D6E-409C-BE32-E72D297353CC}">
              <c16:uniqueId val="{00000000-DF3D-4E51-A0D7-CF19B7E33561}"/>
            </c:ext>
          </c:extLst>
        </c:ser>
        <c:dLbls>
          <c:showLegendKey val="0"/>
          <c:showVal val="0"/>
          <c:showCatName val="0"/>
          <c:showSerName val="0"/>
          <c:showPercent val="0"/>
          <c:showBubbleSize val="0"/>
        </c:dLbls>
        <c:marker val="1"/>
        <c:smooth val="0"/>
        <c:axId val="115096576"/>
        <c:axId val="115107328"/>
      </c:lineChart>
      <c:catAx>
        <c:axId val="115096576"/>
        <c:scaling>
          <c:orientation val="minMax"/>
        </c:scaling>
        <c:delete val="0"/>
        <c:axPos val="b"/>
        <c:title>
          <c:tx>
            <c:rich>
              <a:bodyPr rot="0" spcFirstLastPara="0" vertOverflow="ellipsis" vert="horz" wrap="square" anchor="ctr" anchorCtr="1"/>
              <a:lstStyle/>
              <a:p>
                <a:pPr>
                  <a:defRPr lang="zh-CN" sz="1000" b="1" i="0" u="none" strike="noStrike" kern="1200" baseline="0">
                    <a:solidFill>
                      <a:srgbClr val="000000"/>
                    </a:solidFill>
                    <a:latin typeface="Arial" panose="020B0604020202020204"/>
                    <a:ea typeface="Arial" panose="020B0604020202020204"/>
                    <a:cs typeface="Arial" panose="020B0604020202020204"/>
                  </a:defRPr>
                </a:pPr>
                <a:r>
                  <a:rPr lang="en-CA"/>
                  <a:t>Test Cycle</a:t>
                </a:r>
              </a:p>
            </c:rich>
          </c:tx>
          <c:layout>
            <c:manualLayout>
              <c:xMode val="edge"/>
              <c:yMode val="edge"/>
              <c:x val="0.43669840352524703"/>
              <c:y val="0.80888958880140005"/>
            </c:manualLayout>
          </c:layout>
          <c:overlay val="0"/>
          <c:spPr>
            <a:noFill/>
            <a:ln w="25400">
              <a:noFill/>
            </a:ln>
          </c:spPr>
        </c:title>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107328"/>
        <c:crosses val="autoZero"/>
        <c:auto val="1"/>
        <c:lblAlgn val="ctr"/>
        <c:lblOffset val="100"/>
        <c:tickLblSkip val="1"/>
        <c:noMultiLvlLbl val="0"/>
      </c:catAx>
      <c:valAx>
        <c:axId val="115107328"/>
        <c:scaling>
          <c:orientation val="minMax"/>
        </c:scaling>
        <c:delete val="0"/>
        <c:axPos val="l"/>
        <c:majorGridlines>
          <c:spPr>
            <a:ln w="3175" cap="flat" cmpd="sng" algn="ctr">
              <a:solidFill>
                <a:srgbClr val="C0C0C0"/>
              </a:solidFill>
              <a:prstDash val="solid"/>
              <a:round/>
            </a:ln>
          </c:spPr>
        </c:majorGridlines>
        <c:numFmt formatCode="0\ "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096576"/>
        <c:crosses val="autoZero"/>
        <c:crossBetween val="between"/>
      </c:valAx>
      <c:spPr>
        <a:solidFill>
          <a:srgbClr val="FFFFFF"/>
        </a:solidFill>
        <a:ln w="3175">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50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029719436223201"/>
          <c:y val="4.6843316941222103E-2"/>
          <c:w val="0.81584237299115603"/>
          <c:h val="0.74745640510558697"/>
        </c:manualLayout>
      </c:layout>
      <c:barChart>
        <c:barDir val="col"/>
        <c:grouping val="stacked"/>
        <c:varyColors val="0"/>
        <c:ser>
          <c:idx val="0"/>
          <c:order val="0"/>
          <c:tx>
            <c:strRef>
              <c:f>Trend!$E$31</c:f>
              <c:strCache>
                <c:ptCount val="1"/>
                <c:pt idx="0">
                  <c:v>Total
Test  Time</c:v>
                </c:pt>
              </c:strCache>
            </c:strRef>
          </c:tx>
          <c:spPr>
            <a:gradFill rotWithShape="0">
              <a:gsLst>
                <a:gs pos="0">
                  <a:srgbClr xmlns:mc="http://schemas.openxmlformats.org/markup-compatibility/2006" xmlns:a14="http://schemas.microsoft.com/office/drawing/2010/main" val="000076" mc:Ignorable="a14" a14:legacySpreadsheetColorIndex="12">
                    <a:gamma/>
                    <a:shade val="46275"/>
                    <a:invGamma/>
                  </a:srgbClr>
                </a:gs>
                <a:gs pos="50000">
                  <a:srgbClr xmlns:mc="http://schemas.openxmlformats.org/markup-compatibility/2006" xmlns:a14="http://schemas.microsoft.com/office/drawing/2010/main" val="0000FF" mc:Ignorable="a14" a14:legacySpreadsheetColorIndex="12"/>
                </a:gs>
                <a:gs pos="100000">
                  <a:srgbClr xmlns:mc="http://schemas.openxmlformats.org/markup-compatibility/2006" xmlns:a14="http://schemas.microsoft.com/office/drawing/2010/main" val="000076" mc:Ignorable="a14" a14:legacySpreadsheetColorIndex="12">
                    <a:gamma/>
                    <a:shade val="46275"/>
                    <a:invGamma/>
                  </a:srgbClr>
                </a:gs>
              </a:gsLst>
              <a:lin ang="0" scaled="1"/>
            </a:gradFill>
            <a:ln w="25400">
              <a:noFill/>
            </a:ln>
          </c:spPr>
          <c:invertIfNegative val="0"/>
          <c:cat>
            <c:numRef>
              <c:f>Trend!$A$33:$A$43</c:f>
              <c:numCache>
                <c:formatCode>General</c:formatCode>
                <c:ptCount val="11"/>
                <c:pt idx="0">
                  <c:v>1</c:v>
                </c:pt>
                <c:pt idx="1">
                  <c:v>2</c:v>
                </c:pt>
                <c:pt idx="2">
                  <c:v>3</c:v>
                </c:pt>
                <c:pt idx="3">
                  <c:v>4</c:v>
                </c:pt>
                <c:pt idx="4">
                  <c:v>5</c:v>
                </c:pt>
                <c:pt idx="5">
                  <c:v>6</c:v>
                </c:pt>
                <c:pt idx="6">
                  <c:v>7</c:v>
                </c:pt>
                <c:pt idx="7">
                  <c:v>8</c:v>
                </c:pt>
                <c:pt idx="8">
                  <c:v>9</c:v>
                </c:pt>
                <c:pt idx="9">
                  <c:v>10</c:v>
                </c:pt>
              </c:numCache>
            </c:numRef>
          </c:cat>
          <c:val>
            <c:numRef>
              <c:f>Trend!$E$33:$E$43</c:f>
              <c:numCache>
                <c:formatCode>0.0\ \h</c:formatCode>
                <c:ptCount val="11"/>
                <c:pt idx="0">
                  <c:v>40.4</c:v>
                </c:pt>
                <c:pt idx="1">
                  <c:v>111.3</c:v>
                </c:pt>
                <c:pt idx="2">
                  <c:v>90.8</c:v>
                </c:pt>
                <c:pt idx="3">
                  <c:v>92.3</c:v>
                </c:pt>
                <c:pt idx="4">
                  <c:v>75.8</c:v>
                </c:pt>
                <c:pt idx="5">
                  <c:v>85.4</c:v>
                </c:pt>
                <c:pt idx="6">
                  <c:v>76.400000000000006</c:v>
                </c:pt>
                <c:pt idx="7">
                  <c:v>65.2</c:v>
                </c:pt>
                <c:pt idx="8">
                  <c:v>66.400000000000006</c:v>
                </c:pt>
                <c:pt idx="9">
                  <c:v>61.8</c:v>
                </c:pt>
              </c:numCache>
            </c:numRef>
          </c:val>
          <c:extLst>
            <c:ext xmlns:c16="http://schemas.microsoft.com/office/drawing/2014/chart" uri="{C3380CC4-5D6E-409C-BE32-E72D297353CC}">
              <c16:uniqueId val="{00000000-9430-4CC0-BA91-2465B6842605}"/>
            </c:ext>
          </c:extLst>
        </c:ser>
        <c:dLbls>
          <c:showLegendKey val="0"/>
          <c:showVal val="0"/>
          <c:showCatName val="0"/>
          <c:showSerName val="0"/>
          <c:showPercent val="0"/>
          <c:showBubbleSize val="0"/>
        </c:dLbls>
        <c:gapWidth val="30"/>
        <c:overlap val="100"/>
        <c:axId val="115131136"/>
        <c:axId val="115133056"/>
      </c:barChart>
      <c:catAx>
        <c:axId val="115131136"/>
        <c:scaling>
          <c:orientation val="minMax"/>
        </c:scaling>
        <c:delete val="0"/>
        <c:axPos val="b"/>
        <c:title>
          <c:tx>
            <c:rich>
              <a:bodyPr rot="0" spcFirstLastPara="0" vertOverflow="ellipsis" vert="horz" wrap="square" anchor="ctr" anchorCtr="1"/>
              <a:lstStyle/>
              <a:p>
                <a:pPr>
                  <a:defRPr lang="zh-CN" sz="1000" b="1" i="0" u="none" strike="noStrike" kern="1200" baseline="0">
                    <a:solidFill>
                      <a:srgbClr val="000000"/>
                    </a:solidFill>
                    <a:latin typeface="Arial" panose="020B0604020202020204"/>
                    <a:ea typeface="Arial" panose="020B0604020202020204"/>
                    <a:cs typeface="Arial" panose="020B0604020202020204"/>
                  </a:defRPr>
                </a:pPr>
                <a:r>
                  <a:rPr lang="en-CA"/>
                  <a:t>Test Cycle</a:t>
                </a:r>
              </a:p>
            </c:rich>
          </c:tx>
          <c:layout>
            <c:manualLayout>
              <c:xMode val="edge"/>
              <c:yMode val="edge"/>
              <c:x val="0.46138645045606902"/>
              <c:y val="0.90427955161409301"/>
            </c:manualLayout>
          </c:layout>
          <c:overlay val="0"/>
          <c:spPr>
            <a:noFill/>
            <a:ln w="25400">
              <a:noFill/>
            </a:ln>
          </c:spPr>
        </c:title>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133056"/>
        <c:crosses val="autoZero"/>
        <c:auto val="1"/>
        <c:lblAlgn val="ctr"/>
        <c:lblOffset val="100"/>
        <c:tickLblSkip val="1"/>
        <c:noMultiLvlLbl val="0"/>
      </c:catAx>
      <c:valAx>
        <c:axId val="115133056"/>
        <c:scaling>
          <c:orientation val="minMax"/>
        </c:scaling>
        <c:delete val="0"/>
        <c:axPos val="l"/>
        <c:majorGridlines>
          <c:spPr>
            <a:ln w="3175" cap="flat" cmpd="sng" algn="ctr">
              <a:solidFill>
                <a:srgbClr val="C0C0C0"/>
              </a:solidFill>
              <a:prstDash val="solid"/>
              <a:round/>
            </a:ln>
          </c:spPr>
        </c:majorGridlines>
        <c:numFmt formatCode="0.0\ \h"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131136"/>
        <c:crosses val="autoZero"/>
        <c:crossBetween val="between"/>
      </c:valAx>
      <c:spPr>
        <a:solidFill>
          <a:srgbClr val="FFFFFF"/>
        </a:solidFill>
        <a:ln w="3175">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525"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578233169706398E-2"/>
          <c:y val="0.102222333140552"/>
          <c:w val="0.89358038340484403"/>
          <c:h val="0.58222285397445095"/>
        </c:manualLayout>
      </c:layout>
      <c:lineChart>
        <c:grouping val="standard"/>
        <c:varyColors val="0"/>
        <c:ser>
          <c:idx val="0"/>
          <c:order val="0"/>
          <c:tx>
            <c:strRef>
              <c:f>Trend!$D$32</c:f>
              <c:strCache>
                <c:ptCount val="1"/>
                <c:pt idx="0">
                  <c:v>Failed</c:v>
                </c:pt>
              </c:strCache>
            </c:strRef>
          </c:tx>
          <c:spPr>
            <a:ln w="38100" cap="rnd" cmpd="sng" algn="ctr">
              <a:solidFill>
                <a:srgbClr val="000000"/>
              </a:solidFill>
              <a:prstDash val="solid"/>
              <a:round/>
            </a:ln>
          </c:spPr>
          <c:marker>
            <c:symbol val="circle"/>
            <c:size val="6"/>
            <c:spPr>
              <a:solidFill>
                <a:srgbClr val="FFFFFF"/>
              </a:solidFill>
              <a:ln w="9525" cap="flat" cmpd="sng" algn="ctr">
                <a:solidFill>
                  <a:srgbClr val="000000"/>
                </a:solidFill>
                <a:prstDash val="solid"/>
                <a:round/>
              </a:ln>
            </c:spPr>
          </c:marker>
          <c:cat>
            <c:numRef>
              <c:f>Trend!$A$33:$A$43</c:f>
              <c:numCache>
                <c:formatCode>General</c:formatCode>
                <c:ptCount val="11"/>
                <c:pt idx="0">
                  <c:v>1</c:v>
                </c:pt>
                <c:pt idx="1">
                  <c:v>2</c:v>
                </c:pt>
                <c:pt idx="2">
                  <c:v>3</c:v>
                </c:pt>
                <c:pt idx="3">
                  <c:v>4</c:v>
                </c:pt>
                <c:pt idx="4">
                  <c:v>5</c:v>
                </c:pt>
                <c:pt idx="5">
                  <c:v>6</c:v>
                </c:pt>
                <c:pt idx="6">
                  <c:v>7</c:v>
                </c:pt>
                <c:pt idx="7">
                  <c:v>8</c:v>
                </c:pt>
                <c:pt idx="8">
                  <c:v>9</c:v>
                </c:pt>
                <c:pt idx="9">
                  <c:v>10</c:v>
                </c:pt>
              </c:numCache>
            </c:numRef>
          </c:cat>
          <c:val>
            <c:numRef>
              <c:f>Trend!$D$33:$D$43</c:f>
              <c:numCache>
                <c:formatCode>0\ </c:formatCode>
                <c:ptCount val="11"/>
                <c:pt idx="0">
                  <c:v>15</c:v>
                </c:pt>
                <c:pt idx="1">
                  <c:v>24</c:v>
                </c:pt>
                <c:pt idx="2">
                  <c:v>16</c:v>
                </c:pt>
                <c:pt idx="3">
                  <c:v>14</c:v>
                </c:pt>
                <c:pt idx="4">
                  <c:v>13</c:v>
                </c:pt>
                <c:pt idx="5">
                  <c:v>12</c:v>
                </c:pt>
                <c:pt idx="6">
                  <c:v>4</c:v>
                </c:pt>
                <c:pt idx="7">
                  <c:v>4</c:v>
                </c:pt>
                <c:pt idx="8">
                  <c:v>3</c:v>
                </c:pt>
                <c:pt idx="9">
                  <c:v>2</c:v>
                </c:pt>
              </c:numCache>
            </c:numRef>
          </c:val>
          <c:smooth val="0"/>
          <c:extLst>
            <c:ext xmlns:c16="http://schemas.microsoft.com/office/drawing/2014/chart" uri="{C3380CC4-5D6E-409C-BE32-E72D297353CC}">
              <c16:uniqueId val="{00000000-75F5-4C1D-94D0-D07A67D93AEE}"/>
            </c:ext>
          </c:extLst>
        </c:ser>
        <c:dLbls>
          <c:showLegendKey val="0"/>
          <c:showVal val="0"/>
          <c:showCatName val="0"/>
          <c:showSerName val="0"/>
          <c:showPercent val="0"/>
          <c:showBubbleSize val="0"/>
        </c:dLbls>
        <c:marker val="1"/>
        <c:smooth val="0"/>
        <c:axId val="114494848"/>
        <c:axId val="114521984"/>
      </c:lineChart>
      <c:catAx>
        <c:axId val="114494848"/>
        <c:scaling>
          <c:orientation val="minMax"/>
        </c:scaling>
        <c:delete val="0"/>
        <c:axPos val="b"/>
        <c:title>
          <c:tx>
            <c:rich>
              <a:bodyPr rot="0" spcFirstLastPara="0" vertOverflow="ellipsis" vert="horz" wrap="square" anchor="ctr" anchorCtr="1"/>
              <a:lstStyle/>
              <a:p>
                <a:pPr>
                  <a:defRPr lang="zh-CN" sz="1000" b="1" i="0" u="none" strike="noStrike" kern="1200" baseline="0">
                    <a:solidFill>
                      <a:srgbClr val="000000"/>
                    </a:solidFill>
                    <a:latin typeface="Arial" panose="020B0604020202020204"/>
                    <a:ea typeface="Arial" panose="020B0604020202020204"/>
                    <a:cs typeface="Arial" panose="020B0604020202020204"/>
                  </a:defRPr>
                </a:pPr>
                <a:r>
                  <a:rPr lang="en-CA"/>
                  <a:t>Test Cycle</a:t>
                </a:r>
              </a:p>
            </c:rich>
          </c:tx>
          <c:layout>
            <c:manualLayout>
              <c:xMode val="edge"/>
              <c:yMode val="edge"/>
              <c:x val="0.39266170627754099"/>
              <c:y val="0.80888958880140005"/>
            </c:manualLayout>
          </c:layout>
          <c:overlay val="0"/>
          <c:spPr>
            <a:noFill/>
            <a:ln w="25400">
              <a:noFill/>
            </a:ln>
          </c:spPr>
        </c:title>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4521984"/>
        <c:crosses val="autoZero"/>
        <c:auto val="1"/>
        <c:lblAlgn val="ctr"/>
        <c:lblOffset val="100"/>
        <c:tickLblSkip val="1"/>
        <c:noMultiLvlLbl val="0"/>
      </c:catAx>
      <c:valAx>
        <c:axId val="114521984"/>
        <c:scaling>
          <c:orientation val="minMax"/>
        </c:scaling>
        <c:delete val="0"/>
        <c:axPos val="l"/>
        <c:majorGridlines>
          <c:spPr>
            <a:ln w="3175" cap="flat" cmpd="sng" algn="ctr">
              <a:solidFill>
                <a:srgbClr val="C0C0C0"/>
              </a:solidFill>
              <a:prstDash val="solid"/>
              <a:round/>
            </a:ln>
          </c:spPr>
        </c:majorGridlines>
        <c:numFmt formatCode="0\ "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4494848"/>
        <c:crosses val="autoZero"/>
        <c:crossBetween val="between"/>
      </c:valAx>
      <c:spPr>
        <a:solidFill>
          <a:srgbClr val="FFFFFF"/>
        </a:solidFill>
        <a:ln w="3175">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50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8437536954908003E-2"/>
          <c:y val="5.6738276346296003E-2"/>
          <c:w val="0.81406312108087198"/>
          <c:h val="0.62412103980925604"/>
        </c:manualLayout>
      </c:layout>
      <c:barChart>
        <c:barDir val="bar"/>
        <c:grouping val="stacked"/>
        <c:varyColors val="0"/>
        <c:ser>
          <c:idx val="1"/>
          <c:order val="0"/>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0-688D-4FEB-8BCE-89B156BA9222}"/>
            </c:ext>
          </c:extLst>
        </c:ser>
        <c:ser>
          <c:idx val="2"/>
          <c:order val="1"/>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1-688D-4FEB-8BCE-89B156BA9222}"/>
            </c:ext>
          </c:extLst>
        </c:ser>
        <c:ser>
          <c:idx val="4"/>
          <c:order val="2"/>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2-688D-4FEB-8BCE-89B156BA9222}"/>
            </c:ext>
          </c:extLst>
        </c:ser>
        <c:ser>
          <c:idx val="0"/>
          <c:order val="3"/>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3-688D-4FEB-8BCE-89B156BA9222}"/>
            </c:ext>
          </c:extLst>
        </c:ser>
        <c:ser>
          <c:idx val="3"/>
          <c:order val="4"/>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4-688D-4FEB-8BCE-89B156BA9222}"/>
            </c:ext>
          </c:extLst>
        </c:ser>
        <c:dLbls>
          <c:showLegendKey val="0"/>
          <c:showVal val="0"/>
          <c:showCatName val="0"/>
          <c:showSerName val="0"/>
          <c:showPercent val="0"/>
          <c:showBubbleSize val="0"/>
        </c:dLbls>
        <c:gapWidth val="30"/>
        <c:overlap val="100"/>
        <c:axId val="115327360"/>
        <c:axId val="115328896"/>
      </c:barChart>
      <c:catAx>
        <c:axId val="115327360"/>
        <c:scaling>
          <c:orientation val="minMax"/>
        </c:scaling>
        <c:delete val="1"/>
        <c:axPos val="l"/>
        <c:majorTickMark val="out"/>
        <c:minorTickMark val="none"/>
        <c:tickLblPos val="nextTo"/>
        <c:crossAx val="115328896"/>
        <c:crossesAt val="0"/>
        <c:auto val="1"/>
        <c:lblAlgn val="ctr"/>
        <c:lblOffset val="100"/>
        <c:noMultiLvlLbl val="0"/>
      </c:catAx>
      <c:valAx>
        <c:axId val="115328896"/>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327360"/>
        <c:crosses val="autoZero"/>
        <c:crossBetween val="between"/>
        <c:minorUnit val="0.31290000000000001"/>
      </c:valAx>
      <c:spPr>
        <a:noFill/>
        <a:ln w="12700">
          <a:solidFill>
            <a:srgbClr val="808080"/>
          </a:solidFill>
          <a:prstDash val="solid"/>
        </a:ln>
      </c:spPr>
    </c:plotArea>
    <c:legend>
      <c:legendPos val="r"/>
      <c:layout>
        <c:manualLayout>
          <c:xMode val="edge"/>
          <c:yMode val="edge"/>
          <c:x val="0.91406323818897595"/>
          <c:y val="5.6738705534148698E-2"/>
          <c:w val="7.4999999999999997E-2"/>
          <c:h val="0.91490478583793999"/>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endParaRPr lang="zh-CN"/>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3.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6</xdr:col>
      <xdr:colOff>0</xdr:colOff>
      <xdr:row>20</xdr:row>
      <xdr:rowOff>0</xdr:rowOff>
    </xdr:from>
    <xdr:to>
      <xdr:col>8</xdr:col>
      <xdr:colOff>0</xdr:colOff>
      <xdr:row>29</xdr:row>
      <xdr:rowOff>0</xdr:rowOff>
    </xdr:to>
    <xdr:graphicFrame macro="">
      <xdr:nvGraphicFramePr>
        <xdr:cNvPr id="1297" name="Chart 54">
          <a:extLst>
            <a:ext uri="{FF2B5EF4-FFF2-40B4-BE49-F238E27FC236}">
              <a16:creationId xmlns:a16="http://schemas.microsoft.com/office/drawing/2014/main" id="{00000000-0008-0000-0000-00001105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10</xdr:col>
          <xdr:colOff>104775</xdr:colOff>
          <xdr:row>46</xdr:row>
          <xdr:rowOff>19050</xdr:rowOff>
        </xdr:from>
        <xdr:to>
          <xdr:col>12</xdr:col>
          <xdr:colOff>0</xdr:colOff>
          <xdr:row>48</xdr:row>
          <xdr:rowOff>0</xdr:rowOff>
        </xdr:to>
        <xdr:sp macro="" textlink="">
          <xdr:nvSpPr>
            <xdr:cNvPr id="1077" name="Object 53" hidden="1">
              <a:extLst>
                <a:ext uri="{63B3BB69-23CF-44E3-9099-C40C66FF867C}">
                  <a14:compatExt spid="_x0000_s1077"/>
                </a:ext>
                <a:ext uri="{FF2B5EF4-FFF2-40B4-BE49-F238E27FC236}">
                  <a16:creationId xmlns:a16="http://schemas.microsoft.com/office/drawing/2014/main" id="{00000000-0008-0000-0000-000035040000}"/>
                </a:ext>
              </a:extLst>
            </xdr:cNvPr>
            <xdr:cNvSpPr/>
          </xdr:nvSpPr>
          <xdr:spPr bwMode="auto">
            <a:xfrm>
              <a:off x="0" y="0"/>
              <a:ext cx="0" cy="0"/>
            </a:xfrm>
            <a:prstGeom prst="rect">
              <a:avLst/>
            </a:prstGeom>
            <a:solidFill>
              <a:srgbClr val="FFFFFF"/>
            </a:solidFill>
          </xdr:spPr>
        </xdr:sp>
        <xdr:clientData/>
      </xdr:twoCellAnchor>
    </mc:Choice>
    <mc:Fallback/>
  </mc:AlternateContent>
  <xdr:twoCellAnchor editAs="oneCell">
    <xdr:from>
      <xdr:col>6</xdr:col>
      <xdr:colOff>457200</xdr:colOff>
      <xdr:row>29</xdr:row>
      <xdr:rowOff>57150</xdr:rowOff>
    </xdr:from>
    <xdr:to>
      <xdr:col>10</xdr:col>
      <xdr:colOff>381000</xdr:colOff>
      <xdr:row>31</xdr:row>
      <xdr:rowOff>76200</xdr:rowOff>
    </xdr:to>
    <xdr:pic>
      <xdr:nvPicPr>
        <xdr:cNvPr id="1298" name="Picture 73">
          <a:extLst>
            <a:ext uri="{FF2B5EF4-FFF2-40B4-BE49-F238E27FC236}">
              <a16:creationId xmlns:a16="http://schemas.microsoft.com/office/drawing/2014/main" id="{00000000-0008-0000-0000-000012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3810000" y="6048375"/>
          <a:ext cx="2152650" cy="438150"/>
        </a:xfrm>
        <a:prstGeom prst="rect">
          <a:avLst/>
        </a:prstGeom>
        <a:noFill/>
        <a:ln w="0">
          <a:solidFill>
            <a:srgbClr xmlns:mc="http://schemas.openxmlformats.org/markup-compatibility/2006" xmlns:a14="http://schemas.microsoft.com/office/drawing/2010/main" val="333333" mc:Ignorable="a14" a14:legacySpreadsheetColorIndex="63"/>
          </a:solidFill>
          <a:miter lim="800000"/>
          <a:headEnd/>
          <a:tailEnd/>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8</xdr:col>
      <xdr:colOff>0</xdr:colOff>
      <xdr:row>20</xdr:row>
      <xdr:rowOff>0</xdr:rowOff>
    </xdr:from>
    <xdr:to>
      <xdr:col>12</xdr:col>
      <xdr:colOff>0</xdr:colOff>
      <xdr:row>29</xdr:row>
      <xdr:rowOff>0</xdr:rowOff>
    </xdr:to>
    <xdr:graphicFrame macro="">
      <xdr:nvGraphicFramePr>
        <xdr:cNvPr id="1299" name="Chart 74">
          <a:extLst>
            <a:ext uri="{FF2B5EF4-FFF2-40B4-BE49-F238E27FC236}">
              <a16:creationId xmlns:a16="http://schemas.microsoft.com/office/drawing/2014/main" id="{00000000-0008-0000-0000-00001305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0</xdr:row>
      <xdr:rowOff>95250</xdr:rowOff>
    </xdr:from>
    <xdr:to>
      <xdr:col>12</xdr:col>
      <xdr:colOff>0</xdr:colOff>
      <xdr:row>3</xdr:row>
      <xdr:rowOff>0</xdr:rowOff>
    </xdr:to>
    <xdr:grpSp>
      <xdr:nvGrpSpPr>
        <xdr:cNvPr id="1300" name="Group 90">
          <a:extLst>
            <a:ext uri="{FF2B5EF4-FFF2-40B4-BE49-F238E27FC236}">
              <a16:creationId xmlns:a16="http://schemas.microsoft.com/office/drawing/2014/main" id="{00000000-0008-0000-0000-000014050000}"/>
            </a:ext>
          </a:extLst>
        </xdr:cNvPr>
        <xdr:cNvGrpSpPr/>
      </xdr:nvGrpSpPr>
      <xdr:grpSpPr>
        <a:xfrm>
          <a:off x="5581650" y="95250"/>
          <a:ext cx="895350" cy="523875"/>
          <a:chOff x="588" y="12"/>
          <a:chExt cx="94" cy="55"/>
        </a:xfrm>
      </xdr:grpSpPr>
      <xdr:sp macro="" textlink="">
        <xdr:nvSpPr>
          <xdr:cNvPr id="1082" name="Text Box 58">
            <a:extLst>
              <a:ext uri="{FF2B5EF4-FFF2-40B4-BE49-F238E27FC236}">
                <a16:creationId xmlns:a16="http://schemas.microsoft.com/office/drawing/2014/main" id="{00000000-0008-0000-0000-00003A040000}"/>
              </a:ext>
            </a:extLst>
          </xdr:cNvPr>
          <xdr:cNvSpPr txBox="1">
            <a:spLocks noChangeArrowheads="1"/>
          </xdr:cNvSpPr>
        </xdr:nvSpPr>
        <xdr:spPr>
          <a:xfrm>
            <a:off x="588" y="48"/>
            <a:ext cx="9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36576" bIns="0" anchor="t" upright="1"/>
          <a:lstStyle/>
          <a:p>
            <a:pPr algn="ctr" rtl="0">
              <a:defRPr sz="1000"/>
            </a:pPr>
            <a:r>
              <a:rPr lang="en-CA" sz="1000" b="1" i="1" u="none" strike="noStrike" baseline="0">
                <a:solidFill>
                  <a:srgbClr val="000080"/>
                </a:solidFill>
                <a:latin typeface="Arial" panose="020B0604020202020204"/>
                <a:cs typeface="Arial" panose="020B0604020202020204"/>
              </a:rPr>
              <a:t>TCM Lite</a:t>
            </a:r>
          </a:p>
        </xdr:txBody>
      </xdr:sp>
      <mc:AlternateContent xmlns:mc="http://schemas.openxmlformats.org/markup-compatibility/2006">
        <mc:Choice xmlns:a14="http://schemas.microsoft.com/office/drawing/2010/main" Requires="a14">
          <xdr:sp macro="" textlink="">
            <xdr:nvSpPr>
              <xdr:cNvPr id="1113" name="Object 89" hidden="1">
                <a:extLst>
                  <a:ext uri="{63B3BB69-23CF-44E3-9099-C40C66FF867C}">
                    <a14:compatExt spid="_x0000_s1113"/>
                  </a:ext>
                  <a:ext uri="{FF2B5EF4-FFF2-40B4-BE49-F238E27FC236}">
                    <a16:creationId xmlns:a16="http://schemas.microsoft.com/office/drawing/2014/main" id="{00000000-0008-0000-0000-000059040000}"/>
                  </a:ext>
                </a:extLst>
              </xdr:cNvPr>
              <xdr:cNvSpPr/>
            </xdr:nvSpPr>
            <xdr:spPr bwMode="auto">
              <a:xfrm>
                <a:off x="618" y="12"/>
                <a:ext cx="34" cy="33"/>
              </a:xfrm>
              <a:prstGeom prst="rect">
                <a:avLst/>
              </a:prstGeom>
              <a:solidFill>
                <a:srgbClr val="FFFFFF"/>
              </a:solidFill>
              <a:ln w="9525">
                <a:solidFill>
                  <a:srgbClr val="C0C0C0"/>
                </a:solidFill>
                <a:miter lim="800000"/>
                <a:headEnd/>
                <a:tailEnd/>
              </a:ln>
            </xdr:spPr>
          </xdr:sp>
        </mc:Choice>
        <mc:Fallback/>
      </mc:AlternateContent>
    </xdr:grp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10</xdr:col>
          <xdr:colOff>104775</xdr:colOff>
          <xdr:row>44</xdr:row>
          <xdr:rowOff>19050</xdr:rowOff>
        </xdr:from>
        <xdr:to>
          <xdr:col>11</xdr:col>
          <xdr:colOff>400050</xdr:colOff>
          <xdr:row>45</xdr:row>
          <xdr:rowOff>161925</xdr:rowOff>
        </xdr:to>
        <xdr:sp macro="" textlink="">
          <xdr:nvSpPr>
            <xdr:cNvPr id="104460" name="Object 12" hidden="1">
              <a:extLst>
                <a:ext uri="{63B3BB69-23CF-44E3-9099-C40C66FF867C}">
                  <a14:compatExt spid="_x0000_s104460"/>
                </a:ext>
                <a:ext uri="{FF2B5EF4-FFF2-40B4-BE49-F238E27FC236}">
                  <a16:creationId xmlns:a16="http://schemas.microsoft.com/office/drawing/2014/main" id="{00000000-0008-0000-0100-00000C980100}"/>
                </a:ext>
              </a:extLst>
            </xdr:cNvPr>
            <xdr:cNvSpPr/>
          </xdr:nvSpPr>
          <xdr:spPr bwMode="auto">
            <a:xfrm>
              <a:off x="0" y="0"/>
              <a:ext cx="0" cy="0"/>
            </a:xfrm>
            <a:prstGeom prst="rect">
              <a:avLst/>
            </a:prstGeom>
            <a:solidFill>
              <a:srgbClr val="FFFFFF"/>
            </a:solidFill>
          </xdr:spPr>
        </xdr:sp>
        <xdr:clientData/>
      </xdr:twoCellAnchor>
    </mc:Choice>
    <mc:Fallback/>
  </mc:AlternateContent>
  <xdr:twoCellAnchor>
    <xdr:from>
      <xdr:col>0</xdr:col>
      <xdr:colOff>0</xdr:colOff>
      <xdr:row>7</xdr:row>
      <xdr:rowOff>0</xdr:rowOff>
    </xdr:from>
    <xdr:to>
      <xdr:col>5</xdr:col>
      <xdr:colOff>0</xdr:colOff>
      <xdr:row>16</xdr:row>
      <xdr:rowOff>0</xdr:rowOff>
    </xdr:to>
    <xdr:graphicFrame macro="">
      <xdr:nvGraphicFramePr>
        <xdr:cNvPr id="104810" name="Chart 13">
          <a:extLst>
            <a:ext uri="{FF2B5EF4-FFF2-40B4-BE49-F238E27FC236}">
              <a16:creationId xmlns:a16="http://schemas.microsoft.com/office/drawing/2014/main" id="{00000000-0008-0000-0100-00006A9901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609600</xdr:colOff>
      <xdr:row>43</xdr:row>
      <xdr:rowOff>50800</xdr:rowOff>
    </xdr:from>
    <xdr:to>
      <xdr:col>5</xdr:col>
      <xdr:colOff>0</xdr:colOff>
      <xdr:row>46</xdr:row>
      <xdr:rowOff>0</xdr:rowOff>
    </xdr:to>
    <xdr:sp macro="" textlink="">
      <xdr:nvSpPr>
        <xdr:cNvPr id="104463" name="Text Box 15">
          <a:extLst>
            <a:ext uri="{FF2B5EF4-FFF2-40B4-BE49-F238E27FC236}">
              <a16:creationId xmlns:a16="http://schemas.microsoft.com/office/drawing/2014/main" id="{00000000-0008-0000-0100-00000F980100}"/>
            </a:ext>
          </a:extLst>
        </xdr:cNvPr>
        <xdr:cNvSpPr txBox="1">
          <a:spLocks noChangeArrowheads="1"/>
        </xdr:cNvSpPr>
      </xdr:nvSpPr>
      <xdr:spPr>
        <a:xfrm>
          <a:off x="895350" y="7680325"/>
          <a:ext cx="2409825" cy="463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2860" rIns="0" bIns="0" anchor="t" upright="1"/>
        <a:lstStyle/>
        <a:p>
          <a:pPr algn="l" rtl="0">
            <a:defRPr sz="1000"/>
          </a:pPr>
          <a:r>
            <a:rPr lang="en-CA" sz="800" b="0" i="0" u="none" strike="noStrike" baseline="0">
              <a:solidFill>
                <a:srgbClr val="0000FF"/>
              </a:solidFill>
              <a:latin typeface="Arial" panose="020B0604020202020204"/>
              <a:cs typeface="Arial" panose="020B0604020202020204"/>
            </a:rPr>
            <a:t>Note: To add more Test Cycles, copy row(s) from above and "insert copied cells" here to paste and insert this row down; the graphs auto-adjust.</a:t>
          </a:r>
        </a:p>
      </xdr:txBody>
    </xdr:sp>
    <xdr:clientData fPrintsWithSheet="0"/>
  </xdr:twoCellAnchor>
  <xdr:twoCellAnchor>
    <xdr:from>
      <xdr:col>6</xdr:col>
      <xdr:colOff>0</xdr:colOff>
      <xdr:row>7</xdr:row>
      <xdr:rowOff>0</xdr:rowOff>
    </xdr:from>
    <xdr:to>
      <xdr:col>12</xdr:col>
      <xdr:colOff>0</xdr:colOff>
      <xdr:row>27</xdr:row>
      <xdr:rowOff>0</xdr:rowOff>
    </xdr:to>
    <xdr:graphicFrame macro="">
      <xdr:nvGraphicFramePr>
        <xdr:cNvPr id="104812" name="Chart 16">
          <a:extLst>
            <a:ext uri="{FF2B5EF4-FFF2-40B4-BE49-F238E27FC236}">
              <a16:creationId xmlns:a16="http://schemas.microsoft.com/office/drawing/2014/main" id="{00000000-0008-0000-0100-00006C9901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6</xdr:row>
      <xdr:rowOff>0</xdr:rowOff>
    </xdr:from>
    <xdr:to>
      <xdr:col>5</xdr:col>
      <xdr:colOff>0</xdr:colOff>
      <xdr:row>7</xdr:row>
      <xdr:rowOff>0</xdr:rowOff>
    </xdr:to>
    <xdr:sp macro="" textlink="">
      <xdr:nvSpPr>
        <xdr:cNvPr id="104465" name="Text Box 17">
          <a:extLst>
            <a:ext uri="{FF2B5EF4-FFF2-40B4-BE49-F238E27FC236}">
              <a16:creationId xmlns:a16="http://schemas.microsoft.com/office/drawing/2014/main" id="{00000000-0008-0000-0100-000011980100}"/>
            </a:ext>
          </a:extLst>
        </xdr:cNvPr>
        <xdr:cNvSpPr txBox="1">
          <a:spLocks noChangeArrowheads="1"/>
        </xdr:cNvSpPr>
      </xdr:nvSpPr>
      <xdr:spPr>
        <a:xfrm>
          <a:off x="0" y="1143000"/>
          <a:ext cx="3305175" cy="209550"/>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ln>
      </xdr:spPr>
      <xdr:txBody>
        <a:bodyPr vertOverflow="clip" wrap="square" lIns="45720" tIns="36576" rIns="45720" bIns="0" anchor="t" upright="1"/>
        <a:lstStyle/>
        <a:p>
          <a:pPr algn="ctr" rtl="0">
            <a:defRPr sz="1000"/>
          </a:pPr>
          <a:r>
            <a:rPr lang="en-CA" sz="1200" b="1" i="0" u="none" strike="noStrike" baseline="0">
              <a:solidFill>
                <a:srgbClr val="FFFFFF"/>
              </a:solidFill>
              <a:latin typeface="Arial" panose="020B0604020202020204"/>
              <a:cs typeface="Arial" panose="020B0604020202020204"/>
            </a:rPr>
            <a:t>Total Test Case Counts</a:t>
          </a:r>
        </a:p>
      </xdr:txBody>
    </xdr:sp>
    <xdr:clientData/>
  </xdr:twoCellAnchor>
  <xdr:twoCellAnchor>
    <xdr:from>
      <xdr:col>5</xdr:col>
      <xdr:colOff>419100</xdr:colOff>
      <xdr:row>6</xdr:row>
      <xdr:rowOff>0</xdr:rowOff>
    </xdr:from>
    <xdr:to>
      <xdr:col>12</xdr:col>
      <xdr:colOff>0</xdr:colOff>
      <xdr:row>7</xdr:row>
      <xdr:rowOff>0</xdr:rowOff>
    </xdr:to>
    <xdr:sp macro="" textlink="">
      <xdr:nvSpPr>
        <xdr:cNvPr id="104466" name="Text Box 18">
          <a:extLst>
            <a:ext uri="{FF2B5EF4-FFF2-40B4-BE49-F238E27FC236}">
              <a16:creationId xmlns:a16="http://schemas.microsoft.com/office/drawing/2014/main" id="{00000000-0008-0000-0100-000012980100}"/>
            </a:ext>
          </a:extLst>
        </xdr:cNvPr>
        <xdr:cNvSpPr txBox="1">
          <a:spLocks noChangeArrowheads="1"/>
        </xdr:cNvSpPr>
      </xdr:nvSpPr>
      <xdr:spPr>
        <a:xfrm>
          <a:off x="3400425" y="1143000"/>
          <a:ext cx="3057525" cy="209550"/>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ln>
      </xdr:spPr>
      <xdr:txBody>
        <a:bodyPr vertOverflow="clip" wrap="square" lIns="45720" tIns="36576" rIns="45720" bIns="0" anchor="t" upright="1"/>
        <a:lstStyle/>
        <a:p>
          <a:pPr algn="ctr" rtl="0">
            <a:defRPr sz="1000"/>
          </a:pPr>
          <a:r>
            <a:rPr lang="en-CA" sz="1200" b="1" i="0" u="none" strike="noStrike" baseline="0">
              <a:solidFill>
                <a:srgbClr val="FFFFFF"/>
              </a:solidFill>
              <a:latin typeface="Arial" panose="020B0604020202020204"/>
              <a:cs typeface="Arial" panose="020B0604020202020204"/>
            </a:rPr>
            <a:t>Total Test Time</a:t>
          </a:r>
        </a:p>
      </xdr:txBody>
    </xdr:sp>
    <xdr:clientData/>
  </xdr:twoCellAnchor>
  <xdr:twoCellAnchor>
    <xdr:from>
      <xdr:col>0</xdr:col>
      <xdr:colOff>0</xdr:colOff>
      <xdr:row>18</xdr:row>
      <xdr:rowOff>0</xdr:rowOff>
    </xdr:from>
    <xdr:to>
      <xdr:col>5</xdr:col>
      <xdr:colOff>0</xdr:colOff>
      <xdr:row>27</xdr:row>
      <xdr:rowOff>0</xdr:rowOff>
    </xdr:to>
    <xdr:graphicFrame macro="">
      <xdr:nvGraphicFramePr>
        <xdr:cNvPr id="104815" name="Chart 19">
          <a:extLst>
            <a:ext uri="{FF2B5EF4-FFF2-40B4-BE49-F238E27FC236}">
              <a16:creationId xmlns:a16="http://schemas.microsoft.com/office/drawing/2014/main" id="{00000000-0008-0000-0100-00006F9901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16</xdr:row>
      <xdr:rowOff>50800</xdr:rowOff>
    </xdr:from>
    <xdr:to>
      <xdr:col>5</xdr:col>
      <xdr:colOff>0</xdr:colOff>
      <xdr:row>18</xdr:row>
      <xdr:rowOff>0</xdr:rowOff>
    </xdr:to>
    <xdr:sp macro="" textlink="">
      <xdr:nvSpPr>
        <xdr:cNvPr id="104468" name="Text Box 20">
          <a:extLst>
            <a:ext uri="{FF2B5EF4-FFF2-40B4-BE49-F238E27FC236}">
              <a16:creationId xmlns:a16="http://schemas.microsoft.com/office/drawing/2014/main" id="{00000000-0008-0000-0100-000014980100}"/>
            </a:ext>
          </a:extLst>
        </xdr:cNvPr>
        <xdr:cNvSpPr txBox="1">
          <a:spLocks noChangeArrowheads="1"/>
        </xdr:cNvSpPr>
      </xdr:nvSpPr>
      <xdr:spPr>
        <a:xfrm>
          <a:off x="0" y="2860675"/>
          <a:ext cx="3305175" cy="206375"/>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ln>
      </xdr:spPr>
      <xdr:txBody>
        <a:bodyPr vertOverflow="clip" wrap="square" lIns="45720" tIns="36576" rIns="45720" bIns="0" anchor="t" upright="1"/>
        <a:lstStyle/>
        <a:p>
          <a:pPr algn="ctr" rtl="0">
            <a:defRPr sz="1000"/>
          </a:pPr>
          <a:r>
            <a:rPr lang="en-CA" sz="1200" b="1" i="0" u="none" strike="noStrike" baseline="0">
              <a:solidFill>
                <a:srgbClr val="FFFFFF"/>
              </a:solidFill>
              <a:latin typeface="Arial" panose="020B0604020202020204"/>
              <a:cs typeface="Arial" panose="020B0604020202020204"/>
            </a:rPr>
            <a:t>Failed Test Case Counts</a:t>
          </a:r>
        </a:p>
      </xdr:txBody>
    </xdr:sp>
    <xdr:clientData/>
  </xdr:twoCellAnchor>
  <xdr:twoCellAnchor>
    <xdr:from>
      <xdr:col>10</xdr:col>
      <xdr:colOff>139700</xdr:colOff>
      <xdr:row>0</xdr:row>
      <xdr:rowOff>95250</xdr:rowOff>
    </xdr:from>
    <xdr:to>
      <xdr:col>12</xdr:col>
      <xdr:colOff>0</xdr:colOff>
      <xdr:row>3</xdr:row>
      <xdr:rowOff>0</xdr:rowOff>
    </xdr:to>
    <xdr:grpSp>
      <xdr:nvGrpSpPr>
        <xdr:cNvPr id="104817" name="Group 25">
          <a:extLst>
            <a:ext uri="{FF2B5EF4-FFF2-40B4-BE49-F238E27FC236}">
              <a16:creationId xmlns:a16="http://schemas.microsoft.com/office/drawing/2014/main" id="{00000000-0008-0000-0100-000071990100}"/>
            </a:ext>
          </a:extLst>
        </xdr:cNvPr>
        <xdr:cNvGrpSpPr/>
      </xdr:nvGrpSpPr>
      <xdr:grpSpPr>
        <a:xfrm>
          <a:off x="5597525" y="95250"/>
          <a:ext cx="860425" cy="523875"/>
          <a:chOff x="588" y="12"/>
          <a:chExt cx="94" cy="55"/>
        </a:xfrm>
      </xdr:grpSpPr>
      <xdr:sp macro="" textlink="">
        <xdr:nvSpPr>
          <xdr:cNvPr id="104474" name="Text Box 26">
            <a:extLst>
              <a:ext uri="{FF2B5EF4-FFF2-40B4-BE49-F238E27FC236}">
                <a16:creationId xmlns:a16="http://schemas.microsoft.com/office/drawing/2014/main" id="{00000000-0008-0000-0100-00001A980100}"/>
              </a:ext>
            </a:extLst>
          </xdr:cNvPr>
          <xdr:cNvSpPr txBox="1">
            <a:spLocks noChangeArrowheads="1"/>
          </xdr:cNvSpPr>
        </xdr:nvSpPr>
        <xdr:spPr>
          <a:xfrm>
            <a:off x="588" y="48"/>
            <a:ext cx="9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36576" bIns="0" anchor="t" upright="1"/>
          <a:lstStyle/>
          <a:p>
            <a:pPr algn="ctr" rtl="0">
              <a:defRPr sz="1000"/>
            </a:pPr>
            <a:r>
              <a:rPr lang="en-CA" sz="1000" b="1" i="1" u="none" strike="noStrike" baseline="0">
                <a:solidFill>
                  <a:srgbClr val="000080"/>
                </a:solidFill>
                <a:latin typeface="Arial" panose="020B0604020202020204"/>
                <a:cs typeface="Arial" panose="020B0604020202020204"/>
              </a:rPr>
              <a:t>TCM Lite</a:t>
            </a:r>
          </a:p>
        </xdr:txBody>
      </xdr:sp>
      <mc:AlternateContent xmlns:mc="http://schemas.openxmlformats.org/markup-compatibility/2006">
        <mc:Choice xmlns:a14="http://schemas.microsoft.com/office/drawing/2010/main" Requires="a14">
          <xdr:sp macro="" textlink="">
            <xdr:nvSpPr>
              <xdr:cNvPr id="104475" name="Object 27" hidden="1">
                <a:extLst>
                  <a:ext uri="{63B3BB69-23CF-44E3-9099-C40C66FF867C}">
                    <a14:compatExt spid="_x0000_s104475"/>
                  </a:ext>
                  <a:ext uri="{FF2B5EF4-FFF2-40B4-BE49-F238E27FC236}">
                    <a16:creationId xmlns:a16="http://schemas.microsoft.com/office/drawing/2014/main" id="{00000000-0008-0000-0100-00001B980100}"/>
                  </a:ext>
                </a:extLst>
              </xdr:cNvPr>
              <xdr:cNvSpPr/>
            </xdr:nvSpPr>
            <xdr:spPr bwMode="auto">
              <a:xfrm>
                <a:off x="618" y="12"/>
                <a:ext cx="35" cy="33"/>
              </a:xfrm>
              <a:prstGeom prst="rect">
                <a:avLst/>
              </a:prstGeom>
              <a:solidFill>
                <a:srgbClr val="FFFFFF"/>
              </a:solidFill>
              <a:ln w="9525">
                <a:solidFill>
                  <a:srgbClr val="C0C0C0"/>
                </a:solidFill>
                <a:miter lim="800000"/>
                <a:headEnd/>
                <a:tailEnd/>
              </a:ln>
            </xdr:spPr>
          </xdr:sp>
        </mc:Choice>
        <mc:Fallback/>
      </mc:AlternateContent>
    </xdr:grpSp>
    <xdr:clientData/>
  </xdr:twoCellAnchor>
  <xdr:twoCellAnchor>
    <xdr:from>
      <xdr:col>0</xdr:col>
      <xdr:colOff>31750</xdr:colOff>
      <xdr:row>42</xdr:row>
      <xdr:rowOff>133350</xdr:rowOff>
    </xdr:from>
    <xdr:to>
      <xdr:col>1</xdr:col>
      <xdr:colOff>596900</xdr:colOff>
      <xdr:row>44</xdr:row>
      <xdr:rowOff>76200</xdr:rowOff>
    </xdr:to>
    <xdr:sp macro="" textlink="">
      <xdr:nvSpPr>
        <xdr:cNvPr id="104818" name="Line 28">
          <a:extLst>
            <a:ext uri="{FF2B5EF4-FFF2-40B4-BE49-F238E27FC236}">
              <a16:creationId xmlns:a16="http://schemas.microsoft.com/office/drawing/2014/main" id="{00000000-0008-0000-0100-000072990100}"/>
            </a:ext>
          </a:extLst>
        </xdr:cNvPr>
        <xdr:cNvSpPr>
          <a:spLocks noChangeShapeType="1"/>
        </xdr:cNvSpPr>
      </xdr:nvSpPr>
      <xdr:spPr>
        <a:xfrm flipH="1" flipV="1">
          <a:off x="31750" y="7600950"/>
          <a:ext cx="850900" cy="266700"/>
        </a:xfrm>
        <a:prstGeom prst="line">
          <a:avLst/>
        </a:prstGeom>
        <a:noFill/>
        <a:ln w="19050">
          <a:solidFill>
            <a:srgbClr xmlns:mc="http://schemas.openxmlformats.org/markup-compatibility/2006" xmlns:a14="http://schemas.microsoft.com/office/drawing/2010/main" val="0000FF" mc:Ignorable="a14" a14:legacySpreadsheetColorIndex="12"/>
          </a:solidFill>
          <a:round/>
          <a:tailEnd type="triangle" w="sm" len="med"/>
        </a:ln>
        <a:extLst>
          <a:ext uri="{909E8E84-426E-40DD-AFC4-6F175D3DCCD1}">
            <a14:hiddenFill xmlns:a14="http://schemas.microsoft.com/office/drawing/2010/main">
              <a:noFill/>
            </a14:hiddenFill>
          </a:ext>
        </a:extLst>
      </xdr:spPr>
    </xdr:sp>
    <xdr:clientData fPrintsWithSheet="0"/>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19050</xdr:colOff>
          <xdr:row>1</xdr:row>
          <xdr:rowOff>0</xdr:rowOff>
        </xdr:from>
        <xdr:to>
          <xdr:col>8</xdr:col>
          <xdr:colOff>180975</xdr:colOff>
          <xdr:row>1</xdr:row>
          <xdr:rowOff>152400</xdr:rowOff>
        </xdr:to>
        <xdr:sp macro="" textlink="">
          <xdr:nvSpPr>
            <xdr:cNvPr id="179201" name="Object 1" hidden="1">
              <a:extLst>
                <a:ext uri="{63B3BB69-23CF-44E3-9099-C40C66FF867C}">
                  <a14:compatExt spid="_x0000_s179201"/>
                </a:ext>
                <a:ext uri="{FF2B5EF4-FFF2-40B4-BE49-F238E27FC236}">
                  <a16:creationId xmlns:a16="http://schemas.microsoft.com/office/drawing/2014/main" id="{00000000-0008-0000-0200-000001BC0200}"/>
                </a:ext>
              </a:extLst>
            </xdr:cNvPr>
            <xdr:cNvSpPr/>
          </xdr:nvSpPr>
          <xdr:spPr bwMode="auto">
            <a:xfrm>
              <a:off x="0" y="0"/>
              <a:ext cx="0" cy="0"/>
            </a:xfrm>
            <a:prstGeom prst="rect">
              <a:avLst/>
            </a:prstGeom>
            <a:solidFill>
              <a:srgbClr val="FFFFFF"/>
            </a:solidFill>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0</xdr:colOff>
      <xdr:row>2</xdr:row>
      <xdr:rowOff>0</xdr:rowOff>
    </xdr:from>
    <xdr:to>
      <xdr:col>2</xdr:col>
      <xdr:colOff>1631950</xdr:colOff>
      <xdr:row>10</xdr:row>
      <xdr:rowOff>0</xdr:rowOff>
    </xdr:to>
    <xdr:graphicFrame macro="">
      <xdr:nvGraphicFramePr>
        <xdr:cNvPr id="2" name="Chart 9">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macro="" textlink="">
          <xdr:nvSpPr>
            <xdr:cNvPr id="176129" name="Object 1" hidden="1">
              <a:extLst>
                <a:ext uri="{63B3BB69-23CF-44E3-9099-C40C66FF867C}">
                  <a14:compatExt spid="_x0000_s176129"/>
                </a:ext>
                <a:ext uri="{FF2B5EF4-FFF2-40B4-BE49-F238E27FC236}">
                  <a16:creationId xmlns:a16="http://schemas.microsoft.com/office/drawing/2014/main" id="{00000000-0008-0000-0300-000001B00200}"/>
                </a:ext>
              </a:extLst>
            </xdr:cNvPr>
            <xdr:cNvSpPr/>
          </xdr:nvSpPr>
          <xdr:spPr bwMode="auto">
            <a:xfrm>
              <a:off x="0" y="0"/>
              <a:ext cx="0" cy="0"/>
            </a:xfrm>
            <a:prstGeom prst="rect">
              <a:avLst/>
            </a:prstGeom>
            <a:solidFill>
              <a:srgbClr val="FFFFFF"/>
            </a:solidFill>
          </xdr:spPr>
        </xdr:sp>
        <xdr:clientData/>
      </xdr:twoCellAnchor>
    </mc:Choice>
    <mc:Fallback/>
  </mc:AlternateContent>
  <xdr:twoCellAnchor>
    <xdr:from>
      <xdr:col>0</xdr:col>
      <xdr:colOff>19050</xdr:colOff>
      <xdr:row>59</xdr:row>
      <xdr:rowOff>69850</xdr:rowOff>
    </xdr:from>
    <xdr:to>
      <xdr:col>1</xdr:col>
      <xdr:colOff>704850</xdr:colOff>
      <xdr:row>60</xdr:row>
      <xdr:rowOff>76200</xdr:rowOff>
    </xdr:to>
    <xdr:sp macro="" textlink="">
      <xdr:nvSpPr>
        <xdr:cNvPr id="4" name="Line 17">
          <a:extLst>
            <a:ext uri="{FF2B5EF4-FFF2-40B4-BE49-F238E27FC236}">
              <a16:creationId xmlns:a16="http://schemas.microsoft.com/office/drawing/2014/main" id="{00000000-0008-0000-0300-000004000000}"/>
            </a:ext>
          </a:extLst>
        </xdr:cNvPr>
        <xdr:cNvSpPr>
          <a:spLocks noChangeShapeType="1"/>
        </xdr:cNvSpPr>
      </xdr:nvSpPr>
      <xdr:spPr>
        <a:xfrm flipH="1" flipV="1">
          <a:off x="19050" y="9632950"/>
          <a:ext cx="1038225" cy="168275"/>
        </a:xfrm>
        <a:prstGeom prst="line">
          <a:avLst/>
        </a:prstGeom>
        <a:noFill/>
        <a:ln w="19050">
          <a:solidFill>
            <a:srgbClr xmlns:mc="http://schemas.openxmlformats.org/markup-compatibility/2006" xmlns:a14="http://schemas.microsoft.com/office/drawing/2010/main" val="0000FF" mc:Ignorable="a14" a14:legacySpreadsheetColorIndex="12"/>
          </a:solidFill>
          <a:round/>
          <a:tailEnd type="triangle" w="sm"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fPrint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oleObject1.bin"/><Relationship Id="rId7"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image" Target="../media/image2.emf"/><Relationship Id="rId5" Type="http://schemas.openxmlformats.org/officeDocument/2006/relationships/oleObject" Target="../embeddings/oleObject2.bin"/><Relationship Id="rId4" Type="http://schemas.openxmlformats.org/officeDocument/2006/relationships/image" Target="../media/image1.emf"/></Relationships>
</file>

<file path=xl/worksheets/_rels/sheet2.xml.rels><?xml version="1.0" encoding="UTF-8" standalone="yes"?>
<Relationships xmlns="http://schemas.openxmlformats.org/package/2006/relationships"><Relationship Id="rId3" Type="http://schemas.openxmlformats.org/officeDocument/2006/relationships/oleObject" Target="../embeddings/oleObject3.bin"/><Relationship Id="rId7"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image" Target="../media/image2.emf"/><Relationship Id="rId5" Type="http://schemas.openxmlformats.org/officeDocument/2006/relationships/oleObject" Target="../embeddings/oleObject4.bin"/><Relationship Id="rId4" Type="http://schemas.openxmlformats.org/officeDocument/2006/relationships/image" Target="../media/image1.emf"/></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1.bin"/><Relationship Id="rId5" Type="http://schemas.openxmlformats.org/officeDocument/2006/relationships/image" Target="../media/image4.emf"/><Relationship Id="rId4" Type="http://schemas.openxmlformats.org/officeDocument/2006/relationships/oleObject" Target="../embeddings/oleObject5.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2.bin"/><Relationship Id="rId6" Type="http://schemas.openxmlformats.org/officeDocument/2006/relationships/comments" Target="../comments3.xml"/><Relationship Id="rId5" Type="http://schemas.openxmlformats.org/officeDocument/2006/relationships/image" Target="../media/image4.emf"/><Relationship Id="rId4" Type="http://schemas.openxmlformats.org/officeDocument/2006/relationships/oleObject" Target="../embeddings/oleObject6.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48"/>
  <sheetViews>
    <sheetView workbookViewId="0"/>
  </sheetViews>
  <sheetFormatPr defaultColWidth="9.140625" defaultRowHeight="12.75" x14ac:dyDescent="0.2"/>
  <cols>
    <col min="1" max="1" width="15.7109375" style="2" customWidth="1"/>
    <col min="2" max="2" width="10.7109375" style="2" customWidth="1"/>
    <col min="3" max="3" width="8.7109375" style="2" customWidth="1"/>
    <col min="4" max="5" width="6.7109375" style="2" customWidth="1"/>
    <col min="6" max="6" width="1.7109375" style="2" customWidth="1"/>
    <col min="7" max="7" width="15.7109375" style="2" customWidth="1"/>
    <col min="8" max="8" width="7" style="2" customWidth="1"/>
    <col min="9" max="9" width="4" style="2" customWidth="1"/>
    <col min="10" max="12" width="6.7109375" style="2" customWidth="1"/>
    <col min="13" max="16384" width="9.140625" style="2"/>
  </cols>
  <sheetData>
    <row r="1" spans="1:12" ht="15.75" x14ac:dyDescent="0.25">
      <c r="I1" s="124"/>
      <c r="J1" s="125"/>
      <c r="K1" s="125"/>
      <c r="L1" s="125"/>
    </row>
    <row r="2" spans="1:12" ht="20.25" x14ac:dyDescent="0.3">
      <c r="F2" s="47" t="str">
        <f>$I$9</f>
        <v>Release 1.1</v>
      </c>
      <c r="I2" s="126"/>
      <c r="L2" s="127"/>
    </row>
    <row r="3" spans="1:12" x14ac:dyDescent="0.2">
      <c r="F3" s="48" t="str">
        <f>"Project: "&amp;$B$16&amp;"  "&amp;$B$17</f>
        <v>Project: P18  教育平台</v>
      </c>
      <c r="I3" s="126"/>
      <c r="J3" s="128"/>
      <c r="K3" s="128"/>
      <c r="L3" s="125"/>
    </row>
    <row r="4" spans="1:12" ht="4.5" customHeight="1" x14ac:dyDescent="0.2"/>
    <row r="5" spans="1:12" ht="23.25" x14ac:dyDescent="0.2">
      <c r="A5" s="49" t="s">
        <v>0</v>
      </c>
      <c r="B5" s="50"/>
      <c r="C5" s="50"/>
      <c r="D5" s="50"/>
      <c r="E5" s="50"/>
      <c r="F5" s="50"/>
      <c r="G5" s="50"/>
      <c r="H5" s="50"/>
      <c r="I5" s="50"/>
      <c r="J5" s="50"/>
      <c r="K5" s="50"/>
      <c r="L5" s="50"/>
    </row>
    <row r="6" spans="1:12" ht="9" customHeight="1" x14ac:dyDescent="0.2">
      <c r="A6" s="51"/>
      <c r="B6" s="51"/>
      <c r="C6" s="51"/>
      <c r="D6" s="51"/>
      <c r="E6" s="51"/>
      <c r="F6" s="51"/>
      <c r="G6" s="51"/>
      <c r="H6" s="51"/>
      <c r="I6" s="51"/>
      <c r="J6" s="51"/>
      <c r="K6" s="51"/>
      <c r="L6" s="51"/>
    </row>
    <row r="7" spans="1:12" ht="16.5" customHeight="1" x14ac:dyDescent="0.2">
      <c r="A7" s="44" t="s">
        <v>1</v>
      </c>
      <c r="B7" s="45"/>
      <c r="C7" s="45"/>
      <c r="D7" s="45"/>
      <c r="E7" s="45"/>
      <c r="F7" s="92"/>
      <c r="G7" s="44" t="s">
        <v>2</v>
      </c>
      <c r="H7" s="93"/>
      <c r="I7" s="45"/>
      <c r="J7" s="45"/>
      <c r="K7" s="45"/>
      <c r="L7" s="45"/>
    </row>
    <row r="8" spans="1:12" ht="16.5" customHeight="1" x14ac:dyDescent="0.2">
      <c r="A8" s="46" t="s">
        <v>3</v>
      </c>
      <c r="B8" s="198" t="s">
        <v>4</v>
      </c>
      <c r="C8" s="198"/>
      <c r="D8" s="198"/>
      <c r="E8" s="198"/>
      <c r="F8" s="92"/>
      <c r="G8" s="199" t="s">
        <v>3</v>
      </c>
      <c r="H8" s="200"/>
      <c r="I8" s="198" t="s">
        <v>4</v>
      </c>
      <c r="J8" s="198"/>
      <c r="K8" s="198"/>
      <c r="L8" s="198"/>
    </row>
    <row r="9" spans="1:12" ht="16.5" customHeight="1" x14ac:dyDescent="0.2">
      <c r="A9" s="94" t="s">
        <v>5</v>
      </c>
      <c r="B9" s="201" t="s">
        <v>6</v>
      </c>
      <c r="C9" s="202"/>
      <c r="D9" s="202"/>
      <c r="E9" s="203"/>
      <c r="F9" s="92"/>
      <c r="G9" s="204" t="s">
        <v>7</v>
      </c>
      <c r="H9" s="205"/>
      <c r="I9" s="206" t="s">
        <v>8</v>
      </c>
      <c r="J9" s="207"/>
      <c r="K9" s="207"/>
      <c r="L9" s="208"/>
    </row>
    <row r="10" spans="1:12" ht="16.5" customHeight="1" x14ac:dyDescent="0.2">
      <c r="A10" s="95" t="s">
        <v>9</v>
      </c>
      <c r="B10" s="209" t="s">
        <v>10</v>
      </c>
      <c r="C10" s="210"/>
      <c r="D10" s="210"/>
      <c r="E10" s="211"/>
      <c r="F10" s="92"/>
      <c r="G10" s="212" t="s">
        <v>11</v>
      </c>
      <c r="H10" s="213"/>
      <c r="I10" s="214"/>
      <c r="J10" s="215"/>
      <c r="K10" s="215"/>
      <c r="L10" s="216"/>
    </row>
    <row r="11" spans="1:12" ht="16.5" customHeight="1" x14ac:dyDescent="0.2">
      <c r="A11" s="95" t="s">
        <v>12</v>
      </c>
      <c r="B11" s="209" t="s">
        <v>13</v>
      </c>
      <c r="C11" s="210"/>
      <c r="D11" s="210"/>
      <c r="E11" s="211"/>
      <c r="F11" s="92"/>
      <c r="G11" s="217" t="s">
        <v>14</v>
      </c>
      <c r="H11" s="218"/>
      <c r="I11" s="214"/>
      <c r="J11" s="215"/>
      <c r="K11" s="215"/>
      <c r="L11" s="216"/>
    </row>
    <row r="12" spans="1:12" ht="16.5" customHeight="1" x14ac:dyDescent="0.2">
      <c r="A12" s="96" t="s">
        <v>15</v>
      </c>
      <c r="B12" s="219" t="s">
        <v>16</v>
      </c>
      <c r="C12" s="220"/>
      <c r="D12" s="220"/>
      <c r="E12" s="221"/>
      <c r="F12" s="92"/>
      <c r="G12" s="222" t="s">
        <v>17</v>
      </c>
      <c r="H12" s="223"/>
      <c r="I12" s="224"/>
      <c r="J12" s="225"/>
      <c r="K12" s="225"/>
      <c r="L12" s="226"/>
    </row>
    <row r="13" spans="1:12" ht="16.5" customHeight="1" x14ac:dyDescent="0.2">
      <c r="A13" s="97"/>
      <c r="B13" s="92"/>
      <c r="C13" s="92"/>
      <c r="D13" s="92"/>
      <c r="E13" s="92"/>
      <c r="F13" s="98"/>
      <c r="G13" s="222" t="s">
        <v>18</v>
      </c>
      <c r="H13" s="223"/>
      <c r="I13" s="224"/>
      <c r="J13" s="225"/>
      <c r="K13" s="225"/>
      <c r="L13" s="226"/>
    </row>
    <row r="14" spans="1:12" ht="16.5" customHeight="1" x14ac:dyDescent="0.2">
      <c r="A14" s="44" t="s">
        <v>19</v>
      </c>
      <c r="B14" s="45"/>
      <c r="C14" s="45"/>
      <c r="D14" s="45"/>
      <c r="E14" s="45"/>
      <c r="F14" s="92"/>
      <c r="G14" s="222" t="s">
        <v>20</v>
      </c>
      <c r="H14" s="223"/>
      <c r="I14" s="224"/>
      <c r="J14" s="225"/>
      <c r="K14" s="225"/>
      <c r="L14" s="226"/>
    </row>
    <row r="15" spans="1:12" ht="16.5" customHeight="1" x14ac:dyDescent="0.2">
      <c r="A15" s="46" t="s">
        <v>3</v>
      </c>
      <c r="B15" s="198" t="s">
        <v>4</v>
      </c>
      <c r="C15" s="198"/>
      <c r="D15" s="198"/>
      <c r="E15" s="198"/>
      <c r="F15" s="99"/>
      <c r="G15" s="222" t="s">
        <v>21</v>
      </c>
      <c r="H15" s="223"/>
      <c r="I15" s="224"/>
      <c r="J15" s="225"/>
      <c r="K15" s="225"/>
      <c r="L15" s="226"/>
    </row>
    <row r="16" spans="1:12" ht="16.5" customHeight="1" x14ac:dyDescent="0.2">
      <c r="A16" s="100" t="s">
        <v>22</v>
      </c>
      <c r="B16" s="201" t="s">
        <v>23</v>
      </c>
      <c r="C16" s="202"/>
      <c r="D16" s="202"/>
      <c r="E16" s="203"/>
      <c r="F16" s="92"/>
      <c r="G16" s="222" t="s">
        <v>24</v>
      </c>
      <c r="H16" s="223"/>
      <c r="I16" s="224"/>
      <c r="J16" s="225"/>
      <c r="K16" s="225"/>
      <c r="L16" s="226"/>
    </row>
    <row r="17" spans="1:12" ht="16.5" customHeight="1" x14ac:dyDescent="0.2">
      <c r="A17" s="101" t="s">
        <v>25</v>
      </c>
      <c r="B17" s="219" t="s">
        <v>26</v>
      </c>
      <c r="C17" s="220"/>
      <c r="D17" s="220"/>
      <c r="E17" s="221"/>
      <c r="F17" s="92"/>
      <c r="G17" s="227" t="s">
        <v>27</v>
      </c>
      <c r="H17" s="228"/>
      <c r="I17" s="229"/>
      <c r="J17" s="230"/>
      <c r="K17" s="230"/>
      <c r="L17" s="231"/>
    </row>
    <row r="18" spans="1:12" ht="9" customHeight="1" x14ac:dyDescent="0.2">
      <c r="A18" s="51"/>
      <c r="B18" s="51"/>
      <c r="C18" s="51"/>
      <c r="D18" s="51"/>
      <c r="E18" s="51"/>
      <c r="F18" s="51"/>
      <c r="G18" s="51"/>
      <c r="H18" s="51"/>
      <c r="I18" s="51"/>
      <c r="J18" s="51"/>
      <c r="K18" s="51"/>
      <c r="L18" s="51"/>
    </row>
    <row r="19" spans="1:12" ht="16.5" customHeight="1" x14ac:dyDescent="0.2">
      <c r="A19" s="102" t="s">
        <v>28</v>
      </c>
      <c r="B19" s="103"/>
      <c r="C19" s="103"/>
      <c r="D19" s="103"/>
      <c r="E19" s="103"/>
      <c r="F19" s="92"/>
      <c r="G19" s="44" t="s">
        <v>29</v>
      </c>
      <c r="H19" s="93"/>
      <c r="I19" s="45"/>
      <c r="J19" s="45"/>
      <c r="K19" s="45"/>
      <c r="L19" s="45"/>
    </row>
    <row r="20" spans="1:12" ht="30" customHeight="1" x14ac:dyDescent="0.2">
      <c r="A20" s="232" t="s">
        <v>30</v>
      </c>
      <c r="B20" s="232"/>
      <c r="C20" s="104" t="s">
        <v>31</v>
      </c>
      <c r="D20" s="105" t="s">
        <v>32</v>
      </c>
      <c r="E20" s="105" t="s">
        <v>33</v>
      </c>
      <c r="F20" s="106"/>
      <c r="G20" s="233" t="s">
        <v>34</v>
      </c>
      <c r="H20" s="234"/>
      <c r="I20" s="235" t="s">
        <v>33</v>
      </c>
      <c r="J20" s="236"/>
      <c r="K20" s="236"/>
      <c r="L20" s="237"/>
    </row>
    <row r="21" spans="1:12" ht="16.5" customHeight="1" x14ac:dyDescent="0.2">
      <c r="A21" s="238" t="e">
        <f ca="1">MID(CELL("filename",#REF!),FIND("]",CELL("filename"),1)+1,255)</f>
        <v>#REF!</v>
      </c>
      <c r="B21" s="239"/>
      <c r="C21" s="107"/>
      <c r="D21" s="108" t="e">
        <f>IF(#REF!=0,"",#REF!)</f>
        <v>#REF!</v>
      </c>
      <c r="E21" s="109" t="e">
        <f>IF(#REF!=0,"",#REF!)</f>
        <v>#REF!</v>
      </c>
      <c r="F21" s="106"/>
      <c r="G21" s="51"/>
      <c r="H21" s="51"/>
      <c r="I21" s="129"/>
      <c r="J21" s="51"/>
      <c r="K21" s="51"/>
      <c r="L21" s="51"/>
    </row>
    <row r="22" spans="1:12" ht="16.5" customHeight="1" x14ac:dyDescent="0.2">
      <c r="A22" s="238" t="e">
        <f ca="1">MID(CELL("filename",#REF!),FIND("]",CELL("filename"),1)+1,255)</f>
        <v>#REF!</v>
      </c>
      <c r="B22" s="239"/>
      <c r="C22" s="110"/>
      <c r="D22" s="108" t="e">
        <f>IF(#REF!=0,"",#REF!)</f>
        <v>#REF!</v>
      </c>
      <c r="E22" s="109" t="e">
        <f>IF(#REF!=0,"",#REF!)</f>
        <v>#REF!</v>
      </c>
      <c r="F22" s="106"/>
      <c r="G22" s="51"/>
      <c r="H22" s="51"/>
      <c r="I22" s="129"/>
      <c r="J22" s="51"/>
      <c r="K22" s="51"/>
      <c r="L22" s="51"/>
    </row>
    <row r="23" spans="1:12" ht="16.5" customHeight="1" x14ac:dyDescent="0.2">
      <c r="A23" s="238" t="e">
        <f ca="1">MID(CELL("filename",#REF!),FIND("]",CELL("filename"),1)+1,255)</f>
        <v>#REF!</v>
      </c>
      <c r="B23" s="239"/>
      <c r="C23" s="111"/>
      <c r="D23" s="108" t="e">
        <f>IF(#REF!=0,"",#REF!)</f>
        <v>#REF!</v>
      </c>
      <c r="E23" s="109" t="e">
        <f>IF(#REF!=0,"",#REF!)</f>
        <v>#REF!</v>
      </c>
      <c r="F23" s="51"/>
      <c r="G23" s="51"/>
      <c r="H23" s="51"/>
      <c r="I23" s="129"/>
      <c r="J23" s="51"/>
      <c r="K23" s="51"/>
      <c r="L23" s="51"/>
    </row>
    <row r="24" spans="1:12" ht="16.5" customHeight="1" x14ac:dyDescent="0.2">
      <c r="A24" s="238" t="e">
        <f ca="1">MID(CELL("filename",#REF!),FIND("]",CELL("filename"),1)+1,255)</f>
        <v>#REF!</v>
      </c>
      <c r="B24" s="239"/>
      <c r="C24" s="111"/>
      <c r="D24" s="108" t="e">
        <f>IF(#REF!=0,"",#REF!)</f>
        <v>#REF!</v>
      </c>
      <c r="E24" s="109" t="e">
        <f>IF(#REF!=0,"",#REF!)</f>
        <v>#REF!</v>
      </c>
      <c r="F24" s="51"/>
      <c r="G24" s="51"/>
      <c r="H24" s="51"/>
      <c r="I24" s="129"/>
      <c r="J24" s="51"/>
      <c r="K24" s="51"/>
      <c r="L24" s="51"/>
    </row>
    <row r="25" spans="1:12" ht="16.5" customHeight="1" x14ac:dyDescent="0.2">
      <c r="A25" s="238" t="e">
        <f ca="1">MID(CELL("filename",#REF!),FIND("]",CELL("filename"),1)+1,255)</f>
        <v>#REF!</v>
      </c>
      <c r="B25" s="239"/>
      <c r="C25" s="111"/>
      <c r="D25" s="108" t="e">
        <f>IF(#REF!=0,"",#REF!)</f>
        <v>#REF!</v>
      </c>
      <c r="E25" s="109" t="e">
        <f>IF(#REF!=0,"",#REF!)</f>
        <v>#REF!</v>
      </c>
      <c r="F25" s="51"/>
      <c r="G25" s="51"/>
      <c r="H25" s="51"/>
      <c r="I25" s="129"/>
      <c r="J25" s="51"/>
      <c r="K25" s="51"/>
      <c r="L25" s="51"/>
    </row>
    <row r="26" spans="1:12" ht="16.5" customHeight="1" x14ac:dyDescent="0.2">
      <c r="A26" s="238" t="e">
        <f ca="1">MID(CELL("filename",#REF!),FIND("]",CELL("filename"),1)+1,255)</f>
        <v>#REF!</v>
      </c>
      <c r="B26" s="239"/>
      <c r="C26" s="111"/>
      <c r="D26" s="108" t="e">
        <f>IF(#REF!=0,"",#REF!)</f>
        <v>#REF!</v>
      </c>
      <c r="E26" s="109" t="e">
        <f>IF(#REF!=0,"",#REF!)</f>
        <v>#REF!</v>
      </c>
      <c r="F26" s="51"/>
      <c r="G26" s="51"/>
      <c r="H26" s="51"/>
      <c r="I26" s="129"/>
      <c r="J26" s="51"/>
      <c r="K26" s="51"/>
      <c r="L26" s="51"/>
    </row>
    <row r="27" spans="1:12" ht="16.5" customHeight="1" x14ac:dyDescent="0.2">
      <c r="A27" s="238" t="e">
        <f ca="1">MID(CELL("filename",#REF!),FIND("]",CELL("filename"),1)+1,255)</f>
        <v>#REF!</v>
      </c>
      <c r="B27" s="239"/>
      <c r="C27" s="111"/>
      <c r="D27" s="108" t="e">
        <f>IF(#REF!=0,"",#REF!)</f>
        <v>#REF!</v>
      </c>
      <c r="E27" s="109" t="e">
        <f>IF(#REF!=0,"",#REF!)</f>
        <v>#REF!</v>
      </c>
      <c r="F27" s="51"/>
      <c r="G27" s="51"/>
      <c r="H27" s="51"/>
      <c r="I27" s="129"/>
      <c r="J27" s="51"/>
      <c r="K27" s="51"/>
      <c r="L27" s="51"/>
    </row>
    <row r="28" spans="1:12" ht="16.5" customHeight="1" x14ac:dyDescent="0.2">
      <c r="A28" s="238" t="e">
        <f ca="1">MID(CELL("filename",#REF!),FIND("]",CELL("filename"),1)+1,255)</f>
        <v>#REF!</v>
      </c>
      <c r="B28" s="239"/>
      <c r="C28" s="111"/>
      <c r="D28" s="108" t="e">
        <f>IF(#REF!=0,"",#REF!)</f>
        <v>#REF!</v>
      </c>
      <c r="E28" s="109" t="e">
        <f>IF(#REF!=0,"",#REF!)</f>
        <v>#REF!</v>
      </c>
      <c r="F28" s="51"/>
      <c r="G28" s="51"/>
      <c r="H28" s="51"/>
      <c r="I28" s="129"/>
      <c r="J28" s="51"/>
      <c r="K28" s="51"/>
      <c r="L28" s="51"/>
    </row>
    <row r="29" spans="1:12" ht="16.5" customHeight="1" x14ac:dyDescent="0.2">
      <c r="A29" s="238" t="e">
        <f ca="1">MID(CELL("filename",#REF!),FIND("]",CELL("filename"),1)+1,255)</f>
        <v>#REF!</v>
      </c>
      <c r="B29" s="239"/>
      <c r="C29" s="111"/>
      <c r="D29" s="108" t="e">
        <f>IF(#REF!=0,"",#REF!)</f>
        <v>#REF!</v>
      </c>
      <c r="E29" s="109" t="e">
        <f>IF(#REF!=0,"",#REF!)</f>
        <v>#REF!</v>
      </c>
      <c r="F29" s="51"/>
      <c r="G29" s="51"/>
      <c r="H29" s="51"/>
      <c r="I29" s="129"/>
      <c r="J29" s="51"/>
      <c r="K29" s="51"/>
      <c r="L29" s="51"/>
    </row>
    <row r="30" spans="1:12" ht="16.5" customHeight="1" x14ac:dyDescent="0.2">
      <c r="A30" s="238" t="e">
        <f ca="1">MID(CELL("filename",#REF!),FIND("]",CELL("filename"),1)+1,255)</f>
        <v>#REF!</v>
      </c>
      <c r="B30" s="239"/>
      <c r="C30" s="111"/>
      <c r="D30" s="108" t="e">
        <f>IF(#REF!=0,"",#REF!)</f>
        <v>#REF!</v>
      </c>
      <c r="E30" s="109" t="e">
        <f>IF(#REF!=0,"",#REF!)</f>
        <v>#REF!</v>
      </c>
      <c r="F30" s="51"/>
      <c r="G30" s="51"/>
      <c r="H30" s="51"/>
      <c r="I30" s="129"/>
      <c r="J30" s="51"/>
      <c r="K30" s="51"/>
      <c r="L30" s="51"/>
    </row>
    <row r="31" spans="1:12" ht="16.5" customHeight="1" x14ac:dyDescent="0.2">
      <c r="A31" s="238" t="e">
        <f ca="1">MID(CELL("filename",#REF!),FIND("]",CELL("filename"),1)+1,255)</f>
        <v>#REF!</v>
      </c>
      <c r="B31" s="239"/>
      <c r="C31" s="111"/>
      <c r="D31" s="108" t="e">
        <f>IF(#REF!=0,"",#REF!)</f>
        <v>#REF!</v>
      </c>
      <c r="E31" s="109" t="e">
        <f>IF(#REF!=0,"",#REF!)</f>
        <v>#REF!</v>
      </c>
      <c r="F31" s="51"/>
      <c r="G31" s="51"/>
      <c r="H31" s="51"/>
      <c r="I31" s="129"/>
      <c r="J31" s="51"/>
      <c r="K31" s="51"/>
      <c r="L31" s="51"/>
    </row>
    <row r="32" spans="1:12" ht="16.5" customHeight="1" x14ac:dyDescent="0.2">
      <c r="A32" s="238" t="e">
        <f ca="1">MID(CELL("filename",#REF!),FIND("]",CELL("filename"),1)+1,255)</f>
        <v>#REF!</v>
      </c>
      <c r="B32" s="239"/>
      <c r="C32" s="111"/>
      <c r="D32" s="108" t="e">
        <f>IF(#REF!=0,"",#REF!)</f>
        <v>#REF!</v>
      </c>
      <c r="E32" s="109" t="e">
        <f>IF(#REF!=0,"",#REF!)</f>
        <v>#REF!</v>
      </c>
      <c r="F32" s="51"/>
      <c r="G32" s="51"/>
      <c r="H32" s="51"/>
      <c r="I32" s="129"/>
      <c r="J32" s="51"/>
      <c r="K32" s="51"/>
      <c r="L32" s="51"/>
    </row>
    <row r="33" spans="1:12" ht="16.5" customHeight="1" x14ac:dyDescent="0.25">
      <c r="A33" s="238" t="e">
        <f ca="1">MID(CELL("filename",#REF!),FIND("]",CELL("filename"),1)+1,255)</f>
        <v>#REF!</v>
      </c>
      <c r="B33" s="239"/>
      <c r="C33" s="111"/>
      <c r="D33" s="108" t="e">
        <f>IF(#REF!=0,"",#REF!)</f>
        <v>#REF!</v>
      </c>
      <c r="E33" s="109" t="e">
        <f>IF(#REF!=0,"",#REF!)</f>
        <v>#REF!</v>
      </c>
      <c r="F33" s="51"/>
      <c r="G33" s="112" t="s">
        <v>35</v>
      </c>
      <c r="H33" s="113"/>
      <c r="I33" s="130"/>
      <c r="J33" s="130"/>
      <c r="K33" s="130"/>
      <c r="L33" s="130"/>
    </row>
    <row r="34" spans="1:12" ht="16.5" customHeight="1" x14ac:dyDescent="0.2">
      <c r="A34" s="238" t="e">
        <f ca="1">MID(CELL("filename",#REF!),FIND("]",CELL("filename"),1)+1,255)</f>
        <v>#REF!</v>
      </c>
      <c r="B34" s="239"/>
      <c r="C34" s="111"/>
      <c r="D34" s="108" t="e">
        <f>IF(#REF!=0,"",#REF!)</f>
        <v>#REF!</v>
      </c>
      <c r="E34" s="109" t="e">
        <f>IF(#REF!=0,"",#REF!)</f>
        <v>#REF!</v>
      </c>
      <c r="F34" s="51"/>
      <c r="G34" s="253" t="s">
        <v>36</v>
      </c>
      <c r="H34" s="254"/>
      <c r="I34" s="255"/>
      <c r="J34" s="268" t="s">
        <v>34</v>
      </c>
      <c r="K34" s="270" t="s">
        <v>37</v>
      </c>
      <c r="L34" s="251" t="s">
        <v>33</v>
      </c>
    </row>
    <row r="35" spans="1:12" ht="16.5" customHeight="1" x14ac:dyDescent="0.2">
      <c r="A35" s="238" t="e">
        <f ca="1">MID(CELL("filename",#REF!),FIND("]",CELL("filename"),1)+1,255)</f>
        <v>#REF!</v>
      </c>
      <c r="B35" s="239"/>
      <c r="C35" s="111"/>
      <c r="D35" s="108" t="e">
        <f>IF(#REF!=0,"",#REF!)</f>
        <v>#REF!</v>
      </c>
      <c r="E35" s="109" t="e">
        <f>IF(#REF!=0,"",#REF!)</f>
        <v>#REF!</v>
      </c>
      <c r="F35" s="51"/>
      <c r="G35" s="256"/>
      <c r="H35" s="257"/>
      <c r="I35" s="258"/>
      <c r="J35" s="269"/>
      <c r="K35" s="271"/>
      <c r="L35" s="252"/>
    </row>
    <row r="36" spans="1:12" ht="16.5" customHeight="1" x14ac:dyDescent="0.2">
      <c r="A36" s="238" t="e">
        <f ca="1">MID(CELL("filename",#REF!),FIND("]",CELL("filename"),1)+1,255)</f>
        <v>#REF!</v>
      </c>
      <c r="B36" s="239"/>
      <c r="C36" s="111"/>
      <c r="D36" s="108" t="e">
        <f>IF(#REF!=0,"",#REF!)</f>
        <v>#REF!</v>
      </c>
      <c r="E36" s="109" t="e">
        <f>IF(#REF!=0,"",#REF!)</f>
        <v>#REF!</v>
      </c>
      <c r="F36" s="51"/>
      <c r="G36" s="240" t="s">
        <v>38</v>
      </c>
      <c r="H36" s="241"/>
      <c r="I36" s="242"/>
      <c r="J36" s="131" t="e">
        <f>#REF!+#REF!+#REF!+#REF!+#REF!+#REF!+#REF!+#REF!+#REF!+#REF!+#REF!+#REF!+#REF!+#REF!+#REF!+#REF!+#REF!+#REF!+#REF!+#REF!</f>
        <v>#REF!</v>
      </c>
      <c r="K36" s="132" t="e">
        <f>J36/$J$42</f>
        <v>#REF!</v>
      </c>
      <c r="L36" s="133" t="e">
        <f>#REF!+#REF!+#REF!+#REF!+#REF!+#REF!+#REF!+#REF!+#REF!+#REF!+#REF!+#REF!+#REF!+#REF!+#REF!+#REF!+#REF!+#REF!+#REF!+#REF!</f>
        <v>#REF!</v>
      </c>
    </row>
    <row r="37" spans="1:12" ht="16.5" customHeight="1" x14ac:dyDescent="0.2">
      <c r="A37" s="238" t="e">
        <f ca="1">MID(CELL("filename",#REF!),FIND("]",CELL("filename"),1)+1,255)</f>
        <v>#REF!</v>
      </c>
      <c r="B37" s="239"/>
      <c r="C37" s="111"/>
      <c r="D37" s="108" t="e">
        <f>IF(#REF!=0,"",#REF!)</f>
        <v>#REF!</v>
      </c>
      <c r="E37" s="109" t="e">
        <f>IF(#REF!=0,"",#REF!)</f>
        <v>#REF!</v>
      </c>
      <c r="F37" s="51"/>
      <c r="G37" s="243" t="s">
        <v>39</v>
      </c>
      <c r="H37" s="244"/>
      <c r="I37" s="245"/>
      <c r="J37" s="134" t="e">
        <f>#REF!+#REF!+#REF!+#REF!+#REF!+#REF!+#REF!+#REF!+#REF!+#REF!+#REF!+#REF!+#REF!+#REF!+#REF!+#REF!+#REF!+#REF!+#REF!+#REF!</f>
        <v>#REF!</v>
      </c>
      <c r="K37" s="135" t="e">
        <f>J37/$J$42</f>
        <v>#REF!</v>
      </c>
      <c r="L37" s="136" t="e">
        <f>#REF!+#REF!+#REF!+#REF!+#REF!+#REF!+#REF!+#REF!+#REF!+#REF!+#REF!+#REF!+#REF!+#REF!+#REF!+#REF!+#REF!+#REF!+#REF!+#REF!</f>
        <v>#REF!</v>
      </c>
    </row>
    <row r="38" spans="1:12" ht="16.5" customHeight="1" x14ac:dyDescent="0.2">
      <c r="A38" s="246" t="e">
        <f ca="1">MID(CELL("filename",#REF!),FIND("]",CELL("filename"),1)+1,255)</f>
        <v>#REF!</v>
      </c>
      <c r="B38" s="247"/>
      <c r="C38" s="114"/>
      <c r="D38" s="115" t="e">
        <f>IF(#REF!=0,"",#REF!)</f>
        <v>#REF!</v>
      </c>
      <c r="E38" s="116" t="e">
        <f>IF(#REF!=0,"",#REF!)</f>
        <v>#REF!</v>
      </c>
      <c r="F38" s="51"/>
      <c r="G38" s="248" t="s">
        <v>40</v>
      </c>
      <c r="H38" s="249"/>
      <c r="I38" s="250"/>
      <c r="J38" s="137" t="e">
        <f>#REF!+#REF!+#REF!+#REF!+#REF!+#REF!+#REF!+#REF!+#REF!+#REF!+#REF!+#REF!+#REF!+#REF!+#REF!+#REF!+#REF!+#REF!+#REF!+#REF!</f>
        <v>#REF!</v>
      </c>
      <c r="K38" s="138" t="e">
        <f>J38/$J$42</f>
        <v>#REF!</v>
      </c>
      <c r="L38" s="139" t="e">
        <f>#REF!+#REF!+#REF!+#REF!+#REF!+#REF!+#REF!+#REF!+#REF!+#REF!+#REF!+#REF!+#REF!+#REF!+#REF!+#REF!+#REF!+#REF!+#REF!+#REF!</f>
        <v>#REF!</v>
      </c>
    </row>
    <row r="39" spans="1:12" ht="16.5" customHeight="1" x14ac:dyDescent="0.2">
      <c r="A39" s="51"/>
      <c r="B39" s="51"/>
      <c r="C39" s="51"/>
      <c r="D39" s="51"/>
      <c r="E39" s="117"/>
      <c r="F39" s="51"/>
      <c r="G39" s="243" t="s">
        <v>41</v>
      </c>
      <c r="H39" s="244"/>
      <c r="I39" s="245"/>
      <c r="J39" s="134" t="e">
        <f>#REF!+#REF!+#REF!+#REF!+#REF!+#REF!+#REF!+#REF!+#REF!+#REF!+#REF!+#REF!+#REF!+#REF!+#REF!+#REF!+#REF!+#REF!+#REF!+#REF!</f>
        <v>#REF!</v>
      </c>
      <c r="K39" s="135" t="e">
        <f>J39/$J$42</f>
        <v>#REF!</v>
      </c>
      <c r="L39" s="136" t="e">
        <f>#REF!+#REF!+#REF!+#REF!+#REF!+#REF!+#REF!+#REF!+#REF!+#REF!+#REF!+#REF!+#REF!+#REF!+#REF!+#REF!+#REF!+#REF!+#REF!+#REF!</f>
        <v>#REF!</v>
      </c>
    </row>
    <row r="40" spans="1:12" ht="16.5" customHeight="1" x14ac:dyDescent="0.2">
      <c r="A40" s="118" t="s">
        <v>42</v>
      </c>
      <c r="B40" s="119"/>
      <c r="C40" s="120"/>
      <c r="D40" s="121" t="e">
        <f>SUM(D21:D38)</f>
        <v>#REF!</v>
      </c>
      <c r="E40" s="122" t="e">
        <f>SUM(E21:E38)</f>
        <v>#REF!</v>
      </c>
      <c r="F40" s="51"/>
      <c r="G40" s="259" t="s">
        <v>43</v>
      </c>
      <c r="H40" s="260"/>
      <c r="I40" s="261"/>
      <c r="J40" s="140" t="e">
        <f>#REF!+#REF!+#REF!+#REF!+#REF!+#REF!+#REF!+#REF!+#REF!+#REF!+#REF!+#REF!+#REF!+#REF!+#REF!+#REF!+#REF!+#REF!+#REF!+#REF!</f>
        <v>#REF!</v>
      </c>
      <c r="K40" s="141" t="e">
        <f>J40/$J$42</f>
        <v>#REF!</v>
      </c>
      <c r="L40" s="142" t="e">
        <f>#REF!+#REF!+#REF!+#REF!+#REF!+#REF!+#REF!+#REF!+#REF!+#REF!+#REF!+#REF!+#REF!+#REF!+#REF!+#REF!+#REF!+#REF!+#REF!+#REF!</f>
        <v>#REF!</v>
      </c>
    </row>
    <row r="41" spans="1:12" ht="4.5" customHeight="1" x14ac:dyDescent="0.2">
      <c r="A41" s="51"/>
      <c r="B41" s="51"/>
      <c r="C41" s="51"/>
      <c r="D41" s="51"/>
      <c r="E41" s="117"/>
      <c r="F41" s="51"/>
      <c r="G41" s="51"/>
      <c r="H41" s="51"/>
      <c r="I41" s="51"/>
      <c r="J41" s="51"/>
      <c r="K41" s="51"/>
      <c r="L41" s="51"/>
    </row>
    <row r="42" spans="1:12" x14ac:dyDescent="0.2">
      <c r="A42" s="51"/>
      <c r="B42" s="51"/>
      <c r="C42" s="51"/>
      <c r="D42" s="51"/>
      <c r="E42" s="51"/>
      <c r="F42" s="51"/>
      <c r="G42" s="262" t="s">
        <v>42</v>
      </c>
      <c r="H42" s="263"/>
      <c r="I42" s="264"/>
      <c r="J42" s="143" t="e">
        <f>SUM(J36:J40)</f>
        <v>#REF!</v>
      </c>
      <c r="K42" s="144" t="e">
        <f>J42/$J$42</f>
        <v>#REF!</v>
      </c>
      <c r="L42" s="122" t="e">
        <f>SUM(L36:L40)</f>
        <v>#REF!</v>
      </c>
    </row>
    <row r="43" spans="1:12" ht="4.5" customHeight="1" x14ac:dyDescent="0.2">
      <c r="A43" s="51"/>
      <c r="B43" s="51"/>
      <c r="C43" s="51"/>
      <c r="D43" s="51"/>
      <c r="E43" s="117"/>
      <c r="F43" s="51"/>
      <c r="G43" s="51"/>
      <c r="H43" s="51"/>
      <c r="I43" s="51"/>
      <c r="J43" s="51"/>
      <c r="K43" s="51"/>
      <c r="L43" s="51"/>
    </row>
    <row r="44" spans="1:12" x14ac:dyDescent="0.2">
      <c r="A44" s="123"/>
      <c r="B44" s="51"/>
      <c r="C44" s="51"/>
      <c r="D44" s="51"/>
      <c r="E44" s="51"/>
      <c r="F44" s="51"/>
      <c r="G44" s="265" t="s">
        <v>44</v>
      </c>
      <c r="H44" s="266"/>
      <c r="I44" s="267"/>
      <c r="J44" s="145" t="e">
        <f>#REF!+#REF!+#REF!+#REF!+#REF!+#REF!+#REF!+#REF!+#REF!+#REF!+#REF!+#REF!+#REF!+#REF!+#REF!+#REF!+#REF!+#REF!+#REF!+#REF!</f>
        <v>#REF!</v>
      </c>
      <c r="K44" s="146"/>
      <c r="L44" s="147" t="e">
        <f>#REF!+#REF!+#REF!+#REF!+#REF!+#REF!+#REF!+#REF!+#REF!+#REF!+#REF!+#REF!+#REF!+#REF!+#REF!+#REF!+#REF!+#REF!+#REF!+#REF!</f>
        <v>#REF!</v>
      </c>
    </row>
    <row r="45" spans="1:12" ht="9" customHeight="1" x14ac:dyDescent="0.2">
      <c r="A45" s="51"/>
      <c r="B45" s="51"/>
      <c r="C45" s="51"/>
      <c r="D45" s="51"/>
      <c r="E45" s="51"/>
      <c r="F45" s="51"/>
      <c r="G45" s="51"/>
      <c r="H45" s="51"/>
      <c r="I45" s="51"/>
      <c r="J45" s="51"/>
      <c r="K45" s="51"/>
      <c r="L45" s="51"/>
    </row>
    <row r="46" spans="1:12" x14ac:dyDescent="0.2">
      <c r="A46" s="51"/>
      <c r="B46" s="51"/>
      <c r="C46" s="51"/>
      <c r="D46" s="51"/>
      <c r="E46" s="51"/>
      <c r="F46" s="51"/>
      <c r="G46" s="51"/>
      <c r="H46" s="51"/>
      <c r="I46" s="51"/>
      <c r="J46" s="51"/>
      <c r="K46" s="51"/>
      <c r="L46" s="91" t="s">
        <v>45</v>
      </c>
    </row>
    <row r="47" spans="1:12" x14ac:dyDescent="0.2">
      <c r="F47" s="51"/>
      <c r="G47" s="51"/>
      <c r="H47" s="51"/>
      <c r="I47" s="51"/>
      <c r="J47" s="51"/>
      <c r="K47" s="51"/>
      <c r="L47" s="51"/>
    </row>
    <row r="48" spans="1:12" x14ac:dyDescent="0.2">
      <c r="F48" s="51"/>
      <c r="G48" s="51"/>
      <c r="H48" s="51"/>
      <c r="I48" s="51"/>
      <c r="J48" s="51"/>
      <c r="K48" s="51"/>
      <c r="L48" s="51"/>
    </row>
  </sheetData>
  <mergeCells count="60">
    <mergeCell ref="L34:L35"/>
    <mergeCell ref="G34:I35"/>
    <mergeCell ref="G40:I40"/>
    <mergeCell ref="G42:I42"/>
    <mergeCell ref="G44:I44"/>
    <mergeCell ref="J34:J35"/>
    <mergeCell ref="K34:K35"/>
    <mergeCell ref="A37:B37"/>
    <mergeCell ref="G37:I37"/>
    <mergeCell ref="A38:B38"/>
    <mergeCell ref="G38:I38"/>
    <mergeCell ref="G39:I39"/>
    <mergeCell ref="A33:B33"/>
    <mergeCell ref="A34:B34"/>
    <mergeCell ref="A35:B35"/>
    <mergeCell ref="A36:B36"/>
    <mergeCell ref="G36:I36"/>
    <mergeCell ref="A28:B28"/>
    <mergeCell ref="A29:B29"/>
    <mergeCell ref="A30:B30"/>
    <mergeCell ref="A31:B31"/>
    <mergeCell ref="A32:B32"/>
    <mergeCell ref="A23:B23"/>
    <mergeCell ref="A24:B24"/>
    <mergeCell ref="A25:B25"/>
    <mergeCell ref="A26:B26"/>
    <mergeCell ref="A27:B27"/>
    <mergeCell ref="A20:B20"/>
    <mergeCell ref="G20:H20"/>
    <mergeCell ref="I20:L20"/>
    <mergeCell ref="A21:B21"/>
    <mergeCell ref="A22:B22"/>
    <mergeCell ref="B16:E16"/>
    <mergeCell ref="G16:H16"/>
    <mergeCell ref="I16:L16"/>
    <mergeCell ref="B17:E17"/>
    <mergeCell ref="G17:H17"/>
    <mergeCell ref="I17:L17"/>
    <mergeCell ref="G14:H14"/>
    <mergeCell ref="I14:L14"/>
    <mergeCell ref="B15:E15"/>
    <mergeCell ref="G15:H15"/>
    <mergeCell ref="I15:L15"/>
    <mergeCell ref="B12:E12"/>
    <mergeCell ref="G12:H12"/>
    <mergeCell ref="I12:L12"/>
    <mergeCell ref="G13:H13"/>
    <mergeCell ref="I13:L13"/>
    <mergeCell ref="B10:E10"/>
    <mergeCell ref="G10:H10"/>
    <mergeCell ref="I10:L10"/>
    <mergeCell ref="B11:E11"/>
    <mergeCell ref="G11:H11"/>
    <mergeCell ref="I11:L11"/>
    <mergeCell ref="B8:E8"/>
    <mergeCell ref="G8:H8"/>
    <mergeCell ref="I8:L8"/>
    <mergeCell ref="B9:E9"/>
    <mergeCell ref="G9:H9"/>
    <mergeCell ref="I9:L9"/>
  </mergeCells>
  <phoneticPr fontId="7" type="noConversion"/>
  <conditionalFormatting sqref="A21:B21">
    <cfRule type="cellIs" dxfId="23" priority="19" stopIfTrue="1" operator="equal">
      <formula>"2 - X"</formula>
    </cfRule>
  </conditionalFormatting>
  <conditionalFormatting sqref="A22:B22">
    <cfRule type="cellIs" dxfId="22" priority="18" stopIfTrue="1" operator="equal">
      <formula>"3 - X"</formula>
    </cfRule>
  </conditionalFormatting>
  <conditionalFormatting sqref="A23:B23">
    <cfRule type="cellIs" dxfId="21" priority="1" stopIfTrue="1" operator="equal">
      <formula>"4 - X"</formula>
    </cfRule>
  </conditionalFormatting>
  <conditionalFormatting sqref="A24:B24">
    <cfRule type="cellIs" dxfId="20" priority="2" stopIfTrue="1" operator="equal">
      <formula>"5 - X"</formula>
    </cfRule>
  </conditionalFormatting>
  <conditionalFormatting sqref="A25:B25">
    <cfRule type="cellIs" dxfId="19" priority="3" stopIfTrue="1" operator="equal">
      <formula>"6 - X"</formula>
    </cfRule>
  </conditionalFormatting>
  <conditionalFormatting sqref="A26:B26">
    <cfRule type="cellIs" dxfId="18" priority="5" stopIfTrue="1" operator="equal">
      <formula>"8 - X"</formula>
    </cfRule>
  </conditionalFormatting>
  <conditionalFormatting sqref="A27:B27">
    <cfRule type="cellIs" dxfId="17" priority="6" stopIfTrue="1" operator="equal">
      <formula>"9 - X"</formula>
    </cfRule>
  </conditionalFormatting>
  <conditionalFormatting sqref="A28:B28">
    <cfRule type="cellIs" dxfId="16" priority="7" stopIfTrue="1" operator="equal">
      <formula>"10 - X"</formula>
    </cfRule>
  </conditionalFormatting>
  <conditionalFormatting sqref="A29:B29">
    <cfRule type="cellIs" dxfId="15" priority="8" stopIfTrue="1" operator="equal">
      <formula>"11 - X"</formula>
    </cfRule>
  </conditionalFormatting>
  <conditionalFormatting sqref="A30:B30">
    <cfRule type="cellIs" dxfId="14" priority="9" stopIfTrue="1" operator="equal">
      <formula>"12 - X"</formula>
    </cfRule>
  </conditionalFormatting>
  <conditionalFormatting sqref="A31:B31">
    <cfRule type="cellIs" dxfId="13" priority="10" stopIfTrue="1" operator="equal">
      <formula>"13 - X"</formula>
    </cfRule>
  </conditionalFormatting>
  <conditionalFormatting sqref="A32:B32">
    <cfRule type="cellIs" dxfId="12" priority="11" stopIfTrue="1" operator="equal">
      <formula>"14 - X"</formula>
    </cfRule>
  </conditionalFormatting>
  <conditionalFormatting sqref="A33:B33">
    <cfRule type="cellIs" dxfId="11" priority="12" stopIfTrue="1" operator="equal">
      <formula>"15 - X"</formula>
    </cfRule>
  </conditionalFormatting>
  <conditionalFormatting sqref="A34:B34">
    <cfRule type="cellIs" dxfId="10" priority="13" stopIfTrue="1" operator="equal">
      <formula>"16 - X"</formula>
    </cfRule>
  </conditionalFormatting>
  <conditionalFormatting sqref="A35:B35">
    <cfRule type="cellIs" dxfId="9" priority="14" stopIfTrue="1" operator="equal">
      <formula>"17 - X"</formula>
    </cfRule>
  </conditionalFormatting>
  <conditionalFormatting sqref="A36:B36">
    <cfRule type="cellIs" dxfId="8" priority="15" stopIfTrue="1" operator="equal">
      <formula>"18 - X"</formula>
    </cfRule>
  </conditionalFormatting>
  <conditionalFormatting sqref="A37:B37">
    <cfRule type="cellIs" dxfId="7" priority="16" stopIfTrue="1" operator="equal">
      <formula>"19 - X"</formula>
    </cfRule>
  </conditionalFormatting>
  <conditionalFormatting sqref="A38:B38">
    <cfRule type="cellIs" dxfId="6" priority="17" stopIfTrue="1" operator="equal">
      <formula>"20 - X"</formula>
    </cfRule>
  </conditionalFormatting>
  <pageMargins left="0.5" right="0.5" top="0.5" bottom="0.5" header="0.5" footer="0.5"/>
  <pageSetup orientation="portrait"/>
  <headerFooter alignWithMargins="0"/>
  <drawing r:id="rId1"/>
  <legacyDrawing r:id="rId2"/>
  <oleObjects>
    <mc:AlternateContent xmlns:mc="http://schemas.openxmlformats.org/markup-compatibility/2006">
      <mc:Choice Requires="x14">
        <oleObject progId="Paint.Picture" shapeId="1077" r:id="rId3">
          <objectPr defaultSize="0" altText="" r:id="rId4">
            <anchor moveWithCells="1">
              <from>
                <xdr:col>10</xdr:col>
                <xdr:colOff>104775</xdr:colOff>
                <xdr:row>46</xdr:row>
                <xdr:rowOff>19050</xdr:rowOff>
              </from>
              <to>
                <xdr:col>12</xdr:col>
                <xdr:colOff>0</xdr:colOff>
                <xdr:row>48</xdr:row>
                <xdr:rowOff>0</xdr:rowOff>
              </to>
            </anchor>
          </objectPr>
        </oleObject>
      </mc:Choice>
      <mc:Fallback>
        <oleObject progId="Paint.Picture" shapeId="1077" r:id="rId3"/>
      </mc:Fallback>
    </mc:AlternateContent>
    <mc:AlternateContent xmlns:mc="http://schemas.openxmlformats.org/markup-compatibility/2006">
      <mc:Choice Requires="x14">
        <oleObject progId="Paint.Picture" shapeId="1113" r:id="rId5">
          <objectPr defaultSize="0" altText="" r:id="rId6">
            <anchor moveWithCells="1" sizeWithCells="1">
              <from>
                <xdr:col>10</xdr:col>
                <xdr:colOff>285750</xdr:colOff>
                <xdr:row>0</xdr:row>
                <xdr:rowOff>95250</xdr:rowOff>
              </from>
              <to>
                <xdr:col>11</xdr:col>
                <xdr:colOff>161925</xdr:colOff>
                <xdr:row>1</xdr:row>
                <xdr:rowOff>209550</xdr:rowOff>
              </to>
            </anchor>
          </objectPr>
        </oleObject>
      </mc:Choice>
      <mc:Fallback>
        <oleObject progId="Paint.Picture" shapeId="1113" r:id="rId5"/>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L47"/>
  <sheetViews>
    <sheetView topLeftCell="A4" workbookViewId="0"/>
  </sheetViews>
  <sheetFormatPr defaultColWidth="9.140625" defaultRowHeight="12.75" x14ac:dyDescent="0.2"/>
  <cols>
    <col min="1" max="1" width="4.28515625" style="2" customWidth="1"/>
    <col min="2" max="2" width="22.42578125" style="2" customWidth="1"/>
    <col min="3" max="4" width="7.28515625" style="2" customWidth="1"/>
    <col min="5" max="5" width="8.28515625" style="2" customWidth="1"/>
    <col min="6" max="6" width="1.42578125" style="2" customWidth="1"/>
    <col min="7" max="11" width="7.7109375" style="2" customWidth="1"/>
    <col min="12" max="12" width="7.28515625" style="2" customWidth="1"/>
    <col min="13" max="13" width="6.85546875" style="2" customWidth="1"/>
    <col min="14" max="17" width="7.140625" style="2" customWidth="1"/>
    <col min="18" max="16384" width="9.140625" style="2"/>
  </cols>
  <sheetData>
    <row r="1" spans="1:12" ht="15.75" customHeight="1" x14ac:dyDescent="0.2"/>
    <row r="2" spans="1:12" ht="20.25" x14ac:dyDescent="0.3">
      <c r="F2" s="47" t="str">
        <f>Snapshot!$I$9</f>
        <v>Release 1.1</v>
      </c>
      <c r="G2" s="47"/>
      <c r="H2" s="47"/>
      <c r="I2" s="47"/>
    </row>
    <row r="3" spans="1:12" x14ac:dyDescent="0.2">
      <c r="F3" s="48" t="str">
        <f>"Project: "&amp;Snapshot!$B$16&amp;"  "&amp;Snapshot!$B$17</f>
        <v>Project: P18  教育平台</v>
      </c>
      <c r="G3" s="48"/>
      <c r="H3" s="48"/>
    </row>
    <row r="4" spans="1:12" ht="4.5" customHeight="1" x14ac:dyDescent="0.2"/>
    <row r="5" spans="1:12" ht="23.25" x14ac:dyDescent="0.2">
      <c r="A5" s="49" t="s">
        <v>46</v>
      </c>
      <c r="B5" s="49"/>
      <c r="C5" s="50"/>
      <c r="D5" s="50"/>
      <c r="E5" s="50"/>
      <c r="F5" s="50"/>
      <c r="G5" s="50"/>
      <c r="H5" s="50"/>
      <c r="I5" s="50"/>
      <c r="J5" s="50"/>
      <c r="K5" s="50"/>
      <c r="L5" s="50"/>
    </row>
    <row r="6" spans="1:12" x14ac:dyDescent="0.2">
      <c r="A6" s="51"/>
      <c r="B6" s="51"/>
      <c r="C6" s="51"/>
      <c r="D6" s="51"/>
      <c r="E6" s="51"/>
      <c r="F6" s="51"/>
      <c r="G6" s="51"/>
      <c r="H6" s="51"/>
      <c r="I6" s="51"/>
      <c r="J6" s="51"/>
      <c r="K6" s="51"/>
      <c r="L6" s="51"/>
    </row>
    <row r="7" spans="1:12" ht="16.5" customHeight="1" x14ac:dyDescent="0.2">
      <c r="A7" s="51"/>
      <c r="B7" s="52"/>
      <c r="C7" s="53"/>
      <c r="D7" s="53"/>
      <c r="E7" s="54"/>
      <c r="F7" s="51"/>
      <c r="G7" s="51"/>
      <c r="H7" s="51"/>
      <c r="I7" s="51"/>
      <c r="J7" s="51"/>
      <c r="K7" s="51"/>
      <c r="L7" s="51"/>
    </row>
    <row r="8" spans="1:12" x14ac:dyDescent="0.2">
      <c r="A8" s="51"/>
      <c r="B8" s="51"/>
      <c r="C8" s="51"/>
      <c r="D8" s="51"/>
      <c r="E8" s="51"/>
      <c r="F8" s="51"/>
      <c r="G8" s="51"/>
      <c r="H8" s="51"/>
      <c r="I8" s="51"/>
      <c r="J8" s="51"/>
      <c r="K8" s="51"/>
      <c r="L8" s="51"/>
    </row>
    <row r="9" spans="1:12" x14ac:dyDescent="0.2">
      <c r="A9" s="51"/>
      <c r="B9" s="51"/>
      <c r="C9" s="51"/>
      <c r="D9" s="51"/>
      <c r="E9" s="51"/>
      <c r="F9" s="51"/>
      <c r="G9" s="51"/>
      <c r="H9" s="51"/>
      <c r="I9" s="51"/>
      <c r="J9" s="51"/>
      <c r="K9" s="51"/>
      <c r="L9" s="51"/>
    </row>
    <row r="10" spans="1:12" x14ac:dyDescent="0.2">
      <c r="A10" s="51"/>
      <c r="B10" s="51"/>
      <c r="C10" s="51"/>
      <c r="D10" s="51"/>
      <c r="E10" s="51"/>
      <c r="F10" s="51"/>
      <c r="G10" s="51"/>
      <c r="H10" s="51"/>
      <c r="I10" s="51"/>
      <c r="J10" s="51"/>
      <c r="K10" s="51"/>
      <c r="L10" s="51"/>
    </row>
    <row r="11" spans="1:12" x14ac:dyDescent="0.2">
      <c r="A11" s="51"/>
      <c r="B11" s="51"/>
      <c r="C11" s="51"/>
      <c r="D11" s="51"/>
      <c r="E11" s="51"/>
      <c r="F11" s="51"/>
      <c r="G11" s="51"/>
      <c r="H11" s="51"/>
      <c r="I11" s="51"/>
      <c r="J11" s="51"/>
      <c r="K11" s="51"/>
      <c r="L11" s="51"/>
    </row>
    <row r="12" spans="1:12" x14ac:dyDescent="0.2">
      <c r="A12" s="51"/>
      <c r="B12" s="51"/>
      <c r="C12" s="51"/>
      <c r="D12" s="51"/>
      <c r="E12" s="51"/>
      <c r="F12" s="51"/>
      <c r="G12" s="51"/>
      <c r="H12" s="51"/>
      <c r="I12" s="51"/>
      <c r="J12" s="51"/>
      <c r="K12" s="51"/>
      <c r="L12" s="51"/>
    </row>
    <row r="13" spans="1:12" x14ac:dyDescent="0.2">
      <c r="A13" s="51"/>
      <c r="B13" s="51"/>
      <c r="C13" s="51"/>
      <c r="D13" s="51"/>
      <c r="E13" s="51"/>
      <c r="F13" s="51"/>
      <c r="G13" s="51"/>
      <c r="H13" s="51"/>
      <c r="I13" s="51"/>
      <c r="J13" s="51"/>
      <c r="K13" s="51"/>
      <c r="L13" s="51"/>
    </row>
    <row r="14" spans="1:12" x14ac:dyDescent="0.2">
      <c r="A14" s="51"/>
      <c r="B14" s="51"/>
      <c r="C14" s="51"/>
      <c r="D14" s="51"/>
      <c r="E14" s="51"/>
      <c r="F14" s="51"/>
      <c r="G14" s="51"/>
      <c r="H14" s="51"/>
      <c r="I14" s="51"/>
      <c r="J14" s="51"/>
      <c r="K14" s="51"/>
      <c r="L14" s="51"/>
    </row>
    <row r="15" spans="1:12" x14ac:dyDescent="0.2">
      <c r="A15" s="51"/>
      <c r="B15" s="51"/>
      <c r="C15" s="51"/>
      <c r="D15" s="51"/>
      <c r="E15" s="51"/>
      <c r="F15" s="51"/>
      <c r="G15" s="51"/>
      <c r="H15" s="51"/>
      <c r="I15" s="51"/>
      <c r="J15" s="51"/>
      <c r="K15" s="51"/>
      <c r="L15" s="51"/>
    </row>
    <row r="16" spans="1:12" x14ac:dyDescent="0.2">
      <c r="A16" s="51"/>
      <c r="B16" s="51"/>
      <c r="C16" s="51"/>
      <c r="D16" s="51"/>
      <c r="E16" s="51"/>
      <c r="F16" s="51"/>
      <c r="G16" s="51"/>
      <c r="H16" s="51"/>
      <c r="I16" s="51"/>
      <c r="J16" s="51"/>
      <c r="K16" s="51"/>
      <c r="L16" s="51"/>
    </row>
    <row r="17" spans="1:12" ht="5.25" customHeight="1" x14ac:dyDescent="0.2">
      <c r="A17" s="51"/>
      <c r="B17" s="51"/>
      <c r="C17" s="51"/>
      <c r="D17" s="51"/>
      <c r="E17" s="51"/>
      <c r="F17" s="51"/>
      <c r="G17" s="51"/>
      <c r="H17" s="51"/>
      <c r="I17" s="51"/>
      <c r="J17" s="51"/>
      <c r="K17" s="51"/>
      <c r="L17" s="51"/>
    </row>
    <row r="18" spans="1:12" ht="15" x14ac:dyDescent="0.2">
      <c r="A18" s="55"/>
      <c r="B18" s="56"/>
      <c r="C18" s="56"/>
      <c r="D18" s="56"/>
      <c r="E18" s="57"/>
      <c r="F18" s="58"/>
      <c r="G18" s="51"/>
      <c r="H18" s="51"/>
      <c r="I18" s="51"/>
      <c r="J18" s="51"/>
      <c r="K18" s="51"/>
      <c r="L18" s="51"/>
    </row>
    <row r="19" spans="1:12" x14ac:dyDescent="0.2">
      <c r="A19" s="51"/>
      <c r="B19" s="51"/>
      <c r="C19" s="51"/>
      <c r="D19" s="51"/>
      <c r="E19" s="51"/>
      <c r="F19" s="51"/>
      <c r="G19" s="51"/>
      <c r="H19" s="51"/>
      <c r="I19" s="51"/>
      <c r="J19" s="51"/>
      <c r="K19" s="51"/>
      <c r="L19" s="51"/>
    </row>
    <row r="20" spans="1:12" x14ac:dyDescent="0.2">
      <c r="A20" s="51"/>
      <c r="B20" s="51"/>
      <c r="C20" s="51"/>
      <c r="D20" s="51"/>
      <c r="E20" s="51"/>
      <c r="F20" s="51"/>
      <c r="G20" s="51"/>
      <c r="H20" s="51"/>
      <c r="I20" s="51"/>
      <c r="J20" s="51"/>
      <c r="K20" s="51"/>
      <c r="L20" s="51"/>
    </row>
    <row r="21" spans="1:12" x14ac:dyDescent="0.2">
      <c r="A21" s="51"/>
      <c r="B21" s="51"/>
      <c r="C21" s="51"/>
      <c r="D21" s="51"/>
      <c r="E21" s="51"/>
      <c r="F21" s="51"/>
      <c r="G21" s="51"/>
      <c r="H21" s="51"/>
      <c r="I21" s="51"/>
      <c r="J21" s="51"/>
      <c r="K21" s="51"/>
      <c r="L21" s="51"/>
    </row>
    <row r="22" spans="1:12" x14ac:dyDescent="0.2">
      <c r="A22" s="51"/>
      <c r="B22" s="51"/>
      <c r="C22" s="51"/>
      <c r="D22" s="51"/>
      <c r="E22" s="51"/>
      <c r="F22" s="51"/>
      <c r="G22" s="51"/>
      <c r="H22" s="51"/>
      <c r="I22" s="51"/>
      <c r="J22" s="51"/>
      <c r="K22" s="51"/>
      <c r="L22" s="51"/>
    </row>
    <row r="23" spans="1:12" x14ac:dyDescent="0.2">
      <c r="A23" s="51"/>
      <c r="B23" s="51"/>
      <c r="C23" s="51"/>
      <c r="D23" s="51"/>
      <c r="E23" s="51"/>
      <c r="F23" s="51"/>
      <c r="G23" s="51"/>
      <c r="H23" s="51"/>
      <c r="I23" s="51"/>
      <c r="J23" s="51"/>
      <c r="K23" s="51"/>
      <c r="L23" s="51"/>
    </row>
    <row r="24" spans="1:12" x14ac:dyDescent="0.2">
      <c r="A24" s="51"/>
      <c r="B24" s="51"/>
      <c r="C24" s="51"/>
      <c r="D24" s="51"/>
      <c r="E24" s="51"/>
      <c r="F24" s="51"/>
      <c r="G24" s="51"/>
      <c r="H24" s="51"/>
      <c r="I24" s="51"/>
      <c r="J24" s="51"/>
      <c r="K24" s="51"/>
      <c r="L24" s="51"/>
    </row>
    <row r="25" spans="1:12" x14ac:dyDescent="0.2">
      <c r="A25" s="51"/>
      <c r="B25" s="51"/>
      <c r="C25" s="51"/>
      <c r="D25" s="51"/>
      <c r="E25" s="51"/>
      <c r="F25" s="51"/>
      <c r="G25" s="51"/>
      <c r="H25" s="51"/>
      <c r="I25" s="51"/>
      <c r="J25" s="51"/>
      <c r="K25" s="51"/>
      <c r="L25" s="51"/>
    </row>
    <row r="26" spans="1:12" x14ac:dyDescent="0.2">
      <c r="A26" s="51"/>
      <c r="B26" s="51"/>
      <c r="C26" s="51"/>
      <c r="D26" s="51"/>
      <c r="E26" s="51"/>
      <c r="F26" s="51"/>
      <c r="G26" s="51"/>
      <c r="H26" s="51"/>
      <c r="I26" s="51"/>
      <c r="J26" s="51"/>
      <c r="K26" s="51"/>
      <c r="L26" s="51"/>
    </row>
    <row r="27" spans="1:12" x14ac:dyDescent="0.2">
      <c r="A27" s="51"/>
      <c r="B27" s="51"/>
      <c r="C27" s="51"/>
      <c r="D27" s="51"/>
      <c r="E27" s="51"/>
      <c r="F27" s="51"/>
      <c r="G27" s="51"/>
      <c r="H27" s="51"/>
      <c r="I27" s="51"/>
      <c r="J27" s="51"/>
      <c r="K27" s="51"/>
      <c r="L27" s="51"/>
    </row>
    <row r="28" spans="1:12" ht="3" customHeight="1" x14ac:dyDescent="0.2">
      <c r="A28" s="51"/>
      <c r="B28" s="51"/>
      <c r="C28" s="51"/>
      <c r="D28" s="51"/>
      <c r="E28" s="51"/>
      <c r="F28" s="51"/>
      <c r="G28" s="51"/>
      <c r="H28" s="51"/>
      <c r="I28" s="51"/>
      <c r="J28" s="51"/>
      <c r="K28" s="51"/>
      <c r="L28" s="51"/>
    </row>
    <row r="29" spans="1:12" ht="6" customHeight="1" x14ac:dyDescent="0.2">
      <c r="A29" s="51"/>
      <c r="B29" s="51"/>
      <c r="C29" s="51"/>
      <c r="D29" s="51"/>
      <c r="E29" s="51"/>
      <c r="F29" s="51"/>
      <c r="G29" s="51"/>
      <c r="H29" s="51"/>
      <c r="I29" s="51"/>
      <c r="J29" s="51"/>
      <c r="K29" s="51"/>
      <c r="L29" s="51"/>
    </row>
    <row r="30" spans="1:12" ht="16.5" customHeight="1" x14ac:dyDescent="0.2">
      <c r="A30" s="59" t="s">
        <v>47</v>
      </c>
      <c r="B30" s="60"/>
      <c r="C30" s="60"/>
      <c r="D30" s="60"/>
      <c r="E30" s="61"/>
      <c r="F30" s="62"/>
      <c r="G30" s="62"/>
      <c r="H30" s="62"/>
      <c r="I30" s="62"/>
      <c r="J30" s="62"/>
      <c r="K30" s="62"/>
      <c r="L30" s="62"/>
    </row>
    <row r="31" spans="1:12" ht="28.5" customHeight="1" x14ac:dyDescent="0.2">
      <c r="A31" s="275" t="s">
        <v>48</v>
      </c>
      <c r="B31" s="268" t="s">
        <v>49</v>
      </c>
      <c r="C31" s="272" t="s">
        <v>50</v>
      </c>
      <c r="D31" s="273"/>
      <c r="E31" s="278" t="s">
        <v>51</v>
      </c>
      <c r="F31" s="63"/>
      <c r="G31" s="63"/>
      <c r="H31" s="63"/>
      <c r="I31" s="274"/>
      <c r="J31" s="274"/>
      <c r="K31" s="274"/>
      <c r="L31" s="274"/>
    </row>
    <row r="32" spans="1:12" x14ac:dyDescent="0.2">
      <c r="A32" s="276"/>
      <c r="B32" s="277"/>
      <c r="C32" s="64" t="s">
        <v>42</v>
      </c>
      <c r="D32" s="64" t="s">
        <v>40</v>
      </c>
      <c r="E32" s="279"/>
      <c r="F32" s="65"/>
      <c r="G32" s="65"/>
      <c r="H32" s="65"/>
      <c r="I32" s="65"/>
      <c r="J32" s="65"/>
      <c r="K32" s="65"/>
      <c r="L32" s="65"/>
    </row>
    <row r="33" spans="1:12" ht="16.5" customHeight="1" x14ac:dyDescent="0.2">
      <c r="A33" s="66">
        <v>1</v>
      </c>
      <c r="B33" s="67" t="s">
        <v>52</v>
      </c>
      <c r="C33" s="68">
        <v>109</v>
      </c>
      <c r="D33" s="69">
        <v>15</v>
      </c>
      <c r="E33" s="70">
        <v>40.4</v>
      </c>
      <c r="F33" s="71"/>
      <c r="G33" s="71"/>
      <c r="H33" s="71"/>
      <c r="I33" s="90"/>
      <c r="J33" s="90"/>
      <c r="K33" s="90"/>
      <c r="L33" s="90"/>
    </row>
    <row r="34" spans="1:12" ht="16.5" customHeight="1" x14ac:dyDescent="0.2">
      <c r="A34" s="72">
        <f t="shared" ref="A34:A42" si="0">A33+1</f>
        <v>2</v>
      </c>
      <c r="B34" s="73" t="s">
        <v>53</v>
      </c>
      <c r="C34" s="74">
        <v>356</v>
      </c>
      <c r="D34" s="75">
        <v>24</v>
      </c>
      <c r="E34" s="76">
        <v>111.3</v>
      </c>
      <c r="F34" s="71"/>
      <c r="G34" s="71"/>
      <c r="H34" s="71"/>
      <c r="I34" s="90"/>
      <c r="J34" s="90"/>
      <c r="K34" s="90"/>
      <c r="L34" s="90"/>
    </row>
    <row r="35" spans="1:12" ht="16.5" customHeight="1" x14ac:dyDescent="0.2">
      <c r="A35" s="72">
        <f t="shared" si="0"/>
        <v>3</v>
      </c>
      <c r="B35" s="73" t="s">
        <v>54</v>
      </c>
      <c r="C35" s="74">
        <v>379</v>
      </c>
      <c r="D35" s="75">
        <v>16</v>
      </c>
      <c r="E35" s="76">
        <v>90.8</v>
      </c>
      <c r="F35" s="71"/>
      <c r="G35" s="71"/>
      <c r="H35" s="71"/>
      <c r="I35" s="90"/>
      <c r="J35" s="90"/>
      <c r="K35" s="90"/>
      <c r="L35" s="90"/>
    </row>
    <row r="36" spans="1:12" ht="16.5" customHeight="1" x14ac:dyDescent="0.2">
      <c r="A36" s="72">
        <f t="shared" si="0"/>
        <v>4</v>
      </c>
      <c r="B36" s="73" t="s">
        <v>55</v>
      </c>
      <c r="C36" s="74">
        <v>412</v>
      </c>
      <c r="D36" s="75">
        <v>14</v>
      </c>
      <c r="E36" s="76">
        <v>92.3</v>
      </c>
      <c r="F36" s="71"/>
      <c r="G36" s="71"/>
      <c r="H36" s="71"/>
      <c r="I36" s="90"/>
      <c r="J36" s="90"/>
      <c r="K36" s="90"/>
      <c r="L36" s="90"/>
    </row>
    <row r="37" spans="1:12" ht="16.5" customHeight="1" x14ac:dyDescent="0.2">
      <c r="A37" s="72">
        <f t="shared" si="0"/>
        <v>5</v>
      </c>
      <c r="B37" s="73" t="s">
        <v>56</v>
      </c>
      <c r="C37" s="74">
        <v>439</v>
      </c>
      <c r="D37" s="75">
        <v>13</v>
      </c>
      <c r="E37" s="76">
        <v>75.8</v>
      </c>
      <c r="F37" s="71"/>
      <c r="G37" s="71"/>
      <c r="H37" s="71"/>
      <c r="I37" s="90"/>
      <c r="J37" s="90"/>
      <c r="K37" s="90"/>
      <c r="L37" s="90"/>
    </row>
    <row r="38" spans="1:12" ht="16.5" customHeight="1" x14ac:dyDescent="0.2">
      <c r="A38" s="72">
        <f t="shared" si="0"/>
        <v>6</v>
      </c>
      <c r="B38" s="73" t="s">
        <v>57</v>
      </c>
      <c r="C38" s="74">
        <v>504</v>
      </c>
      <c r="D38" s="75">
        <v>12</v>
      </c>
      <c r="E38" s="76">
        <v>85.4</v>
      </c>
      <c r="F38" s="71"/>
      <c r="G38" s="71"/>
      <c r="H38" s="71"/>
      <c r="I38" s="90"/>
      <c r="J38" s="90"/>
      <c r="K38" s="90"/>
      <c r="L38" s="90"/>
    </row>
    <row r="39" spans="1:12" ht="16.5" customHeight="1" x14ac:dyDescent="0.2">
      <c r="A39" s="72">
        <f t="shared" si="0"/>
        <v>7</v>
      </c>
      <c r="B39" s="73" t="s">
        <v>58</v>
      </c>
      <c r="C39" s="74">
        <v>514</v>
      </c>
      <c r="D39" s="75">
        <v>4</v>
      </c>
      <c r="E39" s="76">
        <v>76.400000000000006</v>
      </c>
      <c r="F39" s="71"/>
      <c r="G39" s="71"/>
      <c r="H39" s="71"/>
      <c r="I39" s="90"/>
      <c r="J39" s="90"/>
      <c r="K39" s="90"/>
      <c r="L39" s="90"/>
    </row>
    <row r="40" spans="1:12" ht="16.5" customHeight="1" x14ac:dyDescent="0.2">
      <c r="A40" s="72">
        <f t="shared" si="0"/>
        <v>8</v>
      </c>
      <c r="B40" s="73" t="s">
        <v>59</v>
      </c>
      <c r="C40" s="74">
        <v>519</v>
      </c>
      <c r="D40" s="75">
        <v>4</v>
      </c>
      <c r="E40" s="76">
        <v>65.2</v>
      </c>
      <c r="F40" s="71"/>
      <c r="G40" s="71"/>
      <c r="H40" s="71"/>
      <c r="I40" s="90"/>
      <c r="J40" s="90"/>
      <c r="K40" s="90"/>
      <c r="L40" s="90"/>
    </row>
    <row r="41" spans="1:12" ht="16.5" customHeight="1" x14ac:dyDescent="0.2">
      <c r="A41" s="72">
        <f t="shared" si="0"/>
        <v>9</v>
      </c>
      <c r="B41" s="73" t="s">
        <v>60</v>
      </c>
      <c r="C41" s="74">
        <v>543</v>
      </c>
      <c r="D41" s="75">
        <v>3</v>
      </c>
      <c r="E41" s="76">
        <v>66.400000000000006</v>
      </c>
      <c r="F41" s="71"/>
      <c r="G41" s="71"/>
      <c r="H41" s="71"/>
      <c r="I41" s="90"/>
      <c r="J41" s="90"/>
      <c r="K41" s="90"/>
      <c r="L41" s="90"/>
    </row>
    <row r="42" spans="1:12" ht="16.5" customHeight="1" x14ac:dyDescent="0.2">
      <c r="A42" s="72">
        <f t="shared" si="0"/>
        <v>10</v>
      </c>
      <c r="B42" s="73" t="s">
        <v>61</v>
      </c>
      <c r="C42" s="77">
        <v>552</v>
      </c>
      <c r="D42" s="78">
        <v>2</v>
      </c>
      <c r="E42" s="79">
        <v>61.8</v>
      </c>
      <c r="F42" s="71"/>
      <c r="G42" s="71"/>
      <c r="H42" s="71"/>
      <c r="I42" s="90"/>
      <c r="J42" s="90"/>
      <c r="K42" s="90"/>
      <c r="L42" s="90"/>
    </row>
    <row r="43" spans="1:12" x14ac:dyDescent="0.2">
      <c r="A43" s="80"/>
      <c r="B43" s="81"/>
      <c r="C43" s="81"/>
      <c r="D43" s="81"/>
      <c r="E43" s="82"/>
      <c r="F43" s="71"/>
      <c r="G43" s="71"/>
      <c r="H43" s="71"/>
      <c r="I43" s="90"/>
      <c r="J43" s="90"/>
      <c r="K43" s="90"/>
      <c r="L43" s="90"/>
    </row>
    <row r="44" spans="1:12" x14ac:dyDescent="0.2">
      <c r="A44" s="83"/>
      <c r="B44" s="84"/>
      <c r="C44" s="84"/>
      <c r="D44" s="84"/>
      <c r="E44" s="85"/>
      <c r="F44" s="71"/>
      <c r="G44" s="71"/>
      <c r="H44" s="71"/>
      <c r="I44" s="90"/>
      <c r="J44" s="90"/>
      <c r="K44" s="51"/>
      <c r="L44" s="91" t="s">
        <v>45</v>
      </c>
    </row>
    <row r="45" spans="1:12" x14ac:dyDescent="0.2">
      <c r="A45" s="86"/>
      <c r="B45" s="84"/>
      <c r="C45" s="84"/>
      <c r="D45" s="84"/>
      <c r="E45" s="85"/>
      <c r="F45" s="71"/>
      <c r="G45" s="71"/>
      <c r="H45" s="71"/>
      <c r="I45" s="90"/>
      <c r="J45" s="90"/>
      <c r="K45" s="51"/>
      <c r="L45" s="51"/>
    </row>
    <row r="46" spans="1:12" ht="15" customHeight="1" x14ac:dyDescent="0.2">
      <c r="A46" s="87"/>
      <c r="B46" s="88"/>
      <c r="C46" s="88"/>
      <c r="D46" s="88"/>
      <c r="E46" s="89"/>
      <c r="F46" s="71"/>
      <c r="G46" s="71"/>
      <c r="H46" s="71"/>
      <c r="I46" s="90"/>
      <c r="J46" s="90"/>
      <c r="K46" s="51"/>
      <c r="L46" s="51"/>
    </row>
    <row r="47" spans="1:12" ht="6" customHeight="1" x14ac:dyDescent="0.2">
      <c r="A47" s="51"/>
      <c r="B47" s="51"/>
      <c r="C47" s="51"/>
      <c r="D47" s="51"/>
      <c r="E47" s="51"/>
      <c r="F47" s="51"/>
      <c r="G47" s="51"/>
      <c r="H47" s="51"/>
      <c r="I47" s="51"/>
      <c r="J47" s="51"/>
      <c r="K47" s="51"/>
      <c r="L47" s="51"/>
    </row>
  </sheetData>
  <mergeCells count="5">
    <mergeCell ref="C31:D31"/>
    <mergeCell ref="I31:L31"/>
    <mergeCell ref="A31:A32"/>
    <mergeCell ref="B31:B32"/>
    <mergeCell ref="E31:E32"/>
  </mergeCells>
  <phoneticPr fontId="7" type="noConversion"/>
  <pageMargins left="0.5" right="0.5" top="0.5" bottom="0.5" header="0.5" footer="0.5"/>
  <pageSetup orientation="portrait"/>
  <headerFooter alignWithMargins="0"/>
  <drawing r:id="rId1"/>
  <legacyDrawing r:id="rId2"/>
  <oleObjects>
    <mc:AlternateContent xmlns:mc="http://schemas.openxmlformats.org/markup-compatibility/2006">
      <mc:Choice Requires="x14">
        <oleObject progId="Paint.Picture" shapeId="104460" r:id="rId3">
          <objectPr defaultSize="0" altText="" r:id="rId4">
            <anchor moveWithCells="1">
              <from>
                <xdr:col>10</xdr:col>
                <xdr:colOff>104775</xdr:colOff>
                <xdr:row>44</xdr:row>
                <xdr:rowOff>19050</xdr:rowOff>
              </from>
              <to>
                <xdr:col>11</xdr:col>
                <xdr:colOff>400050</xdr:colOff>
                <xdr:row>45</xdr:row>
                <xdr:rowOff>161925</xdr:rowOff>
              </to>
            </anchor>
          </objectPr>
        </oleObject>
      </mc:Choice>
      <mc:Fallback>
        <oleObject progId="Paint.Picture" shapeId="104460" r:id="rId3"/>
      </mc:Fallback>
    </mc:AlternateContent>
    <mc:AlternateContent xmlns:mc="http://schemas.openxmlformats.org/markup-compatibility/2006">
      <mc:Choice Requires="x14">
        <oleObject progId="Paint.Picture" shapeId="104475" r:id="rId5">
          <objectPr defaultSize="0" altText="" r:id="rId6">
            <anchor moveWithCells="1" sizeWithCells="1">
              <from>
                <xdr:col>10</xdr:col>
                <xdr:colOff>409575</xdr:colOff>
                <xdr:row>0</xdr:row>
                <xdr:rowOff>95250</xdr:rowOff>
              </from>
              <to>
                <xdr:col>11</xdr:col>
                <xdr:colOff>219075</xdr:colOff>
                <xdr:row>1</xdr:row>
                <xdr:rowOff>209550</xdr:rowOff>
              </to>
            </anchor>
          </objectPr>
        </oleObject>
      </mc:Choice>
      <mc:Fallback>
        <oleObject progId="Paint.Picture" shapeId="104475" r:id="rId5"/>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D4"/>
  <sheetViews>
    <sheetView workbookViewId="0">
      <selection activeCell="B4" sqref="B4"/>
    </sheetView>
  </sheetViews>
  <sheetFormatPr defaultColWidth="9" defaultRowHeight="12.75" x14ac:dyDescent="0.2"/>
  <cols>
    <col min="1" max="1" width="12.5703125" customWidth="1"/>
    <col min="2" max="2" width="59.5703125" bestFit="1" customWidth="1"/>
    <col min="3" max="3" width="50.140625" bestFit="1" customWidth="1"/>
    <col min="4" max="4" width="8.7109375" hidden="1" customWidth="1"/>
  </cols>
  <sheetData>
    <row r="2" spans="1:4" ht="15.75" x14ac:dyDescent="0.2">
      <c r="A2" s="44" t="s">
        <v>62</v>
      </c>
      <c r="B2" s="45"/>
      <c r="C2" s="45"/>
      <c r="D2" s="45"/>
    </row>
    <row r="3" spans="1:4" x14ac:dyDescent="0.2">
      <c r="A3" s="46" t="s">
        <v>63</v>
      </c>
      <c r="B3" s="46" t="s">
        <v>64</v>
      </c>
      <c r="C3" s="46" t="s">
        <v>65</v>
      </c>
      <c r="D3" s="46"/>
    </row>
    <row r="4" spans="1:4" x14ac:dyDescent="0.2">
      <c r="A4" s="166" t="s">
        <v>102</v>
      </c>
      <c r="B4" s="166" t="s">
        <v>101</v>
      </c>
      <c r="C4" s="167"/>
    </row>
  </sheetData>
  <phoneticPr fontId="7" type="noConversion"/>
  <pageMargins left="0.7" right="0.7" top="0.75" bottom="0.75" header="0.3" footer="0.3"/>
  <pageSetup paperSize="9" orientation="portrait" horizontalDpi="0" verticalDpi="0" r:id="rId1"/>
  <drawing r:id="rId2"/>
  <legacyDrawing r:id="rId3"/>
  <oleObjects>
    <mc:AlternateContent xmlns:mc="http://schemas.openxmlformats.org/markup-compatibility/2006">
      <mc:Choice Requires="x14">
        <oleObject progId="Paint.Picture" shapeId="179201" r:id="rId4">
          <objectPr defaultSize="0" altText="" r:id="rId5">
            <anchor moveWithCells="1">
              <from>
                <xdr:col>8</xdr:col>
                <xdr:colOff>19050</xdr:colOff>
                <xdr:row>1</xdr:row>
                <xdr:rowOff>0</xdr:rowOff>
              </from>
              <to>
                <xdr:col>8</xdr:col>
                <xdr:colOff>180975</xdr:colOff>
                <xdr:row>1</xdr:row>
                <xdr:rowOff>152400</xdr:rowOff>
              </to>
            </anchor>
          </objectPr>
        </oleObject>
      </mc:Choice>
      <mc:Fallback>
        <oleObject progId="Paint.Picture" shapeId="179201"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I61"/>
  <sheetViews>
    <sheetView workbookViewId="0">
      <selection activeCell="C15" sqref="C15"/>
    </sheetView>
  </sheetViews>
  <sheetFormatPr defaultColWidth="9.140625" defaultRowHeight="12.75" x14ac:dyDescent="0.2"/>
  <cols>
    <col min="1" max="1" width="15" style="2" customWidth="1"/>
    <col min="2" max="2" width="54" style="2" customWidth="1"/>
    <col min="3" max="3" width="62.28515625" style="2" customWidth="1"/>
    <col min="4" max="4" width="6.5703125" style="2" customWidth="1"/>
    <col min="5" max="5" width="17" style="2" customWidth="1"/>
    <col min="6" max="6" width="17.140625" style="2" customWidth="1"/>
    <col min="7" max="7" width="7.5703125" style="2" customWidth="1"/>
    <col min="8" max="8" width="30.5703125" style="2" customWidth="1"/>
    <col min="9" max="9" width="2.7109375" style="3" customWidth="1"/>
    <col min="10" max="16384" width="9.140625" style="2"/>
  </cols>
  <sheetData>
    <row r="1" spans="1:9" ht="20.25" x14ac:dyDescent="0.3">
      <c r="A1" s="280" t="str">
        <f ca="1">MID(CELL("filename",A7),FIND("]",CELL("filename"),1)+1,255)</f>
        <v>Schedule Blend Request</v>
      </c>
      <c r="B1" s="280"/>
      <c r="C1" s="280"/>
      <c r="D1" s="280"/>
      <c r="E1" s="280"/>
      <c r="F1" s="280"/>
      <c r="G1" s="280"/>
      <c r="H1" s="280"/>
      <c r="I1" s="280"/>
    </row>
    <row r="2" spans="1:9" ht="3.75" customHeight="1" x14ac:dyDescent="0.3">
      <c r="A2" s="4"/>
      <c r="B2" s="4"/>
      <c r="C2" s="4"/>
      <c r="D2" s="4"/>
      <c r="E2" s="4"/>
      <c r="F2" s="4"/>
      <c r="G2" s="4"/>
      <c r="H2" s="4"/>
      <c r="I2" s="4"/>
    </row>
    <row r="3" spans="1:9" s="1" customFormat="1" x14ac:dyDescent="0.2">
      <c r="A3" s="5"/>
      <c r="B3" s="5"/>
      <c r="C3" s="5"/>
      <c r="D3" s="6"/>
      <c r="E3" s="6" t="s">
        <v>66</v>
      </c>
      <c r="F3" s="7"/>
      <c r="G3" s="8"/>
      <c r="H3" s="5"/>
      <c r="I3" s="5"/>
    </row>
    <row r="4" spans="1:9" s="1" customFormat="1" ht="12" x14ac:dyDescent="0.2">
      <c r="A4" s="5"/>
      <c r="B4" s="5"/>
      <c r="C4" s="5"/>
      <c r="D4" s="9" t="s">
        <v>67</v>
      </c>
      <c r="E4" s="10">
        <f>COUNTIF($D$12:$D$13,"U")</f>
        <v>0</v>
      </c>
      <c r="F4" s="11" t="str">
        <f t="shared" ref="F4:F8" si="0">IF($E$9=0,"-",$E4/$E$9)</f>
        <v>-</v>
      </c>
      <c r="G4" s="12">
        <f>SUMIF($D$12:$D$13,"U",$G$12:$G$13)/60</f>
        <v>0</v>
      </c>
      <c r="H4" s="5"/>
      <c r="I4" s="5"/>
    </row>
    <row r="5" spans="1:9" s="1" customFormat="1" ht="12" x14ac:dyDescent="0.2">
      <c r="A5" s="5"/>
      <c r="B5" s="5"/>
      <c r="C5" s="5"/>
      <c r="D5" s="9" t="s">
        <v>68</v>
      </c>
      <c r="E5" s="10">
        <f>COUNTIF($D$12:$D$13,"P")</f>
        <v>0</v>
      </c>
      <c r="F5" s="11" t="str">
        <f t="shared" si="0"/>
        <v>-</v>
      </c>
      <c r="G5" s="13">
        <f>SUMIF($D$12:$D$13,"P",$G$12:$G$13)/60</f>
        <v>0</v>
      </c>
      <c r="H5" s="5"/>
      <c r="I5" s="5"/>
    </row>
    <row r="6" spans="1:9" s="1" customFormat="1" ht="12" x14ac:dyDescent="0.2">
      <c r="A6" s="5"/>
      <c r="B6" s="5"/>
      <c r="C6" s="5"/>
      <c r="D6" s="9" t="s">
        <v>69</v>
      </c>
      <c r="E6" s="10">
        <f>COUNTIF($D$12:$D$13,"F")</f>
        <v>0</v>
      </c>
      <c r="F6" s="11" t="str">
        <f t="shared" si="0"/>
        <v>-</v>
      </c>
      <c r="G6" s="13">
        <f>SUMIF($D$12:$D$13,"F",$G$12:$G$13)/60</f>
        <v>0</v>
      </c>
      <c r="H6" s="5"/>
      <c r="I6" s="5"/>
    </row>
    <row r="7" spans="1:9" s="1" customFormat="1" ht="12" x14ac:dyDescent="0.2">
      <c r="A7" s="14"/>
      <c r="B7" s="14"/>
      <c r="C7" s="15"/>
      <c r="D7" s="9" t="s">
        <v>70</v>
      </c>
      <c r="E7" s="10">
        <f>COUNTIF($D$12:$D$13,"S")</f>
        <v>0</v>
      </c>
      <c r="F7" s="11" t="str">
        <f t="shared" si="0"/>
        <v>-</v>
      </c>
      <c r="G7" s="13">
        <f>SUMIF($D$12:$D$13,"S",$G$12:$G$13)/60</f>
        <v>0</v>
      </c>
      <c r="H7" s="5"/>
      <c r="I7" s="5"/>
    </row>
    <row r="8" spans="1:9" s="1" customFormat="1" ht="12" x14ac:dyDescent="0.2">
      <c r="A8" s="14"/>
      <c r="B8" s="14"/>
      <c r="C8" s="15"/>
      <c r="D8" s="9" t="s">
        <v>71</v>
      </c>
      <c r="E8" s="10">
        <f>COUNTIF($D$12:$D$13,"B")</f>
        <v>0</v>
      </c>
      <c r="F8" s="16" t="str">
        <f t="shared" si="0"/>
        <v>-</v>
      </c>
      <c r="G8" s="13">
        <f>SUMIF($D$12:$D$13,"B",$G$12:$G$13)/60</f>
        <v>0</v>
      </c>
      <c r="H8" s="5"/>
      <c r="I8" s="5"/>
    </row>
    <row r="9" spans="1:9" s="1" customFormat="1" ht="12" hidden="1" x14ac:dyDescent="0.2">
      <c r="A9" s="14"/>
      <c r="B9" s="14"/>
      <c r="C9" s="14"/>
      <c r="D9" s="17" t="s">
        <v>42</v>
      </c>
      <c r="E9" s="18">
        <f>SUM(E4:E8)</f>
        <v>0</v>
      </c>
      <c r="F9" s="19" t="str">
        <f>IF($E$9=0,"-",$E$9/$E$9)</f>
        <v>-</v>
      </c>
      <c r="G9" s="20">
        <f>SUM(G4:G8)</f>
        <v>0</v>
      </c>
      <c r="I9" s="36"/>
    </row>
    <row r="10" spans="1:9" s="1" customFormat="1" ht="12" hidden="1" x14ac:dyDescent="0.2">
      <c r="A10" s="14"/>
      <c r="B10" s="14"/>
      <c r="C10" s="14"/>
      <c r="D10" s="21" t="s">
        <v>44</v>
      </c>
      <c r="E10" s="22">
        <f>COUNTIF($D$12:$D$13,"N/A")</f>
        <v>0</v>
      </c>
      <c r="F10" s="23"/>
      <c r="G10" s="24">
        <f>SUMIF($D$12:$D$13,"n/a",$G$12:$G$13)/60</f>
        <v>0</v>
      </c>
      <c r="I10" s="36"/>
    </row>
    <row r="11" spans="1:9" ht="4.5" customHeight="1" x14ac:dyDescent="0.2">
      <c r="A11" s="25"/>
      <c r="B11" s="25"/>
      <c r="C11" s="25"/>
      <c r="D11" s="25"/>
      <c r="E11" s="25"/>
      <c r="F11" s="25"/>
      <c r="G11" s="25"/>
      <c r="H11" s="25"/>
      <c r="I11" s="37"/>
    </row>
    <row r="12" spans="1:9" ht="29.25" customHeight="1" x14ac:dyDescent="0.2">
      <c r="A12" s="26" t="s">
        <v>72</v>
      </c>
      <c r="B12" s="26" t="s">
        <v>97</v>
      </c>
      <c r="C12" s="26" t="s">
        <v>73</v>
      </c>
      <c r="D12" s="26" t="s">
        <v>74</v>
      </c>
      <c r="E12" s="26" t="s">
        <v>75</v>
      </c>
      <c r="F12" s="26" t="s">
        <v>31</v>
      </c>
      <c r="G12" s="26" t="s">
        <v>76</v>
      </c>
      <c r="H12" s="27" t="s">
        <v>65</v>
      </c>
      <c r="I12" s="38"/>
    </row>
    <row r="13" spans="1:9" x14ac:dyDescent="0.2">
      <c r="A13" s="281" t="s">
        <v>98</v>
      </c>
      <c r="B13" s="282"/>
      <c r="C13" s="282"/>
      <c r="D13" s="282"/>
      <c r="E13" s="282"/>
      <c r="F13" s="282"/>
      <c r="G13" s="282"/>
      <c r="H13" s="282"/>
      <c r="I13" s="283"/>
    </row>
    <row r="14" spans="1:9" ht="34.5" customHeight="1" x14ac:dyDescent="0.2">
      <c r="A14" s="168" t="s">
        <v>140</v>
      </c>
      <c r="B14" s="41" t="s">
        <v>144</v>
      </c>
      <c r="C14" s="169" t="s">
        <v>104</v>
      </c>
      <c r="D14" s="28" t="s">
        <v>77</v>
      </c>
      <c r="E14" s="33">
        <v>45239</v>
      </c>
      <c r="F14" s="148" t="s">
        <v>103</v>
      </c>
      <c r="G14" s="29"/>
      <c r="H14" s="35"/>
      <c r="I14" s="34"/>
    </row>
    <row r="15" spans="1:9" ht="30" customHeight="1" x14ac:dyDescent="0.2">
      <c r="A15" s="168" t="s">
        <v>141</v>
      </c>
      <c r="B15" s="42" t="s">
        <v>137</v>
      </c>
      <c r="C15" s="169" t="s">
        <v>105</v>
      </c>
      <c r="D15" s="28" t="s">
        <v>77</v>
      </c>
      <c r="E15" s="33">
        <v>45239</v>
      </c>
      <c r="F15" s="148" t="s">
        <v>103</v>
      </c>
      <c r="G15" s="29"/>
      <c r="H15" s="35"/>
      <c r="I15" s="34"/>
    </row>
    <row r="16" spans="1:9" ht="33.75" customHeight="1" x14ac:dyDescent="0.2">
      <c r="A16" s="168" t="s">
        <v>142</v>
      </c>
      <c r="B16" s="42" t="s">
        <v>139</v>
      </c>
      <c r="C16" s="169" t="s">
        <v>106</v>
      </c>
      <c r="D16" s="28" t="s">
        <v>77</v>
      </c>
      <c r="E16" s="33">
        <v>45239</v>
      </c>
      <c r="F16" s="148" t="s">
        <v>103</v>
      </c>
      <c r="G16" s="29"/>
      <c r="H16" s="35"/>
      <c r="I16" s="34"/>
    </row>
    <row r="17" spans="1:9" ht="31.5" customHeight="1" x14ac:dyDescent="0.2">
      <c r="A17" s="168" t="s">
        <v>143</v>
      </c>
      <c r="B17" s="42" t="s">
        <v>184</v>
      </c>
      <c r="C17" s="169" t="s">
        <v>185</v>
      </c>
      <c r="D17" s="28" t="s">
        <v>77</v>
      </c>
      <c r="E17" s="33">
        <v>45239</v>
      </c>
      <c r="F17" s="148" t="s">
        <v>103</v>
      </c>
      <c r="G17" s="29"/>
      <c r="H17" s="35"/>
      <c r="I17" s="34"/>
    </row>
    <row r="18" spans="1:9" ht="15" customHeight="1" x14ac:dyDescent="0.2">
      <c r="A18" s="30">
        <f>MAX(A$12:A17)+1</f>
        <v>1</v>
      </c>
      <c r="B18" s="43"/>
      <c r="C18" s="31"/>
      <c r="D18" s="28" t="s">
        <v>77</v>
      </c>
      <c r="E18" s="33"/>
      <c r="F18" s="34"/>
      <c r="G18" s="29"/>
      <c r="H18" s="35"/>
      <c r="I18" s="34"/>
    </row>
    <row r="19" spans="1:9" ht="15.75" customHeight="1" x14ac:dyDescent="0.2">
      <c r="A19" s="30">
        <f>MAX(A$12:A18)+1</f>
        <v>2</v>
      </c>
      <c r="B19" s="32"/>
      <c r="C19" s="31"/>
      <c r="D19" s="28" t="s">
        <v>77</v>
      </c>
      <c r="E19" s="33"/>
      <c r="F19" s="34"/>
      <c r="G19" s="29"/>
      <c r="H19" s="35"/>
      <c r="I19" s="34"/>
    </row>
    <row r="20" spans="1:9" ht="15" customHeight="1" x14ac:dyDescent="0.2">
      <c r="A20" s="30">
        <f>MAX(A$12:A19)+1</f>
        <v>3</v>
      </c>
      <c r="B20" s="31"/>
      <c r="C20" s="31"/>
      <c r="D20" s="28" t="s">
        <v>77</v>
      </c>
      <c r="E20" s="33"/>
      <c r="F20" s="34"/>
      <c r="G20" s="29"/>
      <c r="H20" s="35"/>
      <c r="I20" s="34"/>
    </row>
    <row r="21" spans="1:9" x14ac:dyDescent="0.2">
      <c r="A21" s="30">
        <f>MAX(A$12:A20)+1</f>
        <v>4</v>
      </c>
      <c r="B21" s="32"/>
      <c r="C21" s="31"/>
      <c r="D21" s="28" t="s">
        <v>77</v>
      </c>
      <c r="E21" s="33"/>
      <c r="F21" s="34"/>
      <c r="G21" s="29"/>
      <c r="H21" s="35"/>
      <c r="I21" s="34"/>
    </row>
    <row r="22" spans="1:9" x14ac:dyDescent="0.2">
      <c r="A22" s="30">
        <f>MAX(A$12:A21)+1</f>
        <v>5</v>
      </c>
      <c r="B22" s="32"/>
      <c r="C22" s="31"/>
      <c r="D22" s="28" t="s">
        <v>77</v>
      </c>
      <c r="E22" s="33"/>
      <c r="F22" s="34"/>
      <c r="G22" s="29"/>
      <c r="H22" s="35"/>
      <c r="I22" s="34"/>
    </row>
    <row r="23" spans="1:9" x14ac:dyDescent="0.2">
      <c r="A23" s="30">
        <f>MAX(A$12:A22)+1</f>
        <v>6</v>
      </c>
      <c r="B23" s="31"/>
      <c r="C23" s="31"/>
      <c r="D23" s="28" t="s">
        <v>77</v>
      </c>
      <c r="E23" s="33"/>
      <c r="F23" s="34"/>
      <c r="G23" s="29"/>
      <c r="H23" s="35"/>
      <c r="I23" s="34"/>
    </row>
    <row r="24" spans="1:9" x14ac:dyDescent="0.2">
      <c r="A24" s="30">
        <f>MAX(A$12:A23)+1</f>
        <v>7</v>
      </c>
      <c r="B24" s="32"/>
      <c r="C24" s="31"/>
      <c r="D24" s="28" t="s">
        <v>77</v>
      </c>
      <c r="E24" s="33"/>
      <c r="F24" s="34"/>
      <c r="G24" s="29"/>
      <c r="H24" s="35"/>
      <c r="I24" s="34"/>
    </row>
    <row r="25" spans="1:9" x14ac:dyDescent="0.2">
      <c r="A25" s="30">
        <f>MAX(A$12:A24)+1</f>
        <v>8</v>
      </c>
      <c r="B25" s="32"/>
      <c r="C25" s="31"/>
      <c r="D25" s="28" t="s">
        <v>77</v>
      </c>
      <c r="E25" s="33"/>
      <c r="F25" s="34"/>
      <c r="G25" s="29"/>
      <c r="H25" s="35"/>
      <c r="I25" s="34"/>
    </row>
    <row r="26" spans="1:9" x14ac:dyDescent="0.2">
      <c r="A26" s="30">
        <f>MAX(A$12:A25)+1</f>
        <v>9</v>
      </c>
      <c r="B26" s="31"/>
      <c r="C26" s="31"/>
      <c r="D26" s="28" t="s">
        <v>77</v>
      </c>
      <c r="E26" s="33"/>
      <c r="F26" s="34"/>
      <c r="G26" s="29"/>
      <c r="H26" s="35"/>
      <c r="I26" s="34"/>
    </row>
    <row r="27" spans="1:9" x14ac:dyDescent="0.2">
      <c r="A27" s="30">
        <f>MAX(A$12:A26)+1</f>
        <v>10</v>
      </c>
      <c r="B27" s="32"/>
      <c r="C27" s="31"/>
      <c r="D27" s="28" t="s">
        <v>77</v>
      </c>
      <c r="E27" s="33"/>
      <c r="F27" s="34"/>
      <c r="G27" s="29"/>
      <c r="H27" s="35"/>
      <c r="I27" s="34"/>
    </row>
    <row r="28" spans="1:9" x14ac:dyDescent="0.2">
      <c r="A28" s="30">
        <f>MAX(A$12:A27)+1</f>
        <v>11</v>
      </c>
      <c r="B28" s="32"/>
      <c r="C28" s="31"/>
      <c r="D28" s="28" t="s">
        <v>77</v>
      </c>
      <c r="E28" s="33"/>
      <c r="F28" s="34"/>
      <c r="G28" s="29"/>
      <c r="H28" s="35"/>
      <c r="I28" s="34"/>
    </row>
    <row r="29" spans="1:9" x14ac:dyDescent="0.2">
      <c r="A29" s="30">
        <f>MAX(A$12:A28)+1</f>
        <v>12</v>
      </c>
      <c r="B29" s="31"/>
      <c r="C29" s="31"/>
      <c r="D29" s="28" t="s">
        <v>77</v>
      </c>
      <c r="E29" s="33"/>
      <c r="F29" s="34"/>
      <c r="G29" s="29"/>
      <c r="H29" s="35"/>
      <c r="I29" s="34"/>
    </row>
    <row r="30" spans="1:9" x14ac:dyDescent="0.2">
      <c r="A30" s="30">
        <f>MAX(A$12:A29)+1</f>
        <v>13</v>
      </c>
      <c r="B30" s="32"/>
      <c r="C30" s="31"/>
      <c r="D30" s="28" t="s">
        <v>77</v>
      </c>
      <c r="E30" s="33"/>
      <c r="F30" s="34"/>
      <c r="G30" s="29"/>
      <c r="H30" s="35"/>
      <c r="I30" s="34"/>
    </row>
    <row r="31" spans="1:9" x14ac:dyDescent="0.2">
      <c r="A31" s="30">
        <f>MAX(A$12:A30)+1</f>
        <v>14</v>
      </c>
      <c r="B31" s="32"/>
      <c r="C31" s="31"/>
      <c r="D31" s="28" t="s">
        <v>77</v>
      </c>
      <c r="E31" s="33"/>
      <c r="F31" s="34"/>
      <c r="G31" s="29"/>
      <c r="H31" s="35"/>
      <c r="I31" s="34"/>
    </row>
    <row r="32" spans="1:9" x14ac:dyDescent="0.2">
      <c r="A32" s="30">
        <f>MAX(A$12:A31)+1</f>
        <v>15</v>
      </c>
      <c r="B32" s="31"/>
      <c r="C32" s="31"/>
      <c r="D32" s="28" t="s">
        <v>77</v>
      </c>
      <c r="E32" s="33"/>
      <c r="F32" s="34"/>
      <c r="G32" s="29"/>
      <c r="H32" s="35"/>
      <c r="I32" s="34"/>
    </row>
    <row r="33" spans="1:9" x14ac:dyDescent="0.2">
      <c r="A33" s="30">
        <f>MAX(A$12:A32)+1</f>
        <v>16</v>
      </c>
      <c r="B33" s="32"/>
      <c r="C33" s="31"/>
      <c r="D33" s="28" t="s">
        <v>77</v>
      </c>
      <c r="E33" s="33"/>
      <c r="F33" s="34"/>
      <c r="G33" s="29"/>
      <c r="H33" s="35"/>
      <c r="I33" s="34"/>
    </row>
    <row r="34" spans="1:9" x14ac:dyDescent="0.2">
      <c r="A34" s="30">
        <f>MAX(A$12:A33)+1</f>
        <v>17</v>
      </c>
      <c r="B34" s="32"/>
      <c r="C34" s="31"/>
      <c r="D34" s="28" t="s">
        <v>77</v>
      </c>
      <c r="E34" s="33"/>
      <c r="F34" s="34"/>
      <c r="G34" s="29"/>
      <c r="H34" s="35"/>
      <c r="I34" s="34"/>
    </row>
    <row r="35" spans="1:9" x14ac:dyDescent="0.2">
      <c r="A35" s="30">
        <f>MAX(A$12:A34)+1</f>
        <v>18</v>
      </c>
      <c r="B35" s="31"/>
      <c r="C35" s="31"/>
      <c r="D35" s="28" t="s">
        <v>77</v>
      </c>
      <c r="E35" s="33"/>
      <c r="F35" s="34"/>
      <c r="G35" s="29"/>
      <c r="H35" s="35"/>
      <c r="I35" s="34"/>
    </row>
    <row r="36" spans="1:9" x14ac:dyDescent="0.2">
      <c r="A36" s="30">
        <f>MAX(A$12:A35)+1</f>
        <v>19</v>
      </c>
      <c r="B36" s="32"/>
      <c r="C36" s="31"/>
      <c r="D36" s="28" t="s">
        <v>77</v>
      </c>
      <c r="E36" s="33"/>
      <c r="F36" s="34"/>
      <c r="G36" s="29"/>
      <c r="H36" s="35"/>
      <c r="I36" s="34"/>
    </row>
    <row r="37" spans="1:9" x14ac:dyDescent="0.2">
      <c r="A37" s="30">
        <f>MAX(A$12:A36)+1</f>
        <v>20</v>
      </c>
      <c r="B37" s="32"/>
      <c r="C37" s="31"/>
      <c r="D37" s="28" t="s">
        <v>77</v>
      </c>
      <c r="E37" s="33"/>
      <c r="F37" s="34"/>
      <c r="G37" s="29"/>
      <c r="H37" s="35"/>
      <c r="I37" s="34"/>
    </row>
    <row r="38" spans="1:9" x14ac:dyDescent="0.2">
      <c r="A38" s="30">
        <f>MAX(A$12:A37)+1</f>
        <v>21</v>
      </c>
      <c r="B38" s="31"/>
      <c r="C38" s="31"/>
      <c r="D38" s="28" t="s">
        <v>77</v>
      </c>
      <c r="E38" s="33"/>
      <c r="F38" s="34"/>
      <c r="G38" s="29"/>
      <c r="H38" s="35"/>
      <c r="I38" s="34"/>
    </row>
    <row r="39" spans="1:9" x14ac:dyDescent="0.2">
      <c r="A39" s="30">
        <f>MAX(A$12:A38)+1</f>
        <v>22</v>
      </c>
      <c r="B39" s="32"/>
      <c r="C39" s="31"/>
      <c r="D39" s="28" t="s">
        <v>77</v>
      </c>
      <c r="E39" s="33"/>
      <c r="F39" s="34"/>
      <c r="G39" s="29"/>
      <c r="H39" s="35"/>
      <c r="I39" s="34"/>
    </row>
    <row r="40" spans="1:9" x14ac:dyDescent="0.2">
      <c r="A40" s="30">
        <f>MAX(A$12:A39)+1</f>
        <v>23</v>
      </c>
      <c r="B40" s="32"/>
      <c r="C40" s="31"/>
      <c r="D40" s="28" t="s">
        <v>77</v>
      </c>
      <c r="E40" s="33"/>
      <c r="F40" s="34"/>
      <c r="G40" s="29"/>
      <c r="H40" s="35"/>
      <c r="I40" s="34"/>
    </row>
    <row r="41" spans="1:9" x14ac:dyDescent="0.2">
      <c r="A41" s="30">
        <f>MAX(A$12:A40)+1</f>
        <v>24</v>
      </c>
      <c r="B41" s="31"/>
      <c r="C41" s="31"/>
      <c r="D41" s="28" t="s">
        <v>77</v>
      </c>
      <c r="E41" s="33"/>
      <c r="F41" s="34"/>
      <c r="G41" s="29"/>
      <c r="H41" s="35"/>
      <c r="I41" s="34"/>
    </row>
    <row r="42" spans="1:9" x14ac:dyDescent="0.2">
      <c r="A42" s="30">
        <f>MAX(A$12:A41)+1</f>
        <v>25</v>
      </c>
      <c r="B42" s="32"/>
      <c r="C42" s="31"/>
      <c r="D42" s="28" t="s">
        <v>77</v>
      </c>
      <c r="E42" s="33"/>
      <c r="F42" s="34"/>
      <c r="G42" s="29"/>
      <c r="H42" s="35"/>
      <c r="I42" s="34"/>
    </row>
    <row r="43" spans="1:9" x14ac:dyDescent="0.2">
      <c r="A43" s="30">
        <f>MAX(A$12:A42)+1</f>
        <v>26</v>
      </c>
      <c r="B43" s="32"/>
      <c r="C43" s="31"/>
      <c r="D43" s="28" t="s">
        <v>77</v>
      </c>
      <c r="E43" s="33"/>
      <c r="F43" s="34"/>
      <c r="G43" s="29"/>
      <c r="H43" s="35"/>
      <c r="I43" s="34"/>
    </row>
    <row r="44" spans="1:9" x14ac:dyDescent="0.2">
      <c r="A44" s="30">
        <f>MAX(A$12:A43)+1</f>
        <v>27</v>
      </c>
      <c r="B44" s="31"/>
      <c r="C44" s="31"/>
      <c r="D44" s="28" t="s">
        <v>77</v>
      </c>
      <c r="E44" s="33"/>
      <c r="F44" s="34"/>
      <c r="G44" s="29"/>
      <c r="H44" s="35"/>
      <c r="I44" s="34"/>
    </row>
    <row r="45" spans="1:9" x14ac:dyDescent="0.2">
      <c r="A45" s="30">
        <f>MAX(A$12:A44)+1</f>
        <v>28</v>
      </c>
      <c r="B45" s="32"/>
      <c r="C45" s="31"/>
      <c r="D45" s="28" t="s">
        <v>77</v>
      </c>
      <c r="E45" s="33"/>
      <c r="F45" s="34"/>
      <c r="G45" s="29"/>
      <c r="H45" s="35"/>
      <c r="I45" s="34"/>
    </row>
    <row r="46" spans="1:9" x14ac:dyDescent="0.2">
      <c r="A46" s="30">
        <f>MAX(A$12:A45)+1</f>
        <v>29</v>
      </c>
      <c r="B46" s="32"/>
      <c r="C46" s="31"/>
      <c r="D46" s="28" t="s">
        <v>77</v>
      </c>
      <c r="E46" s="33"/>
      <c r="F46" s="34"/>
      <c r="G46" s="29"/>
      <c r="H46" s="35"/>
      <c r="I46" s="34"/>
    </row>
    <row r="47" spans="1:9" x14ac:dyDescent="0.2">
      <c r="A47" s="30">
        <f>MAX(A$12:A46)+1</f>
        <v>30</v>
      </c>
      <c r="B47" s="31"/>
      <c r="C47" s="31"/>
      <c r="D47" s="28" t="s">
        <v>77</v>
      </c>
      <c r="E47" s="33"/>
      <c r="F47" s="34"/>
      <c r="G47" s="29"/>
      <c r="H47" s="35"/>
      <c r="I47" s="34"/>
    </row>
    <row r="48" spans="1:9" x14ac:dyDescent="0.2">
      <c r="A48" s="30">
        <f>MAX(A$12:A47)+1</f>
        <v>31</v>
      </c>
      <c r="B48" s="32"/>
      <c r="C48" s="31"/>
      <c r="D48" s="28" t="s">
        <v>77</v>
      </c>
      <c r="E48" s="33"/>
      <c r="F48" s="34"/>
      <c r="G48" s="29"/>
      <c r="H48" s="35"/>
      <c r="I48" s="34"/>
    </row>
    <row r="49" spans="1:9" x14ac:dyDescent="0.2">
      <c r="A49" s="30">
        <f>MAX(A$12:A48)+1</f>
        <v>32</v>
      </c>
      <c r="B49" s="32"/>
      <c r="C49" s="31"/>
      <c r="D49" s="28" t="s">
        <v>77</v>
      </c>
      <c r="E49" s="33"/>
      <c r="F49" s="34"/>
      <c r="G49" s="29"/>
      <c r="H49" s="35"/>
      <c r="I49" s="34"/>
    </row>
    <row r="50" spans="1:9" x14ac:dyDescent="0.2">
      <c r="A50" s="30">
        <f>MAX(A$12:A49)+1</f>
        <v>33</v>
      </c>
      <c r="B50" s="31"/>
      <c r="C50" s="31"/>
      <c r="D50" s="28" t="s">
        <v>77</v>
      </c>
      <c r="E50" s="33"/>
      <c r="F50" s="34"/>
      <c r="G50" s="29"/>
      <c r="H50" s="35"/>
      <c r="I50" s="34"/>
    </row>
    <row r="51" spans="1:9" x14ac:dyDescent="0.2">
      <c r="A51" s="30">
        <f>MAX(A$12:A50)+1</f>
        <v>34</v>
      </c>
      <c r="B51" s="32"/>
      <c r="C51" s="31"/>
      <c r="D51" s="28" t="s">
        <v>77</v>
      </c>
      <c r="E51" s="33"/>
      <c r="F51" s="34"/>
      <c r="G51" s="29"/>
      <c r="H51" s="35"/>
      <c r="I51" s="34"/>
    </row>
    <row r="52" spans="1:9" x14ac:dyDescent="0.2">
      <c r="A52" s="30">
        <f>MAX(A$12:A51)+1</f>
        <v>35</v>
      </c>
      <c r="B52" s="32"/>
      <c r="C52" s="31"/>
      <c r="D52" s="28" t="s">
        <v>77</v>
      </c>
      <c r="E52" s="33"/>
      <c r="F52" s="34"/>
      <c r="G52" s="29"/>
      <c r="H52" s="35"/>
      <c r="I52" s="34"/>
    </row>
    <row r="53" spans="1:9" x14ac:dyDescent="0.2">
      <c r="A53" s="30">
        <f>MAX(A$12:A52)+1</f>
        <v>36</v>
      </c>
      <c r="B53" s="31"/>
      <c r="C53" s="31"/>
      <c r="D53" s="28" t="s">
        <v>77</v>
      </c>
      <c r="E53" s="33"/>
      <c r="F53" s="34"/>
      <c r="G53" s="29"/>
      <c r="H53" s="35"/>
      <c r="I53" s="34"/>
    </row>
    <row r="54" spans="1:9" x14ac:dyDescent="0.2">
      <c r="A54" s="30">
        <f>MAX(A$12:A53)+1</f>
        <v>37</v>
      </c>
      <c r="B54" s="32"/>
      <c r="C54" s="31"/>
      <c r="D54" s="28" t="s">
        <v>77</v>
      </c>
      <c r="E54" s="33"/>
      <c r="F54" s="34"/>
      <c r="G54" s="29"/>
      <c r="H54" s="35"/>
      <c r="I54" s="34"/>
    </row>
    <row r="55" spans="1:9" x14ac:dyDescent="0.2">
      <c r="A55" s="30">
        <f>MAX(A$12:A54)+1</f>
        <v>38</v>
      </c>
      <c r="B55" s="32"/>
      <c r="C55" s="31"/>
      <c r="D55" s="28" t="s">
        <v>77</v>
      </c>
      <c r="E55" s="33"/>
      <c r="F55" s="34"/>
      <c r="G55" s="29"/>
      <c r="H55" s="35"/>
      <c r="I55" s="34"/>
    </row>
    <row r="56" spans="1:9" x14ac:dyDescent="0.2">
      <c r="A56" s="30">
        <f>MAX(A$12:A55)+1</f>
        <v>39</v>
      </c>
      <c r="B56" s="31"/>
      <c r="C56" s="31"/>
      <c r="D56" s="28" t="s">
        <v>77</v>
      </c>
      <c r="E56" s="33"/>
      <c r="F56" s="34"/>
      <c r="G56" s="29"/>
      <c r="H56" s="35"/>
      <c r="I56" s="34"/>
    </row>
    <row r="57" spans="1:9" x14ac:dyDescent="0.2">
      <c r="A57" s="30">
        <f>MAX(A$12:A56)+1</f>
        <v>40</v>
      </c>
      <c r="B57" s="32"/>
      <c r="C57" s="31"/>
      <c r="D57" s="28" t="s">
        <v>77</v>
      </c>
      <c r="E57" s="33"/>
      <c r="F57" s="34"/>
      <c r="G57" s="29"/>
      <c r="H57" s="35"/>
      <c r="I57" s="34"/>
    </row>
    <row r="58" spans="1:9" x14ac:dyDescent="0.2">
      <c r="A58" s="30">
        <f>MAX(A$12:A57)+1</f>
        <v>41</v>
      </c>
      <c r="B58" s="32"/>
      <c r="C58" s="31"/>
      <c r="D58" s="28" t="s">
        <v>77</v>
      </c>
      <c r="E58" s="33"/>
      <c r="F58" s="34"/>
      <c r="G58" s="29"/>
      <c r="H58" s="35"/>
      <c r="I58" s="34"/>
    </row>
    <row r="59" spans="1:9" x14ac:dyDescent="0.2">
      <c r="A59" s="30">
        <f>MAX(A$12:A58)+1</f>
        <v>42</v>
      </c>
      <c r="B59" s="31"/>
      <c r="C59" s="31"/>
      <c r="D59" s="28" t="s">
        <v>77</v>
      </c>
      <c r="E59" s="33"/>
      <c r="F59" s="34"/>
      <c r="G59" s="29"/>
      <c r="H59" s="35"/>
      <c r="I59" s="34"/>
    </row>
    <row r="60" spans="1:9" x14ac:dyDescent="0.2">
      <c r="A60" s="284"/>
      <c r="B60" s="284"/>
      <c r="C60" s="284"/>
      <c r="D60" s="284"/>
      <c r="E60" s="284"/>
      <c r="F60" s="284"/>
      <c r="G60" s="284"/>
      <c r="H60" s="284"/>
      <c r="I60" s="284"/>
    </row>
    <row r="61" spans="1:9" x14ac:dyDescent="0.2">
      <c r="A61" s="285" t="s">
        <v>78</v>
      </c>
      <c r="B61" s="285"/>
      <c r="C61" s="285"/>
      <c r="D61" s="285"/>
      <c r="E61" s="285"/>
      <c r="F61" s="285"/>
      <c r="G61" s="285"/>
      <c r="H61" s="285"/>
      <c r="I61" s="285"/>
    </row>
  </sheetData>
  <mergeCells count="4">
    <mergeCell ref="A1:I1"/>
    <mergeCell ref="A13:I13"/>
    <mergeCell ref="A60:I60"/>
    <mergeCell ref="A61:I61"/>
  </mergeCells>
  <phoneticPr fontId="7" type="noConversion"/>
  <conditionalFormatting sqref="D14:D59">
    <cfRule type="cellIs" dxfId="5" priority="1" stopIfTrue="1" operator="equal">
      <formula>"F"</formula>
    </cfRule>
    <cfRule type="cellIs" dxfId="4" priority="2" stopIfTrue="1" operator="equal">
      <formula>"B"</formula>
    </cfRule>
    <cfRule type="cellIs" dxfId="3" priority="3" stopIfTrue="1" operator="equal">
      <formula>"u"</formula>
    </cfRule>
  </conditionalFormatting>
  <dataValidations count="3">
    <dataValidation allowBlank="1" showErrorMessage="1" sqref="A12:B12" xr:uid="{00000000-0002-0000-2700-000000000000}"/>
    <dataValidation allowBlank="1" showErrorMessage="1" promptTitle="Valid values include:" sqref="D12" xr:uid="{00000000-0002-0000-2700-000001000000}"/>
    <dataValidation type="list" showInputMessage="1" showErrorMessage="1" promptTitle="Valid values include:" prompt="U - Untested_x000a_P - Pass_x000a_F - Fail_x000a_B - Blocked_x000a_S - Skipped_x000a_n/a - Not applicable_x000a_" sqref="D14:D59" xr:uid="{00000000-0002-0000-2700-000002000000}">
      <formula1>"U,P,F,B,S,n/a"</formula1>
    </dataValidation>
  </dataValidations>
  <pageMargins left="0.75" right="0.75" top="1" bottom="1" header="0.5" footer="0.5"/>
  <pageSetup paperSize="9" orientation="portrait" horizontalDpi="0" verticalDpi="0" r:id="rId1"/>
  <drawing r:id="rId2"/>
  <legacyDrawing r:id="rId3"/>
  <oleObjects>
    <mc:AlternateContent xmlns:mc="http://schemas.openxmlformats.org/markup-compatibility/2006">
      <mc:Choice Requires="x14">
        <oleObject progId="Paint.Picture" shapeId="176129" r:id="rId4">
          <objectPr defaultSize="0" altText="" r:id="rId5">
            <anchor moveWithCells="1">
              <from>
                <xdr:col>8</xdr:col>
                <xdr:colOff>19050</xdr:colOff>
                <xdr:row>11</xdr:row>
                <xdr:rowOff>190500</xdr:rowOff>
              </from>
              <to>
                <xdr:col>9</xdr:col>
                <xdr:colOff>0</xdr:colOff>
                <xdr:row>11</xdr:row>
                <xdr:rowOff>342900</xdr:rowOff>
              </to>
            </anchor>
          </objectPr>
        </oleObject>
      </mc:Choice>
      <mc:Fallback>
        <oleObject progId="Paint.Picture" shapeId="17612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17B96-DBDE-4E17-96FA-EBC10690B09A}">
  <dimension ref="A1:G124"/>
  <sheetViews>
    <sheetView tabSelected="1" topLeftCell="A109" workbookViewId="0">
      <selection activeCell="C115" sqref="C115"/>
    </sheetView>
  </sheetViews>
  <sheetFormatPr defaultRowHeight="12.75" x14ac:dyDescent="0.2"/>
  <cols>
    <col min="2" max="2" width="38" customWidth="1"/>
    <col min="3" max="3" width="27.85546875" customWidth="1"/>
    <col min="4" max="4" width="66.7109375" customWidth="1"/>
    <col min="5" max="5" width="13.5703125" customWidth="1"/>
    <col min="6" max="6" width="23.28515625" customWidth="1"/>
    <col min="7" max="7" width="23.85546875" customWidth="1"/>
  </cols>
  <sheetData>
    <row r="1" spans="1:7" ht="16.5" thickBot="1" x14ac:dyDescent="0.25">
      <c r="A1" s="292" t="s">
        <v>135</v>
      </c>
      <c r="B1" s="292"/>
      <c r="C1" s="292"/>
      <c r="D1" s="292"/>
      <c r="E1" s="292"/>
      <c r="F1" s="292"/>
      <c r="G1" s="292"/>
    </row>
    <row r="2" spans="1:7" ht="22.5" customHeight="1" thickTop="1" x14ac:dyDescent="0.2">
      <c r="A2" s="170"/>
      <c r="B2" s="171" t="s">
        <v>79</v>
      </c>
      <c r="C2" s="306" t="s">
        <v>107</v>
      </c>
      <c r="D2" s="294"/>
      <c r="E2" s="295"/>
      <c r="F2" s="172" t="s">
        <v>80</v>
      </c>
      <c r="G2" s="173" t="s">
        <v>136</v>
      </c>
    </row>
    <row r="3" spans="1:7" ht="21" customHeight="1" x14ac:dyDescent="0.2">
      <c r="A3" s="149"/>
      <c r="B3" s="150" t="s">
        <v>81</v>
      </c>
      <c r="C3" s="299" t="s">
        <v>109</v>
      </c>
      <c r="D3" s="297"/>
      <c r="E3" s="297"/>
      <c r="F3" s="297"/>
      <c r="G3" s="298"/>
    </row>
    <row r="4" spans="1:7" ht="23.25" customHeight="1" x14ac:dyDescent="0.2">
      <c r="A4" s="151"/>
      <c r="B4" s="150" t="s">
        <v>82</v>
      </c>
      <c r="C4" s="299" t="s">
        <v>110</v>
      </c>
      <c r="D4" s="297"/>
      <c r="E4" s="297"/>
      <c r="F4" s="297"/>
      <c r="G4" s="298"/>
    </row>
    <row r="5" spans="1:7" ht="23.25" customHeight="1" x14ac:dyDescent="0.2">
      <c r="A5" s="151"/>
      <c r="B5" s="150" t="s">
        <v>83</v>
      </c>
      <c r="C5" s="307"/>
      <c r="D5" s="307"/>
      <c r="E5" s="307"/>
      <c r="F5" s="307"/>
      <c r="G5" s="307"/>
    </row>
    <row r="6" spans="1:7" ht="45.75" customHeight="1" thickBot="1" x14ac:dyDescent="0.25">
      <c r="A6" s="152"/>
      <c r="B6" s="153" t="s">
        <v>84</v>
      </c>
      <c r="C6" s="308" t="s">
        <v>206</v>
      </c>
      <c r="D6" s="309"/>
      <c r="E6" s="309"/>
      <c r="F6" s="309"/>
      <c r="G6" s="310"/>
    </row>
    <row r="7" spans="1:7" ht="14.25" customHeight="1" x14ac:dyDescent="0.2">
      <c r="A7" s="154"/>
      <c r="B7" s="155" t="s">
        <v>85</v>
      </c>
      <c r="C7" s="286" t="s">
        <v>103</v>
      </c>
      <c r="D7" s="287"/>
      <c r="E7" s="288"/>
      <c r="F7" s="156" t="s">
        <v>86</v>
      </c>
      <c r="G7" s="174"/>
    </row>
    <row r="8" spans="1:7" ht="13.5" thickBot="1" x14ac:dyDescent="0.25">
      <c r="A8" s="157"/>
      <c r="B8" s="158" t="s">
        <v>87</v>
      </c>
      <c r="C8" s="289" t="s">
        <v>88</v>
      </c>
      <c r="D8" s="290"/>
      <c r="E8" s="291"/>
      <c r="F8" s="159" t="s">
        <v>89</v>
      </c>
      <c r="G8" s="191">
        <v>45239</v>
      </c>
    </row>
    <row r="9" spans="1:7" ht="24.75" customHeight="1" thickBot="1" x14ac:dyDescent="0.25">
      <c r="A9" s="160" t="s">
        <v>90</v>
      </c>
      <c r="B9" s="161" t="s">
        <v>91</v>
      </c>
      <c r="C9" s="161" t="s">
        <v>95</v>
      </c>
      <c r="D9" s="161" t="s">
        <v>92</v>
      </c>
      <c r="E9" s="161" t="s">
        <v>96</v>
      </c>
      <c r="F9" s="162" t="s">
        <v>74</v>
      </c>
      <c r="G9" s="175" t="s">
        <v>93</v>
      </c>
    </row>
    <row r="10" spans="1:7" ht="22.5" customHeight="1" x14ac:dyDescent="0.2">
      <c r="A10" s="163">
        <v>1</v>
      </c>
      <c r="B10" s="176" t="s">
        <v>112</v>
      </c>
      <c r="C10" s="176"/>
      <c r="D10" s="177" t="s">
        <v>113</v>
      </c>
      <c r="E10" s="178"/>
      <c r="F10" s="179" t="s">
        <v>77</v>
      </c>
      <c r="G10" s="180"/>
    </row>
    <row r="11" spans="1:7" ht="148.5" customHeight="1" x14ac:dyDescent="0.2">
      <c r="A11" s="163">
        <v>2</v>
      </c>
      <c r="B11" s="39" t="s">
        <v>209</v>
      </c>
      <c r="C11" s="39"/>
      <c r="D11" s="40" t="s">
        <v>147</v>
      </c>
      <c r="E11" s="178"/>
      <c r="F11" s="179" t="s">
        <v>77</v>
      </c>
      <c r="G11" s="181"/>
    </row>
    <row r="12" spans="1:7" ht="149.25" customHeight="1" x14ac:dyDescent="0.2">
      <c r="A12" s="163">
        <v>3</v>
      </c>
      <c r="B12" s="197" t="s">
        <v>158</v>
      </c>
      <c r="C12" s="182"/>
      <c r="D12" s="192" t="s">
        <v>186</v>
      </c>
      <c r="E12" s="183"/>
      <c r="F12" s="179" t="s">
        <v>77</v>
      </c>
      <c r="G12" s="184"/>
    </row>
    <row r="13" spans="1:7" ht="27" customHeight="1" x14ac:dyDescent="0.2">
      <c r="A13" s="163">
        <v>5</v>
      </c>
      <c r="B13" s="185" t="s">
        <v>148</v>
      </c>
      <c r="C13" s="185"/>
      <c r="D13" s="185" t="s">
        <v>149</v>
      </c>
      <c r="E13" s="186"/>
      <c r="F13" s="179" t="s">
        <v>77</v>
      </c>
      <c r="G13" s="184"/>
    </row>
    <row r="14" spans="1:7" ht="118.5" customHeight="1" x14ac:dyDescent="0.2">
      <c r="A14" s="163">
        <v>6</v>
      </c>
      <c r="B14" s="185" t="s">
        <v>116</v>
      </c>
      <c r="C14" s="185"/>
      <c r="D14" s="185" t="s">
        <v>187</v>
      </c>
      <c r="E14" s="186"/>
      <c r="F14" s="179" t="s">
        <v>77</v>
      </c>
      <c r="G14" s="184"/>
    </row>
    <row r="15" spans="1:7" ht="30.75" customHeight="1" x14ac:dyDescent="0.2">
      <c r="A15" s="163">
        <v>7</v>
      </c>
      <c r="B15" s="185" t="s">
        <v>151</v>
      </c>
      <c r="C15" s="185"/>
      <c r="D15" s="185" t="s">
        <v>150</v>
      </c>
      <c r="E15" s="186"/>
      <c r="F15" s="179" t="s">
        <v>77</v>
      </c>
      <c r="G15" s="184"/>
    </row>
    <row r="16" spans="1:7" ht="140.25" customHeight="1" x14ac:dyDescent="0.2">
      <c r="A16" s="163">
        <v>8</v>
      </c>
      <c r="B16" s="185" t="s">
        <v>119</v>
      </c>
      <c r="C16" s="185"/>
      <c r="D16" s="185" t="s">
        <v>188</v>
      </c>
      <c r="E16" s="186"/>
      <c r="F16" s="179" t="s">
        <v>77</v>
      </c>
      <c r="G16" s="184"/>
    </row>
    <row r="17" spans="1:7" ht="29.25" customHeight="1" x14ac:dyDescent="0.2">
      <c r="A17" s="163">
        <v>9</v>
      </c>
      <c r="B17" s="185" t="s">
        <v>191</v>
      </c>
      <c r="C17" s="185"/>
      <c r="D17" s="185" t="s">
        <v>192</v>
      </c>
      <c r="E17" s="186"/>
      <c r="F17" s="179" t="s">
        <v>77</v>
      </c>
      <c r="G17" s="184"/>
    </row>
    <row r="18" spans="1:7" ht="29.25" customHeight="1" x14ac:dyDescent="0.2">
      <c r="A18" s="163">
        <v>10</v>
      </c>
      <c r="B18" s="185" t="s">
        <v>120</v>
      </c>
      <c r="C18" s="185"/>
      <c r="D18" s="185" t="s">
        <v>121</v>
      </c>
      <c r="E18" s="186"/>
      <c r="F18" s="179" t="s">
        <v>77</v>
      </c>
      <c r="G18" s="184"/>
    </row>
    <row r="19" spans="1:7" ht="30" customHeight="1" x14ac:dyDescent="0.2">
      <c r="A19" s="163">
        <v>11</v>
      </c>
      <c r="B19" s="185" t="s">
        <v>122</v>
      </c>
      <c r="C19" s="185"/>
      <c r="D19" s="185" t="s">
        <v>123</v>
      </c>
      <c r="E19" s="186"/>
      <c r="F19" s="179" t="s">
        <v>77</v>
      </c>
      <c r="G19" s="184"/>
    </row>
    <row r="20" spans="1:7" ht="30" customHeight="1" x14ac:dyDescent="0.2">
      <c r="A20" s="163">
        <v>12</v>
      </c>
      <c r="B20" s="185" t="s">
        <v>156</v>
      </c>
      <c r="C20" s="185"/>
      <c r="D20" s="185" t="s">
        <v>157</v>
      </c>
      <c r="E20" s="186"/>
      <c r="F20" s="179" t="s">
        <v>77</v>
      </c>
      <c r="G20" s="184"/>
    </row>
    <row r="21" spans="1:7" ht="81" customHeight="1" x14ac:dyDescent="0.2">
      <c r="A21" s="163">
        <v>13</v>
      </c>
      <c r="B21" s="185" t="s">
        <v>100</v>
      </c>
      <c r="C21" s="185"/>
      <c r="D21" s="185" t="s">
        <v>193</v>
      </c>
      <c r="E21" s="186"/>
      <c r="F21" s="179" t="s">
        <v>77</v>
      </c>
      <c r="G21" s="187"/>
    </row>
    <row r="22" spans="1:7" ht="24" customHeight="1" x14ac:dyDescent="0.2">
      <c r="A22" s="163">
        <v>14</v>
      </c>
      <c r="B22" s="185" t="s">
        <v>152</v>
      </c>
      <c r="C22" s="185"/>
      <c r="D22" s="185" t="s">
        <v>153</v>
      </c>
      <c r="E22" s="186"/>
      <c r="F22" s="179" t="s">
        <v>77</v>
      </c>
      <c r="G22" s="187"/>
    </row>
    <row r="23" spans="1:7" ht="81.75" customHeight="1" x14ac:dyDescent="0.2">
      <c r="A23" s="163">
        <v>15</v>
      </c>
      <c r="B23" s="185" t="s">
        <v>154</v>
      </c>
      <c r="C23" s="185"/>
      <c r="D23" s="185" t="s">
        <v>194</v>
      </c>
      <c r="E23" s="186"/>
      <c r="F23" s="179" t="s">
        <v>77</v>
      </c>
      <c r="G23" s="187"/>
    </row>
    <row r="24" spans="1:7" ht="39" customHeight="1" x14ac:dyDescent="0.2">
      <c r="A24" s="163">
        <v>16</v>
      </c>
      <c r="B24" s="185" t="s">
        <v>155</v>
      </c>
      <c r="C24" s="185"/>
      <c r="D24" s="185" t="s">
        <v>195</v>
      </c>
      <c r="E24" s="186"/>
      <c r="F24" s="179" t="s">
        <v>77</v>
      </c>
      <c r="G24" s="187"/>
    </row>
    <row r="25" spans="1:7" ht="25.5" customHeight="1" x14ac:dyDescent="0.2">
      <c r="A25" s="163">
        <v>17</v>
      </c>
      <c r="B25" s="185" t="s">
        <v>155</v>
      </c>
      <c r="C25" s="185"/>
      <c r="D25" s="185" t="s">
        <v>189</v>
      </c>
      <c r="E25" s="186"/>
      <c r="F25" s="179" t="s">
        <v>77</v>
      </c>
      <c r="G25" s="187"/>
    </row>
    <row r="26" spans="1:7" ht="24.75" customHeight="1" x14ac:dyDescent="0.2">
      <c r="A26" s="163">
        <v>18</v>
      </c>
      <c r="B26" s="185" t="s">
        <v>158</v>
      </c>
      <c r="C26" s="185"/>
      <c r="D26" s="185" t="s">
        <v>128</v>
      </c>
      <c r="E26" s="186"/>
      <c r="F26" s="179" t="s">
        <v>77</v>
      </c>
      <c r="G26" s="184"/>
    </row>
    <row r="27" spans="1:7" ht="31.5" customHeight="1" x14ac:dyDescent="0.2">
      <c r="A27" s="163">
        <v>19</v>
      </c>
      <c r="B27" s="185" t="s">
        <v>129</v>
      </c>
      <c r="C27" s="185"/>
      <c r="D27" s="185" t="s">
        <v>99</v>
      </c>
      <c r="E27" s="186"/>
      <c r="F27" s="179" t="s">
        <v>77</v>
      </c>
      <c r="G27" s="184"/>
    </row>
    <row r="28" spans="1:7" ht="30.75" customHeight="1" x14ac:dyDescent="0.2">
      <c r="A28" s="163">
        <v>20</v>
      </c>
      <c r="B28" s="185" t="s">
        <v>130</v>
      </c>
      <c r="C28" s="185"/>
      <c r="D28" s="185" t="s">
        <v>131</v>
      </c>
      <c r="E28" s="186"/>
      <c r="F28" s="179" t="s">
        <v>77</v>
      </c>
      <c r="G28" s="184"/>
    </row>
    <row r="29" spans="1:7" ht="28.5" customHeight="1" x14ac:dyDescent="0.2">
      <c r="A29" s="163">
        <v>21</v>
      </c>
      <c r="B29" s="185" t="s">
        <v>159</v>
      </c>
      <c r="C29" s="185"/>
      <c r="D29" s="185" t="s">
        <v>190</v>
      </c>
      <c r="E29" s="186"/>
      <c r="F29" s="179" t="s">
        <v>77</v>
      </c>
      <c r="G29" s="184"/>
    </row>
    <row r="30" spans="1:7" ht="13.5" thickBot="1" x14ac:dyDescent="0.25">
      <c r="A30" s="188">
        <v>22</v>
      </c>
      <c r="B30" s="164" t="s">
        <v>94</v>
      </c>
      <c r="C30" s="164"/>
      <c r="D30" s="165"/>
      <c r="E30" s="165"/>
      <c r="F30" s="189" t="s">
        <v>68</v>
      </c>
      <c r="G30" s="190"/>
    </row>
    <row r="33" spans="1:7" ht="16.5" thickBot="1" x14ac:dyDescent="0.25">
      <c r="A33" s="292" t="s">
        <v>137</v>
      </c>
      <c r="B33" s="292"/>
      <c r="C33" s="292"/>
      <c r="D33" s="292"/>
      <c r="E33" s="292"/>
      <c r="F33" s="292"/>
      <c r="G33" s="292"/>
    </row>
    <row r="34" spans="1:7" ht="26.25" customHeight="1" thickTop="1" x14ac:dyDescent="0.2">
      <c r="A34" s="170"/>
      <c r="B34" s="171" t="s">
        <v>79</v>
      </c>
      <c r="C34" s="293" t="s">
        <v>175</v>
      </c>
      <c r="D34" s="294"/>
      <c r="E34" s="295"/>
      <c r="F34" s="172" t="s">
        <v>80</v>
      </c>
      <c r="G34" s="173" t="s">
        <v>138</v>
      </c>
    </row>
    <row r="35" spans="1:7" ht="21" customHeight="1" x14ac:dyDescent="0.2">
      <c r="A35" s="149"/>
      <c r="B35" s="150" t="s">
        <v>81</v>
      </c>
      <c r="C35" s="299" t="s">
        <v>109</v>
      </c>
      <c r="D35" s="297"/>
      <c r="E35" s="297"/>
      <c r="F35" s="297"/>
      <c r="G35" s="298"/>
    </row>
    <row r="36" spans="1:7" ht="21.75" customHeight="1" x14ac:dyDescent="0.2">
      <c r="A36" s="151"/>
      <c r="B36" s="150" t="s">
        <v>82</v>
      </c>
      <c r="C36" s="299" t="s">
        <v>110</v>
      </c>
      <c r="D36" s="297"/>
      <c r="E36" s="297"/>
      <c r="F36" s="297"/>
      <c r="G36" s="298"/>
    </row>
    <row r="37" spans="1:7" x14ac:dyDescent="0.2">
      <c r="A37" s="151"/>
      <c r="B37" s="150" t="s">
        <v>83</v>
      </c>
      <c r="C37" s="300"/>
      <c r="D37" s="301"/>
      <c r="E37" s="301"/>
      <c r="F37" s="301"/>
      <c r="G37" s="302"/>
    </row>
    <row r="38" spans="1:7" ht="45.75" customHeight="1" thickBot="1" x14ac:dyDescent="0.25">
      <c r="A38" s="152"/>
      <c r="B38" s="153" t="s">
        <v>84</v>
      </c>
      <c r="C38" s="303" t="s">
        <v>205</v>
      </c>
      <c r="D38" s="304"/>
      <c r="E38" s="304"/>
      <c r="F38" s="304"/>
      <c r="G38" s="305"/>
    </row>
    <row r="39" spans="1:7" x14ac:dyDescent="0.2">
      <c r="A39" s="154"/>
      <c r="B39" s="155" t="s">
        <v>85</v>
      </c>
      <c r="C39" s="286" t="s">
        <v>103</v>
      </c>
      <c r="D39" s="287"/>
      <c r="E39" s="288"/>
      <c r="F39" s="156" t="s">
        <v>86</v>
      </c>
      <c r="G39" s="174"/>
    </row>
    <row r="40" spans="1:7" ht="13.5" thickBot="1" x14ac:dyDescent="0.25">
      <c r="A40" s="157"/>
      <c r="B40" s="158" t="s">
        <v>87</v>
      </c>
      <c r="C40" s="289" t="s">
        <v>88</v>
      </c>
      <c r="D40" s="290"/>
      <c r="E40" s="291"/>
      <c r="F40" s="159" t="s">
        <v>89</v>
      </c>
      <c r="G40" s="191">
        <v>45239</v>
      </c>
    </row>
    <row r="41" spans="1:7" ht="23.25" thickBot="1" x14ac:dyDescent="0.25">
      <c r="A41" s="160" t="s">
        <v>90</v>
      </c>
      <c r="B41" s="161" t="s">
        <v>91</v>
      </c>
      <c r="C41" s="161" t="s">
        <v>95</v>
      </c>
      <c r="D41" s="161" t="s">
        <v>92</v>
      </c>
      <c r="E41" s="161" t="s">
        <v>96</v>
      </c>
      <c r="F41" s="162" t="s">
        <v>74</v>
      </c>
      <c r="G41" s="175" t="s">
        <v>93</v>
      </c>
    </row>
    <row r="42" spans="1:7" ht="34.5" customHeight="1" x14ac:dyDescent="0.2">
      <c r="A42" s="163">
        <v>1</v>
      </c>
      <c r="B42" s="176" t="s">
        <v>112</v>
      </c>
      <c r="C42" s="176"/>
      <c r="D42" s="177" t="s">
        <v>113</v>
      </c>
      <c r="E42" s="178"/>
      <c r="F42" s="179" t="s">
        <v>77</v>
      </c>
      <c r="G42" s="180"/>
    </row>
    <row r="43" spans="1:7" ht="135.75" customHeight="1" x14ac:dyDescent="0.2">
      <c r="A43" s="163">
        <v>2</v>
      </c>
      <c r="B43" s="176" t="s">
        <v>114</v>
      </c>
      <c r="C43" s="176"/>
      <c r="D43" s="40" t="s">
        <v>171</v>
      </c>
      <c r="E43" s="178"/>
      <c r="F43" s="179" t="s">
        <v>77</v>
      </c>
      <c r="G43" s="181"/>
    </row>
    <row r="44" spans="1:7" ht="135.75" customHeight="1" x14ac:dyDescent="0.2">
      <c r="A44" s="163">
        <v>3</v>
      </c>
      <c r="B44" s="197" t="s">
        <v>170</v>
      </c>
      <c r="C44" s="182"/>
      <c r="D44" s="192" t="s">
        <v>196</v>
      </c>
      <c r="E44" s="183"/>
      <c r="F44" s="179" t="s">
        <v>77</v>
      </c>
      <c r="G44" s="184"/>
    </row>
    <row r="45" spans="1:7" ht="30" customHeight="1" x14ac:dyDescent="0.2">
      <c r="A45" s="163">
        <v>4</v>
      </c>
      <c r="B45" s="196" t="s">
        <v>160</v>
      </c>
      <c r="C45" s="193"/>
      <c r="D45" s="194" t="s">
        <v>161</v>
      </c>
      <c r="E45" s="195"/>
      <c r="F45" s="179" t="s">
        <v>77</v>
      </c>
      <c r="G45" s="184"/>
    </row>
    <row r="46" spans="1:7" ht="21.75" customHeight="1" x14ac:dyDescent="0.2">
      <c r="A46" s="163">
        <v>5</v>
      </c>
      <c r="B46" s="185" t="s">
        <v>163</v>
      </c>
      <c r="C46" s="185"/>
      <c r="D46" s="185" t="s">
        <v>164</v>
      </c>
      <c r="E46" s="186"/>
      <c r="F46" s="179" t="s">
        <v>77</v>
      </c>
      <c r="G46" s="184"/>
    </row>
    <row r="47" spans="1:7" ht="24" customHeight="1" x14ac:dyDescent="0.2">
      <c r="A47" s="163">
        <v>6</v>
      </c>
      <c r="B47" s="185" t="s">
        <v>165</v>
      </c>
      <c r="C47" s="185"/>
      <c r="D47" s="185" t="s">
        <v>207</v>
      </c>
      <c r="E47" s="186"/>
      <c r="F47" s="179" t="s">
        <v>77</v>
      </c>
      <c r="G47" s="184"/>
    </row>
    <row r="48" spans="1:7" ht="117" customHeight="1" x14ac:dyDescent="0.2">
      <c r="A48" s="163">
        <v>7</v>
      </c>
      <c r="B48" s="185" t="s">
        <v>166</v>
      </c>
      <c r="C48" s="185"/>
      <c r="D48" s="185" t="s">
        <v>187</v>
      </c>
      <c r="E48" s="186"/>
      <c r="F48" s="179" t="s">
        <v>77</v>
      </c>
      <c r="G48" s="184"/>
    </row>
    <row r="49" spans="1:7" ht="21" customHeight="1" x14ac:dyDescent="0.2">
      <c r="A49" s="163">
        <v>8</v>
      </c>
      <c r="B49" s="185" t="s">
        <v>176</v>
      </c>
      <c r="C49" s="185"/>
      <c r="D49" s="185" t="s">
        <v>161</v>
      </c>
      <c r="E49" s="186"/>
      <c r="F49" s="179" t="s">
        <v>77</v>
      </c>
      <c r="G49" s="184"/>
    </row>
    <row r="50" spans="1:7" ht="29.25" customHeight="1" x14ac:dyDescent="0.2">
      <c r="A50" s="163">
        <v>9</v>
      </c>
      <c r="B50" s="185" t="s">
        <v>167</v>
      </c>
      <c r="C50" s="185"/>
      <c r="D50" s="185" t="s">
        <v>168</v>
      </c>
      <c r="E50" s="186"/>
      <c r="F50" s="179" t="s">
        <v>77</v>
      </c>
      <c r="G50" s="184"/>
    </row>
    <row r="51" spans="1:7" ht="118.5" customHeight="1" x14ac:dyDescent="0.2">
      <c r="A51" s="163">
        <v>10</v>
      </c>
      <c r="B51" s="185" t="s">
        <v>197</v>
      </c>
      <c r="C51" s="185"/>
      <c r="D51" s="185" t="s">
        <v>198</v>
      </c>
      <c r="E51" s="186"/>
      <c r="F51" s="179" t="s">
        <v>77</v>
      </c>
      <c r="G51" s="184"/>
    </row>
    <row r="52" spans="1:7" ht="28.5" customHeight="1" x14ac:dyDescent="0.2">
      <c r="A52" s="163">
        <v>11</v>
      </c>
      <c r="B52" s="185" t="s">
        <v>120</v>
      </c>
      <c r="C52" s="185"/>
      <c r="D52" s="185" t="s">
        <v>121</v>
      </c>
      <c r="E52" s="186"/>
      <c r="F52" s="179" t="s">
        <v>77</v>
      </c>
      <c r="G52" s="184"/>
    </row>
    <row r="53" spans="1:7" ht="28.5" customHeight="1" x14ac:dyDescent="0.2">
      <c r="A53" s="163">
        <v>12</v>
      </c>
      <c r="B53" s="185" t="s">
        <v>177</v>
      </c>
      <c r="C53" s="185"/>
      <c r="D53" s="185" t="s">
        <v>199</v>
      </c>
      <c r="E53" s="186"/>
      <c r="F53" s="179" t="s">
        <v>77</v>
      </c>
      <c r="G53" s="184"/>
    </row>
    <row r="54" spans="1:7" ht="30.75" customHeight="1" x14ac:dyDescent="0.2">
      <c r="A54" s="163">
        <v>13</v>
      </c>
      <c r="B54" s="185" t="s">
        <v>122</v>
      </c>
      <c r="C54" s="185"/>
      <c r="D54" s="185" t="s">
        <v>123</v>
      </c>
      <c r="E54" s="186"/>
      <c r="F54" s="179" t="s">
        <v>77</v>
      </c>
      <c r="G54" s="184"/>
    </row>
    <row r="55" spans="1:7" ht="30.75" customHeight="1" x14ac:dyDescent="0.2">
      <c r="A55" s="163">
        <v>14</v>
      </c>
      <c r="B55" s="185" t="s">
        <v>200</v>
      </c>
      <c r="C55" s="185"/>
      <c r="D55" s="185" t="s">
        <v>201</v>
      </c>
      <c r="E55" s="186"/>
      <c r="F55" s="179" t="s">
        <v>77</v>
      </c>
      <c r="G55" s="184"/>
    </row>
    <row r="56" spans="1:7" ht="54.75" customHeight="1" x14ac:dyDescent="0.2">
      <c r="A56" s="163">
        <v>15</v>
      </c>
      <c r="B56" s="185" t="s">
        <v>100</v>
      </c>
      <c r="C56" s="185"/>
      <c r="D56" s="185" t="s">
        <v>178</v>
      </c>
      <c r="E56" s="186"/>
      <c r="F56" s="179" t="s">
        <v>77</v>
      </c>
      <c r="G56" s="187"/>
    </row>
    <row r="57" spans="1:7" ht="26.25" customHeight="1" x14ac:dyDescent="0.2">
      <c r="A57" s="163">
        <v>16</v>
      </c>
      <c r="B57" s="185" t="s">
        <v>155</v>
      </c>
      <c r="C57" s="185"/>
      <c r="D57" s="185" t="s">
        <v>169</v>
      </c>
      <c r="E57" s="186"/>
      <c r="F57" s="179" t="s">
        <v>77</v>
      </c>
      <c r="G57" s="187"/>
    </row>
    <row r="58" spans="1:7" ht="31.5" customHeight="1" x14ac:dyDescent="0.2">
      <c r="A58" s="163">
        <v>17</v>
      </c>
      <c r="B58" s="185" t="s">
        <v>127</v>
      </c>
      <c r="C58" s="185"/>
      <c r="D58" s="185" t="s">
        <v>128</v>
      </c>
      <c r="E58" s="186"/>
      <c r="F58" s="179" t="s">
        <v>77</v>
      </c>
      <c r="G58" s="184"/>
    </row>
    <row r="59" spans="1:7" ht="39.75" customHeight="1" x14ac:dyDescent="0.2">
      <c r="A59" s="163">
        <v>18</v>
      </c>
      <c r="B59" s="185" t="s">
        <v>129</v>
      </c>
      <c r="C59" s="185"/>
      <c r="D59" s="185" t="s">
        <v>99</v>
      </c>
      <c r="E59" s="186"/>
      <c r="F59" s="179" t="s">
        <v>77</v>
      </c>
      <c r="G59" s="184"/>
    </row>
    <row r="60" spans="1:7" ht="32.25" customHeight="1" x14ac:dyDescent="0.2">
      <c r="A60" s="163">
        <v>19</v>
      </c>
      <c r="B60" s="185" t="s">
        <v>130</v>
      </c>
      <c r="C60" s="185"/>
      <c r="D60" s="185" t="s">
        <v>131</v>
      </c>
      <c r="E60" s="186"/>
      <c r="F60" s="179" t="s">
        <v>77</v>
      </c>
      <c r="G60" s="184"/>
    </row>
    <row r="61" spans="1:7" ht="22.5" customHeight="1" x14ac:dyDescent="0.2">
      <c r="A61" s="163">
        <v>20</v>
      </c>
      <c r="B61" s="185" t="s">
        <v>202</v>
      </c>
      <c r="C61" s="185"/>
      <c r="D61" s="185" t="s">
        <v>203</v>
      </c>
      <c r="E61" s="186"/>
      <c r="F61" s="179" t="s">
        <v>77</v>
      </c>
      <c r="G61" s="184"/>
    </row>
    <row r="62" spans="1:7" ht="105.75" customHeight="1" x14ac:dyDescent="0.2">
      <c r="A62" s="163">
        <v>21</v>
      </c>
      <c r="B62" s="185" t="s">
        <v>179</v>
      </c>
      <c r="C62" s="185"/>
      <c r="D62" s="185" t="s">
        <v>204</v>
      </c>
      <c r="E62" s="186"/>
      <c r="F62" s="179" t="s">
        <v>77</v>
      </c>
      <c r="G62" s="184"/>
    </row>
    <row r="63" spans="1:7" ht="13.5" thickBot="1" x14ac:dyDescent="0.25">
      <c r="A63" s="188">
        <v>22</v>
      </c>
      <c r="B63" s="164" t="s">
        <v>94</v>
      </c>
      <c r="C63" s="164"/>
      <c r="D63" s="165"/>
      <c r="E63" s="165"/>
      <c r="F63" s="179" t="s">
        <v>77</v>
      </c>
      <c r="G63" s="190"/>
    </row>
    <row r="66" spans="1:7" ht="16.5" thickBot="1" x14ac:dyDescent="0.25">
      <c r="A66" s="292" t="s">
        <v>139</v>
      </c>
      <c r="B66" s="292"/>
      <c r="C66" s="292"/>
      <c r="D66" s="292"/>
      <c r="E66" s="292"/>
      <c r="F66" s="292"/>
      <c r="G66" s="292"/>
    </row>
    <row r="67" spans="1:7" ht="15.75" customHeight="1" thickTop="1" x14ac:dyDescent="0.2">
      <c r="A67" s="170"/>
      <c r="B67" s="171" t="s">
        <v>79</v>
      </c>
      <c r="C67" s="293" t="s">
        <v>220</v>
      </c>
      <c r="D67" s="294"/>
      <c r="E67" s="295"/>
      <c r="F67" s="172" t="s">
        <v>80</v>
      </c>
      <c r="G67" s="173" t="s">
        <v>146</v>
      </c>
    </row>
    <row r="68" spans="1:7" ht="15.75" customHeight="1" x14ac:dyDescent="0.2">
      <c r="A68" s="149"/>
      <c r="B68" s="150" t="s">
        <v>81</v>
      </c>
      <c r="C68" s="299" t="s">
        <v>109</v>
      </c>
      <c r="D68" s="297"/>
      <c r="E68" s="297"/>
      <c r="F68" s="297"/>
      <c r="G68" s="298"/>
    </row>
    <row r="69" spans="1:7" ht="20.25" customHeight="1" x14ac:dyDescent="0.2">
      <c r="A69" s="151"/>
      <c r="B69" s="150" t="s">
        <v>82</v>
      </c>
      <c r="C69" s="299" t="s">
        <v>110</v>
      </c>
      <c r="D69" s="297"/>
      <c r="E69" s="297"/>
      <c r="F69" s="297"/>
      <c r="G69" s="298"/>
    </row>
    <row r="70" spans="1:7" ht="20.25" customHeight="1" x14ac:dyDescent="0.2">
      <c r="A70" s="151"/>
      <c r="B70" s="150" t="s">
        <v>83</v>
      </c>
      <c r="C70" s="300"/>
      <c r="D70" s="301"/>
      <c r="E70" s="301"/>
      <c r="F70" s="301"/>
      <c r="G70" s="302"/>
    </row>
    <row r="71" spans="1:7" ht="30" customHeight="1" thickBot="1" x14ac:dyDescent="0.25">
      <c r="A71" s="152"/>
      <c r="B71" s="153" t="s">
        <v>84</v>
      </c>
      <c r="C71" s="303" t="s">
        <v>208</v>
      </c>
      <c r="D71" s="304"/>
      <c r="E71" s="304"/>
      <c r="F71" s="304"/>
      <c r="G71" s="305"/>
    </row>
    <row r="72" spans="1:7" x14ac:dyDescent="0.2">
      <c r="A72" s="154"/>
      <c r="B72" s="155" t="s">
        <v>85</v>
      </c>
      <c r="C72" s="286" t="s">
        <v>111</v>
      </c>
      <c r="D72" s="287"/>
      <c r="E72" s="288"/>
      <c r="F72" s="156" t="s">
        <v>86</v>
      </c>
      <c r="G72" s="174"/>
    </row>
    <row r="73" spans="1:7" ht="13.5" thickBot="1" x14ac:dyDescent="0.25">
      <c r="A73" s="157"/>
      <c r="B73" s="158" t="s">
        <v>87</v>
      </c>
      <c r="C73" s="289" t="s">
        <v>88</v>
      </c>
      <c r="D73" s="290"/>
      <c r="E73" s="291"/>
      <c r="F73" s="159" t="s">
        <v>89</v>
      </c>
      <c r="G73" s="191">
        <v>45239</v>
      </c>
    </row>
    <row r="74" spans="1:7" ht="23.25" thickBot="1" x14ac:dyDescent="0.25">
      <c r="A74" s="160" t="s">
        <v>90</v>
      </c>
      <c r="B74" s="161" t="s">
        <v>91</v>
      </c>
      <c r="C74" s="161" t="s">
        <v>95</v>
      </c>
      <c r="D74" s="161" t="s">
        <v>92</v>
      </c>
      <c r="E74" s="161" t="s">
        <v>96</v>
      </c>
      <c r="F74" s="162" t="s">
        <v>74</v>
      </c>
      <c r="G74" s="175" t="s">
        <v>93</v>
      </c>
    </row>
    <row r="75" spans="1:7" x14ac:dyDescent="0.2">
      <c r="A75" s="163">
        <v>1</v>
      </c>
      <c r="B75" s="176" t="s">
        <v>112</v>
      </c>
      <c r="C75" s="176"/>
      <c r="D75" s="177" t="s">
        <v>113</v>
      </c>
      <c r="E75" s="178"/>
      <c r="F75" s="179" t="s">
        <v>77</v>
      </c>
      <c r="G75" s="180"/>
    </row>
    <row r="76" spans="1:7" ht="133.5" customHeight="1" x14ac:dyDescent="0.2">
      <c r="A76" s="163">
        <v>2</v>
      </c>
      <c r="B76" s="176" t="s">
        <v>114</v>
      </c>
      <c r="C76" s="39" t="s">
        <v>210</v>
      </c>
      <c r="D76" s="40" t="s">
        <v>171</v>
      </c>
      <c r="E76" s="178"/>
      <c r="F76" s="179" t="s">
        <v>77</v>
      </c>
      <c r="G76" s="181"/>
    </row>
    <row r="77" spans="1:7" ht="137.25" customHeight="1" x14ac:dyDescent="0.2">
      <c r="A77" s="163">
        <v>3</v>
      </c>
      <c r="B77" s="182" t="s">
        <v>115</v>
      </c>
      <c r="C77" s="182"/>
      <c r="D77" s="192" t="s">
        <v>211</v>
      </c>
      <c r="E77" s="183"/>
      <c r="F77" s="179" t="s">
        <v>77</v>
      </c>
      <c r="G77" s="184"/>
    </row>
    <row r="78" spans="1:7" ht="20.25" customHeight="1" x14ac:dyDescent="0.2">
      <c r="A78" s="163">
        <v>5</v>
      </c>
      <c r="B78" s="185" t="s">
        <v>162</v>
      </c>
      <c r="C78" s="311" t="s">
        <v>212</v>
      </c>
      <c r="D78" s="185" t="s">
        <v>149</v>
      </c>
      <c r="E78" s="186"/>
      <c r="F78" s="179" t="s">
        <v>77</v>
      </c>
      <c r="G78" s="184"/>
    </row>
    <row r="79" spans="1:7" ht="25.5" customHeight="1" x14ac:dyDescent="0.2">
      <c r="A79" s="163">
        <v>6</v>
      </c>
      <c r="B79" s="185" t="s">
        <v>213</v>
      </c>
      <c r="C79" s="185"/>
      <c r="D79" s="185" t="s">
        <v>214</v>
      </c>
      <c r="E79" s="186"/>
      <c r="F79" s="179" t="s">
        <v>77</v>
      </c>
      <c r="G79" s="184"/>
    </row>
    <row r="80" spans="1:7" ht="120" customHeight="1" x14ac:dyDescent="0.2">
      <c r="A80" s="163">
        <v>7</v>
      </c>
      <c r="B80" s="185" t="s">
        <v>174</v>
      </c>
      <c r="C80" s="185"/>
      <c r="D80" s="185" t="s">
        <v>187</v>
      </c>
      <c r="E80" s="186"/>
      <c r="F80" s="179" t="s">
        <v>77</v>
      </c>
      <c r="G80" s="184"/>
    </row>
    <row r="81" spans="1:7" ht="31.5" customHeight="1" x14ac:dyDescent="0.2">
      <c r="A81" s="163">
        <v>8</v>
      </c>
      <c r="B81" s="185" t="s">
        <v>215</v>
      </c>
      <c r="C81" s="185"/>
      <c r="D81" s="185" t="s">
        <v>216</v>
      </c>
      <c r="E81" s="186"/>
      <c r="F81" s="179" t="s">
        <v>77</v>
      </c>
      <c r="G81" s="184"/>
    </row>
    <row r="82" spans="1:7" ht="89.25" customHeight="1" x14ac:dyDescent="0.2">
      <c r="A82" s="163">
        <v>9</v>
      </c>
      <c r="B82" s="185" t="s">
        <v>119</v>
      </c>
      <c r="C82" s="185"/>
      <c r="D82" s="185" t="s">
        <v>218</v>
      </c>
      <c r="E82" s="186"/>
      <c r="F82" s="179" t="s">
        <v>77</v>
      </c>
      <c r="G82" s="184"/>
    </row>
    <row r="83" spans="1:7" ht="39" customHeight="1" x14ac:dyDescent="0.2">
      <c r="A83" s="163">
        <v>10</v>
      </c>
      <c r="B83" s="185" t="s">
        <v>219</v>
      </c>
      <c r="C83" s="185"/>
      <c r="D83" s="185" t="s">
        <v>217</v>
      </c>
      <c r="E83" s="186"/>
      <c r="F83" s="179" t="s">
        <v>77</v>
      </c>
      <c r="G83" s="184"/>
    </row>
    <row r="84" spans="1:7" ht="30.75" customHeight="1" x14ac:dyDescent="0.2">
      <c r="A84" s="163">
        <v>11</v>
      </c>
      <c r="B84" s="185" t="s">
        <v>120</v>
      </c>
      <c r="C84" s="185"/>
      <c r="D84" s="185" t="s">
        <v>121</v>
      </c>
      <c r="E84" s="186"/>
      <c r="F84" s="179" t="s">
        <v>77</v>
      </c>
      <c r="G84" s="184"/>
    </row>
    <row r="85" spans="1:7" ht="30" customHeight="1" x14ac:dyDescent="0.2">
      <c r="A85" s="163">
        <v>12</v>
      </c>
      <c r="B85" s="185" t="s">
        <v>122</v>
      </c>
      <c r="C85" s="185"/>
      <c r="D85" s="185" t="s">
        <v>123</v>
      </c>
      <c r="E85" s="186"/>
      <c r="F85" s="179" t="s">
        <v>77</v>
      </c>
      <c r="G85" s="184"/>
    </row>
    <row r="86" spans="1:7" ht="30" customHeight="1" x14ac:dyDescent="0.2">
      <c r="A86" s="163">
        <v>13</v>
      </c>
      <c r="B86" s="185" t="s">
        <v>172</v>
      </c>
      <c r="C86" s="185"/>
      <c r="D86" s="185" t="s">
        <v>173</v>
      </c>
      <c r="E86" s="186"/>
      <c r="F86" s="179" t="s">
        <v>77</v>
      </c>
      <c r="G86" s="184"/>
    </row>
    <row r="87" spans="1:7" ht="78" customHeight="1" x14ac:dyDescent="0.2">
      <c r="A87" s="163">
        <v>13</v>
      </c>
      <c r="B87" s="185" t="s">
        <v>100</v>
      </c>
      <c r="C87" s="185"/>
      <c r="D87" s="185" t="s">
        <v>124</v>
      </c>
      <c r="E87" s="186"/>
      <c r="F87" s="179" t="s">
        <v>77</v>
      </c>
      <c r="G87" s="187"/>
    </row>
    <row r="88" spans="1:7" ht="76.5" x14ac:dyDescent="0.2">
      <c r="A88" s="163">
        <v>14</v>
      </c>
      <c r="B88" s="185"/>
      <c r="C88" s="185"/>
      <c r="D88" s="185" t="s">
        <v>125</v>
      </c>
      <c r="E88" s="186"/>
      <c r="F88" s="179" t="s">
        <v>77</v>
      </c>
      <c r="G88" s="187"/>
    </row>
    <row r="89" spans="1:7" ht="21" customHeight="1" x14ac:dyDescent="0.2">
      <c r="A89" s="163">
        <v>15</v>
      </c>
      <c r="B89" s="185"/>
      <c r="C89" s="185"/>
      <c r="D89" s="185" t="s">
        <v>126</v>
      </c>
      <c r="E89" s="186"/>
      <c r="F89" s="179"/>
      <c r="G89" s="187"/>
    </row>
    <row r="90" spans="1:7" x14ac:dyDescent="0.2">
      <c r="A90" s="163">
        <v>16</v>
      </c>
      <c r="B90" s="185" t="s">
        <v>127</v>
      </c>
      <c r="C90" s="185"/>
      <c r="D90" s="185" t="s">
        <v>128</v>
      </c>
      <c r="E90" s="186"/>
      <c r="F90" s="179" t="s">
        <v>77</v>
      </c>
      <c r="G90" s="184"/>
    </row>
    <row r="91" spans="1:7" ht="25.5" x14ac:dyDescent="0.2">
      <c r="A91" s="163">
        <v>17</v>
      </c>
      <c r="B91" s="185" t="s">
        <v>129</v>
      </c>
      <c r="C91" s="185"/>
      <c r="D91" s="185" t="s">
        <v>99</v>
      </c>
      <c r="E91" s="186"/>
      <c r="F91" s="179" t="s">
        <v>77</v>
      </c>
      <c r="G91" s="184"/>
    </row>
    <row r="92" spans="1:7" ht="25.5" x14ac:dyDescent="0.2">
      <c r="A92" s="163">
        <v>18</v>
      </c>
      <c r="B92" s="185" t="s">
        <v>130</v>
      </c>
      <c r="C92" s="185"/>
      <c r="D92" s="185" t="s">
        <v>131</v>
      </c>
      <c r="E92" s="186"/>
      <c r="F92" s="179" t="s">
        <v>77</v>
      </c>
      <c r="G92" s="184"/>
    </row>
    <row r="93" spans="1:7" x14ac:dyDescent="0.2">
      <c r="A93" s="163">
        <v>19</v>
      </c>
      <c r="B93" s="185"/>
      <c r="C93" s="185"/>
      <c r="D93" s="185" t="s">
        <v>132</v>
      </c>
      <c r="E93" s="186"/>
      <c r="F93" s="179" t="s">
        <v>77</v>
      </c>
      <c r="G93" s="184"/>
    </row>
    <row r="94" spans="1:7" x14ac:dyDescent="0.2">
      <c r="A94" s="163"/>
      <c r="B94" s="185"/>
      <c r="C94" s="185"/>
      <c r="D94" s="185"/>
      <c r="E94" s="186"/>
      <c r="F94" s="179" t="s">
        <v>77</v>
      </c>
      <c r="G94" s="184"/>
    </row>
    <row r="95" spans="1:7" ht="13.5" thickBot="1" x14ac:dyDescent="0.25">
      <c r="A95" s="188">
        <v>20</v>
      </c>
      <c r="B95" s="164" t="s">
        <v>94</v>
      </c>
      <c r="C95" s="164"/>
      <c r="D95" s="165"/>
      <c r="E95" s="165"/>
      <c r="F95" s="189" t="s">
        <v>68</v>
      </c>
      <c r="G95" s="190"/>
    </row>
    <row r="98" spans="1:7" ht="16.5" thickBot="1" x14ac:dyDescent="0.25">
      <c r="A98" s="292" t="s">
        <v>145</v>
      </c>
      <c r="B98" s="292"/>
      <c r="C98" s="292"/>
      <c r="D98" s="292"/>
      <c r="E98" s="292"/>
      <c r="F98" s="292"/>
      <c r="G98" s="292"/>
    </row>
    <row r="99" spans="1:7" ht="13.5" thickTop="1" x14ac:dyDescent="0.2">
      <c r="A99" s="170"/>
      <c r="B99" s="171" t="s">
        <v>79</v>
      </c>
      <c r="C99" s="293" t="s">
        <v>183</v>
      </c>
      <c r="D99" s="294"/>
      <c r="E99" s="295"/>
      <c r="F99" s="172" t="s">
        <v>80</v>
      </c>
      <c r="G99" s="173" t="s">
        <v>108</v>
      </c>
    </row>
    <row r="100" spans="1:7" x14ac:dyDescent="0.2">
      <c r="A100" s="149"/>
      <c r="B100" s="150" t="s">
        <v>81</v>
      </c>
      <c r="C100" s="296" t="s">
        <v>185</v>
      </c>
      <c r="D100" s="297"/>
      <c r="E100" s="297"/>
      <c r="F100" s="297"/>
      <c r="G100" s="298"/>
    </row>
    <row r="101" spans="1:7" x14ac:dyDescent="0.2">
      <c r="A101" s="151"/>
      <c r="B101" s="150" t="s">
        <v>82</v>
      </c>
      <c r="C101" s="299" t="s">
        <v>110</v>
      </c>
      <c r="D101" s="297"/>
      <c r="E101" s="297"/>
      <c r="F101" s="297"/>
      <c r="G101" s="298"/>
    </row>
    <row r="102" spans="1:7" x14ac:dyDescent="0.2">
      <c r="A102" s="151"/>
      <c r="B102" s="150" t="s">
        <v>83</v>
      </c>
      <c r="C102" s="300"/>
      <c r="D102" s="301"/>
      <c r="E102" s="301"/>
      <c r="F102" s="301"/>
      <c r="G102" s="302"/>
    </row>
    <row r="103" spans="1:7" ht="32.25" customHeight="1" thickBot="1" x14ac:dyDescent="0.25">
      <c r="A103" s="152"/>
      <c r="B103" s="153" t="s">
        <v>84</v>
      </c>
      <c r="C103" s="303" t="s">
        <v>221</v>
      </c>
      <c r="D103" s="304"/>
      <c r="E103" s="304"/>
      <c r="F103" s="304"/>
      <c r="G103" s="305"/>
    </row>
    <row r="104" spans="1:7" x14ac:dyDescent="0.2">
      <c r="A104" s="154"/>
      <c r="B104" s="155" t="s">
        <v>85</v>
      </c>
      <c r="C104" s="286" t="s">
        <v>111</v>
      </c>
      <c r="D104" s="287"/>
      <c r="E104" s="288"/>
      <c r="F104" s="156" t="s">
        <v>86</v>
      </c>
      <c r="G104" s="174"/>
    </row>
    <row r="105" spans="1:7" ht="13.5" thickBot="1" x14ac:dyDescent="0.25">
      <c r="A105" s="157"/>
      <c r="B105" s="158" t="s">
        <v>87</v>
      </c>
      <c r="C105" s="289" t="s">
        <v>88</v>
      </c>
      <c r="D105" s="290"/>
      <c r="E105" s="291"/>
      <c r="F105" s="159" t="s">
        <v>89</v>
      </c>
      <c r="G105" s="191">
        <v>45239</v>
      </c>
    </row>
    <row r="106" spans="1:7" ht="23.25" thickBot="1" x14ac:dyDescent="0.25">
      <c r="A106" s="160" t="s">
        <v>90</v>
      </c>
      <c r="B106" s="161" t="s">
        <v>91</v>
      </c>
      <c r="C106" s="161" t="s">
        <v>95</v>
      </c>
      <c r="D106" s="161" t="s">
        <v>92</v>
      </c>
      <c r="E106" s="161" t="s">
        <v>96</v>
      </c>
      <c r="F106" s="162" t="s">
        <v>74</v>
      </c>
      <c r="G106" s="175" t="s">
        <v>93</v>
      </c>
    </row>
    <row r="107" spans="1:7" x14ac:dyDescent="0.2">
      <c r="A107" s="163">
        <v>1</v>
      </c>
      <c r="B107" s="176" t="s">
        <v>112</v>
      </c>
      <c r="C107" s="176"/>
      <c r="D107" s="177" t="s">
        <v>113</v>
      </c>
      <c r="E107" s="178"/>
      <c r="F107" s="179" t="s">
        <v>77</v>
      </c>
      <c r="G107" s="180"/>
    </row>
    <row r="108" spans="1:7" ht="138.75" customHeight="1" x14ac:dyDescent="0.2">
      <c r="A108" s="163">
        <v>2</v>
      </c>
      <c r="B108" s="176" t="s">
        <v>114</v>
      </c>
      <c r="C108" s="39" t="s">
        <v>222</v>
      </c>
      <c r="D108" s="40" t="s">
        <v>171</v>
      </c>
      <c r="E108" s="178"/>
      <c r="F108" s="179" t="s">
        <v>77</v>
      </c>
      <c r="G108" s="181"/>
    </row>
    <row r="109" spans="1:7" ht="141.75" customHeight="1" x14ac:dyDescent="0.2">
      <c r="A109" s="163">
        <v>3</v>
      </c>
      <c r="B109" s="182" t="s">
        <v>115</v>
      </c>
      <c r="C109" s="182"/>
      <c r="D109" s="192" t="s">
        <v>223</v>
      </c>
      <c r="E109" s="183"/>
      <c r="F109" s="179" t="s">
        <v>77</v>
      </c>
      <c r="G109" s="184"/>
    </row>
    <row r="110" spans="1:7" ht="27.75" customHeight="1" x14ac:dyDescent="0.2">
      <c r="A110" s="163">
        <v>4</v>
      </c>
      <c r="B110" s="185" t="s">
        <v>224</v>
      </c>
      <c r="C110" s="311" t="s">
        <v>212</v>
      </c>
      <c r="D110" s="185">
        <v>16</v>
      </c>
      <c r="E110" s="186"/>
      <c r="F110" s="179" t="s">
        <v>77</v>
      </c>
      <c r="G110" s="184"/>
    </row>
    <row r="111" spans="1:7" ht="29.25" customHeight="1" x14ac:dyDescent="0.2">
      <c r="A111" s="163">
        <v>5</v>
      </c>
      <c r="B111" s="185" t="s">
        <v>133</v>
      </c>
      <c r="C111" s="185"/>
      <c r="D111" s="185" t="s">
        <v>134</v>
      </c>
      <c r="E111" s="186"/>
      <c r="F111" s="179" t="s">
        <v>77</v>
      </c>
      <c r="G111" s="184"/>
    </row>
    <row r="112" spans="1:7" ht="83.25" customHeight="1" x14ac:dyDescent="0.2">
      <c r="A112" s="163">
        <v>6</v>
      </c>
      <c r="B112" s="185" t="s">
        <v>116</v>
      </c>
      <c r="C112" s="185"/>
      <c r="D112" s="185" t="s">
        <v>187</v>
      </c>
      <c r="E112" s="186"/>
      <c r="F112" s="179" t="s">
        <v>77</v>
      </c>
      <c r="G112" s="184"/>
    </row>
    <row r="113" spans="1:7" ht="25.5" x14ac:dyDescent="0.2">
      <c r="A113" s="163">
        <v>7</v>
      </c>
      <c r="B113" s="185" t="s">
        <v>117</v>
      </c>
      <c r="C113" s="185"/>
      <c r="D113" s="185" t="s">
        <v>118</v>
      </c>
      <c r="E113" s="186"/>
      <c r="F113" s="179" t="s">
        <v>77</v>
      </c>
      <c r="G113" s="184"/>
    </row>
    <row r="114" spans="1:7" ht="25.5" x14ac:dyDescent="0.2">
      <c r="A114" s="163">
        <v>8</v>
      </c>
      <c r="B114" s="185" t="s">
        <v>120</v>
      </c>
      <c r="C114" s="185"/>
      <c r="D114" s="185" t="s">
        <v>121</v>
      </c>
      <c r="E114" s="186"/>
      <c r="F114" s="179" t="s">
        <v>77</v>
      </c>
      <c r="G114" s="184"/>
    </row>
    <row r="115" spans="1:7" ht="25.5" x14ac:dyDescent="0.2">
      <c r="A115" s="163">
        <v>9</v>
      </c>
      <c r="B115" s="185" t="s">
        <v>122</v>
      </c>
      <c r="C115" s="185"/>
      <c r="D115" s="185" t="s">
        <v>123</v>
      </c>
      <c r="E115" s="186"/>
      <c r="F115" s="179" t="s">
        <v>77</v>
      </c>
      <c r="G115" s="184"/>
    </row>
    <row r="116" spans="1:7" ht="29.25" customHeight="1" x14ac:dyDescent="0.2">
      <c r="A116" s="163">
        <v>10</v>
      </c>
      <c r="B116" s="185" t="s">
        <v>180</v>
      </c>
      <c r="C116" s="185"/>
      <c r="D116" s="185" t="s">
        <v>161</v>
      </c>
      <c r="E116" s="186"/>
      <c r="F116" s="179" t="s">
        <v>77</v>
      </c>
      <c r="G116" s="184"/>
    </row>
    <row r="117" spans="1:7" ht="54" customHeight="1" x14ac:dyDescent="0.2">
      <c r="A117" s="163">
        <v>11</v>
      </c>
      <c r="B117" s="185" t="s">
        <v>100</v>
      </c>
      <c r="C117" s="185"/>
      <c r="D117" s="185" t="s">
        <v>178</v>
      </c>
      <c r="E117" s="186"/>
      <c r="F117" s="179" t="s">
        <v>77</v>
      </c>
      <c r="G117" s="187"/>
    </row>
    <row r="118" spans="1:7" ht="21" customHeight="1" x14ac:dyDescent="0.2">
      <c r="A118" s="163">
        <v>12</v>
      </c>
      <c r="B118" s="185" t="s">
        <v>182</v>
      </c>
      <c r="C118" s="185"/>
      <c r="D118" s="185" t="s">
        <v>181</v>
      </c>
      <c r="E118" s="186"/>
      <c r="F118" s="179" t="s">
        <v>77</v>
      </c>
      <c r="G118" s="187"/>
    </row>
    <row r="119" spans="1:7" x14ac:dyDescent="0.2">
      <c r="A119" s="163">
        <v>13</v>
      </c>
      <c r="B119" s="185" t="s">
        <v>127</v>
      </c>
      <c r="C119" s="185"/>
      <c r="D119" s="185" t="s">
        <v>128</v>
      </c>
      <c r="E119" s="186"/>
      <c r="F119" s="179" t="s">
        <v>77</v>
      </c>
      <c r="G119" s="184"/>
    </row>
    <row r="120" spans="1:7" ht="25.5" x14ac:dyDescent="0.2">
      <c r="A120" s="163">
        <v>14</v>
      </c>
      <c r="B120" s="185" t="s">
        <v>129</v>
      </c>
      <c r="C120" s="185"/>
      <c r="D120" s="185" t="s">
        <v>99</v>
      </c>
      <c r="E120" s="186"/>
      <c r="F120" s="179" t="s">
        <v>77</v>
      </c>
      <c r="G120" s="184"/>
    </row>
    <row r="121" spans="1:7" ht="25.5" x14ac:dyDescent="0.2">
      <c r="A121" s="163">
        <v>15</v>
      </c>
      <c r="B121" s="185" t="s">
        <v>130</v>
      </c>
      <c r="C121" s="185"/>
      <c r="D121" s="185" t="s">
        <v>131</v>
      </c>
      <c r="E121" s="186"/>
      <c r="F121" s="179" t="s">
        <v>77</v>
      </c>
      <c r="G121" s="184"/>
    </row>
    <row r="122" spans="1:7" x14ac:dyDescent="0.2">
      <c r="A122" s="163"/>
      <c r="B122" s="185"/>
      <c r="C122" s="185"/>
      <c r="D122" s="185" t="s">
        <v>132</v>
      </c>
      <c r="E122" s="186"/>
      <c r="F122" s="179" t="s">
        <v>77</v>
      </c>
      <c r="G122" s="184"/>
    </row>
    <row r="123" spans="1:7" x14ac:dyDescent="0.2">
      <c r="A123" s="163"/>
      <c r="B123" s="185"/>
      <c r="C123" s="185"/>
      <c r="D123" s="185"/>
      <c r="E123" s="186"/>
      <c r="F123" s="179" t="s">
        <v>77</v>
      </c>
      <c r="G123" s="184"/>
    </row>
    <row r="124" spans="1:7" ht="13.5" thickBot="1" x14ac:dyDescent="0.25">
      <c r="A124" s="188"/>
      <c r="B124" s="164" t="s">
        <v>94</v>
      </c>
      <c r="C124" s="164"/>
      <c r="D124" s="165"/>
      <c r="E124" s="165"/>
      <c r="F124" s="189" t="s">
        <v>68</v>
      </c>
      <c r="G124" s="190"/>
    </row>
  </sheetData>
  <mergeCells count="32">
    <mergeCell ref="C36:G36"/>
    <mergeCell ref="A1:G1"/>
    <mergeCell ref="C2:E2"/>
    <mergeCell ref="C3:G3"/>
    <mergeCell ref="C4:G4"/>
    <mergeCell ref="C5:G5"/>
    <mergeCell ref="C6:G6"/>
    <mergeCell ref="C7:E7"/>
    <mergeCell ref="C8:E8"/>
    <mergeCell ref="A33:G33"/>
    <mergeCell ref="C34:E34"/>
    <mergeCell ref="C35:G35"/>
    <mergeCell ref="C73:E73"/>
    <mergeCell ref="C37:G37"/>
    <mergeCell ref="C38:G38"/>
    <mergeCell ref="C39:E39"/>
    <mergeCell ref="C40:E40"/>
    <mergeCell ref="A66:G66"/>
    <mergeCell ref="C67:E67"/>
    <mergeCell ref="C68:G68"/>
    <mergeCell ref="C69:G69"/>
    <mergeCell ref="C70:G70"/>
    <mergeCell ref="C71:G71"/>
    <mergeCell ref="C72:E72"/>
    <mergeCell ref="C104:E104"/>
    <mergeCell ref="C105:E105"/>
    <mergeCell ref="A98:G98"/>
    <mergeCell ref="C99:E99"/>
    <mergeCell ref="C100:G100"/>
    <mergeCell ref="C101:G101"/>
    <mergeCell ref="C102:G102"/>
    <mergeCell ref="C103:G103"/>
  </mergeCells>
  <phoneticPr fontId="7" type="noConversion"/>
  <conditionalFormatting sqref="F75:F95 F107:F124 F10:F30 F42:F63">
    <cfRule type="cellIs" dxfId="2" priority="10" stopIfTrue="1" operator="equal">
      <formula>"F"</formula>
    </cfRule>
    <cfRule type="cellIs" dxfId="1" priority="11" stopIfTrue="1" operator="equal">
      <formula>"B"</formula>
    </cfRule>
    <cfRule type="cellIs" dxfId="0" priority="12" stopIfTrue="1" operator="equal">
      <formula>"u"</formula>
    </cfRule>
  </conditionalFormatting>
  <dataValidations count="1">
    <dataValidation type="list" showInputMessage="1" showErrorMessage="1" promptTitle="Valid values include:" prompt="U - Untested_x000a_P - Pass_x000a_F - Fail_x000a_B - Blocked_x000a_S - Skipped_x000a_n/a - Not applicable_x000a_" sqref="F107:F124 F75:F95 F10:F30 F42:F63" xr:uid="{2E888B1C-747C-4EEB-8A09-574F6ABA7222}">
      <formula1>"U,P,F,B,S,n/a"</formula1>
    </dataValidation>
  </dataValidations>
  <hyperlinks>
    <hyperlink ref="G2" location="'UC001'!A1" display="UC001-01" xr:uid="{A316AE97-44D9-4045-8FE0-83D0E3C7BC9A}"/>
    <hyperlink ref="G34" location="'UC001'!A1" display="UC001-01" xr:uid="{642FBE83-33FF-4036-884B-54CB8A02C6FA}"/>
    <hyperlink ref="G67" location="'UC001'!A1" display="UC001-01" xr:uid="{18233042-28AB-4997-9BA0-6D383DFAE52D}"/>
    <hyperlink ref="G99" location="'UC001'!A1" display="UC001-01" xr:uid="{C1E22E4F-1592-477A-AFF3-0746541740DF}"/>
  </hyperlinks>
  <pageMargins left="0.7" right="0.7" top="0.75" bottom="0.75" header="0.3" footer="0.3"/>
  <pageSetup paperSize="9"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omments xmlns="https://web.wps.cn/et/2018/main" xmlns:s="http://schemas.openxmlformats.org/spreadsheetml/2006/main">
  <commentList sheetStid="32582">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84">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88">
    <comment s:ref="A1" rgbClr="CFC42C"/>
    <comment s:ref="D4" rgbClr="CFC42C"/>
    <comment s:ref="E4" rgbClr="CFC42C"/>
    <comment s:ref="F4" rgbClr="CFC42C"/>
    <comment s:ref="G4" rgbClr="CFC42C"/>
    <comment s:ref="A12" rgbClr="CFC42C"/>
    <comment s:ref="B12" rgbClr="CFC42C"/>
    <comment s:ref="C12" rgbClr="CFC42C"/>
    <comment s:ref="D12" rgbClr="CFC42C"/>
    <comment s:ref="E12" rgbClr="CFC42C"/>
    <comment s:ref="F12" rgbClr="CFC42C"/>
    <comment s:ref="G12" rgbClr="CFC42C"/>
    <comment s:ref="H12" rgbClr="CFC42C"/>
    <comment s:ref="I12" rgbClr="CFC42C"/>
  </commentList>
  <commentList sheetStid="32586">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90">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92">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94">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96">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98">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600">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602">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605">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607">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609">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611">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613">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615">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57"/>
</comment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Snapshot</vt:lpstr>
      <vt:lpstr>Trend</vt:lpstr>
      <vt:lpstr>Use Cases</vt:lpstr>
      <vt:lpstr>Schedule Blend Request</vt:lpstr>
      <vt:lpstr>UC007</vt:lpstr>
    </vt:vector>
  </TitlesOfParts>
  <Company>WinTestGear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Test Case Manager</dc:title>
  <dc:subject>Excel Test Case Manager</dc:subject>
  <dc:creator>Matt Pierce</dc:creator>
  <cp:lastModifiedBy>孙婷</cp:lastModifiedBy>
  <cp:lastPrinted>2010-01-30T03:11:00Z</cp:lastPrinted>
  <dcterms:created xsi:type="dcterms:W3CDTF">1996-10-14T23:33:00Z</dcterms:created>
  <dcterms:modified xsi:type="dcterms:W3CDTF">2023-11-13T06:32:36Z</dcterms:modified>
  <cp:category>Test Case Management</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wner">
    <vt:lpwstr>WinTestGear</vt:lpwstr>
  </property>
  <property fmtid="{D5CDD505-2E9C-101B-9397-08002B2CF9AE}" pid="3" name="Publisher">
    <vt:lpwstr>WinTestGear</vt:lpwstr>
  </property>
  <property fmtid="{D5CDD505-2E9C-101B-9397-08002B2CF9AE}" pid="4" name="ICV">
    <vt:lpwstr>7FA7CA2AE56B4BC99779EBCBC8F1811E</vt:lpwstr>
  </property>
  <property fmtid="{D5CDD505-2E9C-101B-9397-08002B2CF9AE}" pid="5" name="KSOProductBuildVer">
    <vt:lpwstr>2052-11.1.0.11365</vt:lpwstr>
  </property>
</Properties>
</file>