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2.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printerSettings/printerSettings3.bin" ContentType="application/vnd.openxmlformats-officedocument.spreadsheetml.printerSettings"/>
  <Override PartName="/xl/drawings/drawing6.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11.xml" ContentType="application/vnd.openxmlformats-officedocument.drawingml.chart+xml"/>
  <Override PartName="/xl/drawings/drawing9.xml" ContentType="application/vnd.openxmlformats-officedocument.drawing+xml"/>
  <Override PartName="/xl/comments9.xml" ContentType="application/vnd.openxmlformats-officedocument.spreadsheetml.comments+xml"/>
  <Override PartName="/xl/charts/chart12.xml" ContentType="application/vnd.openxmlformats-officedocument.drawingml.chart+xml"/>
  <Override PartName="/xl/drawings/drawing10.xml" ContentType="application/vnd.openxmlformats-officedocument.drawing+xml"/>
  <Override PartName="/xl/comments10.xml" ContentType="application/vnd.openxmlformats-officedocument.spreadsheetml.comments+xml"/>
  <Override PartName="/xl/charts/chart1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
    </mc:Choice>
  </mc:AlternateContent>
  <xr:revisionPtr revIDLastSave="0" documentId="13_ncr:1_{ECF935F3-D1F9-444C-A9D6-93E739EA10CD}" xr6:coauthVersionLast="47" xr6:coauthVersionMax="47" xr10:uidLastSave="{00000000-0000-0000-0000-000000000000}"/>
  <bookViews>
    <workbookView xWindow="-120" yWindow="-120" windowWidth="29040" windowHeight="15840" tabRatio="959" firstSheet="6" activeTab="12" xr2:uid="{00000000-000D-0000-FFFF-FFFF00000000}"/>
  </bookViews>
  <sheets>
    <sheet name="Snapshot" sheetId="5" r:id="rId1"/>
    <sheet name="Trend" sheetId="32538" r:id="rId2"/>
    <sheet name="UseCases" sheetId="32578" r:id="rId3"/>
    <sheet name="Assign Bin" sheetId="32539" r:id="rId4"/>
    <sheet name="UC001 Test Cases" sheetId="32558" r:id="rId5"/>
    <sheet name="Release Bin" sheetId="32582" r:id="rId6"/>
    <sheet name="UC002 Test Cases" sheetId="32583" r:id="rId7"/>
    <sheet name="Adjust Blend Amount" sheetId="32584" r:id="rId8"/>
    <sheet name="UC003 Test Cases" sheetId="32585" r:id="rId9"/>
    <sheet name="Schedule Blend" sheetId="32590" r:id="rId10"/>
    <sheet name="UC004 Test Cases" sheetId="32591" r:id="rId11"/>
    <sheet name="Re-Schedule Blend" sheetId="32592" r:id="rId12"/>
    <sheet name="UC005 Test Cases" sheetId="32593" r:id="rId13"/>
    <sheet name="Empty Bin" sheetId="32594" r:id="rId14"/>
    <sheet name="UC006 Test Cases" sheetId="32595" r:id="rId15"/>
    <sheet name="Cancel Blend" sheetId="32596" r:id="rId16"/>
    <sheet name="UC007 Test Caces" sheetId="32597" r:id="rId17"/>
    <sheet name="20 - X" sheetId="32557" r:id="rId18"/>
    <sheet name="Test Data" sheetId="3255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2557" l="1"/>
  <c r="A14" i="32557"/>
  <c r="G10" i="32557"/>
  <c r="E10" i="32557"/>
  <c r="G8" i="32557"/>
  <c r="E8" i="32557"/>
  <c r="G7" i="32557"/>
  <c r="F7" i="32557"/>
  <c r="E7" i="32557"/>
  <c r="G6" i="32557"/>
  <c r="E6" i="32557"/>
  <c r="G5" i="32557"/>
  <c r="E5" i="32557"/>
  <c r="G4" i="32557"/>
  <c r="G9" i="32557" s="1"/>
  <c r="E4" i="32557"/>
  <c r="E9" i="32557" s="1"/>
  <c r="A1" i="32557"/>
  <c r="A14" i="32596"/>
  <c r="G10" i="32596"/>
  <c r="E10" i="32596"/>
  <c r="G8" i="32596"/>
  <c r="E8" i="32596"/>
  <c r="G7" i="32596"/>
  <c r="E7" i="32596"/>
  <c r="G6" i="32596"/>
  <c r="E6" i="32596"/>
  <c r="G5" i="32596"/>
  <c r="E5" i="32596"/>
  <c r="E9" i="32596" s="1"/>
  <c r="G4" i="32596"/>
  <c r="E4" i="32596"/>
  <c r="A1" i="32596"/>
  <c r="A14" i="32594"/>
  <c r="G10" i="32594"/>
  <c r="E10" i="32594"/>
  <c r="G8" i="32594"/>
  <c r="E8" i="32594"/>
  <c r="G7" i="32594"/>
  <c r="E7" i="32594"/>
  <c r="G6" i="32594"/>
  <c r="E6" i="32594"/>
  <c r="G5" i="32594"/>
  <c r="E5" i="32594"/>
  <c r="E9" i="32594" s="1"/>
  <c r="G4" i="32594"/>
  <c r="G9" i="32594" s="1"/>
  <c r="E4" i="32594"/>
  <c r="A1" i="32594"/>
  <c r="A14" i="32592"/>
  <c r="G10" i="32592"/>
  <c r="E10" i="32592"/>
  <c r="G8" i="32592"/>
  <c r="E8" i="32592"/>
  <c r="G7" i="32592"/>
  <c r="E7" i="32592"/>
  <c r="G6" i="32592"/>
  <c r="E6" i="32592"/>
  <c r="G5" i="32592"/>
  <c r="E5" i="32592"/>
  <c r="E9" i="32592" s="1"/>
  <c r="G4" i="32592"/>
  <c r="E4" i="32592"/>
  <c r="A1" i="32592"/>
  <c r="A14" i="32590"/>
  <c r="G10" i="32590"/>
  <c r="E10" i="32590"/>
  <c r="G8" i="32590"/>
  <c r="E8" i="32590"/>
  <c r="G7" i="32590"/>
  <c r="E7" i="32590"/>
  <c r="G6" i="32590"/>
  <c r="E6" i="32590"/>
  <c r="G5" i="32590"/>
  <c r="E5" i="32590"/>
  <c r="E9" i="32590" s="1"/>
  <c r="G4" i="32590"/>
  <c r="E4" i="32590"/>
  <c r="A1" i="32590"/>
  <c r="A74" i="32584"/>
  <c r="G10" i="32584"/>
  <c r="E10" i="32584"/>
  <c r="G8" i="32584"/>
  <c r="E8" i="32584"/>
  <c r="G7" i="32584"/>
  <c r="E7" i="32584"/>
  <c r="G6" i="32584"/>
  <c r="E6" i="32584"/>
  <c r="G5" i="32584"/>
  <c r="E5" i="32584"/>
  <c r="G4" i="32584"/>
  <c r="E4" i="32584"/>
  <c r="E9" i="32584" s="1"/>
  <c r="A1" i="32584"/>
  <c r="A74" i="32582"/>
  <c r="G10" i="32582"/>
  <c r="E10" i="32582"/>
  <c r="G8" i="32582"/>
  <c r="E8" i="32582"/>
  <c r="G7" i="32582"/>
  <c r="E7" i="32582"/>
  <c r="G6" i="32582"/>
  <c r="E6" i="32582"/>
  <c r="G5" i="32582"/>
  <c r="E5" i="32582"/>
  <c r="G4" i="32582"/>
  <c r="G9" i="32582" s="1"/>
  <c r="E4" i="32582"/>
  <c r="E9" i="32582" s="1"/>
  <c r="A1" i="32582"/>
  <c r="A74" i="32539"/>
  <c r="G10" i="32539"/>
  <c r="E10" i="32539"/>
  <c r="G8" i="32539"/>
  <c r="E8" i="32539"/>
  <c r="G7" i="32539"/>
  <c r="L39" i="5" s="1"/>
  <c r="E7" i="32539"/>
  <c r="G6" i="32539"/>
  <c r="E6" i="32539"/>
  <c r="J38" i="5" s="1"/>
  <c r="G5" i="32539"/>
  <c r="E5" i="32539"/>
  <c r="G4" i="32539"/>
  <c r="G9" i="32539" s="1"/>
  <c r="E21" i="5" s="1"/>
  <c r="E40" i="5" s="1"/>
  <c r="E4" i="32539"/>
  <c r="E9" i="32539" s="1"/>
  <c r="A1" i="32539"/>
  <c r="A34" i="32538"/>
  <c r="A35" i="32538" s="1"/>
  <c r="A36" i="32538" s="1"/>
  <c r="A37" i="32538" s="1"/>
  <c r="A38" i="32538" s="1"/>
  <c r="A39" i="32538" s="1"/>
  <c r="A40" i="32538" s="1"/>
  <c r="A41" i="32538" s="1"/>
  <c r="A42" i="32538" s="1"/>
  <c r="F3" i="32538"/>
  <c r="F2" i="32538"/>
  <c r="L44" i="5"/>
  <c r="J44" i="5"/>
  <c r="L40" i="5"/>
  <c r="J40" i="5"/>
  <c r="J39" i="5"/>
  <c r="L38" i="5"/>
  <c r="E38" i="5"/>
  <c r="D38" i="5"/>
  <c r="A38" i="5"/>
  <c r="L37" i="5"/>
  <c r="J37" i="5"/>
  <c r="E37" i="5"/>
  <c r="D37" i="5"/>
  <c r="A37" i="5"/>
  <c r="L36" i="5"/>
  <c r="L42" i="5" s="1"/>
  <c r="J36" i="5"/>
  <c r="J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K37" i="5" l="1"/>
  <c r="F6" i="32582"/>
  <c r="F7" i="32582"/>
  <c r="F8" i="32582"/>
  <c r="F4" i="32582"/>
  <c r="F9" i="32582"/>
  <c r="F5" i="32582"/>
  <c r="F8" i="32592"/>
  <c r="F4" i="32592"/>
  <c r="F9" i="32592"/>
  <c r="F5" i="32592"/>
  <c r="F6" i="32592"/>
  <c r="F7" i="32592"/>
  <c r="K39" i="5"/>
  <c r="K42" i="5"/>
  <c r="K40" i="5"/>
  <c r="F6" i="32539"/>
  <c r="F7" i="32539"/>
  <c r="F8" i="32539"/>
  <c r="F4" i="32539"/>
  <c r="D21" i="5"/>
  <c r="D40" i="5" s="1"/>
  <c r="F9" i="32539"/>
  <c r="F5" i="32539"/>
  <c r="K38" i="5"/>
  <c r="F8" i="32584"/>
  <c r="F4" i="32584"/>
  <c r="F5" i="32584"/>
  <c r="F9" i="32584"/>
  <c r="F6" i="32584"/>
  <c r="F7" i="32584"/>
  <c r="F8" i="32590"/>
  <c r="F4" i="32590"/>
  <c r="F9" i="32590"/>
  <c r="F5" i="32590"/>
  <c r="F6" i="32590"/>
  <c r="F7" i="32590"/>
  <c r="F8" i="32594"/>
  <c r="F4" i="32594"/>
  <c r="F9" i="32594"/>
  <c r="F5" i="32594"/>
  <c r="F6" i="32594"/>
  <c r="F7" i="32594"/>
  <c r="F8" i="32596"/>
  <c r="F4" i="32596"/>
  <c r="F9" i="32596"/>
  <c r="F5" i="32596"/>
  <c r="F6" i="32596"/>
  <c r="K36" i="5"/>
  <c r="A75" i="32539"/>
  <c r="G9" i="32584"/>
  <c r="A75" i="32584"/>
  <c r="F7" i="32596"/>
  <c r="F8" i="32557"/>
  <c r="F4" i="32557"/>
  <c r="F9" i="32557"/>
  <c r="F5" i="32557"/>
  <c r="F6" i="32557"/>
  <c r="A76" i="32584"/>
  <c r="A75" i="32582"/>
  <c r="A77" i="32584"/>
  <c r="G9" i="32590"/>
  <c r="G9" i="32592"/>
  <c r="G9" i="32596"/>
  <c r="A16" i="32557"/>
  <c r="A17" i="32557"/>
  <c r="A18" i="32557"/>
  <c r="A15" i="32590"/>
  <c r="A15" i="32592"/>
  <c r="A15" i="32594"/>
  <c r="A15" i="32596"/>
  <c r="A19" i="32557" l="1"/>
  <c r="A17" i="32590"/>
  <c r="A16" i="32590"/>
  <c r="A76" i="32582"/>
  <c r="A16" i="32592"/>
  <c r="A16" i="32596"/>
  <c r="A16" i="32594"/>
  <c r="A78" i="32584"/>
  <c r="A76" i="32539"/>
  <c r="A79" i="32584" l="1"/>
  <c r="A17" i="32594"/>
  <c r="A18" i="32594"/>
  <c r="A17" i="32596"/>
  <c r="A17" i="32592"/>
  <c r="A77" i="32582"/>
  <c r="A18" i="32590"/>
  <c r="A19" i="32592"/>
  <c r="A18" i="32592"/>
  <c r="A77" i="32539"/>
  <c r="A19" i="32594"/>
  <c r="A80" i="32584"/>
  <c r="A20" i="32557"/>
  <c r="A82" i="32584" l="1"/>
  <c r="A81" i="32584"/>
  <c r="A78" i="32582"/>
  <c r="A22" i="32557"/>
  <c r="A21" i="32557"/>
  <c r="A78" i="32539"/>
  <c r="A80" i="32539" s="1"/>
  <c r="A20" i="32592"/>
  <c r="A79" i="32539"/>
  <c r="A23" i="32557"/>
  <c r="A20" i="32590"/>
  <c r="A19" i="32590"/>
  <c r="A18" i="32596"/>
  <c r="A20" i="32594"/>
  <c r="A81" i="32539" l="1"/>
  <c r="A24" i="32557"/>
  <c r="A79" i="32582"/>
  <c r="A21" i="32594"/>
  <c r="A19" i="32596"/>
  <c r="A21" i="32592"/>
  <c r="A25" i="32557"/>
  <c r="A26" i="32557"/>
  <c r="A27" i="32557" s="1"/>
  <c r="A21" i="32590"/>
  <c r="A83" i="32584"/>
  <c r="A84" i="32584" s="1"/>
  <c r="A29" i="32557" l="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 r="A22" i="32592"/>
  <c r="A21" i="32596"/>
  <c r="A22" i="32596" s="1"/>
  <c r="A23" i="32596" s="1"/>
  <c r="A22" i="32590"/>
  <c r="A23" i="32590" s="1"/>
  <c r="A20" i="32596"/>
  <c r="A22" i="32594"/>
  <c r="A82" i="32539"/>
  <c r="A83" i="32539" s="1"/>
  <c r="A84" i="32539" s="1"/>
  <c r="A28" i="32557"/>
  <c r="A80" i="32582"/>
  <c r="A24" i="32596" l="1"/>
  <c r="A23" i="32592"/>
  <c r="A23" i="32594"/>
  <c r="A24" i="32590"/>
  <c r="A25" i="32590" s="1"/>
  <c r="A26" i="32590" s="1"/>
  <c r="A27" i="32590" s="1"/>
  <c r="A25" i="32596"/>
  <c r="A26" i="32596" s="1"/>
  <c r="A27" i="32596" s="1"/>
  <c r="A24" i="32592"/>
  <c r="A25" i="32592" s="1"/>
  <c r="A26" i="32592" s="1"/>
  <c r="A27" i="32592" s="1"/>
  <c r="A28" i="32592" s="1"/>
  <c r="A29" i="32592" s="1"/>
  <c r="A30" i="32592" s="1"/>
  <c r="A31" i="32592" s="1"/>
  <c r="A32" i="32592" s="1"/>
  <c r="A33" i="32592" s="1"/>
  <c r="A34" i="32592" s="1"/>
  <c r="A35" i="32592" s="1"/>
  <c r="A36" i="32592" s="1"/>
  <c r="A37" i="32592" s="1"/>
  <c r="A38" i="32592" s="1"/>
  <c r="A39" i="32592" s="1"/>
  <c r="A40" i="32592" s="1"/>
  <c r="A41" i="32592" s="1"/>
  <c r="A42" i="32592" s="1"/>
  <c r="A43" i="32592" s="1"/>
  <c r="A44" i="32592" s="1"/>
  <c r="A45" i="32592" s="1"/>
  <c r="A46" i="32592" s="1"/>
  <c r="A47" i="32592" s="1"/>
  <c r="A48" i="32592" s="1"/>
  <c r="A49" i="32592" s="1"/>
  <c r="A50" i="32592" s="1"/>
  <c r="A51" i="32592" s="1"/>
  <c r="A52" i="32592" s="1"/>
  <c r="A53" i="32592" s="1"/>
  <c r="A54" i="32592" s="1"/>
  <c r="A55" i="32592" s="1"/>
  <c r="A56" i="32592" s="1"/>
  <c r="A57" i="32592" s="1"/>
  <c r="A58" i="32592" s="1"/>
  <c r="A59" i="32592" s="1"/>
  <c r="A60" i="32592" s="1"/>
  <c r="A81" i="32582"/>
  <c r="A82" i="32582" s="1"/>
  <c r="A83" i="32582" s="1"/>
  <c r="A84" i="32582" s="1"/>
  <c r="A28" i="32590" l="1"/>
  <c r="A24" i="32594"/>
  <c r="A25" i="32594" s="1"/>
  <c r="A29" i="32590"/>
  <c r="A30" i="32590" s="1"/>
  <c r="A31" i="32590" s="1"/>
  <c r="A32" i="32590" s="1"/>
  <c r="A33" i="32590" s="1"/>
  <c r="A34" i="32590" s="1"/>
  <c r="A35" i="32590" s="1"/>
  <c r="A36" i="32590" s="1"/>
  <c r="A37" i="32590" s="1"/>
  <c r="A38" i="32590" s="1"/>
  <c r="A39" i="32590" s="1"/>
  <c r="A40" i="32590" s="1"/>
  <c r="A41" i="32590" s="1"/>
  <c r="A42" i="32590" s="1"/>
  <c r="A43" i="32590" s="1"/>
  <c r="A44" i="32590" s="1"/>
  <c r="A45" i="32590" s="1"/>
  <c r="A46" i="32590" s="1"/>
  <c r="A47" i="32590" s="1"/>
  <c r="A48" i="32590" s="1"/>
  <c r="A49" i="32590" s="1"/>
  <c r="A50" i="32590" s="1"/>
  <c r="A51" i="32590" s="1"/>
  <c r="A52" i="32590" s="1"/>
  <c r="A53" i="32590" s="1"/>
  <c r="A54" i="32590" s="1"/>
  <c r="A55" i="32590" s="1"/>
  <c r="A56" i="32590" s="1"/>
  <c r="A57" i="32590" s="1"/>
  <c r="A58" i="32590" s="1"/>
  <c r="A59" i="32590" s="1"/>
  <c r="A60" i="32590" s="1"/>
  <c r="A26" i="32594"/>
  <c r="A27" i="32594" s="1"/>
  <c r="A28" i="32594" s="1"/>
  <c r="A29" i="32594" s="1"/>
  <c r="A30" i="32594" s="1"/>
  <c r="A31" i="32594" s="1"/>
  <c r="A32" i="32594" s="1"/>
  <c r="A33" i="32594" s="1"/>
  <c r="A34" i="32594" s="1"/>
  <c r="A35" i="32594" s="1"/>
  <c r="A36" i="32594" s="1"/>
  <c r="A37" i="32594" s="1"/>
  <c r="A38" i="32594" s="1"/>
  <c r="A39" i="32594" s="1"/>
  <c r="A40" i="32594" s="1"/>
  <c r="A41" i="32594" s="1"/>
  <c r="A42" i="32594" s="1"/>
  <c r="A43" i="32594" s="1"/>
  <c r="A28" i="32596"/>
  <c r="A44" i="32594" l="1"/>
  <c r="A45" i="32594" s="1"/>
  <c r="A46" i="32594" s="1"/>
  <c r="A47" i="32594" s="1"/>
  <c r="A48" i="32594" s="1"/>
  <c r="A49" i="32594" s="1"/>
  <c r="A50" i="32594" s="1"/>
  <c r="A51" i="32594" s="1"/>
  <c r="A52" i="32594" s="1"/>
  <c r="A53" i="32594" s="1"/>
  <c r="A54" i="32594" s="1"/>
  <c r="A55" i="32594" s="1"/>
  <c r="A56" i="32594" s="1"/>
  <c r="A57" i="32594" s="1"/>
  <c r="A58" i="32594" s="1"/>
  <c r="A59" i="32594" s="1"/>
  <c r="A60" i="32594" s="1"/>
  <c r="A29" i="32596"/>
  <c r="A30" i="32596" s="1"/>
  <c r="A31" i="32596" s="1"/>
  <c r="A32" i="32596" s="1"/>
  <c r="A33" i="32596" s="1"/>
  <c r="A34" i="32596" s="1"/>
  <c r="A35" i="32596" s="1"/>
  <c r="A36" i="32596" s="1"/>
  <c r="A37" i="32596" s="1"/>
  <c r="A38" i="32596" s="1"/>
  <c r="A39" i="32596" s="1"/>
  <c r="A40" i="32596" s="1"/>
  <c r="A41" i="32596" s="1"/>
  <c r="A42" i="32596" s="1"/>
  <c r="A43" i="32596" s="1"/>
  <c r="A44" i="32596" s="1"/>
  <c r="A45" i="32596" s="1"/>
  <c r="A46" i="32596" s="1"/>
  <c r="A47" i="32596" s="1"/>
  <c r="A48" i="32596" s="1"/>
  <c r="A49" i="32596" s="1"/>
  <c r="A50" i="32596" s="1"/>
  <c r="A51" i="32596" s="1"/>
  <c r="A52" i="32596" s="1"/>
  <c r="A53" i="32596" s="1"/>
  <c r="A54" i="32596" s="1"/>
  <c r="A55" i="32596" s="1"/>
  <c r="A56" i="32596" s="1"/>
  <c r="A57" i="32596" s="1"/>
  <c r="A58" i="32596" s="1"/>
  <c r="A59" i="32596" s="1"/>
  <c r="A60" i="3259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11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11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11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11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11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11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11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11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11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11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11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11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11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11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5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5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5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5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5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5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5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5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5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5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5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5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5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5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9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9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9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9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9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9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9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9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9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9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9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9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9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9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D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D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D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D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D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D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D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D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D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D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D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D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D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D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F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F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F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F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F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F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F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F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F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F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F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F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F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F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<sst xmlns="http://schemas.openxmlformats.org/spreadsheetml/2006/main" count="1655" uniqueCount="619">
  <si>
    <t>当前测试周期</t>
  </si>
  <si>
    <t>公司信息</t>
  </si>
  <si>
    <t>测试周期信息</t>
  </si>
  <si>
    <t>属性</t>
  </si>
  <si>
    <t>值</t>
  </si>
  <si>
    <t>公司</t>
  </si>
  <si>
    <t>MetaShare Inc.</t>
  </si>
  <si>
    <t>周期名称</t>
  </si>
  <si>
    <t>Release 1.1</t>
  </si>
  <si>
    <t>部门</t>
  </si>
  <si>
    <t>开发部</t>
  </si>
  <si>
    <t>测试周期类型</t>
  </si>
  <si>
    <t>街道地址</t>
  </si>
  <si>
    <t>丈八一路汇鑫IBC</t>
  </si>
  <si>
    <t>发布日期</t>
  </si>
  <si>
    <t>省市</t>
  </si>
  <si>
    <t>陕西省西安市</t>
  </si>
  <si>
    <t>PM</t>
  </si>
  <si>
    <t>BA</t>
  </si>
  <si>
    <t>项目信息</t>
  </si>
  <si>
    <t>QA Tester 1</t>
  </si>
  <si>
    <t>QA Tester 2</t>
  </si>
  <si>
    <t>项目编号</t>
  </si>
  <si>
    <t>P18</t>
  </si>
  <si>
    <t>QA Tester 3</t>
  </si>
  <si>
    <t>项目名称</t>
  </si>
  <si>
    <t>教育平台</t>
  </si>
  <si>
    <t>QA Tester 4</t>
  </si>
  <si>
    <r>
      <rPr>
        <b/>
        <sz val="12"/>
        <color indexed="9"/>
        <rFont val="Arial"/>
        <family val="2"/>
      </rPr>
      <t xml:space="preserve">测试区域 </t>
    </r>
    <r>
      <rPr>
        <b/>
        <sz val="12"/>
        <color indexed="22"/>
        <rFont val="Arial"/>
        <family val="2"/>
      </rPr>
      <t>(工作表 /标签名称)</t>
    </r>
  </si>
  <si>
    <t>测试结果图</t>
  </si>
  <si>
    <t>测试区域</t>
  </si>
  <si>
    <t>测试人员</t>
  </si>
  <si>
    <t>TC
总数</t>
  </si>
  <si>
    <t>测试时间</t>
  </si>
  <si>
    <t>TC总数</t>
  </si>
  <si>
    <t>测试结果表</t>
  </si>
  <si>
    <t>测试结果状态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</si>
  <si>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</si>
  <si>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</si>
  <si>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</si>
  <si>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</si>
  <si>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</si>
  <si>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</si>
  <si>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</si>
  <si>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</si>
  <si>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</si>
  <si>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</si>
  <si>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</si>
  <si>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</si>
  <si>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</si>
  <si>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</si>
  <si>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</si>
  <si>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</si>
  <si>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</si>
  <si>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</si>
  <si>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</si>
  <si>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</si>
  <si>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</si>
  <si>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</si>
  <si>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</si>
  <si>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</si>
  <si>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</si>
  <si>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用例说明</t>
  </si>
  <si>
    <t>用例编号</t>
  </si>
  <si>
    <t>名字</t>
  </si>
  <si>
    <t>备注</t>
  </si>
  <si>
    <t>UC001</t>
  </si>
  <si>
    <t>UC002</t>
  </si>
  <si>
    <t>Release Bin</t>
  </si>
  <si>
    <t>UC003</t>
  </si>
  <si>
    <t>Adjust Blend Amount</t>
  </si>
  <si>
    <t>UC004</t>
  </si>
  <si>
    <t>UC005</t>
  </si>
  <si>
    <t>UC006</t>
  </si>
  <si>
    <t>Empty Bin</t>
  </si>
  <si>
    <t>UC007</t>
  </si>
  <si>
    <t>UC008</t>
  </si>
  <si>
    <t>UC009</t>
  </si>
  <si>
    <t>UC010</t>
  </si>
  <si>
    <t>UC011</t>
  </si>
  <si>
    <t>UC012</t>
  </si>
  <si>
    <t>UC013</t>
  </si>
  <si>
    <t>UC014</t>
  </si>
  <si>
    <t>UC015</t>
  </si>
  <si>
    <t>UC016</t>
  </si>
  <si>
    <t>UC017</t>
  </si>
  <si>
    <t>UC018</t>
  </si>
  <si>
    <t>UC019</t>
  </si>
  <si>
    <t>UC020</t>
  </si>
  <si>
    <t>UC021</t>
  </si>
  <si>
    <t>UC022</t>
  </si>
  <si>
    <t>UC023</t>
  </si>
  <si>
    <t>UC024</t>
  </si>
  <si>
    <t>UC025</t>
  </si>
  <si>
    <t>UC026</t>
  </si>
  <si>
    <t>UC027</t>
  </si>
  <si>
    <t>UC028</t>
  </si>
  <si>
    <t>UC029</t>
  </si>
  <si>
    <t>UC030</t>
  </si>
  <si>
    <t>UC031</t>
  </si>
  <si>
    <t>UC032</t>
  </si>
  <si>
    <t>UC033</t>
  </si>
  <si>
    <t>Test Case Results</t>
  </si>
  <si>
    <t>U</t>
  </si>
  <si>
    <t>P</t>
  </si>
  <si>
    <t>F</t>
  </si>
  <si>
    <t>S</t>
  </si>
  <si>
    <t>B</t>
  </si>
  <si>
    <t>TC#</t>
  </si>
  <si>
    <t xml:space="preserve">
测试脚本</t>
  </si>
  <si>
    <t xml:space="preserve">
预期结果</t>
  </si>
  <si>
    <t>测试结果</t>
  </si>
  <si>
    <t>测试日期</t>
  </si>
  <si>
    <t>测试
时间</t>
  </si>
  <si>
    <t>UC001-Assign Bin From Bin</t>
  </si>
  <si>
    <t>Assign Bin From Bin</t>
  </si>
  <si>
    <t>submit save without any error.</t>
  </si>
  <si>
    <t>Assign Bin From Bin(click confirm No button)</t>
  </si>
  <si>
    <t>n/a</t>
  </si>
  <si>
    <t>UC001.1-Assign Bin From Bin</t>
  </si>
  <si>
    <t>测试脚本名称:</t>
  </si>
  <si>
    <t>TC #:</t>
  </si>
  <si>
    <t>UC001-01</t>
  </si>
  <si>
    <t>场景/目的</t>
  </si>
  <si>
    <t>BinInformation Add Or Update</t>
  </si>
  <si>
    <t>验证的测试用例:</t>
  </si>
  <si>
    <t>验证的需求:</t>
  </si>
  <si>
    <r>
      <rPr>
        <sz val="10"/>
        <rFont val="Calibri"/>
        <family val="2"/>
      </rPr>
      <t>BinType</t>
    </r>
    <r>
      <rPr>
        <sz val="10"/>
        <rFont val="宋体"/>
        <family val="3"/>
        <charset val="134"/>
      </rPr>
      <t xml:space="preserve"> Switch，</t>
    </r>
    <r>
      <rPr>
        <sz val="10"/>
        <rFont val="Calibri"/>
        <family val="2"/>
      </rPr>
      <t>Different BinType has different PodCount,if bintype is laydown the PodCount is 3,else the PodCount is 1.</t>
    </r>
  </si>
  <si>
    <t>前提条件:</t>
  </si>
  <si>
    <r>
      <rPr>
        <sz val="10"/>
        <rFont val="Calibri"/>
        <family val="2"/>
      </rPr>
      <t>BinType</t>
    </r>
    <r>
      <rPr>
        <sz val="10"/>
        <rFont val="宋体"/>
        <family val="3"/>
        <charset val="134"/>
      </rPr>
      <t xml:space="preserve"> has exists value</t>
    </r>
  </si>
  <si>
    <t>测试者名称:</t>
  </si>
  <si>
    <t>日期:</t>
  </si>
  <si>
    <t>Evan</t>
  </si>
  <si>
    <t xml:space="preserve">修订号: </t>
  </si>
  <si>
    <t>时间:</t>
  </si>
  <si>
    <t>2022.01.06</t>
  </si>
  <si>
    <t>Step</t>
  </si>
  <si>
    <t>Description</t>
  </si>
  <si>
    <t>value</t>
  </si>
  <si>
    <t>Expected Results</t>
  </si>
  <si>
    <t>result</t>
  </si>
  <si>
    <t>Test Result</t>
  </si>
  <si>
    <t>Defect/Comments</t>
  </si>
  <si>
    <t xml:space="preserve">Right-click on a Bin column </t>
  </si>
  <si>
    <t>17431-1</t>
  </si>
  <si>
    <t>Context menu pops up</t>
  </si>
  <si>
    <t>Click "Assign A Bin"</t>
  </si>
  <si>
    <t>"Assign Bin" form pups up</t>
  </si>
  <si>
    <r>
      <rPr>
        <sz val="10"/>
        <rFont val="Arial"/>
        <family val="2"/>
      </rPr>
      <t>Type</t>
    </r>
    <r>
      <rPr>
        <sz val="10"/>
        <rFont val="宋体"/>
        <family val="3"/>
        <charset val="134"/>
      </rPr>
      <t xml:space="preserve"> dropdown box shows "None"</t>
    </r>
  </si>
  <si>
    <t>none</t>
  </si>
  <si>
    <r>
      <rPr>
        <sz val="10"/>
        <rFont val="Calibri"/>
        <family val="2"/>
      </rPr>
      <t xml:space="preserve">Bin Number </t>
    </r>
    <r>
      <rPr>
        <sz val="10"/>
        <rFont val="宋体"/>
        <family val="3"/>
        <charset val="134"/>
      </rPr>
      <t>dropdown box shows "None"</t>
    </r>
  </si>
  <si>
    <r>
      <rPr>
        <sz val="10"/>
        <rFont val="Calibri"/>
        <family val="2"/>
      </rPr>
      <t xml:space="preserve">Pod Count  </t>
    </r>
    <r>
      <rPr>
        <sz val="10"/>
        <rFont val="宋体"/>
        <family val="3"/>
        <charset val="134"/>
      </rPr>
      <t>is filled 0,is readonley</t>
    </r>
  </si>
  <si>
    <r>
      <rPr>
        <sz val="10"/>
        <rFont val="Calibri"/>
        <family val="2"/>
      </rPr>
      <t xml:space="preserve">Volume </t>
    </r>
    <r>
      <rPr>
        <sz val="10"/>
        <rFont val="宋体"/>
        <family val="3"/>
        <charset val="134"/>
      </rPr>
      <t>is filled 0,is readonley</t>
    </r>
  </si>
  <si>
    <t>open "Type" dropdown list</t>
  </si>
  <si>
    <t>Type options are listed</t>
  </si>
  <si>
    <t>select "SILO_BLEND TRAIN"</t>
  </si>
  <si>
    <t>Dropdown list is closed, "SILO_BLEND TRAIN" is displayed in the box</t>
  </si>
  <si>
    <t>SILO_BLEND TRAIN</t>
  </si>
  <si>
    <t>Bin Number auto populate</t>
  </si>
  <si>
    <t>Pod Count auto populate</t>
  </si>
  <si>
    <t>Volume auto populate</t>
  </si>
  <si>
    <t>Pod part show,Pod part count by PodCount,Every Pod Part include input name and input volume,input name value is Bin Number value+"-"+podindex.</t>
  </si>
  <si>
    <t>pod1:
name:1182
value:empty</t>
  </si>
  <si>
    <t>Click "save" Button</t>
  </si>
  <si>
    <t>confirm window pops up</t>
  </si>
  <si>
    <r>
      <rPr>
        <sz val="10"/>
        <rFont val="宋体"/>
        <family val="3"/>
        <charset val="134"/>
      </rPr>
      <t>Click "</t>
    </r>
    <r>
      <rPr>
        <sz val="10"/>
        <rFont val="Calibri"/>
        <family val="2"/>
      </rPr>
      <t>Yes" Button</t>
    </r>
  </si>
  <si>
    <t>afeter submit save,whole web page refresh</t>
  </si>
  <si>
    <t>Web Page Refresh Complate</t>
  </si>
  <si>
    <t xml:space="preserve">the new pods has show in Bin column </t>
  </si>
  <si>
    <t>Bin Add 1182</t>
  </si>
  <si>
    <t>End of Test Case</t>
  </si>
  <si>
    <t>UC002.2-Assign Bin From Rig Job Blend</t>
  </si>
  <si>
    <t>UC001-02</t>
  </si>
  <si>
    <t>select "LAYDOWN"</t>
  </si>
  <si>
    <t>Dropdown list is closed, "LAYDOWN" is displayed in the box</t>
  </si>
  <si>
    <t>LAYDOWN</t>
  </si>
  <si>
    <t>pod1:
name:1765-1
value:empty
pod2:
name:1765-2
value:empty
pod3:
name:1765-3
value:empty</t>
  </si>
  <si>
    <r>
      <rPr>
        <sz val="10"/>
        <rFont val="宋体"/>
        <family val="3"/>
        <charset val="134"/>
      </rPr>
      <t>Click "</t>
    </r>
    <r>
      <rPr>
        <sz val="10"/>
        <rFont val="Calibri"/>
        <family val="2"/>
      </rPr>
      <t>No" Button</t>
    </r>
  </si>
  <si>
    <t>confirm window hide</t>
  </si>
  <si>
    <t>confirm "Add 3 Pod?" open</t>
  </si>
  <si>
    <t>Bin Add 1765-1、1765-2、1765-3</t>
  </si>
  <si>
    <t>UC002-Release Bin  From Bin</t>
  </si>
  <si>
    <t>Release Bin From Bin</t>
  </si>
  <si>
    <t>pod release without any error.</t>
  </si>
  <si>
    <t>UC002.1-Release Bin From Bin</t>
  </si>
  <si>
    <t>UC002-01</t>
  </si>
  <si>
    <t>more pod of One bin all release</t>
  </si>
  <si>
    <t>1743-1</t>
  </si>
  <si>
    <t>Click "Release Bin"</t>
  </si>
  <si>
    <t>whole web page refresh</t>
  </si>
  <si>
    <t>after web page refresh</t>
  </si>
  <si>
    <t>1743-1、1743-2、1743-3 都从Bin移除</t>
  </si>
  <si>
    <t>UC003-Adjust Blend Amount From Bin</t>
  </si>
  <si>
    <t>Adjust Blend Amount From Bin</t>
  </si>
  <si>
    <t>UC003.1-Adjust Blend Amount</t>
  </si>
  <si>
    <t>UC003-01</t>
  </si>
  <si>
    <t>Right-click on a Bin column</t>
  </si>
  <si>
    <t>Click "Adjust Blend Amount"</t>
  </si>
  <si>
    <t>"Adjust Blend Amount"  form pups up</t>
  </si>
  <si>
    <r>
      <rPr>
        <sz val="10"/>
        <rFont val="Arial"/>
        <family val="2"/>
      </rPr>
      <t>quantity</t>
    </r>
    <r>
      <rPr>
        <sz val="10"/>
        <rFont val="宋体"/>
        <family val="3"/>
        <charset val="134"/>
      </rPr>
      <t xml:space="preserve"> is populated</t>
    </r>
  </si>
  <si>
    <t>Adjust quality value</t>
  </si>
  <si>
    <t>abc</t>
  </si>
  <si>
    <t>Click "Save" button</t>
  </si>
  <si>
    <t>click 'bulk plant'</t>
  </si>
  <si>
    <t>UC004-Reschedule Blend From Bin</t>
  </si>
  <si>
    <t>Schedule Blend From Bin(Ideal scenrio)</t>
  </si>
  <si>
    <t>Schedule Blend From Bin(Blend Test)</t>
  </si>
  <si>
    <t>Copy test case rows and insert-paste here to shift down the gray lines and preserve the automatic calculations.</t>
  </si>
  <si>
    <t>UC004.1-Schedule Blend From Bin</t>
  </si>
  <si>
    <t>UC004-01</t>
  </si>
  <si>
    <t xml:space="preserve">Schedule Blend  </t>
  </si>
  <si>
    <t>has Program Id</t>
  </si>
  <si>
    <t>1.0</t>
  </si>
  <si>
    <t xml:space="preserve">Right-click on a bin column </t>
  </si>
  <si>
    <t>click 'Schedule Blend'</t>
  </si>
  <si>
    <t>"Schedule Blend" form pups up</t>
  </si>
  <si>
    <t>Program Id is not filled</t>
  </si>
  <si>
    <t>Customer is not filled</t>
  </si>
  <si>
    <t>Job Type dropdown box shows "None"</t>
  </si>
  <si>
    <t>Base Blend dropdown box shows "None"</t>
  </si>
  <si>
    <t>Base Blend Tonnage is selected</t>
  </si>
  <si>
    <t>Amount water is filled 0</t>
  </si>
  <si>
    <t>Mix water is filled 0</t>
  </si>
  <si>
    <t>Blend Test is not toggled</t>
  </si>
  <si>
    <t>Bulk Plant  is filled</t>
  </si>
  <si>
    <t>Load to Bin filled</t>
  </si>
  <si>
    <t>Comments is not filled</t>
  </si>
  <si>
    <t>Customer is auto populated</t>
  </si>
  <si>
    <t>open" Job Type" dropdown list</t>
  </si>
  <si>
    <t xml:space="preserve"> Job Type options are listed</t>
  </si>
  <si>
    <t>Job Type dropdown list hide</t>
  </si>
  <si>
    <t>open "Base Blend" dropdown list</t>
  </si>
  <si>
    <t>Base Blend options are listd</t>
  </si>
  <si>
    <t>save without errors,page refresh</t>
  </si>
  <si>
    <t>mouse move to "Re-schedule BLEND" Triangle  icon</t>
  </si>
  <si>
    <t>next level step menu "Fresh Water + Additives - [Amount]t"is show</t>
  </si>
  <si>
    <t>Amount is filled just filled value</t>
  </si>
  <si>
    <t>Mix Water is filled just filled value</t>
  </si>
  <si>
    <t>"program id" is just filled value</t>
  </si>
  <si>
    <t>"job TYPE" IS selected</t>
  </si>
  <si>
    <t>"base blend" is selected</t>
  </si>
  <si>
    <t>UC004-02</t>
  </si>
  <si>
    <t>Blend Test is  not toggled</t>
  </si>
  <si>
    <t>click "blend test"</t>
  </si>
  <si>
    <t>"blend test" is checked</t>
  </si>
  <si>
    <t>mouse move to "Re-schedule blend" Triangle  icon</t>
  </si>
  <si>
    <t>click 'Fresh Water + Additives - [Amount]t'</t>
  </si>
  <si>
    <t>UC005-Reschedule Blend From Bin</t>
  </si>
  <si>
    <t>Reschedule Blend From Bin(Ideal scenrio)</t>
  </si>
  <si>
    <t>has children context menu</t>
  </si>
  <si>
    <t>UC005.1-Reschedule Blend From bulk plant Bin</t>
  </si>
  <si>
    <t>Reschedule Blend From bulk plant Bin(Ideal scenrio)</t>
  </si>
  <si>
    <t>UC005-01</t>
  </si>
  <si>
    <t xml:space="preserve">reSchedule Blend  </t>
  </si>
  <si>
    <t>UC004.1</t>
  </si>
  <si>
    <t>values</t>
  </si>
  <si>
    <t>click 'Fresh Water + Additives - [amount]t'</t>
  </si>
  <si>
    <t>Base Blend is filled</t>
  </si>
  <si>
    <t>Amount water is filled</t>
  </si>
  <si>
    <t>Mix water is filled</t>
  </si>
  <si>
    <t>Load to Bin  dropdown box is filled</t>
  </si>
  <si>
    <t>update Amount  is filled</t>
  </si>
  <si>
    <t>filled another value</t>
  </si>
  <si>
    <t>update Mix Water is filled</t>
  </si>
  <si>
    <t>save without  errors,page refresh</t>
  </si>
  <si>
    <t>UC005.2-Reschedule Blend From bulk plant Bin</t>
  </si>
  <si>
    <t>Reschedule Blend From bulk plant Bin(Total Blend Tonnage)</t>
  </si>
  <si>
    <t>UC005-02</t>
  </si>
  <si>
    <t>Load to Bin  dropdown box shows "1772"</t>
  </si>
  <si>
    <t>click "Total Blend Tonnage"</t>
  </si>
  <si>
    <t>"Total Blend Tonnage" is checked</t>
  </si>
  <si>
    <t>Base Blend Tonnage is not checked</t>
  </si>
  <si>
    <t>UC008-Reschedule Blend From Bin</t>
  </si>
  <si>
    <t>Empty Bin From Bin</t>
  </si>
  <si>
    <t>qualitity chang to 0</t>
  </si>
  <si>
    <t>UC006.1-Empty Bin From Bin</t>
  </si>
  <si>
    <t>2022.01.11</t>
  </si>
  <si>
    <t>click 'empty bin'</t>
  </si>
  <si>
    <t>qualitity=0</t>
  </si>
  <si>
    <t>UC007.1-Cancel blend From bulk plant Bin</t>
  </si>
  <si>
    <t>mouse move to "cancel blend" Triangle  icon</t>
  </si>
  <si>
    <t>click "yes"</t>
  </si>
  <si>
    <t>submit save without errors,page refresh</t>
  </si>
  <si>
    <t xml:space="preserve">User Story - </t>
  </si>
  <si>
    <t>TD #</t>
  </si>
  <si>
    <t>Entity</t>
  </si>
  <si>
    <t>Module</t>
  </si>
  <si>
    <t>Field</t>
  </si>
  <si>
    <t>Value</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</si>
  <si>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</si>
  <si>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</si>
  <si>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</si>
  <si>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</si>
  <si>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</si>
  <si>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</si>
  <si>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</si>
  <si>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</si>
  <si>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</si>
  <si>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</si>
  <si>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</si>
  <si>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</si>
  <si>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</si>
  <si>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</si>
  <si>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</si>
  <si>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</si>
  <si>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</si>
  <si>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</si>
  <si>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</si>
  <si>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</si>
  <si>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</si>
  <si>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</si>
  <si>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</si>
  <si>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</si>
  <si>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</si>
  <si>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</si>
  <si>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</si>
  <si>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</si>
  <si>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</si>
  <si>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</si>
  <si>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</si>
  <si>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</si>
  <si>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</si>
  <si>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</si>
  <si>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</si>
  <si>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</si>
  <si>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</si>
  <si>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</si>
  <si>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</si>
  <si>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</si>
  <si>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</si>
  <si>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</si>
  <si>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</si>
  <si>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</si>
  <si>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</si>
  <si>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</si>
  <si>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</si>
  <si>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</si>
  <si>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</si>
  <si>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</si>
  <si>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</si>
  <si>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</si>
  <si>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</si>
  <si>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</si>
  <si>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</si>
  <si>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</si>
  <si>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</si>
  <si>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</si>
  <si>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</si>
  <si>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</si>
  <si>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</si>
  <si>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</si>
  <si>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</si>
  <si>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</si>
  <si>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</si>
  <si>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</si>
  <si>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</si>
  <si>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</si>
  <si>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</si>
  <si>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</si>
  <si>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</si>
  <si>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</si>
  <si>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</si>
  <si>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</si>
  <si>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</si>
  <si>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</si>
  <si>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</si>
  <si>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</si>
  <si>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</si>
  <si>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出生日期</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</si>
  <si>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</si>
  <si>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</si>
  <si>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</si>
  <si>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</si>
  <si>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</si>
  <si>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</si>
  <si>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</si>
  <si>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</si>
  <si>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</si>
  <si>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</si>
  <si>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</si>
  <si>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</si>
  <si>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</si>
  <si>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</si>
  <si>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</si>
  <si>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</si>
  <si>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</si>
  <si>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</si>
  <si>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</si>
  <si>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</si>
  <si>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</si>
  <si>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</si>
  <si>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</si>
  <si>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</si>
  <si>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</si>
  <si>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</si>
  <si>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参加此活动时间</t>
  </si>
  <si>
    <t>每年参加此活动共多少周</t>
  </si>
  <si>
    <t>活动的主要作用</t>
  </si>
  <si>
    <t>献爱心</t>
  </si>
  <si>
    <t>活动中担任的职位，得到的荣誉与奖项</t>
  </si>
  <si>
    <t>志愿者</t>
  </si>
  <si>
    <t>UC007-TD-08</t>
  </si>
  <si>
    <t>旅行信息</t>
  </si>
  <si>
    <t>美国</t>
  </si>
  <si>
    <t>入境时间</t>
  </si>
  <si>
    <t>出境时间</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</si>
  <si>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</si>
  <si>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</si>
  <si>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</si>
  <si>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</si>
  <si>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</si>
  <si>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</si>
  <si>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</si>
  <si>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</si>
  <si>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</si>
  <si>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</si>
  <si>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</si>
  <si>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</si>
  <si>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</si>
  <si>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</si>
  <si>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</si>
  <si>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考试时间</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</si>
  <si>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</si>
  <si>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</si>
  <si>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</si>
  <si>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</si>
  <si>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</si>
  <si>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</si>
  <si>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</si>
  <si>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</si>
  <si>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</si>
  <si>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</si>
  <si>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</si>
  <si>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</si>
  <si>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</si>
  <si>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</si>
  <si>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</si>
  <si>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</si>
  <si>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</si>
  <si>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性格测试结果</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</si>
  <si>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</si>
  <si>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</si>
  <si>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</si>
  <si>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</si>
  <si>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</si>
  <si>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</si>
  <si>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</si>
  <si>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</si>
  <si>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</si>
  <si>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</si>
  <si>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</si>
  <si>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</si>
  <si>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</si>
  <si>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</si>
  <si>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</si>
  <si>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添加时间</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</si>
  <si>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</si>
  <si>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</si>
  <si>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</si>
  <si>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</si>
  <si>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</si>
  <si>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</si>
  <si>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</si>
  <si>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</si>
  <si>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</si>
  <si>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</si>
  <si>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</si>
  <si>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</si>
  <si>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</si>
  <si>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</si>
  <si>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</si>
  <si>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</si>
  <si>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</si>
  <si>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</si>
  <si>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</si>
  <si>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</si>
  <si>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</si>
  <si>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</si>
  <si>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</si>
  <si>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</si>
  <si>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</si>
  <si>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</si>
  <si>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</si>
  <si>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</si>
  <si>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</si>
  <si>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申请截止日期</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</si>
  <si>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</si>
  <si>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</si>
  <si>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</si>
  <si>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</si>
  <si>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</si>
  <si>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</si>
  <si>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</si>
  <si>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</si>
  <si>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</si>
  <si>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</si>
  <si>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</si>
  <si>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</si>
  <si>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</si>
  <si>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</si>
  <si>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</si>
  <si>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</si>
  <si>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</si>
  <si>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</si>
  <si>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</si>
  <si>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</si>
  <si>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</si>
  <si>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</si>
  <si>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</si>
  <si>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</si>
  <si>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</si>
  <si>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</si>
  <si>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</si>
  <si>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t>Assign Bin of Bin column</t>
    <phoneticPr fontId="7" type="noConversion"/>
  </si>
  <si>
    <t>Release Bin of Bin column</t>
    <phoneticPr fontId="7" type="noConversion"/>
  </si>
  <si>
    <t xml:space="preserve">Adjust Blend Amount of Bin column </t>
    <phoneticPr fontId="7" type="noConversion"/>
  </si>
  <si>
    <t>Empty Bin of Bin column</t>
    <phoneticPr fontId="7" type="noConversion"/>
  </si>
  <si>
    <t>Schedule Blend Request of Bin column</t>
    <phoneticPr fontId="7" type="noConversion"/>
  </si>
  <si>
    <t>Reschedule Blend Request of Bin column</t>
    <phoneticPr fontId="7" type="noConversion"/>
  </si>
  <si>
    <t>Cancel Blend Request of Bin column</t>
    <phoneticPr fontId="7" type="noConversion"/>
  </si>
  <si>
    <t>Haul Blend of Bin column</t>
    <phoneticPr fontId="7" type="noConversion"/>
  </si>
  <si>
    <t>Cancel Prodcut Haul of Bin column</t>
    <phoneticPr fontId="7" type="noConversion"/>
  </si>
  <si>
    <t>On Location of Bin column</t>
    <phoneticPr fontId="7" type="noConversion"/>
  </si>
  <si>
    <t>Transfer Blend of Bin column</t>
    <phoneticPr fontId="7" type="noConversion"/>
  </si>
  <si>
    <t>Don't need bin  of Bin column</t>
    <phoneticPr fontId="7" type="noConversion"/>
  </si>
  <si>
    <t>新增加</t>
    <phoneticPr fontId="7" type="noConversion"/>
  </si>
  <si>
    <t>新增加，优先级低</t>
    <phoneticPr fontId="7" type="noConversion"/>
  </si>
  <si>
    <t>Bulk Plant Board Panel</t>
    <phoneticPr fontId="7" type="noConversion"/>
  </si>
  <si>
    <t>Reschedule Product Haul on Bin column</t>
    <phoneticPr fontId="7" type="noConversion"/>
  </si>
  <si>
    <t>Assign Bin From Rig Job BIN</t>
    <phoneticPr fontId="7" type="noConversion"/>
  </si>
  <si>
    <t>confirm "Assign 1182 to Rig Horizon 30?" open</t>
    <phoneticPr fontId="7" type="noConversion"/>
  </si>
  <si>
    <t>Assign Bin From Rig Job BIN column</t>
    <phoneticPr fontId="7" type="noConversion"/>
  </si>
  <si>
    <t>Assign Bin From Rig Job BIN column (click confirm No button)</t>
    <phoneticPr fontId="7" type="noConversion"/>
  </si>
  <si>
    <t>Confirm "Assign 1765 to Rig Twilight 4?" open</t>
    <phoneticPr fontId="7" type="noConversion"/>
  </si>
  <si>
    <t>Release Bin From Bin</t>
    <phoneticPr fontId="7" type="noConversion"/>
  </si>
  <si>
    <t>Applicable to Rig Board and Bulk Plant</t>
    <phoneticPr fontId="7" type="noConversion"/>
  </si>
  <si>
    <t>Silo9</t>
    <phoneticPr fontId="7" type="noConversion"/>
  </si>
  <si>
    <t>10.455t</t>
    <phoneticPr fontId="7" type="noConversion"/>
  </si>
  <si>
    <t>Blend is populated</t>
    <phoneticPr fontId="7" type="noConversion"/>
  </si>
  <si>
    <t>ECOprime SK + 0.8% CFL-4 + 1% SCA-7 + 0.15% MCR-7 + 2% FWC-2 + 0.3% ASM-3 + 0.3% CDF-6P</t>
    <phoneticPr fontId="7" type="noConversion"/>
  </si>
  <si>
    <t>Notes is empty</t>
    <phoneticPr fontId="7" type="noConversion"/>
  </si>
  <si>
    <t>Add notes to  value</t>
    <phoneticPr fontId="7" type="noConversion"/>
  </si>
  <si>
    <t>submit form will redirect page  to ResourceBoard</t>
    <phoneticPr fontId="7" type="noConversion"/>
  </si>
  <si>
    <t>Change  Quantity to 7</t>
    <phoneticPr fontId="7" type="noConversion"/>
  </si>
  <si>
    <t>1681-1's quantity is 7</t>
    <phoneticPr fontId="7" type="noConversion"/>
  </si>
  <si>
    <t>Applicable to both Rig Board BIN and Bulk Plant BIN</t>
    <phoneticPr fontId="7" type="noConversion"/>
  </si>
  <si>
    <t>qualitity=20</t>
    <phoneticPr fontId="7" type="noConversion"/>
  </si>
  <si>
    <t>System will display a pop up "You are emptying BIN 1867, are you sure to continue?"</t>
    <phoneticPr fontId="7" type="noConversion"/>
  </si>
  <si>
    <t>Click on Yes</t>
    <phoneticPr fontId="7" type="noConversion"/>
  </si>
  <si>
    <t>after page refresh</t>
    <phoneticPr fontId="7" type="noConversion"/>
  </si>
  <si>
    <t>UC006-01</t>
    <phoneticPr fontId="7" type="noConversion"/>
  </si>
  <si>
    <t xml:space="preserve">Empty Bin  </t>
    <phoneticPr fontId="7" type="noConversion"/>
  </si>
  <si>
    <t>Cancel blend From bulk plant Bin</t>
    <phoneticPr fontId="7" type="noConversion"/>
  </si>
  <si>
    <t>uc004.1</t>
    <phoneticPr fontId="7" type="noConversion"/>
  </si>
  <si>
    <t>Alice</t>
    <phoneticPr fontId="7" type="noConversion"/>
  </si>
  <si>
    <t>2023.10.31</t>
    <phoneticPr fontId="7" type="noConversion"/>
  </si>
  <si>
    <t>Schedule Blend From Bin on Bulk Plant(Ideal scenrio)</t>
    <phoneticPr fontId="7" type="noConversion"/>
  </si>
  <si>
    <t xml:space="preserve">Schedule Blend  </t>
    <phoneticPr fontId="7" type="noConversion"/>
  </si>
  <si>
    <t>User has prepared Program Id</t>
    <phoneticPr fontId="7" type="noConversion"/>
  </si>
  <si>
    <t>"Schedule Blend Request" form pops up</t>
    <phoneticPr fontId="7" type="noConversion"/>
  </si>
  <si>
    <t>Amount   is filled with 0</t>
    <phoneticPr fontId="7" type="noConversion"/>
  </si>
  <si>
    <t>Mix water is filled with 0</t>
    <phoneticPr fontId="7" type="noConversion"/>
  </si>
  <si>
    <t>Fill Program Id('PRG2101690')</t>
    <phoneticPr fontId="7" type="noConversion"/>
  </si>
  <si>
    <t>Cenovus Energy Inc.</t>
    <phoneticPr fontId="7" type="noConversion"/>
  </si>
  <si>
    <t>select "None"</t>
    <phoneticPr fontId="7" type="noConversion"/>
  </si>
  <si>
    <t>select "Surface Casing" from the dropdown list of Job Type</t>
    <phoneticPr fontId="7" type="noConversion"/>
  </si>
  <si>
    <t>Done</t>
    <phoneticPr fontId="7" type="noConversion"/>
  </si>
  <si>
    <t>select "No"</t>
    <phoneticPr fontId="7" type="noConversion"/>
  </si>
  <si>
    <t>Adjust Blend Amount on BIN column of Bulk Plant</t>
    <phoneticPr fontId="7" type="noConversion"/>
  </si>
  <si>
    <t>Only applicable to Bulk Plant BIN</t>
    <phoneticPr fontId="7" type="noConversion"/>
  </si>
  <si>
    <t>Job Type options are listed</t>
    <phoneticPr fontId="7" type="noConversion"/>
  </si>
  <si>
    <t>Scavenger-Scavenger</t>
    <phoneticPr fontId="7" type="noConversion"/>
  </si>
  <si>
    <t>Select "Scavenger-Scavenger" from  the dropdown list of "Base Blend"</t>
    <phoneticPr fontId="7" type="noConversion"/>
  </si>
  <si>
    <t xml:space="preserve">Base Blend dropdown list hide </t>
    <phoneticPr fontId="7" type="noConversion"/>
  </si>
  <si>
    <t>Fill in amount to the textbox of Amount</t>
    <phoneticPr fontId="7" type="noConversion"/>
  </si>
  <si>
    <t>16t</t>
    <phoneticPr fontId="7" type="noConversion"/>
  </si>
  <si>
    <t>1.297</t>
    <phoneticPr fontId="7" type="noConversion"/>
  </si>
  <si>
    <t>Mix Water is auto- filled(&gt;0)</t>
    <phoneticPr fontId="7" type="noConversion"/>
  </si>
  <si>
    <t>"Schedule Blend" form pups up</t>
    <phoneticPr fontId="7" type="noConversion"/>
  </si>
  <si>
    <t>"16t Scanvenger" is displayed</t>
    <phoneticPr fontId="7" type="noConversion"/>
  </si>
  <si>
    <t>Click on "16t Scanvenger"</t>
    <phoneticPr fontId="7" type="noConversion"/>
  </si>
  <si>
    <t>List of scheduled blend request will be displayed</t>
    <phoneticPr fontId="7" type="noConversion"/>
  </si>
  <si>
    <t>Scavenger 16t</t>
    <phoneticPr fontId="7" type="noConversion"/>
  </si>
  <si>
    <t>click on "Scavenger 16t"</t>
    <phoneticPr fontId="7" type="noConversion"/>
  </si>
  <si>
    <t>System will display a pop up showing "Are you sure you want to cancel the blend request ?" pop up</t>
    <phoneticPr fontId="7" type="noConversion"/>
  </si>
  <si>
    <t>Check if system still display the menu "Scavenger 16t"</t>
    <phoneticPr fontId="7" type="noConversion"/>
  </si>
  <si>
    <t>system will not display Scavenger 16t</t>
    <phoneticPr fontId="7" type="noConversion"/>
  </si>
  <si>
    <t>User has already created program ID</t>
    <phoneticPr fontId="7" type="noConversion"/>
  </si>
  <si>
    <t>Tick up the checkbox before  "blend test"</t>
    <phoneticPr fontId="7" type="noConversion"/>
  </si>
  <si>
    <t>Alice Sun</t>
    <phoneticPr fontId="7" type="noConversion"/>
  </si>
  <si>
    <t>RD Bulk Plant</t>
    <phoneticPr fontId="7" type="noConversion"/>
  </si>
  <si>
    <t>UC004.02-Schedule Blend From Bin</t>
    <phoneticPr fontId="7" type="noConversion"/>
  </si>
  <si>
    <t>Silo 1</t>
    <phoneticPr fontId="7" type="noConversion"/>
  </si>
  <si>
    <t>Select "Intermediate Casing" from the dropdown list</t>
    <phoneticPr fontId="7" type="noConversion"/>
  </si>
  <si>
    <t>Intermediate</t>
    <phoneticPr fontId="7" type="noConversion"/>
  </si>
  <si>
    <t>Select "Scavenger - Proteus Pro" from the dropdown list</t>
    <phoneticPr fontId="7" type="noConversion"/>
  </si>
  <si>
    <t xml:space="preserve">"Scavenger - Proteus Pro" </t>
    <phoneticPr fontId="7" type="noConversion"/>
  </si>
  <si>
    <t>Tick up  Total Blend Tonnage and input value to the textbox of Amount</t>
    <phoneticPr fontId="7" type="noConversion"/>
  </si>
  <si>
    <t>11t</t>
    <phoneticPr fontId="7" type="noConversion"/>
  </si>
  <si>
    <t>Mix Water is auto-filled</t>
    <phoneticPr fontId="7" type="noConversion"/>
  </si>
  <si>
    <t>1.744</t>
    <phoneticPr fontId="7" type="noConversion"/>
  </si>
  <si>
    <t>"blend test" is checked</t>
    <phoneticPr fontId="7" type="noConversion"/>
  </si>
  <si>
    <t>User has already created Program Id</t>
    <phoneticPr fontId="7" type="noConversion"/>
  </si>
  <si>
    <t>A list of scheduled blend will be displayed</t>
    <phoneticPr fontId="7" type="noConversion"/>
  </si>
  <si>
    <t>Schedule Blend "Scavenger 16t" form will be displayed</t>
    <phoneticPr fontId="7" type="noConversion"/>
  </si>
  <si>
    <t>UC005.1</t>
    <phoneticPr fontId="7" type="noConversion"/>
  </si>
  <si>
    <t>Program Id is  filled</t>
    <phoneticPr fontId="7" type="noConversion"/>
  </si>
  <si>
    <t>Customer is filled</t>
    <phoneticPr fontId="7" type="noConversion"/>
  </si>
  <si>
    <t>PRG2101690</t>
    <phoneticPr fontId="7" type="noConversion"/>
  </si>
  <si>
    <t>Surface</t>
    <phoneticPr fontId="7" type="noConversion"/>
  </si>
  <si>
    <t>Job Type dropdown box shows "Surface"</t>
    <phoneticPr fontId="7" type="noConversion"/>
  </si>
  <si>
    <t>Scavenger</t>
    <phoneticPr fontId="7" type="noConversion"/>
  </si>
  <si>
    <t>Amount   is filled</t>
    <phoneticPr fontId="7" type="noConversion"/>
  </si>
  <si>
    <t>0.016</t>
    <phoneticPr fontId="7" type="noConversion"/>
  </si>
  <si>
    <t>EST Bulk Plant</t>
    <phoneticPr fontId="7" type="noConversion"/>
  </si>
  <si>
    <t>Silo 9</t>
    <phoneticPr fontId="7" type="noConversion"/>
  </si>
  <si>
    <t>1.476</t>
    <phoneticPr fontId="7" type="noConversion"/>
  </si>
  <si>
    <t>19.016</t>
    <phoneticPr fontId="7" type="noConversion"/>
  </si>
  <si>
    <t>System will display a confirm textbox:
Alert: Bin is overloaded
Bin Silo 9 remaining loadable capacity is 0t.
23t on the way
Currently scheduled 19.016t.
Do you want to continue the operation.</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</si>
</sst>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 \m"/>
    <numFmt numFmtId="178" formatCode="d\-mmm\-yyyy"/>
    <numFmt numFmtId="179" formatCode="#,##0.0\ \h"/>
    <numFmt numFmtId="180" formatCode="0\ "/>
    <numFmt numFmtId="181" formatCode="mmmm\ d\,\ yyyy"/>
  </numFmts>
  <fonts count="45"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sz val="10"/>
      <color rgb="FFFF0000"/>
      <name val="Calibri"/>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sz val="12"/>
      <color indexed="22"/>
      <name val="Arial"/>
      <family val="2"/>
    </font>
    <font>
      <sz val="9"/>
      <name val="Tahoma"/>
      <family val="2"/>
    </font>
    <font>
      <b/>
      <sz val="9"/>
      <name val="Tahoma"/>
      <family val="2"/>
    </font>
    <font>
      <b/>
      <u/>
      <sz val="9"/>
      <name val="Tahoma"/>
      <family val="2"/>
    </font>
    <font>
      <sz val="10"/>
      <name val="Tahoma"/>
      <family val="2"/>
    </font>
    <font>
      <b/>
      <u/>
      <sz val="10"/>
      <name val="Tahoma"/>
      <family val="2"/>
    </font>
    <font>
      <u/>
      <sz val="9"/>
      <name val="Tahoma"/>
      <family val="2"/>
    </font>
    <font>
      <sz val="10"/>
      <name val="Arial"/>
      <family val="2"/>
    </font>
    <font>
      <sz val="10"/>
      <name val="宋体"/>
      <family val="3"/>
      <charset val="134"/>
    </font>
  </fonts>
  <fills count="10">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theme="0"/>
        <bgColor indexed="64"/>
      </patternFill>
    </fill>
    <fill>
      <patternFill patternType="solid">
        <fgColor indexed="23"/>
        <bgColor indexed="64"/>
      </patternFill>
    </fill>
  </fills>
  <borders count="72">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style="thin">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medium">
        <color auto="1"/>
      </bottom>
      <diagonal/>
    </border>
    <border>
      <left style="thin">
        <color auto="1"/>
      </left>
      <right/>
      <top/>
      <bottom/>
      <diagonal/>
    </border>
    <border>
      <left/>
      <right/>
      <top/>
      <bottom style="medium">
        <color auto="1"/>
      </bottom>
      <diagonal/>
    </border>
    <border>
      <left/>
      <right/>
      <top style="thin">
        <color auto="1"/>
      </top>
      <bottom style="medium">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auto="1"/>
      </left>
      <right style="thin">
        <color auto="1"/>
      </right>
      <top/>
      <bottom style="thin">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43" fillId="0" borderId="0" applyFont="0" applyFill="0" applyBorder="0" applyAlignment="0" applyProtection="0"/>
    <xf numFmtId="0" fontId="1" fillId="0" borderId="0" applyNumberFormat="0" applyFill="0" applyBorder="0" applyAlignment="0" applyProtection="0">
      <alignment vertical="top"/>
      <protection locked="0"/>
    </xf>
    <xf numFmtId="0" fontId="43" fillId="0" borderId="0"/>
    <xf numFmtId="9" fontId="43" fillId="0" borderId="0" applyFont="0" applyFill="0" applyBorder="0" applyAlignment="0" applyProtection="0"/>
  </cellStyleXfs>
  <cellXfs count="432">
    <xf numFmtId="0" fontId="0" fillId="0" borderId="0" xfId="0"/>
    <xf numFmtId="0" fontId="43" fillId="0" borderId="1" xfId="4" applyBorder="1" applyAlignment="1">
      <alignment horizontal="left" vertical="top"/>
    </xf>
    <xf numFmtId="0" fontId="43" fillId="0" borderId="2" xfId="4" applyBorder="1" applyAlignment="1">
      <alignment horizontal="left" vertical="top" wrapText="1"/>
    </xf>
    <xf numFmtId="0" fontId="43" fillId="0" borderId="3" xfId="4" applyBorder="1" applyAlignment="1">
      <alignment horizontal="left" vertical="top"/>
    </xf>
    <xf numFmtId="0" fontId="43" fillId="0" borderId="5" xfId="4" applyBorder="1" applyAlignment="1">
      <alignment horizontal="left" vertical="top" wrapText="1"/>
    </xf>
    <xf numFmtId="0" fontId="43" fillId="0" borderId="6" xfId="4" applyBorder="1" applyAlignment="1">
      <alignment horizontal="left" vertical="top"/>
    </xf>
    <xf numFmtId="0" fontId="43" fillId="0" borderId="8" xfId="4" applyBorder="1" applyAlignment="1">
      <alignment horizontal="left" vertical="top" wrapText="1"/>
    </xf>
    <xf numFmtId="0" fontId="43" fillId="0" borderId="9" xfId="4" applyBorder="1" applyAlignment="1">
      <alignment horizontal="left" vertical="top"/>
    </xf>
    <xf numFmtId="0" fontId="43"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43" fillId="0" borderId="11" xfId="4" applyBorder="1" applyAlignment="1">
      <alignment horizontal="left" vertical="top" wrapText="1"/>
    </xf>
    <xf numFmtId="0" fontId="43" fillId="0" borderId="12" xfId="4" applyBorder="1" applyAlignment="1">
      <alignment horizontal="left" vertical="top" wrapText="1"/>
    </xf>
    <xf numFmtId="0" fontId="0" fillId="0" borderId="6" xfId="4" applyFont="1" applyBorder="1" applyAlignment="1">
      <alignment horizontal="left" vertical="top"/>
    </xf>
    <xf numFmtId="0" fontId="0" fillId="0" borderId="8" xfId="4" applyFont="1" applyBorder="1"/>
    <xf numFmtId="0" fontId="43" fillId="0" borderId="8" xfId="4" applyBorder="1" applyAlignment="1">
      <alignment horizontal="left"/>
    </xf>
    <xf numFmtId="0" fontId="43" fillId="0" borderId="15" xfId="4" applyBorder="1" applyAlignment="1">
      <alignment horizontal="left" vertical="top" wrapText="1"/>
    </xf>
    <xf numFmtId="0" fontId="0" fillId="0" borderId="9" xfId="4" applyFont="1" applyBorder="1" applyAlignment="1">
      <alignment horizontal="left" vertical="top"/>
    </xf>
    <xf numFmtId="0" fontId="43" fillId="0" borderId="17" xfId="4" applyBorder="1" applyAlignment="1">
      <alignment horizontal="left" vertical="top"/>
    </xf>
    <xf numFmtId="0" fontId="0" fillId="0" borderId="17" xfId="4" applyFont="1" applyBorder="1" applyAlignment="1">
      <alignment horizontal="left" vertical="top"/>
    </xf>
    <xf numFmtId="0" fontId="43" fillId="0" borderId="17" xfId="4" applyBorder="1" applyAlignment="1">
      <alignment horizontal="left" vertical="top" wrapText="1"/>
    </xf>
    <xf numFmtId="0" fontId="43" fillId="0" borderId="16" xfId="4" applyFill="1" applyBorder="1" applyAlignment="1">
      <alignment horizontal="left" vertical="top" wrapText="1"/>
    </xf>
    <xf numFmtId="0" fontId="43" fillId="0" borderId="8" xfId="4" applyFill="1" applyBorder="1" applyAlignment="1">
      <alignment horizontal="left" vertical="top" wrapText="1"/>
    </xf>
    <xf numFmtId="0" fontId="43" fillId="0" borderId="8" xfId="4" applyFill="1"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Font="1" applyBorder="1"/>
    <xf numFmtId="0" fontId="0" fillId="0" borderId="8" xfId="0" applyBorder="1"/>
    <xf numFmtId="0" fontId="0" fillId="0" borderId="8" xfId="0" applyFont="1" applyFill="1" applyBorder="1"/>
    <xf numFmtId="14" fontId="0" fillId="0" borderId="8" xfId="0" applyNumberFormat="1" applyBorder="1" applyAlignment="1">
      <alignment horizontal="left"/>
    </xf>
    <xf numFmtId="0" fontId="0" fillId="0" borderId="8" xfId="0" applyBorder="1" applyAlignment="1">
      <alignment horizontal="left" vertical="top"/>
    </xf>
    <xf numFmtId="0" fontId="0" fillId="0" borderId="8" xfId="4" applyFont="1" applyFill="1" applyBorder="1" applyAlignment="1">
      <alignment horizontal="left" vertical="top" wrapText="1"/>
    </xf>
    <xf numFmtId="0" fontId="0" fillId="0" borderId="8" xfId="0" applyFon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0" fillId="0" borderId="8" xfId="0" applyFill="1" applyBorder="1"/>
    <xf numFmtId="0" fontId="0" fillId="0" borderId="8" xfId="0" applyFill="1" applyBorder="1" applyAlignment="1">
      <alignment horizontal="left"/>
    </xf>
    <xf numFmtId="0" fontId="2" fillId="2" borderId="0" xfId="0" applyFont="1" applyFill="1"/>
    <xf numFmtId="0" fontId="0" fillId="2" borderId="0" xfId="0" applyFont="1"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0" fontId="6" fillId="2" borderId="19" xfId="0" applyNumberFormat="1"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NumberFormat="1" applyFont="1" applyFill="1" applyBorder="1" applyAlignment="1">
      <alignment horizontal="center" vertical="center" wrapText="1"/>
    </xf>
    <xf numFmtId="9" fontId="6" fillId="5" borderId="25" xfId="2" applyNumberFormat="1"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NumberFormat="1" applyFont="1" applyFill="1" applyBorder="1" applyAlignment="1">
      <alignment horizontal="center" vertical="center" wrapText="1"/>
    </xf>
    <xf numFmtId="9" fontId="6" fillId="2" borderId="19" xfId="2" applyNumberFormat="1"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applyBorder="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ont="1" applyFill="1" applyBorder="1" applyAlignment="1">
      <alignment horizontal="left" vertical="top" wrapText="1"/>
    </xf>
    <xf numFmtId="0" fontId="0" fillId="4" borderId="16" xfId="0" applyFont="1" applyFill="1" applyBorder="1" applyAlignment="1">
      <alignment vertical="top" wrapText="1"/>
    </xf>
    <xf numFmtId="0" fontId="0" fillId="4" borderId="16" xfId="0" applyFont="1" applyFill="1" applyBorder="1" applyAlignment="1">
      <alignment horizontal="left" vertical="top" wrapText="1"/>
    </xf>
    <xf numFmtId="0" fontId="8" fillId="4" borderId="21" xfId="0" applyNumberFormat="1" applyFont="1" applyFill="1" applyBorder="1" applyAlignment="1">
      <alignment horizontal="center" vertical="top" wrapText="1"/>
    </xf>
    <xf numFmtId="14" fontId="0" fillId="4" borderId="16" xfId="0" applyNumberFormat="1" applyFont="1" applyFill="1" applyBorder="1" applyAlignment="1">
      <alignment horizontal="center" vertical="top" wrapText="1"/>
    </xf>
    <xf numFmtId="0" fontId="0" fillId="4" borderId="16" xfId="0" applyFont="1" applyFill="1" applyBorder="1" applyAlignment="1">
      <alignment horizontal="center" vertical="top" wrapText="1"/>
    </xf>
    <xf numFmtId="177" fontId="0" fillId="4" borderId="16" xfId="0" applyNumberFormat="1" applyFont="1" applyFill="1" applyBorder="1" applyAlignment="1">
      <alignment horizontal="center" vertical="top" wrapText="1"/>
    </xf>
    <xf numFmtId="177" fontId="0" fillId="4" borderId="30" xfId="0" applyNumberFormat="1" applyFont="1" applyFill="1" applyBorder="1" applyAlignment="1">
      <alignment horizontal="left" vertical="top" wrapText="1"/>
    </xf>
    <xf numFmtId="0" fontId="0" fillId="2" borderId="19" xfId="0" applyFont="1" applyFill="1" applyBorder="1" applyAlignment="1">
      <alignment horizontal="left" vertical="top" wrapText="1"/>
    </xf>
    <xf numFmtId="0" fontId="0" fillId="4" borderId="8" xfId="0" applyFont="1" applyFill="1" applyBorder="1" applyAlignment="1">
      <alignment vertical="top" wrapText="1"/>
    </xf>
    <xf numFmtId="0" fontId="0" fillId="4" borderId="8" xfId="0" applyFont="1" applyFill="1" applyBorder="1" applyAlignment="1">
      <alignment horizontal="left" vertical="top" wrapText="1"/>
    </xf>
    <xf numFmtId="14" fontId="0" fillId="4" borderId="8" xfId="0" applyNumberFormat="1" applyFont="1" applyFill="1" applyBorder="1" applyAlignment="1">
      <alignment horizontal="center" vertical="top" wrapText="1"/>
    </xf>
    <xf numFmtId="0" fontId="0" fillId="4" borderId="8" xfId="0" applyFont="1" applyFill="1" applyBorder="1" applyAlignment="1">
      <alignment horizontal="center" vertical="top" wrapText="1"/>
    </xf>
    <xf numFmtId="177" fontId="0" fillId="4" borderId="19" xfId="0" applyNumberFormat="1" applyFont="1" applyFill="1" applyBorder="1" applyAlignment="1">
      <alignment horizontal="left" vertical="top" wrapText="1"/>
    </xf>
    <xf numFmtId="0" fontId="0" fillId="4" borderId="8" xfId="0" applyFill="1" applyBorder="1" applyAlignment="1">
      <alignment vertical="top" wrapText="1"/>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8" xfId="0" applyFont="1" applyFill="1" applyBorder="1" applyAlignment="1">
      <alignment horizontal="center" wrapText="1"/>
    </xf>
    <xf numFmtId="0" fontId="0" fillId="2" borderId="0" xfId="0" applyFill="1" applyBorder="1"/>
    <xf numFmtId="0" fontId="0" fillId="2" borderId="0" xfId="0" applyFont="1" applyFill="1" applyBorder="1" applyAlignment="1">
      <alignment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4" fillId="0" borderId="16" xfId="0" applyFont="1" applyBorder="1" applyAlignment="1">
      <alignment vertical="center" wrapText="1"/>
    </xf>
    <xf numFmtId="0" fontId="14" fillId="0" borderId="25" xfId="0" applyFont="1" applyBorder="1" applyAlignment="1">
      <alignment vertical="center" wrapText="1"/>
    </xf>
    <xf numFmtId="0" fontId="13" fillId="2" borderId="25" xfId="0" applyFont="1" applyFill="1" applyBorder="1" applyAlignment="1">
      <alignment horizontal="right" vertical="center" wrapText="1"/>
    </xf>
    <xf numFmtId="0" fontId="15" fillId="0" borderId="0" xfId="1" applyFont="1" applyAlignment="1" applyProtection="1"/>
    <xf numFmtId="0" fontId="12" fillId="2" borderId="34" xfId="0" applyFont="1" applyFill="1" applyBorder="1" applyAlignment="1">
      <alignmen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3" fillId="2" borderId="20" xfId="0" applyFont="1" applyFill="1" applyBorder="1" applyAlignment="1">
      <alignment horizontal="right" vertical="center" wrapText="1"/>
    </xf>
    <xf numFmtId="0" fontId="12" fillId="2" borderId="36" xfId="0" applyFont="1" applyFill="1" applyBorder="1" applyAlignment="1">
      <alignment horizontal="center"/>
    </xf>
    <xf numFmtId="0" fontId="13" fillId="2" borderId="0" xfId="0" applyFont="1" applyFill="1" applyAlignment="1">
      <alignment horizontal="right" vertical="center" wrapText="1"/>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0" xfId="0" applyFont="1" applyFill="1" applyBorder="1" applyAlignment="1">
      <alignment horizontal="right" vertical="center" wrapText="1"/>
    </xf>
    <xf numFmtId="0" fontId="12" fillId="2" borderId="39" xfId="0" applyFont="1" applyFill="1" applyBorder="1" applyAlignment="1">
      <alignment vertical="center" wrapText="1"/>
    </xf>
    <xf numFmtId="0" fontId="13" fillId="2" borderId="40" xfId="0" applyFont="1" applyFill="1" applyBorder="1" applyAlignment="1">
      <alignment horizontal="center"/>
    </xf>
    <xf numFmtId="0" fontId="13" fillId="2" borderId="41" xfId="0" applyFont="1" applyFill="1" applyBorder="1" applyAlignment="1">
      <alignment horizontal="right"/>
    </xf>
    <xf numFmtId="0" fontId="12" fillId="0" borderId="5" xfId="0" applyFont="1" applyBorder="1" applyAlignment="1">
      <alignment horizontal="left" wrapText="1"/>
    </xf>
    <xf numFmtId="0" fontId="12" fillId="0" borderId="42" xfId="0" applyFont="1" applyBorder="1" applyAlignment="1">
      <alignment horizontal="left" wrapText="1"/>
    </xf>
    <xf numFmtId="0" fontId="13" fillId="2" borderId="42" xfId="0" applyFont="1" applyFill="1" applyBorder="1" applyAlignment="1">
      <alignment horizontal="center"/>
    </xf>
    <xf numFmtId="178" fontId="12" fillId="0" borderId="42" xfId="0" applyNumberFormat="1" applyFont="1" applyBorder="1" applyAlignment="1">
      <alignment horizontal="center" wrapText="1"/>
    </xf>
    <xf numFmtId="0" fontId="12" fillId="2" borderId="43" xfId="0" applyFont="1" applyFill="1" applyBorder="1"/>
    <xf numFmtId="0" fontId="13" fillId="2" borderId="37" xfId="0" applyFont="1" applyFill="1" applyBorder="1" applyAlignment="1">
      <alignment horizontal="center"/>
    </xf>
    <xf numFmtId="0" fontId="13" fillId="2" borderId="44" xfId="0" applyFont="1" applyFill="1" applyBorder="1" applyAlignment="1">
      <alignment horizontal="right"/>
    </xf>
    <xf numFmtId="49" fontId="12" fillId="0" borderId="11" xfId="0" applyNumberFormat="1" applyFont="1" applyBorder="1" applyAlignment="1">
      <alignment wrapText="1"/>
    </xf>
    <xf numFmtId="49" fontId="12" fillId="0" borderId="45" xfId="0" applyNumberFormat="1" applyFont="1" applyBorder="1" applyAlignment="1">
      <alignment wrapText="1"/>
    </xf>
    <xf numFmtId="0" fontId="13" fillId="2" borderId="45" xfId="0" applyFont="1" applyFill="1" applyBorder="1" applyAlignment="1">
      <alignment horizontal="center"/>
    </xf>
    <xf numFmtId="0" fontId="12" fillId="0" borderId="45" xfId="0" applyFont="1" applyBorder="1" applyAlignment="1">
      <alignment horizontal="center" wrapText="1"/>
    </xf>
    <xf numFmtId="0" fontId="12" fillId="2" borderId="39" xfId="0" applyFont="1" applyFill="1" applyBorder="1"/>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19" xfId="0" applyFont="1" applyBorder="1" applyAlignment="1">
      <alignment vertical="top" wrapText="1"/>
    </xf>
    <xf numFmtId="0" fontId="12" fillId="0" borderId="50" xfId="0" applyFont="1" applyBorder="1" applyAlignment="1">
      <alignment vertical="top" wrapText="1"/>
    </xf>
    <xf numFmtId="0" fontId="12" fillId="0" borderId="8" xfId="0" applyFont="1" applyBorder="1" applyAlignment="1">
      <alignment vertical="top" wrapText="1"/>
    </xf>
    <xf numFmtId="0" fontId="12" fillId="0" borderId="16" xfId="0" applyFont="1" applyBorder="1" applyAlignment="1">
      <alignment vertical="top" wrapText="1"/>
    </xf>
    <xf numFmtId="0" fontId="12" fillId="0" borderId="23" xfId="0" applyFont="1" applyBorder="1" applyAlignment="1">
      <alignment vertical="top" wrapText="1"/>
    </xf>
    <xf numFmtId="0" fontId="12" fillId="2" borderId="51"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52" xfId="0" applyFont="1" applyFill="1" applyBorder="1" applyAlignment="1">
      <alignment wrapText="1"/>
    </xf>
    <xf numFmtId="0" fontId="15" fillId="0" borderId="54" xfId="1" applyFont="1" applyFill="1" applyBorder="1" applyAlignment="1" applyProtection="1">
      <alignment wrapText="1"/>
    </xf>
    <xf numFmtId="0" fontId="0" fillId="0" borderId="14" xfId="0" applyFill="1" applyBorder="1"/>
    <xf numFmtId="0" fontId="15" fillId="4" borderId="8" xfId="1" applyFont="1" applyFill="1" applyBorder="1" applyAlignment="1" applyProtection="1">
      <alignment vertical="top" wrapText="1"/>
    </xf>
    <xf numFmtId="0" fontId="1" fillId="4" borderId="8" xfId="1" applyFill="1" applyBorder="1" applyAlignment="1" applyProtection="1">
      <alignment vertical="top" wrapText="1"/>
    </xf>
    <xf numFmtId="0" fontId="15" fillId="4" borderId="8" xfId="1" applyFont="1" applyFill="1" applyBorder="1" applyAlignment="1" applyProtection="1">
      <alignment horizontal="left" vertical="top" wrapText="1"/>
    </xf>
    <xf numFmtId="0" fontId="14" fillId="0" borderId="8" xfId="0" applyFont="1" applyBorder="1"/>
    <xf numFmtId="0" fontId="0" fillId="4" borderId="21" xfId="0" applyFont="1" applyFill="1" applyBorder="1" applyAlignment="1">
      <alignment vertical="top" wrapText="1"/>
    </xf>
    <xf numFmtId="0" fontId="12" fillId="0" borderId="25" xfId="0" applyFont="1" applyBorder="1" applyAlignment="1">
      <alignment vertical="top" wrapText="1"/>
    </xf>
    <xf numFmtId="0" fontId="12" fillId="0" borderId="49" xfId="0" applyFont="1" applyBorder="1" applyAlignment="1">
      <alignment vertical="top" wrapText="1"/>
    </xf>
    <xf numFmtId="0" fontId="17" fillId="0" borderId="23" xfId="0" applyFont="1" applyBorder="1" applyAlignment="1">
      <alignment vertical="top" wrapText="1"/>
    </xf>
    <xf numFmtId="0" fontId="13" fillId="2" borderId="55" xfId="0" applyFont="1" applyFill="1" applyBorder="1" applyAlignment="1">
      <alignment horizontal="right" vertical="center" wrapText="1"/>
    </xf>
    <xf numFmtId="0" fontId="12" fillId="0" borderId="11" xfId="0" applyFont="1" applyBorder="1" applyAlignment="1">
      <alignment wrapText="1"/>
    </xf>
    <xf numFmtId="0" fontId="12" fillId="0" borderId="45" xfId="0" applyFont="1" applyBorder="1" applyAlignment="1">
      <alignment wrapText="1"/>
    </xf>
    <xf numFmtId="0" fontId="14" fillId="0" borderId="0" xfId="0" applyFont="1"/>
    <xf numFmtId="0" fontId="14" fillId="4" borderId="8" xfId="0" applyFont="1" applyFill="1" applyBorder="1" applyAlignment="1">
      <alignment vertical="top" wrapText="1"/>
    </xf>
    <xf numFmtId="0" fontId="14" fillId="4" borderId="21" xfId="0" applyFont="1" applyFill="1" applyBorder="1" applyAlignment="1">
      <alignment vertical="top" wrapText="1"/>
    </xf>
    <xf numFmtId="0" fontId="14" fillId="0" borderId="23" xfId="0" applyFont="1" applyBorder="1" applyAlignment="1">
      <alignment vertical="top" wrapText="1"/>
    </xf>
    <xf numFmtId="0" fontId="15" fillId="0" borderId="16" xfId="1" applyFont="1" applyBorder="1" applyAlignment="1" applyProtection="1">
      <alignment vertical="top" wrapText="1"/>
    </xf>
    <xf numFmtId="0" fontId="0" fillId="2" borderId="57" xfId="0" applyFont="1" applyFill="1" applyBorder="1" applyAlignment="1">
      <alignment horizontal="left" vertical="top" wrapText="1"/>
    </xf>
    <xf numFmtId="0" fontId="12" fillId="0" borderId="14" xfId="0" applyFont="1" applyBorder="1" applyAlignment="1">
      <alignment vertical="top" wrapText="1"/>
    </xf>
    <xf numFmtId="0" fontId="8" fillId="4" borderId="52" xfId="0" applyNumberFormat="1" applyFont="1" applyFill="1" applyBorder="1" applyAlignment="1">
      <alignment horizontal="center" vertical="top" wrapText="1"/>
    </xf>
    <xf numFmtId="14" fontId="0" fillId="4" borderId="14" xfId="0" applyNumberFormat="1" applyFont="1" applyFill="1" applyBorder="1" applyAlignment="1">
      <alignment horizontal="center" vertical="top" wrapText="1"/>
    </xf>
    <xf numFmtId="0" fontId="0" fillId="4" borderId="14" xfId="0" applyFont="1" applyFill="1" applyBorder="1" applyAlignment="1">
      <alignment horizontal="center" vertical="top" wrapText="1"/>
    </xf>
    <xf numFmtId="177" fontId="0" fillId="4" borderId="14" xfId="0" applyNumberFormat="1" applyFont="1" applyFill="1" applyBorder="1" applyAlignment="1">
      <alignment horizontal="center" vertical="top" wrapText="1"/>
    </xf>
    <xf numFmtId="177" fontId="0" fillId="4" borderId="57" xfId="0" applyNumberFormat="1" applyFont="1" applyFill="1" applyBorder="1" applyAlignment="1">
      <alignment horizontal="left" vertical="top" wrapText="1"/>
    </xf>
    <xf numFmtId="0" fontId="0" fillId="4" borderId="15" xfId="0" applyFont="1" applyFill="1" applyBorder="1" applyAlignment="1">
      <alignment horizontal="center" vertical="top" wrapText="1"/>
    </xf>
    <xf numFmtId="0" fontId="14" fillId="0" borderId="0" xfId="0" applyFont="1" applyAlignment="1">
      <alignment wrapText="1"/>
    </xf>
    <xf numFmtId="0" fontId="14" fillId="0" borderId="54" xfId="0" applyFont="1" applyBorder="1"/>
    <xf numFmtId="0" fontId="14" fillId="0" borderId="20" xfId="0" applyFont="1" applyBorder="1"/>
    <xf numFmtId="0" fontId="14" fillId="0" borderId="19" xfId="0" applyFont="1" applyBorder="1"/>
    <xf numFmtId="0" fontId="1" fillId="0" borderId="0" xfId="1" applyAlignment="1" applyProtection="1"/>
    <xf numFmtId="0" fontId="14" fillId="0" borderId="21" xfId="0" applyFont="1" applyBorder="1"/>
    <xf numFmtId="0" fontId="14" fillId="0" borderId="58" xfId="0" applyFont="1" applyBorder="1"/>
    <xf numFmtId="0" fontId="14" fillId="0" borderId="23" xfId="0" applyFont="1" applyBorder="1"/>
    <xf numFmtId="0" fontId="14" fillId="0" borderId="59" xfId="0" applyFont="1" applyBorder="1"/>
    <xf numFmtId="0" fontId="15" fillId="0" borderId="0" xfId="1" applyFont="1" applyAlignment="1" applyProtection="1">
      <alignment wrapText="1"/>
    </xf>
    <xf numFmtId="0" fontId="18" fillId="3" borderId="19" xfId="0" applyFont="1" applyFill="1" applyBorder="1" applyAlignment="1" applyProtection="1">
      <alignment vertical="center"/>
    </xf>
    <xf numFmtId="0" fontId="19" fillId="3" borderId="21" xfId="0" applyFont="1" applyFill="1" applyBorder="1" applyAlignment="1" applyProtection="1">
      <alignment vertical="center"/>
    </xf>
    <xf numFmtId="0" fontId="5" fillId="9" borderId="8" xfId="0" applyFont="1" applyFill="1" applyBorder="1" applyAlignment="1" applyProtection="1">
      <alignment vertical="center"/>
    </xf>
    <xf numFmtId="0" fontId="15" fillId="2" borderId="8" xfId="1" applyFont="1" applyFill="1" applyBorder="1" applyAlignment="1" applyProtection="1">
      <alignment vertical="center"/>
    </xf>
    <xf numFmtId="0" fontId="8" fillId="4" borderId="8" xfId="0" applyFont="1" applyFill="1" applyBorder="1" applyAlignment="1" applyProtection="1">
      <alignment vertical="center"/>
      <protection locked="0"/>
    </xf>
    <xf numFmtId="0" fontId="8" fillId="4" borderId="0" xfId="0" applyFont="1" applyFill="1" applyBorder="1" applyAlignment="1" applyProtection="1">
      <alignment vertical="center"/>
      <protection locked="0"/>
    </xf>
    <xf numFmtId="0" fontId="20" fillId="2" borderId="0" xfId="0" applyFont="1" applyFill="1" applyAlignment="1">
      <alignment horizontal="center"/>
    </xf>
    <xf numFmtId="0" fontId="8" fillId="2" borderId="0" xfId="0" applyFont="1" applyFill="1" applyAlignment="1">
      <alignment horizontal="center"/>
    </xf>
    <xf numFmtId="0" fontId="21" fillId="3" borderId="55" xfId="0" applyFont="1" applyFill="1" applyBorder="1" applyAlignment="1" applyProtection="1">
      <alignment vertical="center"/>
    </xf>
    <xf numFmtId="0" fontId="19" fillId="3" borderId="55" xfId="0" applyFont="1" applyFill="1" applyBorder="1" applyAlignment="1" applyProtection="1">
      <alignment vertical="center"/>
    </xf>
    <xf numFmtId="0" fontId="0" fillId="4" borderId="0" xfId="0" applyFill="1"/>
    <xf numFmtId="0" fontId="0" fillId="4" borderId="19" xfId="0" applyFill="1" applyBorder="1"/>
    <xf numFmtId="0" fontId="0" fillId="4" borderId="20" xfId="0" applyFill="1" applyBorder="1"/>
    <xf numFmtId="0" fontId="0" fillId="4" borderId="21" xfId="0" applyFill="1" applyBorder="1"/>
    <xf numFmtId="0" fontId="22" fillId="4" borderId="19" xfId="0" applyFont="1" applyFill="1" applyBorder="1"/>
    <xf numFmtId="0" fontId="22" fillId="4" borderId="20" xfId="0" applyFont="1" applyFill="1" applyBorder="1"/>
    <xf numFmtId="0" fontId="22" fillId="4" borderId="21" xfId="0" applyFont="1" applyFill="1" applyBorder="1"/>
    <xf numFmtId="0" fontId="22" fillId="4" borderId="0" xfId="0" applyFont="1" applyFill="1"/>
    <xf numFmtId="0" fontId="18" fillId="3" borderId="19" xfId="0" applyFont="1" applyFill="1" applyBorder="1" applyAlignment="1" applyProtection="1">
      <alignment horizontal="left" vertical="center"/>
    </xf>
    <xf numFmtId="0" fontId="18" fillId="3" borderId="20" xfId="0" applyFont="1" applyFill="1" applyBorder="1" applyAlignment="1" applyProtection="1">
      <alignment horizontal="left" vertical="center"/>
    </xf>
    <xf numFmtId="0" fontId="18" fillId="3" borderId="21" xfId="0" applyFont="1" applyFill="1" applyBorder="1" applyAlignment="1" applyProtection="1">
      <alignment horizontal="left" vertical="center"/>
    </xf>
    <xf numFmtId="0" fontId="18" fillId="4" borderId="0" xfId="0" applyFont="1" applyFill="1" applyBorder="1" applyAlignment="1" applyProtection="1">
      <alignment horizontal="left" vertical="center"/>
    </xf>
    <xf numFmtId="0" fontId="5" fillId="4" borderId="0" xfId="0" applyFont="1" applyFill="1" applyBorder="1" applyAlignment="1" applyProtection="1">
      <alignment horizontal="center" vertical="center"/>
    </xf>
    <xf numFmtId="0" fontId="23" fillId="9" borderId="8" xfId="0" applyFont="1" applyFill="1" applyBorder="1" applyAlignment="1" applyProtection="1">
      <alignment horizontal="center" vertical="center"/>
    </xf>
    <xf numFmtId="0" fontId="23" fillId="4" borderId="0" xfId="0" applyFont="1" applyFill="1" applyBorder="1" applyAlignment="1" applyProtection="1">
      <alignment horizontal="center" vertical="center"/>
    </xf>
    <xf numFmtId="0" fontId="24" fillId="2" borderId="57" xfId="0" applyFont="1" applyFill="1" applyBorder="1" applyAlignment="1" applyProtection="1">
      <alignment horizontal="center" vertical="center"/>
    </xf>
    <xf numFmtId="0" fontId="25" fillId="4" borderId="57" xfId="0" applyFont="1" applyFill="1" applyBorder="1" applyAlignment="1" applyProtection="1">
      <alignment vertical="center"/>
    </xf>
    <xf numFmtId="180" fontId="8" fillId="4" borderId="57"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Border="1" applyAlignment="1" applyProtection="1">
      <alignment horizontal="right" vertical="center"/>
      <protection locked="0"/>
    </xf>
    <xf numFmtId="0" fontId="24" fillId="2" borderId="54" xfId="0" applyFont="1" applyFill="1" applyBorder="1" applyAlignment="1" applyProtection="1">
      <alignment horizontal="center" vertical="center"/>
    </xf>
    <xf numFmtId="0" fontId="25" fillId="4" borderId="54" xfId="0" applyFont="1" applyFill="1" applyBorder="1" applyAlignment="1" applyProtection="1">
      <alignment vertical="center"/>
    </xf>
    <xf numFmtId="180" fontId="8" fillId="4" borderId="54"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6" fillId="2" borderId="57" xfId="0" applyFont="1" applyFill="1" applyBorder="1" applyAlignment="1" applyProtection="1">
      <alignment horizontal="left" vertical="center"/>
    </xf>
    <xf numFmtId="0" fontId="24" fillId="2" borderId="58" xfId="0" applyFont="1" applyFill="1" applyBorder="1" applyAlignment="1" applyProtection="1">
      <alignment horizontal="left" vertical="center"/>
    </xf>
    <xf numFmtId="0" fontId="24" fillId="2" borderId="52" xfId="0" applyFont="1" applyFill="1" applyBorder="1" applyAlignment="1" applyProtection="1">
      <alignment horizontal="left" vertical="center"/>
    </xf>
    <xf numFmtId="0" fontId="26" fillId="2" borderId="54" xfId="0" applyFont="1" applyFill="1" applyBorder="1" applyAlignment="1" applyProtection="1">
      <alignment horizontal="left" vertical="center"/>
    </xf>
    <xf numFmtId="0" fontId="24" fillId="2" borderId="0" xfId="0" applyFont="1" applyFill="1" applyBorder="1" applyAlignment="1" applyProtection="1">
      <alignment horizontal="left" vertical="center"/>
    </xf>
    <xf numFmtId="0" fontId="24" fillId="2" borderId="62" xfId="0" applyFont="1" applyFill="1" applyBorder="1" applyAlignment="1" applyProtection="1">
      <alignment horizontal="left" vertical="center"/>
    </xf>
    <xf numFmtId="0" fontId="24" fillId="2" borderId="54" xfId="0" applyFont="1" applyFill="1" applyBorder="1" applyAlignment="1" applyProtection="1">
      <alignment horizontal="left" vertical="center"/>
    </xf>
    <xf numFmtId="0" fontId="24" fillId="2" borderId="25" xfId="0" applyFont="1" applyFill="1" applyBorder="1" applyAlignment="1" applyProtection="1">
      <alignment horizontal="left" vertical="center"/>
    </xf>
    <xf numFmtId="0" fontId="24" fillId="2" borderId="59" xfId="0" applyFont="1" applyFill="1" applyBorder="1" applyAlignment="1" applyProtection="1">
      <alignment horizontal="left" vertical="center"/>
    </xf>
    <xf numFmtId="0" fontId="24" fillId="2" borderId="23" xfId="0" applyFont="1" applyFill="1" applyBorder="1" applyAlignment="1" applyProtection="1">
      <alignment horizontal="left" vertical="center"/>
    </xf>
    <xf numFmtId="176" fontId="8" fillId="4" borderId="0" xfId="0" applyNumberFormat="1" applyFont="1" applyFill="1" applyBorder="1" applyAlignment="1" applyProtection="1">
      <alignment horizontal="right" vertical="center"/>
      <protection locked="0"/>
    </xf>
    <xf numFmtId="0" fontId="27" fillId="4" borderId="0" xfId="0" applyFont="1" applyFill="1" applyAlignment="1">
      <alignment horizontal="right"/>
    </xf>
    <xf numFmtId="0" fontId="0" fillId="4" borderId="0" xfId="0" applyFont="1" applyFill="1" applyAlignment="1" applyProtection="1">
      <alignment vertical="center"/>
    </xf>
    <xf numFmtId="0" fontId="18" fillId="3" borderId="20" xfId="0" applyFont="1" applyFill="1" applyBorder="1" applyAlignment="1" applyProtection="1">
      <alignment vertical="center"/>
    </xf>
    <xf numFmtId="0" fontId="24" fillId="2" borderId="57" xfId="0" applyFont="1" applyFill="1" applyBorder="1" applyAlignment="1" applyProtection="1">
      <alignment vertical="center"/>
    </xf>
    <xf numFmtId="0" fontId="24" fillId="2" borderId="54" xfId="0" applyFont="1" applyFill="1" applyBorder="1" applyAlignment="1" applyProtection="1">
      <alignment vertical="center"/>
    </xf>
    <xf numFmtId="0" fontId="24" fillId="2" borderId="25" xfId="0" applyFont="1" applyFill="1" applyBorder="1" applyAlignment="1" applyProtection="1">
      <alignment vertical="center"/>
    </xf>
    <xf numFmtId="0" fontId="28" fillId="4" borderId="0" xfId="0" applyFont="1" applyFill="1" applyAlignment="1" applyProtection="1">
      <alignment vertical="center"/>
    </xf>
    <xf numFmtId="0" fontId="0" fillId="0" borderId="0" xfId="0" applyFont="1" applyAlignment="1" applyProtection="1">
      <alignment vertical="center"/>
    </xf>
    <xf numFmtId="181" fontId="0" fillId="4" borderId="0" xfId="0" applyNumberFormat="1" applyFont="1" applyFill="1" applyBorder="1" applyAlignment="1" applyProtection="1">
      <alignment horizontal="left" vertical="center"/>
    </xf>
    <xf numFmtId="0" fontId="24" fillId="2" borderId="15" xfId="0" applyFont="1" applyFill="1" applyBorder="1" applyAlignment="1" applyProtection="1">
      <alignment vertical="center"/>
    </xf>
    <xf numFmtId="0" fontId="24" fillId="2" borderId="16" xfId="0" applyFont="1" applyFill="1" applyBorder="1" applyAlignment="1" applyProtection="1">
      <alignment vertical="center"/>
    </xf>
    <xf numFmtId="0" fontId="18" fillId="3" borderId="57" xfId="0" applyFont="1" applyFill="1" applyBorder="1" applyAlignment="1" applyProtection="1">
      <alignment vertical="center"/>
    </xf>
    <xf numFmtId="0" fontId="19" fillId="3" borderId="52" xfId="0" applyFont="1" applyFill="1" applyBorder="1" applyAlignment="1" applyProtection="1">
      <alignment vertical="center"/>
    </xf>
    <xf numFmtId="0" fontId="5" fillId="9" borderId="8" xfId="0" applyFont="1" applyFill="1" applyBorder="1" applyAlignment="1" applyProtection="1">
      <alignment horizontal="center"/>
    </xf>
    <xf numFmtId="0" fontId="5" fillId="9" borderId="8" xfId="0" applyFont="1" applyFill="1" applyBorder="1" applyAlignment="1" applyProtection="1">
      <alignment horizontal="center" wrapText="1"/>
    </xf>
    <xf numFmtId="0" fontId="0" fillId="4" borderId="0" xfId="0" applyFont="1" applyFill="1" applyProtection="1"/>
    <xf numFmtId="0" fontId="0" fillId="4" borderId="14" xfId="0" applyFont="1" applyFill="1" applyBorder="1" applyAlignment="1" applyProtection="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0" fillId="4" borderId="14" xfId="0" applyFill="1" applyBorder="1" applyAlignment="1">
      <alignment horizontal="center" vertical="center"/>
    </xf>
    <xf numFmtId="0" fontId="0" fillId="4" borderId="14" xfId="0" applyFont="1" applyFill="1" applyBorder="1" applyAlignment="1">
      <alignment horizontal="center" vertical="center"/>
    </xf>
    <xf numFmtId="0" fontId="18" fillId="3" borderId="19" xfId="0" applyFont="1" applyFill="1" applyBorder="1" applyProtection="1"/>
    <xf numFmtId="0" fontId="18" fillId="3" borderId="20" xfId="0" applyFont="1" applyFill="1" applyBorder="1" applyProtection="1"/>
    <xf numFmtId="0" fontId="0" fillId="4" borderId="16" xfId="0" applyFont="1"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8" fillId="2" borderId="8" xfId="0" applyFont="1" applyFill="1" applyBorder="1" applyAlignment="1">
      <alignment vertical="center"/>
    </xf>
    <xf numFmtId="179" fontId="6" fillId="2" borderId="8" xfId="0" applyNumberFormat="1" applyFont="1" applyFill="1" applyBorder="1" applyAlignment="1">
      <alignment vertical="center"/>
    </xf>
    <xf numFmtId="0" fontId="30" fillId="4" borderId="0" xfId="0" applyFont="1" applyFill="1" applyAlignment="1">
      <alignment horizontal="center"/>
    </xf>
    <xf numFmtId="0" fontId="31" fillId="2" borderId="0" xfId="0" applyFont="1" applyFill="1" applyAlignment="1" applyProtection="1">
      <alignment horizontal="right"/>
    </xf>
    <xf numFmtId="0" fontId="32" fillId="2" borderId="0" xfId="0" applyFont="1" applyFill="1" applyAlignment="1">
      <alignment horizontal="right" vertical="center"/>
    </xf>
    <xf numFmtId="0" fontId="33" fillId="2" borderId="0" xfId="1" applyFont="1" applyFill="1" applyAlignment="1" applyProtection="1">
      <alignment horizontal="right" vertical="top"/>
    </xf>
    <xf numFmtId="0" fontId="20" fillId="2" borderId="0" xfId="0" applyFont="1" applyFill="1" applyAlignment="1">
      <alignment horizontal="right"/>
    </xf>
    <xf numFmtId="0" fontId="30" fillId="2" borderId="0" xfId="0" applyFont="1" applyFill="1" applyAlignment="1">
      <alignment horizontal="center" vertical="top"/>
    </xf>
    <xf numFmtId="0" fontId="8" fillId="4" borderId="0" xfId="0" applyFont="1" applyFill="1"/>
    <xf numFmtId="0" fontId="19" fillId="3" borderId="21" xfId="0" applyFont="1" applyFill="1" applyBorder="1" applyProtection="1"/>
    <xf numFmtId="3" fontId="8" fillId="2" borderId="57" xfId="0" applyNumberFormat="1" applyFont="1" applyFill="1" applyBorder="1" applyAlignment="1">
      <alignment vertical="center"/>
    </xf>
    <xf numFmtId="9" fontId="8" fillId="2" borderId="22" xfId="2" applyFont="1" applyFill="1" applyBorder="1" applyAlignment="1">
      <alignment vertical="center"/>
    </xf>
    <xf numFmtId="179" fontId="6" fillId="2" borderId="15" xfId="0" applyNumberFormat="1" applyFont="1" applyFill="1" applyBorder="1" applyAlignment="1">
      <alignment vertical="center"/>
    </xf>
    <xf numFmtId="3" fontId="8" fillId="2" borderId="54" xfId="0" applyNumberFormat="1" applyFont="1" applyFill="1" applyBorder="1" applyAlignment="1">
      <alignment vertical="center"/>
    </xf>
    <xf numFmtId="9" fontId="8" fillId="2" borderId="67" xfId="2" applyFont="1" applyFill="1" applyBorder="1" applyAlignment="1">
      <alignment vertical="center"/>
    </xf>
    <xf numFmtId="179" fontId="6" fillId="2" borderId="14" xfId="0" applyNumberFormat="1" applyFont="1" applyFill="1" applyBorder="1" applyAlignment="1">
      <alignment vertical="center"/>
    </xf>
    <xf numFmtId="3" fontId="29" fillId="2" borderId="54" xfId="0" applyNumberFormat="1" applyFont="1" applyFill="1" applyBorder="1" applyAlignment="1">
      <alignment vertical="center"/>
    </xf>
    <xf numFmtId="9" fontId="29" fillId="2" borderId="67" xfId="2" applyFont="1" applyFill="1" applyBorder="1" applyAlignment="1">
      <alignment vertical="center"/>
    </xf>
    <xf numFmtId="179" fontId="34"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8" xfId="2" applyFont="1" applyFill="1" applyBorder="1" applyAlignment="1">
      <alignment vertical="center"/>
    </xf>
    <xf numFmtId="179"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4" fillId="2" borderId="19" xfId="0" applyNumberFormat="1" applyFont="1" applyFill="1" applyBorder="1" applyAlignment="1">
      <alignment vertical="center"/>
    </xf>
    <xf numFmtId="0" fontId="24" fillId="2" borderId="24" xfId="0" applyFont="1" applyFill="1" applyBorder="1" applyAlignment="1">
      <alignment vertical="center"/>
    </xf>
    <xf numFmtId="179" fontId="35" fillId="2" borderId="8" xfId="0" applyNumberFormat="1" applyFont="1" applyFill="1" applyBorder="1" applyAlignment="1">
      <alignment vertical="center"/>
    </xf>
    <xf numFmtId="0" fontId="0" fillId="0" borderId="8" xfId="4" quotePrefix="1" applyFont="1" applyBorder="1"/>
    <xf numFmtId="0" fontId="44" fillId="4" borderId="8" xfId="0" applyFont="1" applyFill="1" applyBorder="1" applyAlignment="1" applyProtection="1">
      <alignment vertical="center"/>
      <protection locked="0"/>
    </xf>
    <xf numFmtId="0" fontId="15" fillId="0" borderId="8" xfId="1" applyFont="1" applyFill="1" applyBorder="1" applyAlignment="1" applyProtection="1"/>
    <xf numFmtId="0" fontId="12" fillId="0" borderId="19" xfId="0" applyFont="1" applyBorder="1" applyAlignment="1">
      <alignment vertical="top" wrapText="1"/>
    </xf>
    <xf numFmtId="0" fontId="12" fillId="0" borderId="50" xfId="0" applyFont="1" applyBorder="1" applyAlignment="1">
      <alignment vertical="top" wrapText="1"/>
    </xf>
    <xf numFmtId="0" fontId="14" fillId="0" borderId="19" xfId="0" applyFont="1" applyBorder="1" applyAlignment="1">
      <alignment vertical="center" wrapText="1"/>
    </xf>
    <xf numFmtId="0" fontId="12" fillId="0" borderId="19" xfId="0" applyFont="1" applyBorder="1" applyAlignment="1">
      <alignment vertical="top" wrapText="1"/>
    </xf>
    <xf numFmtId="0" fontId="12" fillId="0" borderId="50" xfId="0" applyFont="1" applyBorder="1" applyAlignment="1">
      <alignment vertical="top" wrapText="1"/>
    </xf>
    <xf numFmtId="0" fontId="12" fillId="0" borderId="69" xfId="0" applyFont="1" applyBorder="1" applyAlignment="1">
      <alignment vertical="top" wrapText="1"/>
    </xf>
    <xf numFmtId="0" fontId="12" fillId="2" borderId="69" xfId="0" applyFont="1" applyFill="1" applyBorder="1" applyAlignment="1">
      <alignment wrapText="1"/>
    </xf>
    <xf numFmtId="0" fontId="14" fillId="0" borderId="69" xfId="0" applyFont="1" applyBorder="1"/>
    <xf numFmtId="0" fontId="43" fillId="4" borderId="21" xfId="0" applyFont="1" applyFill="1" applyBorder="1" applyAlignment="1">
      <alignment vertical="top" wrapText="1"/>
    </xf>
    <xf numFmtId="0" fontId="12" fillId="0" borderId="70" xfId="0" applyFont="1" applyBorder="1" applyAlignment="1">
      <alignment vertical="top" wrapText="1"/>
    </xf>
    <xf numFmtId="0" fontId="5" fillId="9" borderId="15" xfId="0" applyFont="1" applyFill="1" applyBorder="1" applyAlignment="1">
      <alignment horizontal="center" wrapText="1"/>
    </xf>
    <xf numFmtId="0" fontId="5" fillId="9" borderId="16" xfId="0" applyFont="1" applyFill="1" applyBorder="1" applyAlignment="1">
      <alignment horizontal="center"/>
    </xf>
    <xf numFmtId="0" fontId="5" fillId="9" borderId="57" xfId="0" applyFont="1" applyFill="1" applyBorder="1" applyAlignment="1" applyProtection="1">
      <alignment horizontal="left"/>
    </xf>
    <xf numFmtId="0" fontId="5" fillId="9" borderId="58" xfId="0" applyFont="1" applyFill="1" applyBorder="1" applyAlignment="1" applyProtection="1">
      <alignment horizontal="left"/>
    </xf>
    <xf numFmtId="0" fontId="5" fillId="9" borderId="52" xfId="0" applyFont="1" applyFill="1" applyBorder="1" applyAlignment="1" applyProtection="1">
      <alignment horizontal="left"/>
    </xf>
    <xf numFmtId="0" fontId="5" fillId="9" borderId="25" xfId="0" applyFont="1" applyFill="1" applyBorder="1" applyAlignment="1" applyProtection="1">
      <alignment horizontal="left"/>
    </xf>
    <xf numFmtId="0" fontId="5" fillId="9" borderId="59" xfId="0" applyFont="1" applyFill="1" applyBorder="1" applyAlignment="1" applyProtection="1">
      <alignment horizontal="left"/>
    </xf>
    <xf numFmtId="0" fontId="5" fillId="9" borderId="23" xfId="0" applyFont="1" applyFill="1" applyBorder="1" applyAlignment="1" applyProtection="1">
      <alignment horizontal="left"/>
    </xf>
    <xf numFmtId="0" fontId="8" fillId="2" borderId="25" xfId="0" applyFont="1" applyFill="1" applyBorder="1" applyAlignment="1" applyProtection="1">
      <alignment horizontal="left" vertical="center"/>
    </xf>
    <xf numFmtId="0" fontId="8" fillId="2" borderId="59" xfId="0" applyFont="1" applyFill="1" applyBorder="1" applyAlignment="1" applyProtection="1">
      <alignment horizontal="left" vertical="center"/>
    </xf>
    <xf numFmtId="0" fontId="8" fillId="2" borderId="23" xfId="0" applyFont="1" applyFill="1" applyBorder="1" applyAlignment="1" applyProtection="1">
      <alignment horizontal="left" vertical="center"/>
    </xf>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24" fillId="2" borderId="19" xfId="0" applyFont="1" applyFill="1" applyBorder="1" applyAlignment="1" applyProtection="1">
      <alignment horizontal="left" vertical="center"/>
    </xf>
    <xf numFmtId="0" fontId="24" fillId="2" borderId="20" xfId="0" applyFont="1" applyFill="1" applyBorder="1" applyAlignment="1" applyProtection="1">
      <alignment horizontal="left" vertical="center"/>
    </xf>
    <xf numFmtId="0" fontId="24" fillId="2" borderId="21" xfId="0" applyFont="1" applyFill="1" applyBorder="1" applyAlignment="1" applyProtection="1">
      <alignment horizontal="left" vertical="center"/>
    </xf>
    <xf numFmtId="0" fontId="5" fillId="9" borderId="57" xfId="0" applyFont="1" applyFill="1" applyBorder="1" applyAlignment="1" applyProtection="1">
      <alignment horizontal="center" wrapText="1"/>
    </xf>
    <xf numFmtId="0" fontId="5" fillId="9" borderId="25" xfId="0" applyFont="1" applyFill="1" applyBorder="1" applyAlignment="1" applyProtection="1">
      <alignment horizontal="center"/>
    </xf>
    <xf numFmtId="0" fontId="5" fillId="9" borderId="65" xfId="0" applyFont="1" applyFill="1" applyBorder="1" applyAlignment="1" applyProtection="1">
      <alignment horizontal="center" wrapText="1"/>
    </xf>
    <xf numFmtId="0" fontId="5" fillId="9" borderId="66" xfId="0" applyFont="1" applyFill="1" applyBorder="1" applyAlignment="1" applyProtection="1">
      <alignment horizontal="center"/>
    </xf>
    <xf numFmtId="0" fontId="0" fillId="2" borderId="54" xfId="0" applyFont="1" applyFill="1" applyBorder="1" applyAlignment="1" applyProtection="1">
      <alignment horizontal="left" vertical="center"/>
    </xf>
    <xf numFmtId="0" fontId="0" fillId="2" borderId="62" xfId="0" applyFont="1" applyFill="1" applyBorder="1" applyAlignment="1" applyProtection="1">
      <alignment horizontal="left" vertical="center"/>
    </xf>
    <xf numFmtId="0" fontId="8" fillId="2" borderId="54"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8" fillId="2" borderId="62" xfId="0" applyFont="1" applyFill="1" applyBorder="1" applyAlignment="1" applyProtection="1">
      <alignment horizontal="left" vertical="center"/>
    </xf>
    <xf numFmtId="0" fontId="0" fillId="2" borderId="25" xfId="0" applyFont="1" applyFill="1" applyBorder="1" applyAlignment="1" applyProtection="1">
      <alignment horizontal="left" vertical="center"/>
    </xf>
    <xf numFmtId="0" fontId="0" fillId="2" borderId="23" xfId="0" applyFont="1" applyFill="1" applyBorder="1" applyAlignment="1" applyProtection="1">
      <alignment horizontal="left" vertical="center"/>
    </xf>
    <xf numFmtId="0" fontId="29" fillId="2" borderId="54" xfId="0" applyFont="1" applyFill="1" applyBorder="1" applyAlignment="1" applyProtection="1">
      <alignment horizontal="left" vertical="center"/>
    </xf>
    <xf numFmtId="0" fontId="29" fillId="2" borderId="0" xfId="0" applyFont="1" applyFill="1" applyBorder="1" applyAlignment="1" applyProtection="1">
      <alignment horizontal="left" vertical="center"/>
    </xf>
    <xf numFmtId="0" fontId="29" fillId="2" borderId="62" xfId="0" applyFont="1" applyFill="1" applyBorder="1" applyAlignment="1" applyProtection="1">
      <alignment horizontal="left" vertical="center"/>
    </xf>
    <xf numFmtId="0" fontId="8" fillId="2" borderId="57" xfId="0" applyFont="1" applyFill="1" applyBorder="1" applyAlignment="1" applyProtection="1">
      <alignment horizontal="left" vertical="center"/>
    </xf>
    <xf numFmtId="0" fontId="8" fillId="2" borderId="58" xfId="0" applyFont="1" applyFill="1" applyBorder="1" applyAlignment="1" applyProtection="1">
      <alignment horizontal="left" vertical="center"/>
    </xf>
    <xf numFmtId="0" fontId="8" fillId="2" borderId="52" xfId="0" applyFont="1" applyFill="1" applyBorder="1" applyAlignment="1" applyProtection="1">
      <alignment horizontal="left" vertical="center"/>
    </xf>
    <xf numFmtId="0" fontId="5" fillId="9" borderId="8" xfId="0" applyFont="1" applyFill="1" applyBorder="1" applyAlignment="1" applyProtection="1">
      <alignment horizontal="left"/>
    </xf>
    <xf numFmtId="0" fontId="5" fillId="9" borderId="19" xfId="0" applyFont="1" applyFill="1" applyBorder="1" applyAlignment="1" applyProtection="1">
      <alignment horizontal="center"/>
    </xf>
    <xf numFmtId="0" fontId="5" fillId="9" borderId="21" xfId="0" applyFont="1" applyFill="1" applyBorder="1" applyAlignment="1" applyProtection="1">
      <alignment horizontal="center"/>
    </xf>
    <xf numFmtId="0" fontId="5" fillId="9" borderId="19" xfId="0" applyFont="1" applyFill="1" applyBorder="1" applyAlignment="1">
      <alignment horizontal="center"/>
    </xf>
    <xf numFmtId="0" fontId="5" fillId="9" borderId="20" xfId="0" applyFont="1" applyFill="1" applyBorder="1" applyAlignment="1">
      <alignment horizontal="center"/>
    </xf>
    <xf numFmtId="0" fontId="5" fillId="9" borderId="21" xfId="0" applyFont="1" applyFill="1" applyBorder="1" applyAlignment="1">
      <alignment horizontal="center"/>
    </xf>
    <xf numFmtId="0" fontId="8" fillId="4" borderId="57" xfId="0" applyFont="1" applyFill="1" applyBorder="1" applyAlignment="1" applyProtection="1">
      <alignment horizontal="left" vertical="center"/>
      <protection locked="0"/>
    </xf>
    <xf numFmtId="0" fontId="8" fillId="4" borderId="58" xfId="0" applyFont="1" applyFill="1" applyBorder="1" applyAlignment="1" applyProtection="1">
      <alignment horizontal="left" vertical="center"/>
      <protection locked="0"/>
    </xf>
    <xf numFmtId="0" fontId="8" fillId="4" borderId="52" xfId="0" applyFont="1" applyFill="1" applyBorder="1" applyAlignment="1" applyProtection="1">
      <alignment horizontal="left" vertical="center"/>
      <protection locked="0"/>
    </xf>
    <xf numFmtId="0" fontId="24" fillId="4" borderId="54" xfId="0" applyFont="1" applyFill="1" applyBorder="1" applyAlignment="1" applyProtection="1">
      <alignment horizontal="left" vertical="center"/>
    </xf>
    <xf numFmtId="0" fontId="24" fillId="4" borderId="62" xfId="0" applyFont="1" applyFill="1" applyBorder="1" applyAlignment="1" applyProtection="1">
      <alignment horizontal="left" vertical="center"/>
    </xf>
    <xf numFmtId="0" fontId="8" fillId="4" borderId="54"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62" xfId="0" applyFont="1" applyFill="1" applyBorder="1" applyAlignment="1" applyProtection="1">
      <alignment horizontal="left" vertical="center"/>
    </xf>
    <xf numFmtId="0" fontId="8" fillId="4" borderId="25" xfId="0" applyFont="1" applyFill="1" applyBorder="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4" fillId="4" borderId="25" xfId="0" applyFont="1" applyFill="1" applyBorder="1" applyAlignment="1" applyProtection="1">
      <alignment horizontal="left" vertical="center"/>
    </xf>
    <xf numFmtId="0" fontId="24" fillId="4" borderId="23" xfId="0" applyFont="1" applyFill="1" applyBorder="1" applyAlignment="1" applyProtection="1">
      <alignment horizontal="left" vertical="center"/>
    </xf>
    <xf numFmtId="0" fontId="8" fillId="4" borderId="25" xfId="0" applyFont="1" applyFill="1" applyBorder="1" applyAlignment="1" applyProtection="1">
      <alignment horizontal="left" vertical="center"/>
    </xf>
    <xf numFmtId="0" fontId="8" fillId="4" borderId="59" xfId="0" applyFont="1" applyFill="1" applyBorder="1" applyAlignment="1" applyProtection="1">
      <alignment horizontal="left" vertical="center"/>
    </xf>
    <xf numFmtId="0" fontId="8" fillId="4" borderId="23" xfId="0" applyFont="1" applyFill="1" applyBorder="1" applyAlignment="1" applyProtection="1">
      <alignment horizontal="left" vertical="center"/>
    </xf>
    <xf numFmtId="0" fontId="5" fillId="9" borderId="8" xfId="0" applyFont="1" applyFill="1" applyBorder="1" applyAlignment="1" applyProtection="1">
      <alignment horizontal="left" vertical="center"/>
    </xf>
    <xf numFmtId="0" fontId="8" fillId="4" borderId="54"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62" xfId="0" applyFont="1" applyFill="1" applyBorder="1" applyAlignment="1" applyProtection="1">
      <alignment horizontal="left" vertical="center"/>
      <protection locked="0"/>
    </xf>
    <xf numFmtId="0" fontId="24" fillId="2" borderId="54" xfId="0" applyFont="1" applyFill="1" applyBorder="1" applyAlignment="1" applyProtection="1">
      <alignment horizontal="left" vertical="center"/>
    </xf>
    <xf numFmtId="0" fontId="24" fillId="2" borderId="62" xfId="0" applyFont="1" applyFill="1" applyBorder="1" applyAlignment="1" applyProtection="1">
      <alignment horizontal="left" vertical="center"/>
    </xf>
    <xf numFmtId="181" fontId="8" fillId="4" borderId="54" xfId="0" applyNumberFormat="1" applyFont="1" applyFill="1" applyBorder="1" applyAlignment="1" applyProtection="1">
      <alignment horizontal="left" vertical="center"/>
    </xf>
    <xf numFmtId="181" fontId="8" fillId="4" borderId="0" xfId="0" applyNumberFormat="1" applyFont="1" applyFill="1" applyBorder="1" applyAlignment="1" applyProtection="1">
      <alignment horizontal="left" vertical="center"/>
    </xf>
    <xf numFmtId="181" fontId="8" fillId="4" borderId="62" xfId="0" applyNumberFormat="1" applyFont="1" applyFill="1" applyBorder="1" applyAlignment="1" applyProtection="1">
      <alignment horizontal="left" vertical="center"/>
    </xf>
    <xf numFmtId="0" fontId="24" fillId="2" borderId="63" xfId="0" applyFont="1" applyFill="1" applyBorder="1" applyAlignment="1" applyProtection="1">
      <alignment horizontal="left" vertical="center"/>
    </xf>
    <xf numFmtId="0" fontId="24" fillId="2" borderId="64" xfId="0" applyFont="1" applyFill="1" applyBorder="1" applyAlignment="1" applyProtection="1">
      <alignment horizontal="left" vertical="center"/>
    </xf>
    <xf numFmtId="0" fontId="5" fillId="9" borderId="19" xfId="0" applyFont="1" applyFill="1" applyBorder="1" applyAlignment="1" applyProtection="1">
      <alignment horizontal="center" vertical="center"/>
    </xf>
    <xf numFmtId="0" fontId="5" fillId="9" borderId="21" xfId="0" applyFont="1" applyFill="1" applyBorder="1" applyAlignment="1" applyProtection="1">
      <alignment horizontal="center" vertical="center"/>
    </xf>
    <xf numFmtId="0" fontId="24" fillId="2" borderId="57" xfId="0" applyFont="1" applyFill="1" applyBorder="1" applyAlignment="1" applyProtection="1">
      <alignment horizontal="left" vertical="center"/>
    </xf>
    <xf numFmtId="0" fontId="24" fillId="2" borderId="52" xfId="0" applyFont="1" applyFill="1" applyBorder="1" applyAlignment="1" applyProtection="1">
      <alignment horizontal="left" vertical="center"/>
    </xf>
    <xf numFmtId="0" fontId="8" fillId="4" borderId="57" xfId="0" applyFont="1" applyFill="1" applyBorder="1" applyAlignment="1" applyProtection="1">
      <alignment horizontal="left" vertical="center"/>
    </xf>
    <xf numFmtId="0" fontId="8" fillId="4" borderId="58" xfId="0" applyFont="1" applyFill="1" applyBorder="1" applyAlignment="1" applyProtection="1">
      <alignment horizontal="left" vertical="center"/>
    </xf>
    <xf numFmtId="0" fontId="8" fillId="4" borderId="52" xfId="0" applyFont="1" applyFill="1" applyBorder="1" applyAlignment="1" applyProtection="1">
      <alignment horizontal="left" vertical="center"/>
    </xf>
    <xf numFmtId="0" fontId="5" fillId="9" borderId="19" xfId="0" applyFont="1" applyFill="1" applyBorder="1" applyAlignment="1" applyProtection="1">
      <alignment horizontal="center" vertical="center" wrapText="1"/>
    </xf>
    <xf numFmtId="0" fontId="5" fillId="9" borderId="21"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5" fillId="9" borderId="60" xfId="0" applyFont="1" applyFill="1" applyBorder="1" applyAlignment="1" applyProtection="1">
      <alignment horizontal="center" wrapText="1"/>
    </xf>
    <xf numFmtId="0" fontId="0" fillId="0" borderId="61" xfId="0" applyBorder="1" applyAlignment="1">
      <alignment horizontal="center"/>
    </xf>
    <xf numFmtId="0" fontId="0" fillId="0" borderId="25" xfId="0" applyBorder="1" applyAlignment="1">
      <alignment horizontal="center"/>
    </xf>
    <xf numFmtId="0" fontId="5" fillId="9" borderId="15" xfId="0" applyFont="1" applyFill="1" applyBorder="1" applyAlignment="1" applyProtection="1">
      <alignment horizontal="center" vertical="center" wrapText="1"/>
    </xf>
    <xf numFmtId="0" fontId="5" fillId="9" borderId="16" xfId="0" applyFont="1" applyFill="1" applyBorder="1" applyAlignment="1" applyProtection="1">
      <alignment horizontal="center" vertical="center" wrapText="1"/>
    </xf>
    <xf numFmtId="0" fontId="3" fillId="3" borderId="0" xfId="0" applyFont="1" applyFill="1" applyAlignment="1">
      <alignment horizontal="left"/>
    </xf>
    <xf numFmtId="0" fontId="16"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5" fillId="7" borderId="28" xfId="0" applyFont="1" applyFill="1" applyBorder="1" applyAlignment="1">
      <alignment horizontal="left"/>
    </xf>
    <xf numFmtId="0" fontId="12" fillId="2" borderId="45" xfId="0" applyFont="1" applyFill="1" applyBorder="1" applyAlignment="1">
      <alignment wrapText="1"/>
    </xf>
    <xf numFmtId="0" fontId="12" fillId="0" borderId="53" xfId="0" applyFont="1" applyBorder="1" applyAlignment="1">
      <alignment wrapText="1"/>
    </xf>
    <xf numFmtId="0" fontId="12" fillId="0" borderId="19" xfId="0" applyFont="1" applyBorder="1" applyAlignment="1">
      <alignment vertical="top" wrapText="1"/>
    </xf>
    <xf numFmtId="0" fontId="12" fillId="0" borderId="50" xfId="0" applyFont="1" applyBorder="1" applyAlignment="1">
      <alignment vertical="top" wrapText="1"/>
    </xf>
    <xf numFmtId="0" fontId="12" fillId="0" borderId="45" xfId="0" applyFont="1" applyBorder="1" applyAlignment="1">
      <alignment vertical="center" wrapText="1"/>
    </xf>
    <xf numFmtId="0" fontId="12" fillId="0" borderId="56" xfId="0" applyFont="1" applyBorder="1" applyAlignment="1">
      <alignment vertical="center" wrapText="1"/>
    </xf>
    <xf numFmtId="0" fontId="12" fillId="0" borderId="44" xfId="0" applyFont="1" applyBorder="1" applyAlignment="1">
      <alignment vertical="center" wrapText="1"/>
    </xf>
    <xf numFmtId="0" fontId="13" fillId="2" borderId="46" xfId="0" applyFont="1" applyFill="1" applyBorder="1" applyAlignment="1"/>
    <xf numFmtId="0" fontId="12" fillId="0" borderId="47" xfId="0" applyFont="1" applyBorder="1" applyAlignment="1"/>
    <xf numFmtId="0" fontId="12" fillId="0" borderId="42" xfId="0" applyFont="1" applyBorder="1" applyAlignment="1">
      <alignment vertical="top" wrapText="1"/>
    </xf>
    <xf numFmtId="0" fontId="12" fillId="0" borderId="48" xfId="0" applyFont="1" applyBorder="1" applyAlignment="1">
      <alignment vertical="top" wrapText="1"/>
    </xf>
    <xf numFmtId="0" fontId="11" fillId="0" borderId="32" xfId="0" applyFont="1" applyBorder="1" applyAlignment="1">
      <alignment horizontal="left" vertical="center" wrapText="1"/>
    </xf>
    <xf numFmtId="0" fontId="14" fillId="0" borderId="19" xfId="0" applyFont="1" applyBorder="1" applyAlignment="1">
      <alignment vertical="center" wrapText="1"/>
    </xf>
    <xf numFmtId="0" fontId="14" fillId="0" borderId="20" xfId="0" applyFont="1" applyBorder="1" applyAlignment="1">
      <alignment vertical="center" wrapText="1"/>
    </xf>
    <xf numFmtId="0" fontId="12" fillId="0" borderId="20" xfId="0" applyFont="1" applyBorder="1" applyAlignment="1">
      <alignment vertical="center" wrapText="1"/>
    </xf>
    <xf numFmtId="0" fontId="12" fillId="0" borderId="21" xfId="0" applyFont="1" applyBorder="1" applyAlignment="1">
      <alignment vertical="center" wrapText="1"/>
    </xf>
    <xf numFmtId="0" fontId="12" fillId="0" borderId="19" xfId="0" applyFont="1" applyBorder="1" applyAlignment="1">
      <alignment vertical="center" wrapText="1"/>
    </xf>
    <xf numFmtId="0" fontId="9" fillId="2" borderId="0" xfId="0" applyFont="1" applyFill="1" applyAlignment="1">
      <alignment horizontal="center"/>
    </xf>
    <xf numFmtId="0" fontId="10" fillId="2" borderId="0" xfId="0" applyFont="1" applyFill="1" applyAlignment="1">
      <alignment horizontal="center"/>
    </xf>
    <xf numFmtId="0" fontId="0" fillId="0" borderId="0" xfId="0" applyAlignment="1">
      <alignment horizontal="left"/>
    </xf>
    <xf numFmtId="0" fontId="43" fillId="0" borderId="0" xfId="0" applyFont="1" applyAlignment="1">
      <alignment horizontal="left"/>
    </xf>
    <xf numFmtId="0" fontId="12" fillId="8" borderId="25" xfId="0" applyFont="1" applyFill="1" applyBorder="1" applyAlignment="1">
      <alignment horizontal="center" vertical="top" wrapText="1"/>
    </xf>
    <xf numFmtId="0" fontId="12" fillId="8" borderId="49" xfId="0" applyFont="1" applyFill="1" applyBorder="1" applyAlignment="1">
      <alignment horizontal="center" vertical="top" wrapText="1"/>
    </xf>
    <xf numFmtId="0" fontId="0" fillId="0" borderId="15" xfId="0" applyFont="1" applyBorder="1" applyAlignment="1">
      <alignment horizontal="left" vertical="top"/>
    </xf>
    <xf numFmtId="0" fontId="0" fillId="0" borderId="14" xfId="0" applyFont="1" applyBorder="1" applyAlignment="1">
      <alignment horizontal="left" vertical="top"/>
    </xf>
    <xf numFmtId="0" fontId="0" fillId="0" borderId="16" xfId="0" applyFont="1" applyBorder="1" applyAlignment="1">
      <alignment horizontal="left" vertical="top"/>
    </xf>
    <xf numFmtId="0" fontId="43" fillId="0" borderId="15" xfId="4" applyFill="1" applyBorder="1" applyAlignment="1">
      <alignment horizontal="left" vertical="top" wrapText="1"/>
    </xf>
    <xf numFmtId="0" fontId="43" fillId="0" borderId="16" xfId="4" applyFill="1" applyBorder="1" applyAlignment="1">
      <alignment horizontal="left" vertical="top" wrapText="1"/>
    </xf>
    <xf numFmtId="0" fontId="43" fillId="0" borderId="15" xfId="4" applyFill="1" applyBorder="1" applyAlignment="1">
      <alignment horizontal="left" vertical="top"/>
    </xf>
    <xf numFmtId="0" fontId="43" fillId="0" borderId="16" xfId="4" applyFill="1"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43" fillId="0" borderId="15" xfId="4" applyBorder="1" applyAlignment="1">
      <alignment horizontal="left" vertical="top" wrapText="1"/>
    </xf>
    <xf numFmtId="0" fontId="43" fillId="0" borderId="14" xfId="4" applyBorder="1" applyAlignment="1">
      <alignment horizontal="left" vertical="top" wrapText="1"/>
    </xf>
    <xf numFmtId="0" fontId="43" fillId="0" borderId="16" xfId="4" applyBorder="1" applyAlignment="1">
      <alignment horizontal="left" vertical="top" wrapText="1"/>
    </xf>
    <xf numFmtId="0" fontId="0" fillId="0" borderId="8" xfId="0" applyBorder="1" applyAlignment="1">
      <alignment horizontal="center"/>
    </xf>
    <xf numFmtId="0" fontId="43" fillId="0" borderId="5" xfId="4" applyBorder="1" applyAlignment="1">
      <alignment horizontal="left" vertical="top" wrapText="1"/>
    </xf>
    <xf numFmtId="0" fontId="43" fillId="0" borderId="8" xfId="4" applyBorder="1" applyAlignment="1">
      <alignment horizontal="left" vertical="top" wrapText="1"/>
    </xf>
    <xf numFmtId="0" fontId="43" fillId="0" borderId="11" xfId="4" applyBorder="1" applyAlignment="1">
      <alignment horizontal="left" vertical="top" wrapText="1"/>
    </xf>
    <xf numFmtId="0" fontId="43" fillId="0" borderId="13" xfId="4" applyBorder="1" applyAlignment="1">
      <alignment horizontal="center" vertical="top" wrapText="1"/>
    </xf>
    <xf numFmtId="0" fontId="43" fillId="0" borderId="14" xfId="4" applyBorder="1" applyAlignment="1">
      <alignment horizontal="center" vertical="top" wrapText="1"/>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43" fillId="0" borderId="4" xfId="4" applyBorder="1" applyAlignment="1">
      <alignment horizontal="left" vertical="top"/>
    </xf>
    <xf numFmtId="0" fontId="43" fillId="0" borderId="7" xfId="4" applyBorder="1" applyAlignment="1">
      <alignment horizontal="left" vertical="top"/>
    </xf>
    <xf numFmtId="0" fontId="43" fillId="0" borderId="10" xfId="4" applyBorder="1" applyAlignment="1">
      <alignment horizontal="left" vertical="top"/>
    </xf>
    <xf numFmtId="0" fontId="43" fillId="0" borderId="18" xfId="4" applyBorder="1" applyAlignment="1">
      <alignment horizontal="left" vertical="top"/>
    </xf>
    <xf numFmtId="0" fontId="0" fillId="0" borderId="8" xfId="0" applyFont="1" applyBorder="1" applyAlignment="1">
      <alignment horizontal="left" vertical="top"/>
    </xf>
    <xf numFmtId="0" fontId="8" fillId="4" borderId="69" xfId="0" applyNumberFormat="1" applyFont="1" applyFill="1" applyBorder="1" applyAlignment="1">
      <alignment horizontal="center" vertical="top" wrapText="1"/>
    </xf>
    <xf numFmtId="0" fontId="12" fillId="0" borderId="71" xfId="0" applyFont="1" applyBorder="1" applyAlignment="1">
      <alignment horizontal="center" vertical="top" wrapText="1"/>
    </xf>
    <xf numFmtId="0" fontId="12" fillId="0" borderId="23" xfId="0" quotePrefix="1" applyFont="1" applyBorder="1" applyAlignment="1">
      <alignment vertical="top" wrapText="1"/>
    </xf>
    <xf numFmtId="0" fontId="14" fillId="4" borderId="21" xfId="0" quotePrefix="1" applyFont="1" applyFill="1" applyBorder="1" applyAlignment="1">
      <alignment horizontal="left" vertical="top" wrapText="1"/>
    </xf>
    <xf numFmtId="0" fontId="43" fillId="4" borderId="8" xfId="0" applyFont="1" applyFill="1" applyBorder="1" applyAlignment="1">
      <alignment vertical="top" wrapText="1"/>
    </xf>
  </cellXfs>
  <cellStyles count="6">
    <cellStyle name="Hyperlink 2" xfId="3" xr:uid="{00000000-0005-0000-0000-000027000000}"/>
    <cellStyle name="Normal 2" xfId="4" xr:uid="{00000000-0005-0000-0000-00002B000000}"/>
    <cellStyle name="Percent 2" xfId="5" xr:uid="{00000000-0005-0000-0000-000033000000}"/>
    <cellStyle name="常规" xfId="0" builtinId="0"/>
    <cellStyle name="百分比" xfId="2" builtinId="5"/>
    <cellStyle name="超链接" xfId="1" builtinId="8"/>
  </cellStyles>
  <dxfs count="78">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82B0-4CE4-B6E3-7F57D56BF65F}"/>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82B0-4CE4-B6E3-7F57D56BF65F}"/>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82B0-4CE4-B6E3-7F57D56BF65F}"/>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82B0-4CE4-B6E3-7F57D56BF65F}"/>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82B0-4CE4-B6E3-7F57D56BF65F}"/>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'Re-Schedule Blend'!$E$5</c:f>
              <c:numCache>
                <c:formatCode>General</c:formatCode>
                <c:ptCount val="1"/>
                <c:pt idx="0">
                  <c:v>0</c:v>
                </c:pt>
              </c:numCache>
            </c:numRef>
          </c:val>
          <c:extLst>
            <c:ext xmlns:c16="http://schemas.microsoft.com/office/drawing/2014/chart" uri="{C3380CC4-5D6E-409C-BE32-E72D297353CC}">
              <c16:uniqueId val="{00000000-30E4-4F0D-8C25-D1CF1414573D}"/>
            </c:ext>
          </c:extLst>
        </c:ser>
        <c:ser>
          <c:idx val="2"/>
          <c:order val="1"/>
          <c:tx>
            <c:strRef>
              <c:f>'Re-Schedule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'Re-Schedule Blend'!$E$6</c:f>
              <c:numCache>
                <c:formatCode>General</c:formatCode>
                <c:ptCount val="1"/>
                <c:pt idx="0">
                  <c:v>0</c:v>
                </c:pt>
              </c:numCache>
            </c:numRef>
          </c:val>
          <c:extLst>
            <c:ext xmlns:c16="http://schemas.microsoft.com/office/drawing/2014/chart" uri="{C3380CC4-5D6E-409C-BE32-E72D297353CC}">
              <c16:uniqueId val="{00000001-30E4-4F0D-8C25-D1CF1414573D}"/>
            </c:ext>
          </c:extLst>
        </c:ser>
        <c:ser>
          <c:idx val="4"/>
          <c:order val="2"/>
          <c:tx>
            <c:strRef>
              <c:f>'Re-Schedule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'Re-Schedule Blend'!$E$8</c:f>
              <c:numCache>
                <c:formatCode>General</c:formatCode>
                <c:ptCount val="1"/>
                <c:pt idx="0">
                  <c:v>0</c:v>
                </c:pt>
              </c:numCache>
            </c:numRef>
          </c:val>
          <c:extLst>
            <c:ext xmlns:c16="http://schemas.microsoft.com/office/drawing/2014/chart" uri="{C3380CC4-5D6E-409C-BE32-E72D297353CC}">
              <c16:uniqueId val="{00000002-30E4-4F0D-8C25-D1CF1414573D}"/>
            </c:ext>
          </c:extLst>
        </c:ser>
        <c:ser>
          <c:idx val="0"/>
          <c:order val="3"/>
          <c:tx>
            <c:strRef>
              <c:f>'Re-Schedule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'Re-Schedule Blend'!$E$4</c:f>
              <c:numCache>
                <c:formatCode>General</c:formatCode>
                <c:ptCount val="1"/>
                <c:pt idx="0">
                  <c:v>0</c:v>
                </c:pt>
              </c:numCache>
            </c:numRef>
          </c:val>
          <c:extLst>
            <c:ext xmlns:c16="http://schemas.microsoft.com/office/drawing/2014/chart" uri="{C3380CC4-5D6E-409C-BE32-E72D297353CC}">
              <c16:uniqueId val="{00000003-30E4-4F0D-8C25-D1CF1414573D}"/>
            </c:ext>
          </c:extLst>
        </c:ser>
        <c:ser>
          <c:idx val="3"/>
          <c:order val="4"/>
          <c:tx>
            <c:strRef>
              <c:f>'Re-Schedule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'Re-Schedule Blend'!$E$7</c:f>
              <c:numCache>
                <c:formatCode>General</c:formatCode>
                <c:ptCount val="1"/>
                <c:pt idx="0">
                  <c:v>0</c:v>
                </c:pt>
              </c:numCache>
            </c:numRef>
          </c:val>
          <c:extLst>
            <c:ext xmlns:c16="http://schemas.microsoft.com/office/drawing/2014/chart" uri="{C3380CC4-5D6E-409C-BE32-E72D297353CC}">
              <c16:uniqueId val="{00000004-30E4-4F0D-8C25-D1CF1414573D}"/>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'Empty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'Empty Bin'!$E$5</c:f>
              <c:numCache>
                <c:formatCode>General</c:formatCode>
                <c:ptCount val="1"/>
                <c:pt idx="0">
                  <c:v>0</c:v>
                </c:pt>
              </c:numCache>
            </c:numRef>
          </c:val>
          <c:extLst>
            <c:ext xmlns:c16="http://schemas.microsoft.com/office/drawing/2014/chart" uri="{C3380CC4-5D6E-409C-BE32-E72D297353CC}">
              <c16:uniqueId val="{00000000-DC2B-409E-A718-FAB2A61CB25C}"/>
            </c:ext>
          </c:extLst>
        </c:ser>
        <c:ser>
          <c:idx val="2"/>
          <c:order val="1"/>
          <c:tx>
            <c:strRef>
              <c:f>'Empty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'Empty Bin'!$E$6</c:f>
              <c:numCache>
                <c:formatCode>General</c:formatCode>
                <c:ptCount val="1"/>
                <c:pt idx="0">
                  <c:v>0</c:v>
                </c:pt>
              </c:numCache>
            </c:numRef>
          </c:val>
          <c:extLst>
            <c:ext xmlns:c16="http://schemas.microsoft.com/office/drawing/2014/chart" uri="{C3380CC4-5D6E-409C-BE32-E72D297353CC}">
              <c16:uniqueId val="{00000001-DC2B-409E-A718-FAB2A61CB25C}"/>
            </c:ext>
          </c:extLst>
        </c:ser>
        <c:ser>
          <c:idx val="4"/>
          <c:order val="2"/>
          <c:tx>
            <c:strRef>
              <c:f>'Empty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'Empty Bin'!$E$8</c:f>
              <c:numCache>
                <c:formatCode>General</c:formatCode>
                <c:ptCount val="1"/>
                <c:pt idx="0">
                  <c:v>0</c:v>
                </c:pt>
              </c:numCache>
            </c:numRef>
          </c:val>
          <c:extLst>
            <c:ext xmlns:c16="http://schemas.microsoft.com/office/drawing/2014/chart" uri="{C3380CC4-5D6E-409C-BE32-E72D297353CC}">
              <c16:uniqueId val="{00000002-DC2B-409E-A718-FAB2A61CB25C}"/>
            </c:ext>
          </c:extLst>
        </c:ser>
        <c:ser>
          <c:idx val="0"/>
          <c:order val="3"/>
          <c:tx>
            <c:strRef>
              <c:f>'Empty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'Empty Bin'!$E$4</c:f>
              <c:numCache>
                <c:formatCode>General</c:formatCode>
                <c:ptCount val="1"/>
                <c:pt idx="0">
                  <c:v>0</c:v>
                </c:pt>
              </c:numCache>
            </c:numRef>
          </c:val>
          <c:extLst>
            <c:ext xmlns:c16="http://schemas.microsoft.com/office/drawing/2014/chart" uri="{C3380CC4-5D6E-409C-BE32-E72D297353CC}">
              <c16:uniqueId val="{00000003-DC2B-409E-A718-FAB2A61CB25C}"/>
            </c:ext>
          </c:extLst>
        </c:ser>
        <c:ser>
          <c:idx val="3"/>
          <c:order val="4"/>
          <c:tx>
            <c:strRef>
              <c:f>'Empty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'Empty Bin'!$E$7</c:f>
              <c:numCache>
                <c:formatCode>General</c:formatCode>
                <c:ptCount val="1"/>
                <c:pt idx="0">
                  <c:v>0</c:v>
                </c:pt>
              </c:numCache>
            </c:numRef>
          </c:val>
          <c:extLst>
            <c:ext xmlns:c16="http://schemas.microsoft.com/office/drawing/2014/chart" uri="{C3380CC4-5D6E-409C-BE32-E72D297353CC}">
              <c16:uniqueId val="{00000004-DC2B-409E-A718-FAB2A61CB25C}"/>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'Empty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'Empty Bin'!$E$5</c:f>
              <c:numCache>
                <c:formatCode>General</c:formatCode>
                <c:ptCount val="1"/>
                <c:pt idx="0">
                  <c:v>0</c:v>
                </c:pt>
              </c:numCache>
            </c:numRef>
          </c:val>
          <c:extLst>
            <c:ext xmlns:c16="http://schemas.microsoft.com/office/drawing/2014/chart" uri="{C3380CC4-5D6E-409C-BE32-E72D297353CC}">
              <c16:uniqueId val="{00000000-7829-4122-BC52-FF65270B44AB}"/>
            </c:ext>
          </c:extLst>
        </c:ser>
        <c:ser>
          <c:idx val="2"/>
          <c:order val="1"/>
          <c:tx>
            <c:strRef>
              <c:f>'Empty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'Empty Bin'!$E$6</c:f>
              <c:numCache>
                <c:formatCode>General</c:formatCode>
                <c:ptCount val="1"/>
                <c:pt idx="0">
                  <c:v>0</c:v>
                </c:pt>
              </c:numCache>
            </c:numRef>
          </c:val>
          <c:extLst>
            <c:ext xmlns:c16="http://schemas.microsoft.com/office/drawing/2014/chart" uri="{C3380CC4-5D6E-409C-BE32-E72D297353CC}">
              <c16:uniqueId val="{00000001-7829-4122-BC52-FF65270B44AB}"/>
            </c:ext>
          </c:extLst>
        </c:ser>
        <c:ser>
          <c:idx val="4"/>
          <c:order val="2"/>
          <c:tx>
            <c:strRef>
              <c:f>'Empty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'Empty Bin'!$E$8</c:f>
              <c:numCache>
                <c:formatCode>General</c:formatCode>
                <c:ptCount val="1"/>
                <c:pt idx="0">
                  <c:v>0</c:v>
                </c:pt>
              </c:numCache>
            </c:numRef>
          </c:val>
          <c:extLst>
            <c:ext xmlns:c16="http://schemas.microsoft.com/office/drawing/2014/chart" uri="{C3380CC4-5D6E-409C-BE32-E72D297353CC}">
              <c16:uniqueId val="{00000002-7829-4122-BC52-FF65270B44AB}"/>
            </c:ext>
          </c:extLst>
        </c:ser>
        <c:ser>
          <c:idx val="0"/>
          <c:order val="3"/>
          <c:tx>
            <c:strRef>
              <c:f>'Empty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'Empty Bin'!$E$4</c:f>
              <c:numCache>
                <c:formatCode>General</c:formatCode>
                <c:ptCount val="1"/>
                <c:pt idx="0">
                  <c:v>0</c:v>
                </c:pt>
              </c:numCache>
            </c:numRef>
          </c:val>
          <c:extLst>
            <c:ext xmlns:c16="http://schemas.microsoft.com/office/drawing/2014/chart" uri="{C3380CC4-5D6E-409C-BE32-E72D297353CC}">
              <c16:uniqueId val="{00000003-7829-4122-BC52-FF65270B44AB}"/>
            </c:ext>
          </c:extLst>
        </c:ser>
        <c:ser>
          <c:idx val="3"/>
          <c:order val="4"/>
          <c:tx>
            <c:strRef>
              <c:f>'Empty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'Empty Bin'!$E$7</c:f>
              <c:numCache>
                <c:formatCode>General</c:formatCode>
                <c:ptCount val="1"/>
                <c:pt idx="0">
                  <c:v>0</c:v>
                </c:pt>
              </c:numCache>
            </c:numRef>
          </c:val>
          <c:extLst>
            <c:ext xmlns:c16="http://schemas.microsoft.com/office/drawing/2014/chart" uri="{C3380CC4-5D6E-409C-BE32-E72D297353CC}">
              <c16:uniqueId val="{00000004-7829-4122-BC52-FF65270B44AB}"/>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2E8B-4CAD-A0A1-AF45A7419E71}"/>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2E8B-4CAD-A0A1-AF45A7419E71}"/>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2E8B-4CAD-A0A1-AF45A7419E71}"/>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2E8B-4CAD-A0A1-AF45A7419E71}"/>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2E8B-4CAD-A0A1-AF45A7419E71}"/>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8DEA-432F-A7AA-705D3052ECAA}"/>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8DEA-432F-A7AA-705D3052ECAA}"/>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8DEA-432F-A7AA-705D3052ECAA}"/>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8DEA-432F-A7AA-705D3052ECAA}"/>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8DEA-432F-A7AA-705D3052ECAA}"/>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E7EA-4852-877E-6B4C86F446DA}"/>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BE4A-4972-8AA8-4500086563DE}"/>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64C9-407B-8BED-3A48396339AB}"/>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'Assign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'Assign Bin'!$E$5</c:f>
              <c:numCache>
                <c:formatCode>General</c:formatCode>
                <c:ptCount val="1"/>
                <c:pt idx="0">
                  <c:v>0</c:v>
                </c:pt>
              </c:numCache>
            </c:numRef>
          </c:val>
          <c:extLst>
            <c:ext xmlns:c16="http://schemas.microsoft.com/office/drawing/2014/chart" uri="{C3380CC4-5D6E-409C-BE32-E72D297353CC}">
              <c16:uniqueId val="{00000000-2DEE-4F36-A9DD-FF71D184E3EF}"/>
            </c:ext>
          </c:extLst>
        </c:ser>
        <c:ser>
          <c:idx val="2"/>
          <c:order val="1"/>
          <c:tx>
            <c:strRef>
              <c:f>'Assign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'Assign Bin'!$E$6</c:f>
              <c:numCache>
                <c:formatCode>General</c:formatCode>
                <c:ptCount val="1"/>
                <c:pt idx="0">
                  <c:v>0</c:v>
                </c:pt>
              </c:numCache>
            </c:numRef>
          </c:val>
          <c:extLst>
            <c:ext xmlns:c16="http://schemas.microsoft.com/office/drawing/2014/chart" uri="{C3380CC4-5D6E-409C-BE32-E72D297353CC}">
              <c16:uniqueId val="{00000001-2DEE-4F36-A9DD-FF71D184E3EF}"/>
            </c:ext>
          </c:extLst>
        </c:ser>
        <c:ser>
          <c:idx val="4"/>
          <c:order val="2"/>
          <c:tx>
            <c:strRef>
              <c:f>'Assign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'Assign Bin'!$E$8</c:f>
              <c:numCache>
                <c:formatCode>General</c:formatCode>
                <c:ptCount val="1"/>
                <c:pt idx="0">
                  <c:v>0</c:v>
                </c:pt>
              </c:numCache>
            </c:numRef>
          </c:val>
          <c:extLst>
            <c:ext xmlns:c16="http://schemas.microsoft.com/office/drawing/2014/chart" uri="{C3380CC4-5D6E-409C-BE32-E72D297353CC}">
              <c16:uniqueId val="{00000002-2DEE-4F36-A9DD-FF71D184E3EF}"/>
            </c:ext>
          </c:extLst>
        </c:ser>
        <c:ser>
          <c:idx val="0"/>
          <c:order val="3"/>
          <c:tx>
            <c:strRef>
              <c:f>'Assign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'Assign Bin'!$E$4</c:f>
              <c:numCache>
                <c:formatCode>General</c:formatCode>
                <c:ptCount val="1"/>
                <c:pt idx="0">
                  <c:v>0</c:v>
                </c:pt>
              </c:numCache>
            </c:numRef>
          </c:val>
          <c:extLst>
            <c:ext xmlns:c16="http://schemas.microsoft.com/office/drawing/2014/chart" uri="{C3380CC4-5D6E-409C-BE32-E72D297353CC}">
              <c16:uniqueId val="{00000003-2DEE-4F36-A9DD-FF71D184E3EF}"/>
            </c:ext>
          </c:extLst>
        </c:ser>
        <c:ser>
          <c:idx val="3"/>
          <c:order val="4"/>
          <c:tx>
            <c:strRef>
              <c:f>'Assign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'Assign Bin'!$E$7</c:f>
              <c:numCache>
                <c:formatCode>General</c:formatCode>
                <c:ptCount val="1"/>
                <c:pt idx="0">
                  <c:v>0</c:v>
                </c:pt>
              </c:numCache>
            </c:numRef>
          </c:val>
          <c:extLst>
            <c:ext xmlns:c16="http://schemas.microsoft.com/office/drawing/2014/chart" uri="{C3380CC4-5D6E-409C-BE32-E72D297353CC}">
              <c16:uniqueId val="{00000004-2DEE-4F36-A9DD-FF71D184E3EF}"/>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'Release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'Release Bin'!$E$5</c:f>
              <c:numCache>
                <c:formatCode>General</c:formatCode>
                <c:ptCount val="1"/>
                <c:pt idx="0">
                  <c:v>0</c:v>
                </c:pt>
              </c:numCache>
            </c:numRef>
          </c:val>
          <c:extLst>
            <c:ext xmlns:c16="http://schemas.microsoft.com/office/drawing/2014/chart" uri="{C3380CC4-5D6E-409C-BE32-E72D297353CC}">
              <c16:uniqueId val="{00000000-C1E5-4F26-9464-35BEED6473C3}"/>
            </c:ext>
          </c:extLst>
        </c:ser>
        <c:ser>
          <c:idx val="2"/>
          <c:order val="1"/>
          <c:tx>
            <c:strRef>
              <c:f>'Release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'Release Bin'!$E$6</c:f>
              <c:numCache>
                <c:formatCode>General</c:formatCode>
                <c:ptCount val="1"/>
                <c:pt idx="0">
                  <c:v>0</c:v>
                </c:pt>
              </c:numCache>
            </c:numRef>
          </c:val>
          <c:extLst>
            <c:ext xmlns:c16="http://schemas.microsoft.com/office/drawing/2014/chart" uri="{C3380CC4-5D6E-409C-BE32-E72D297353CC}">
              <c16:uniqueId val="{00000001-C1E5-4F26-9464-35BEED6473C3}"/>
            </c:ext>
          </c:extLst>
        </c:ser>
        <c:ser>
          <c:idx val="4"/>
          <c:order val="2"/>
          <c:tx>
            <c:strRef>
              <c:f>'Release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'Release Bin'!$E$8</c:f>
              <c:numCache>
                <c:formatCode>General</c:formatCode>
                <c:ptCount val="1"/>
                <c:pt idx="0">
                  <c:v>0</c:v>
                </c:pt>
              </c:numCache>
            </c:numRef>
          </c:val>
          <c:extLst>
            <c:ext xmlns:c16="http://schemas.microsoft.com/office/drawing/2014/chart" uri="{C3380CC4-5D6E-409C-BE32-E72D297353CC}">
              <c16:uniqueId val="{00000002-C1E5-4F26-9464-35BEED6473C3}"/>
            </c:ext>
          </c:extLst>
        </c:ser>
        <c:ser>
          <c:idx val="0"/>
          <c:order val="3"/>
          <c:tx>
            <c:strRef>
              <c:f>'Release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'Release Bin'!$E$4</c:f>
              <c:numCache>
                <c:formatCode>General</c:formatCode>
                <c:ptCount val="1"/>
                <c:pt idx="0">
                  <c:v>0</c:v>
                </c:pt>
              </c:numCache>
            </c:numRef>
          </c:val>
          <c:extLst>
            <c:ext xmlns:c16="http://schemas.microsoft.com/office/drawing/2014/chart" uri="{C3380CC4-5D6E-409C-BE32-E72D297353CC}">
              <c16:uniqueId val="{00000003-C1E5-4F26-9464-35BEED6473C3}"/>
            </c:ext>
          </c:extLst>
        </c:ser>
        <c:ser>
          <c:idx val="3"/>
          <c:order val="4"/>
          <c:tx>
            <c:strRef>
              <c:f>'Release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'Release Bin'!$E$7</c:f>
              <c:numCache>
                <c:formatCode>General</c:formatCode>
                <c:ptCount val="1"/>
                <c:pt idx="0">
                  <c:v>0</c:v>
                </c:pt>
              </c:numCache>
            </c:numRef>
          </c:val>
          <c:extLst>
            <c:ext xmlns:c16="http://schemas.microsoft.com/office/drawing/2014/chart" uri="{C3380CC4-5D6E-409C-BE32-E72D297353CC}">
              <c16:uniqueId val="{00000004-C1E5-4F26-9464-35BEED6473C3}"/>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'Adjust Blend Amount'!$D$5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'Adjust Blend Amount'!$E$5</c:f>
              <c:numCache>
                <c:formatCode>General</c:formatCode>
                <c:ptCount val="1"/>
                <c:pt idx="0">
                  <c:v>0</c:v>
                </c:pt>
              </c:numCache>
            </c:numRef>
          </c:val>
          <c:extLst>
            <c:ext xmlns:c16="http://schemas.microsoft.com/office/drawing/2014/chart" uri="{C3380CC4-5D6E-409C-BE32-E72D297353CC}">
              <c16:uniqueId val="{00000000-4161-4253-BA9F-AA0EDE5E58CD}"/>
            </c:ext>
          </c:extLst>
        </c:ser>
        <c:ser>
          <c:idx val="2"/>
          <c:order val="1"/>
          <c:tx>
            <c:strRef>
              <c:f>'Adjust Blend Amount'!$D$6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'Adjust Blend Amount'!$E$6</c:f>
              <c:numCache>
                <c:formatCode>General</c:formatCode>
                <c:ptCount val="1"/>
                <c:pt idx="0">
                  <c:v>0</c:v>
                </c:pt>
              </c:numCache>
            </c:numRef>
          </c:val>
          <c:extLst>
            <c:ext xmlns:c16="http://schemas.microsoft.com/office/drawing/2014/chart" uri="{C3380CC4-5D6E-409C-BE32-E72D297353CC}">
              <c16:uniqueId val="{00000001-4161-4253-BA9F-AA0EDE5E58CD}"/>
            </c:ext>
          </c:extLst>
        </c:ser>
        <c:ser>
          <c:idx val="4"/>
          <c:order val="2"/>
          <c:tx>
            <c:strRef>
              <c:f>'Adjust Blend Amount'!$D$8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'Adjust Blend Amount'!$E$8</c:f>
              <c:numCache>
                <c:formatCode>General</c:formatCode>
                <c:ptCount val="1"/>
                <c:pt idx="0">
                  <c:v>0</c:v>
                </c:pt>
              </c:numCache>
            </c:numRef>
          </c:val>
          <c:extLst>
            <c:ext xmlns:c16="http://schemas.microsoft.com/office/drawing/2014/chart" uri="{C3380CC4-5D6E-409C-BE32-E72D297353CC}">
              <c16:uniqueId val="{00000002-4161-4253-BA9F-AA0EDE5E58CD}"/>
            </c:ext>
          </c:extLst>
        </c:ser>
        <c:ser>
          <c:idx val="0"/>
          <c:order val="3"/>
          <c:tx>
            <c:strRef>
              <c:f>'Adjust Blend Amount'!$D$4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'Adjust Blend Amount'!$E$4</c:f>
              <c:numCache>
                <c:formatCode>General</c:formatCode>
                <c:ptCount val="1"/>
                <c:pt idx="0">
                  <c:v>0</c:v>
                </c:pt>
              </c:numCache>
            </c:numRef>
          </c:val>
          <c:extLst>
            <c:ext xmlns:c16="http://schemas.microsoft.com/office/drawing/2014/chart" uri="{C3380CC4-5D6E-409C-BE32-E72D297353CC}">
              <c16:uniqueId val="{00000003-4161-4253-BA9F-AA0EDE5E58CD}"/>
            </c:ext>
          </c:extLst>
        </c:ser>
        <c:ser>
          <c:idx val="3"/>
          <c:order val="4"/>
          <c:tx>
            <c:strRef>
              <c:f>'Adjust Blend Amount'!$D$7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'Adjust Blend Amount'!$E$7</c:f>
              <c:numCache>
                <c:formatCode>General</c:formatCode>
                <c:ptCount val="1"/>
                <c:pt idx="0">
                  <c:v>0</c:v>
                </c:pt>
              </c:numCache>
            </c:numRef>
          </c:val>
          <c:extLst>
            <c:ext xmlns:c16="http://schemas.microsoft.com/office/drawing/2014/chart" uri="{C3380CC4-5D6E-409C-BE32-E72D297353CC}">
              <c16:uniqueId val="{00000004-4161-4253-BA9F-AA0EDE5E58CD}"/>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'Schedule Blend'!$E$5</c:f>
              <c:numCache>
                <c:formatCode>General</c:formatCode>
                <c:ptCount val="1"/>
                <c:pt idx="0">
                  <c:v>0</c:v>
                </c:pt>
              </c:numCache>
            </c:numRef>
          </c:val>
          <c:extLst>
            <c:ext xmlns:c16="http://schemas.microsoft.com/office/drawing/2014/chart" uri="{C3380CC4-5D6E-409C-BE32-E72D297353CC}">
              <c16:uniqueId val="{00000000-1D6C-4A48-A1DE-8D4A8AD8A473}"/>
            </c:ext>
          </c:extLst>
        </c:ser>
        <c:ser>
          <c:idx val="2"/>
          <c:order val="1"/>
          <c:tx>
            <c:strRef>
              <c:f>'Schedule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'Schedule Blend'!$E$6</c:f>
              <c:numCache>
                <c:formatCode>General</c:formatCode>
                <c:ptCount val="1"/>
                <c:pt idx="0">
                  <c:v>0</c:v>
                </c:pt>
              </c:numCache>
            </c:numRef>
          </c:val>
          <c:extLst>
            <c:ext xmlns:c16="http://schemas.microsoft.com/office/drawing/2014/chart" uri="{C3380CC4-5D6E-409C-BE32-E72D297353CC}">
              <c16:uniqueId val="{00000001-1D6C-4A48-A1DE-8D4A8AD8A473}"/>
            </c:ext>
          </c:extLst>
        </c:ser>
        <c:ser>
          <c:idx val="4"/>
          <c:order val="2"/>
          <c:tx>
            <c:strRef>
              <c:f>'Schedule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'Schedule Blend'!$E$8</c:f>
              <c:numCache>
                <c:formatCode>General</c:formatCode>
                <c:ptCount val="1"/>
                <c:pt idx="0">
                  <c:v>0</c:v>
                </c:pt>
              </c:numCache>
            </c:numRef>
          </c:val>
          <c:extLst>
            <c:ext xmlns:c16="http://schemas.microsoft.com/office/drawing/2014/chart" uri="{C3380CC4-5D6E-409C-BE32-E72D297353CC}">
              <c16:uniqueId val="{00000002-1D6C-4A48-A1DE-8D4A8AD8A473}"/>
            </c:ext>
          </c:extLst>
        </c:ser>
        <c:ser>
          <c:idx val="0"/>
          <c:order val="3"/>
          <c:tx>
            <c:strRef>
              <c:f>'Schedule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'Schedule Blend'!$E$4</c:f>
              <c:numCache>
                <c:formatCode>General</c:formatCode>
                <c:ptCount val="1"/>
                <c:pt idx="0">
                  <c:v>0</c:v>
                </c:pt>
              </c:numCache>
            </c:numRef>
          </c:val>
          <c:extLst>
            <c:ext xmlns:c16="http://schemas.microsoft.com/office/drawing/2014/chart" uri="{C3380CC4-5D6E-409C-BE32-E72D297353CC}">
              <c16:uniqueId val="{00000003-1D6C-4A48-A1DE-8D4A8AD8A473}"/>
            </c:ext>
          </c:extLst>
        </c:ser>
        <c:ser>
          <c:idx val="3"/>
          <c:order val="4"/>
          <c:tx>
            <c:strRef>
              <c:f>'Schedule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'Schedule Blend'!$E$7</c:f>
              <c:numCache>
                <c:formatCode>General</c:formatCode>
                <c:ptCount val="1"/>
                <c:pt idx="0">
                  <c:v>0</c:v>
                </c:pt>
              </c:numCache>
            </c:numRef>
          </c:val>
          <c:extLst>
            <c:ext xmlns:c16="http://schemas.microsoft.com/office/drawing/2014/chart" uri="{C3380CC4-5D6E-409C-BE32-E72D297353CC}">
              <c16:uniqueId val="{00000004-1D6C-4A48-A1DE-8D4A8AD8A473}"/>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11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11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11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11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11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09653" name="Chart 9">
          <a:extLst>
            <a:ext uri="{FF2B5EF4-FFF2-40B4-BE49-F238E27FC236}">
              <a16:creationId xmlns:a16="http://schemas.microsoft.com/office/drawing/2014/main" id="{00000000-0008-0000-0300-000055AC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09578" name="Object 10" hidden="1">
              <a:extLst>
                <a:ext uri="{63B3BB69-23CF-44E3-9099-C40C66FF867C}">
                  <a14:compatExt spid="_x0000_s109578"/>
                </a:ext>
                <a:ext uri="{FF2B5EF4-FFF2-40B4-BE49-F238E27FC236}">
                  <a16:creationId xmlns:a16="http://schemas.microsoft.com/office/drawing/2014/main" id="{00000000-0008-0000-0300-00000AAC01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0529" name="Object 1" hidden="1">
              <a:extLst>
                <a:ext uri="{63B3BB69-23CF-44E3-9099-C40C66FF867C}">
                  <a14:compatExt spid="_x0000_s150529"/>
                </a:ext>
                <a:ext uri="{FF2B5EF4-FFF2-40B4-BE49-F238E27FC236}">
                  <a16:creationId xmlns:a16="http://schemas.microsoft.com/office/drawing/2014/main" id="{00000000-0008-0000-0500-0000014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3601" name="Object 1" hidden="1">
              <a:extLst>
                <a:ext uri="{63B3BB69-23CF-44E3-9099-C40C66FF867C}">
                  <a14:compatExt spid="_x0000_s153601"/>
                </a:ext>
                <a:ext uri="{FF2B5EF4-FFF2-40B4-BE49-F238E27FC236}">
                  <a16:creationId xmlns:a16="http://schemas.microsoft.com/office/drawing/2014/main" id="{00000000-0008-0000-0700-00000158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0769" name="Object 1" hidden="1">
              <a:extLst>
                <a:ext uri="{63B3BB69-23CF-44E3-9099-C40C66FF867C}">
                  <a14:compatExt spid="_x0000_s160769"/>
                </a:ext>
                <a:ext uri="{FF2B5EF4-FFF2-40B4-BE49-F238E27FC236}">
                  <a16:creationId xmlns:a16="http://schemas.microsoft.com/office/drawing/2014/main" id="{00000000-0008-0000-0900-00000174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0900-000004000000}"/>
            </a:ext>
          </a:extLst>
        </xdr:cNvPr>
        <xdr:cNvSpPr>
          <a:spLocks noChangeShapeType="1"/>
        </xdr:cNvSpPr>
      </xdr:nvSpPr>
      <xdr:spPr>
        <a:xfrm flipH="1" flipV="1">
          <a:off x="19050" y="97948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2817" name="Object 1" hidden="1">
              <a:extLst>
                <a:ext uri="{63B3BB69-23CF-44E3-9099-C40C66FF867C}">
                  <a14:compatExt spid="_x0000_s162817"/>
                </a:ext>
                <a:ext uri="{FF2B5EF4-FFF2-40B4-BE49-F238E27FC236}">
                  <a16:creationId xmlns:a16="http://schemas.microsoft.com/office/drawing/2014/main" id="{00000000-0008-0000-0B00-0000017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0B00-000004000000}"/>
            </a:ext>
          </a:extLst>
        </xdr:cNvPr>
        <xdr:cNvSpPr>
          <a:spLocks noChangeShapeType="1"/>
        </xdr:cNvSpPr>
      </xdr:nvSpPr>
      <xdr:spPr>
        <a:xfrm flipH="1" flipV="1">
          <a:off x="19050" y="96520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69985" name="Object 1" hidden="1">
              <a:extLst>
                <a:ext uri="{63B3BB69-23CF-44E3-9099-C40C66FF867C}">
                  <a14:compatExt spid="_x0000_s169985"/>
                </a:ext>
                <a:ext uri="{FF2B5EF4-FFF2-40B4-BE49-F238E27FC236}">
                  <a16:creationId xmlns:a16="http://schemas.microsoft.com/office/drawing/2014/main" id="{00000000-0008-0000-0D00-00000198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0D00-000004000000}"/>
            </a:ext>
          </a:extLst>
        </xdr:cNvPr>
        <xdr:cNvSpPr>
          <a:spLocks noChangeShapeType="1"/>
        </xdr:cNvSpPr>
      </xdr:nvSpPr>
      <xdr:spPr>
        <a:xfrm flipH="1" flipV="1">
          <a:off x="19050" y="95091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3057" name="Object 1" hidden="1">
              <a:extLst>
                <a:ext uri="{63B3BB69-23CF-44E3-9099-C40C66FF867C}">
                  <a14:compatExt spid="_x0000_s173057"/>
                </a:ext>
                <a:ext uri="{FF2B5EF4-FFF2-40B4-BE49-F238E27FC236}">
                  <a16:creationId xmlns:a16="http://schemas.microsoft.com/office/drawing/2014/main" id="{00000000-0008-0000-0F00-000001A4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macro="" textlink="">
      <xdr:nvSpPr>
        <xdr:cNvPr id="4" name="Line 17">
          <a:extLst>
            <a:ext uri="{FF2B5EF4-FFF2-40B4-BE49-F238E27FC236}">
              <a16:creationId xmlns:a16="http://schemas.microsoft.com/office/drawing/2014/main" id="{00000000-0008-0000-0F00-000004000000}"/>
            </a:ext>
          </a:extLst>
        </xdr:cNvPr>
        <xdr:cNvSpPr>
          <a:spLocks noChangeShapeType="1"/>
        </xdr:cNvSpPr>
      </xdr:nvSpPr>
      <xdr:spPr>
        <a:xfrm flipH="1" flipV="1">
          <a:off x="19050" y="95091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6.vml"/><Relationship Id="rId1" Type="http://schemas.openxmlformats.org/officeDocument/2006/relationships/drawing" Target="../drawings/drawing6.xml"/><Relationship Id="rId5" Type="http://schemas.openxmlformats.org/officeDocument/2006/relationships/comments" Target="../comments6.xml"/><Relationship Id="rId4" Type="http://schemas.openxmlformats.org/officeDocument/2006/relationships/image" Target="../media/image4.emf"/></Relationships>
</file>

<file path=xl/worksheets/_rels/sheet12.xml.rels><?xml version="1.0" encoding="UTF-8" standalone="yes"?>
<Relationships xmlns="http://schemas.openxmlformats.org/package/2006/relationships"><Relationship Id="rId3" Type="http://schemas.openxmlformats.org/officeDocument/2006/relationships/oleObject" Target="../embeddings/oleObject9.bin"/><Relationship Id="rId2" Type="http://schemas.openxmlformats.org/officeDocument/2006/relationships/vmlDrawing" Target="../drawings/vmlDrawing7.vml"/><Relationship Id="rId1" Type="http://schemas.openxmlformats.org/officeDocument/2006/relationships/drawing" Target="../drawings/drawing7.xml"/><Relationship Id="rId5" Type="http://schemas.openxmlformats.org/officeDocument/2006/relationships/comments" Target="../comments7.xml"/><Relationship Id="rId4" Type="http://schemas.openxmlformats.org/officeDocument/2006/relationships/image" Target="../media/image4.emf"/></Relationships>
</file>

<file path=xl/worksheets/_rels/sheet14.xml.rels><?xml version="1.0" encoding="UTF-8" standalone="yes"?>
<Relationships xmlns="http://schemas.openxmlformats.org/package/2006/relationships"><Relationship Id="rId3" Type="http://schemas.openxmlformats.org/officeDocument/2006/relationships/oleObject" Target="../embeddings/oleObject10.bin"/><Relationship Id="rId2" Type="http://schemas.openxmlformats.org/officeDocument/2006/relationships/vmlDrawing" Target="../drawings/vmlDrawing8.vml"/><Relationship Id="rId1" Type="http://schemas.openxmlformats.org/officeDocument/2006/relationships/drawing" Target="../drawings/drawing8.xml"/><Relationship Id="rId5" Type="http://schemas.openxmlformats.org/officeDocument/2006/relationships/comments" Target="../comments8.xml"/><Relationship Id="rId4" Type="http://schemas.openxmlformats.org/officeDocument/2006/relationships/image" Target="../media/image4.emf"/></Relationships>
</file>

<file path=xl/worksheets/_rels/sheet16.xml.rels><?xml version="1.0" encoding="UTF-8" standalone="yes"?>
<Relationships xmlns="http://schemas.openxmlformats.org/package/2006/relationships"><Relationship Id="rId3" Type="http://schemas.openxmlformats.org/officeDocument/2006/relationships/oleObject" Target="../embeddings/oleObject11.bin"/><Relationship Id="rId2" Type="http://schemas.openxmlformats.org/officeDocument/2006/relationships/vmlDrawing" Target="../drawings/vmlDrawing9.vml"/><Relationship Id="rId1" Type="http://schemas.openxmlformats.org/officeDocument/2006/relationships/drawing" Target="../drawings/drawing9.xml"/><Relationship Id="rId5" Type="http://schemas.openxmlformats.org/officeDocument/2006/relationships/comments" Target="../comments9.xml"/><Relationship Id="rId4" Type="http://schemas.openxmlformats.org/officeDocument/2006/relationships/image" Target="../media/image4.emf"/></Relationships>
</file>

<file path=xl/worksheets/_rels/sheet18.xml.rels><?xml version="1.0" encoding="UTF-8" standalone="yes"?>
<Relationships xmlns="http://schemas.openxmlformats.org/package/2006/relationships"><Relationship Id="rId3" Type="http://schemas.openxmlformats.org/officeDocument/2006/relationships/oleObject" Target="../embeddings/oleObject12.bin"/><Relationship Id="rId7"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6" Type="http://schemas.openxmlformats.org/officeDocument/2006/relationships/oleObject" Target="../embeddings/oleObject14.bin"/><Relationship Id="rId5" Type="http://schemas.openxmlformats.org/officeDocument/2006/relationships/oleObject" Target="../embeddings/oleObject13.bin"/><Relationship Id="rId4" Type="http://schemas.openxmlformats.org/officeDocument/2006/relationships/image" Target="../media/image4.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3.vml"/><Relationship Id="rId1" Type="http://schemas.openxmlformats.org/officeDocument/2006/relationships/drawing" Target="../drawings/drawing3.xml"/><Relationship Id="rId5" Type="http://schemas.openxmlformats.org/officeDocument/2006/relationships/comments" Target="../comments3.xml"/><Relationship Id="rId4" Type="http://schemas.openxmlformats.org/officeDocument/2006/relationships/image" Target="../media/image4.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6.bin"/><Relationship Id="rId2" Type="http://schemas.openxmlformats.org/officeDocument/2006/relationships/vmlDrawing" Target="../drawings/vmlDrawing4.vml"/><Relationship Id="rId1" Type="http://schemas.openxmlformats.org/officeDocument/2006/relationships/drawing" Target="../drawings/drawing4.xml"/><Relationship Id="rId5" Type="http://schemas.openxmlformats.org/officeDocument/2006/relationships/comments" Target="../comments4.xml"/><Relationship Id="rId4" Type="http://schemas.openxmlformats.org/officeDocument/2006/relationships/image" Target="../media/image4.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5.vml"/><Relationship Id="rId1" Type="http://schemas.openxmlformats.org/officeDocument/2006/relationships/drawing" Target="../drawings/drawing5.xml"/><Relationship Id="rId5" Type="http://schemas.openxmlformats.org/officeDocument/2006/relationships/comments" Target="../comments5.xml"/><Relationship Id="rId4" Type="http://schemas.openxmlformats.org/officeDocument/2006/relationships/image" Target="../media/image4.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39" customWidth="1"/>
    <col min="2" max="2" width="10.7109375" style="39" customWidth="1"/>
    <col min="3" max="3" width="8.7109375" style="39" customWidth="1"/>
    <col min="4" max="5" width="6.7109375" style="39" customWidth="1"/>
    <col min="6" max="6" width="1.7109375" style="39" customWidth="1"/>
    <col min="7" max="7" width="15.7109375" style="39" customWidth="1"/>
    <col min="8" max="8" width="7" style="39" customWidth="1"/>
    <col min="9" max="9" width="4" style="39" customWidth="1"/>
    <col min="10" max="12" width="6.7109375" style="39" customWidth="1"/>
    <col min="13" max="16384" width="9.140625" style="39"/>
  </cols>
  <sheetData>
    <row r="1" spans="1:12" ht="15.75" x14ac:dyDescent="0.25">
      <c r="I1" s="250"/>
      <c r="J1" s="251"/>
      <c r="K1" s="251"/>
      <c r="L1" s="251"/>
    </row>
    <row r="2" spans="1:12" ht="20.25" x14ac:dyDescent="0.3">
      <c r="F2" s="173" t="str">
        <f>$I$9</f>
        <v>Release 1.1</v>
      </c>
      <c r="I2" s="252"/>
      <c r="L2" s="253"/>
    </row>
    <row r="3" spans="1:12" x14ac:dyDescent="0.2">
      <c r="F3" s="174" t="str">
        <f>"Project: "&amp;$B$16&amp;"  "&amp;$B$17</f>
        <v>Project: P18  教育平台</v>
      </c>
      <c r="I3" s="252"/>
      <c r="J3" s="254"/>
      <c r="K3" s="254"/>
      <c r="L3" s="251"/>
    </row>
    <row r="4" spans="1:12" ht="4.5" customHeight="1" x14ac:dyDescent="0.2"/>
    <row r="5" spans="1:12" ht="23.25" x14ac:dyDescent="0.2">
      <c r="A5" s="175" t="s">
        <v>0</v>
      </c>
      <c r="B5" s="176"/>
      <c r="C5" s="176"/>
      <c r="D5" s="176"/>
      <c r="E5" s="176"/>
      <c r="F5" s="176"/>
      <c r="G5" s="176"/>
      <c r="H5" s="176"/>
      <c r="I5" s="176"/>
      <c r="J5" s="176"/>
      <c r="K5" s="176"/>
      <c r="L5" s="176"/>
    </row>
    <row r="6" spans="1:12" ht="9" customHeight="1" x14ac:dyDescent="0.2">
      <c r="A6" s="177"/>
      <c r="B6" s="177"/>
      <c r="C6" s="177"/>
      <c r="D6" s="177"/>
      <c r="E6" s="177"/>
      <c r="F6" s="177"/>
      <c r="G6" s="177"/>
      <c r="H6" s="177"/>
      <c r="I6" s="177"/>
      <c r="J6" s="177"/>
      <c r="K6" s="177"/>
      <c r="L6" s="177"/>
    </row>
    <row r="7" spans="1:12" ht="16.5" customHeight="1" x14ac:dyDescent="0.2">
      <c r="A7" s="167" t="s">
        <v>1</v>
      </c>
      <c r="B7" s="168"/>
      <c r="C7" s="168"/>
      <c r="D7" s="168"/>
      <c r="E7" s="168"/>
      <c r="F7" s="218"/>
      <c r="G7" s="167" t="s">
        <v>2</v>
      </c>
      <c r="H7" s="219"/>
      <c r="I7" s="168"/>
      <c r="J7" s="168"/>
      <c r="K7" s="168"/>
      <c r="L7" s="168"/>
    </row>
    <row r="8" spans="1:12" ht="16.5" customHeight="1" x14ac:dyDescent="0.2">
      <c r="A8" s="169" t="s">
        <v>3</v>
      </c>
      <c r="B8" s="343" t="s">
        <v>4</v>
      </c>
      <c r="C8" s="343"/>
      <c r="D8" s="343"/>
      <c r="E8" s="343"/>
      <c r="F8" s="218"/>
      <c r="G8" s="354" t="s">
        <v>3</v>
      </c>
      <c r="H8" s="355"/>
      <c r="I8" s="343" t="s">
        <v>4</v>
      </c>
      <c r="J8" s="343"/>
      <c r="K8" s="343"/>
      <c r="L8" s="343"/>
    </row>
    <row r="9" spans="1:12" ht="16.5" customHeight="1" x14ac:dyDescent="0.2">
      <c r="A9" s="220" t="s">
        <v>5</v>
      </c>
      <c r="B9" s="327" t="s">
        <v>6</v>
      </c>
      <c r="C9" s="328"/>
      <c r="D9" s="328"/>
      <c r="E9" s="329"/>
      <c r="F9" s="218"/>
      <c r="G9" s="356" t="s">
        <v>7</v>
      </c>
      <c r="H9" s="357"/>
      <c r="I9" s="358" t="s">
        <v>8</v>
      </c>
      <c r="J9" s="359"/>
      <c r="K9" s="359"/>
      <c r="L9" s="360"/>
    </row>
    <row r="10" spans="1:12" ht="16.5" customHeight="1" x14ac:dyDescent="0.2">
      <c r="A10" s="221" t="s">
        <v>9</v>
      </c>
      <c r="B10" s="344" t="s">
        <v>10</v>
      </c>
      <c r="C10" s="345"/>
      <c r="D10" s="345"/>
      <c r="E10" s="346"/>
      <c r="F10" s="218"/>
      <c r="G10" s="347" t="s">
        <v>11</v>
      </c>
      <c r="H10" s="348"/>
      <c r="I10" s="349"/>
      <c r="J10" s="350"/>
      <c r="K10" s="350"/>
      <c r="L10" s="351"/>
    </row>
    <row r="11" spans="1:12" ht="16.5" customHeight="1" x14ac:dyDescent="0.2">
      <c r="A11" s="221" t="s">
        <v>12</v>
      </c>
      <c r="B11" s="344" t="s">
        <v>13</v>
      </c>
      <c r="C11" s="345"/>
      <c r="D11" s="345"/>
      <c r="E11" s="346"/>
      <c r="F11" s="218"/>
      <c r="G11" s="352" t="s">
        <v>14</v>
      </c>
      <c r="H11" s="353"/>
      <c r="I11" s="349"/>
      <c r="J11" s="350"/>
      <c r="K11" s="350"/>
      <c r="L11" s="351"/>
    </row>
    <row r="12" spans="1:12" ht="16.5" customHeight="1" x14ac:dyDescent="0.2">
      <c r="A12" s="222" t="s">
        <v>15</v>
      </c>
      <c r="B12" s="335" t="s">
        <v>16</v>
      </c>
      <c r="C12" s="336"/>
      <c r="D12" s="336"/>
      <c r="E12" s="337"/>
      <c r="F12" s="218"/>
      <c r="G12" s="330" t="s">
        <v>17</v>
      </c>
      <c r="H12" s="331"/>
      <c r="I12" s="332"/>
      <c r="J12" s="333"/>
      <c r="K12" s="333"/>
      <c r="L12" s="334"/>
    </row>
    <row r="13" spans="1:12" ht="16.5" customHeight="1" x14ac:dyDescent="0.2">
      <c r="A13" s="223"/>
      <c r="B13" s="218"/>
      <c r="C13" s="218"/>
      <c r="D13" s="218"/>
      <c r="E13" s="218"/>
      <c r="F13" s="224"/>
      <c r="G13" s="330" t="s">
        <v>18</v>
      </c>
      <c r="H13" s="331"/>
      <c r="I13" s="332"/>
      <c r="J13" s="333"/>
      <c r="K13" s="333"/>
      <c r="L13" s="334"/>
    </row>
    <row r="14" spans="1:12" ht="16.5" customHeight="1" x14ac:dyDescent="0.2">
      <c r="A14" s="167" t="s">
        <v>19</v>
      </c>
      <c r="B14" s="168"/>
      <c r="C14" s="168"/>
      <c r="D14" s="168"/>
      <c r="E14" s="168"/>
      <c r="F14" s="218"/>
      <c r="G14" s="330" t="s">
        <v>20</v>
      </c>
      <c r="H14" s="331"/>
      <c r="I14" s="332"/>
      <c r="J14" s="333"/>
      <c r="K14" s="333"/>
      <c r="L14" s="334"/>
    </row>
    <row r="15" spans="1:12" ht="16.5" customHeight="1" x14ac:dyDescent="0.2">
      <c r="A15" s="169" t="s">
        <v>3</v>
      </c>
      <c r="B15" s="343" t="s">
        <v>4</v>
      </c>
      <c r="C15" s="343"/>
      <c r="D15" s="343"/>
      <c r="E15" s="343"/>
      <c r="F15" s="225"/>
      <c r="G15" s="330" t="s">
        <v>21</v>
      </c>
      <c r="H15" s="331"/>
      <c r="I15" s="332"/>
      <c r="J15" s="333"/>
      <c r="K15" s="333"/>
      <c r="L15" s="334"/>
    </row>
    <row r="16" spans="1:12" ht="16.5" customHeight="1" x14ac:dyDescent="0.2">
      <c r="A16" s="226" t="s">
        <v>22</v>
      </c>
      <c r="B16" s="327" t="s">
        <v>23</v>
      </c>
      <c r="C16" s="328"/>
      <c r="D16" s="328"/>
      <c r="E16" s="329"/>
      <c r="F16" s="218"/>
      <c r="G16" s="330" t="s">
        <v>24</v>
      </c>
      <c r="H16" s="331"/>
      <c r="I16" s="332"/>
      <c r="J16" s="333"/>
      <c r="K16" s="333"/>
      <c r="L16" s="334"/>
    </row>
    <row r="17" spans="1:12" ht="16.5" customHeight="1" x14ac:dyDescent="0.2">
      <c r="A17" s="227" t="s">
        <v>25</v>
      </c>
      <c r="B17" s="335" t="s">
        <v>26</v>
      </c>
      <c r="C17" s="336"/>
      <c r="D17" s="336"/>
      <c r="E17" s="337"/>
      <c r="F17" s="218"/>
      <c r="G17" s="338" t="s">
        <v>27</v>
      </c>
      <c r="H17" s="339"/>
      <c r="I17" s="340"/>
      <c r="J17" s="341"/>
      <c r="K17" s="341"/>
      <c r="L17" s="342"/>
    </row>
    <row r="18" spans="1:12" ht="9" customHeight="1" x14ac:dyDescent="0.2">
      <c r="A18" s="177"/>
      <c r="B18" s="177"/>
      <c r="C18" s="177"/>
      <c r="D18" s="177"/>
      <c r="E18" s="177"/>
      <c r="F18" s="177"/>
      <c r="G18" s="177"/>
      <c r="H18" s="177"/>
      <c r="I18" s="177"/>
      <c r="J18" s="177"/>
      <c r="K18" s="177"/>
      <c r="L18" s="177"/>
    </row>
    <row r="19" spans="1:12" ht="16.5" customHeight="1" x14ac:dyDescent="0.2">
      <c r="A19" s="228" t="s">
        <v>28</v>
      </c>
      <c r="B19" s="229"/>
      <c r="C19" s="229"/>
      <c r="D19" s="229"/>
      <c r="E19" s="229"/>
      <c r="F19" s="218"/>
      <c r="G19" s="167" t="s">
        <v>29</v>
      </c>
      <c r="H19" s="219"/>
      <c r="I19" s="168"/>
      <c r="J19" s="168"/>
      <c r="K19" s="168"/>
      <c r="L19" s="168"/>
    </row>
    <row r="20" spans="1:12" ht="30" customHeight="1" x14ac:dyDescent="0.2">
      <c r="A20" s="321" t="s">
        <v>30</v>
      </c>
      <c r="B20" s="321"/>
      <c r="C20" s="230" t="s">
        <v>31</v>
      </c>
      <c r="D20" s="231" t="s">
        <v>32</v>
      </c>
      <c r="E20" s="231" t="s">
        <v>33</v>
      </c>
      <c r="F20" s="232"/>
      <c r="G20" s="322" t="s">
        <v>34</v>
      </c>
      <c r="H20" s="323"/>
      <c r="I20" s="324" t="s">
        <v>33</v>
      </c>
      <c r="J20" s="325"/>
      <c r="K20" s="325"/>
      <c r="L20" s="326"/>
    </row>
    <row r="21" spans="1:12" ht="16.5" customHeight="1" x14ac:dyDescent="0.2">
      <c r="A21" s="308" t="str">
        <f ca="1">MID(CELL("filename",'Assign Bin'!$A$1),FIND("]",CELL("filename"),1)+1,255)</f>
        <v>Assign Bin</v>
      </c>
      <c r="B21" s="309"/>
      <c r="C21" s="233"/>
      <c r="D21" s="234" t="str">
        <f>IF('Assign Bin'!$E$9=0,"",'Assign Bin'!$E$9)</f>
        <v/>
      </c>
      <c r="E21" s="235" t="str">
        <f>IF('Assign Bin'!$G$9=0,"",'Assign Bin'!$G$9)</f>
        <v/>
      </c>
      <c r="F21" s="232"/>
      <c r="G21" s="177"/>
      <c r="H21" s="177"/>
      <c r="I21" s="255"/>
      <c r="J21" s="177"/>
      <c r="K21" s="177"/>
      <c r="L21" s="177"/>
    </row>
    <row r="22" spans="1:12" ht="16.5" customHeight="1" x14ac:dyDescent="0.2">
      <c r="A22" s="308" t="e">
        <f ca="1">MID(CELL("filename",#REF!),FIND("]",CELL("filename"),1)+1,255)</f>
        <v>#REF!</v>
      </c>
      <c r="B22" s="309"/>
      <c r="C22" s="236"/>
      <c r="D22" s="234" t="e">
        <f>IF(#REF!=0,"",#REF!)</f>
        <v>#REF!</v>
      </c>
      <c r="E22" s="235" t="e">
        <f>IF(#REF!=0,"",#REF!)</f>
        <v>#REF!</v>
      </c>
      <c r="F22" s="232"/>
      <c r="G22" s="177"/>
      <c r="H22" s="177"/>
      <c r="I22" s="255"/>
      <c r="J22" s="177"/>
      <c r="K22" s="177"/>
      <c r="L22" s="177"/>
    </row>
    <row r="23" spans="1:12" ht="16.5" customHeight="1" x14ac:dyDescent="0.2">
      <c r="A23" s="308" t="e">
        <f ca="1">MID(CELL("filename",#REF!),FIND("]",CELL("filename"),1)+1,255)</f>
        <v>#REF!</v>
      </c>
      <c r="B23" s="309"/>
      <c r="C23" s="237"/>
      <c r="D23" s="234" t="e">
        <f>IF(#REF!=0,"",#REF!)</f>
        <v>#REF!</v>
      </c>
      <c r="E23" s="235" t="e">
        <f>IF(#REF!=0,"",#REF!)</f>
        <v>#REF!</v>
      </c>
      <c r="F23" s="177"/>
      <c r="G23" s="177"/>
      <c r="H23" s="177"/>
      <c r="I23" s="255"/>
      <c r="J23" s="177"/>
      <c r="K23" s="177"/>
      <c r="L23" s="177"/>
    </row>
    <row r="24" spans="1:12" ht="16.5" customHeight="1" x14ac:dyDescent="0.2">
      <c r="A24" s="308" t="e">
        <f ca="1">MID(CELL("filename",#REF!),FIND("]",CELL("filename"),1)+1,255)</f>
        <v>#REF!</v>
      </c>
      <c r="B24" s="309"/>
      <c r="C24" s="237"/>
      <c r="D24" s="234" t="e">
        <f>IF(#REF!=0,"",#REF!)</f>
        <v>#REF!</v>
      </c>
      <c r="E24" s="235" t="e">
        <f>IF(#REF!=0,"",#REF!)</f>
        <v>#REF!</v>
      </c>
      <c r="F24" s="177"/>
      <c r="G24" s="177"/>
      <c r="H24" s="177"/>
      <c r="I24" s="255"/>
      <c r="J24" s="177"/>
      <c r="K24" s="177"/>
      <c r="L24" s="177"/>
    </row>
    <row r="25" spans="1:12" ht="16.5" customHeight="1" x14ac:dyDescent="0.2">
      <c r="A25" s="308" t="e">
        <f ca="1">MID(CELL("filename",#REF!),FIND("]",CELL("filename"),1)+1,255)</f>
        <v>#REF!</v>
      </c>
      <c r="B25" s="309"/>
      <c r="C25" s="237"/>
      <c r="D25" s="234" t="e">
        <f>IF(#REF!=0,"",#REF!)</f>
        <v>#REF!</v>
      </c>
      <c r="E25" s="235" t="e">
        <f>IF(#REF!=0,"",#REF!)</f>
        <v>#REF!</v>
      </c>
      <c r="F25" s="177"/>
      <c r="G25" s="177"/>
      <c r="H25" s="177"/>
      <c r="I25" s="255"/>
      <c r="J25" s="177"/>
      <c r="K25" s="177"/>
      <c r="L25" s="177"/>
    </row>
    <row r="26" spans="1:12" ht="16.5" customHeight="1" x14ac:dyDescent="0.2">
      <c r="A26" s="308" t="e">
        <f ca="1">MID(CELL("filename",#REF!),FIND("]",CELL("filename"),1)+1,255)</f>
        <v>#REF!</v>
      </c>
      <c r="B26" s="309"/>
      <c r="C26" s="237"/>
      <c r="D26" s="234" t="e">
        <f>IF(#REF!=0,"",#REF!)</f>
        <v>#REF!</v>
      </c>
      <c r="E26" s="235" t="e">
        <f>IF(#REF!=0,"",#REF!)</f>
        <v>#REF!</v>
      </c>
      <c r="F26" s="177"/>
      <c r="G26" s="177"/>
      <c r="H26" s="177"/>
      <c r="I26" s="255"/>
      <c r="J26" s="177"/>
      <c r="K26" s="177"/>
      <c r="L26" s="177"/>
    </row>
    <row r="27" spans="1:12" ht="16.5" customHeight="1" x14ac:dyDescent="0.2">
      <c r="A27" s="308" t="e">
        <f ca="1">MID(CELL("filename",#REF!),FIND("]",CELL("filename"),1)+1,255)</f>
        <v>#REF!</v>
      </c>
      <c r="B27" s="309"/>
      <c r="C27" s="237"/>
      <c r="D27" s="234" t="e">
        <f>IF(#REF!=0,"",#REF!)</f>
        <v>#REF!</v>
      </c>
      <c r="E27" s="235" t="e">
        <f>IF(#REF!=0,"",#REF!)</f>
        <v>#REF!</v>
      </c>
      <c r="F27" s="177"/>
      <c r="G27" s="177"/>
      <c r="H27" s="177"/>
      <c r="I27" s="255"/>
      <c r="J27" s="177"/>
      <c r="K27" s="177"/>
      <c r="L27" s="177"/>
    </row>
    <row r="28" spans="1:12" ht="16.5" customHeight="1" x14ac:dyDescent="0.2">
      <c r="A28" s="308" t="e">
        <f ca="1">MID(CELL("filename",#REF!),FIND("]",CELL("filename"),1)+1,255)</f>
        <v>#REF!</v>
      </c>
      <c r="B28" s="309"/>
      <c r="C28" s="237"/>
      <c r="D28" s="234" t="e">
        <f>IF(#REF!=0,"",#REF!)</f>
        <v>#REF!</v>
      </c>
      <c r="E28" s="235" t="e">
        <f>IF(#REF!=0,"",#REF!)</f>
        <v>#REF!</v>
      </c>
      <c r="F28" s="177"/>
      <c r="G28" s="177"/>
      <c r="H28" s="177"/>
      <c r="I28" s="255"/>
      <c r="J28" s="177"/>
      <c r="K28" s="177"/>
      <c r="L28" s="177"/>
    </row>
    <row r="29" spans="1:12" ht="16.5" customHeight="1" x14ac:dyDescent="0.2">
      <c r="A29" s="308" t="e">
        <f ca="1">MID(CELL("filename",#REF!),FIND("]",CELL("filename"),1)+1,255)</f>
        <v>#REF!</v>
      </c>
      <c r="B29" s="309"/>
      <c r="C29" s="237"/>
      <c r="D29" s="234" t="e">
        <f>IF(#REF!=0,"",#REF!)</f>
        <v>#REF!</v>
      </c>
      <c r="E29" s="235" t="e">
        <f>IF(#REF!=0,"",#REF!)</f>
        <v>#REF!</v>
      </c>
      <c r="F29" s="177"/>
      <c r="G29" s="177"/>
      <c r="H29" s="177"/>
      <c r="I29" s="255"/>
      <c r="J29" s="177"/>
      <c r="K29" s="177"/>
      <c r="L29" s="177"/>
    </row>
    <row r="30" spans="1:12" ht="16.5" customHeight="1" x14ac:dyDescent="0.2">
      <c r="A30" s="308" t="e">
        <f ca="1">MID(CELL("filename",#REF!),FIND("]",CELL("filename"),1)+1,255)</f>
        <v>#REF!</v>
      </c>
      <c r="B30" s="309"/>
      <c r="C30" s="237"/>
      <c r="D30" s="234" t="e">
        <f>IF(#REF!=0,"",#REF!)</f>
        <v>#REF!</v>
      </c>
      <c r="E30" s="235" t="e">
        <f>IF(#REF!=0,"",#REF!)</f>
        <v>#REF!</v>
      </c>
      <c r="F30" s="177"/>
      <c r="G30" s="177"/>
      <c r="H30" s="177"/>
      <c r="I30" s="255"/>
      <c r="J30" s="177"/>
      <c r="K30" s="177"/>
      <c r="L30" s="177"/>
    </row>
    <row r="31" spans="1:12" ht="16.5" customHeight="1" x14ac:dyDescent="0.2">
      <c r="A31" s="308" t="e">
        <f ca="1">MID(CELL("filename",#REF!),FIND("]",CELL("filename"),1)+1,255)</f>
        <v>#REF!</v>
      </c>
      <c r="B31" s="309"/>
      <c r="C31" s="237"/>
      <c r="D31" s="234" t="e">
        <f>IF(#REF!=0,"",#REF!)</f>
        <v>#REF!</v>
      </c>
      <c r="E31" s="235" t="e">
        <f>IF(#REF!=0,"",#REF!)</f>
        <v>#REF!</v>
      </c>
      <c r="F31" s="177"/>
      <c r="G31" s="177"/>
      <c r="H31" s="177"/>
      <c r="I31" s="255"/>
      <c r="J31" s="177"/>
      <c r="K31" s="177"/>
      <c r="L31" s="177"/>
    </row>
    <row r="32" spans="1:12" ht="16.5" customHeight="1" x14ac:dyDescent="0.2">
      <c r="A32" s="308" t="e">
        <f ca="1">MID(CELL("filename",#REF!),FIND("]",CELL("filename"),1)+1,255)</f>
        <v>#REF!</v>
      </c>
      <c r="B32" s="309"/>
      <c r="C32" s="237"/>
      <c r="D32" s="234" t="e">
        <f>IF(#REF!=0,"",#REF!)</f>
        <v>#REF!</v>
      </c>
      <c r="E32" s="235" t="e">
        <f>IF(#REF!=0,"",#REF!)</f>
        <v>#REF!</v>
      </c>
      <c r="F32" s="177"/>
      <c r="G32" s="177"/>
      <c r="H32" s="177"/>
      <c r="I32" s="255"/>
      <c r="J32" s="177"/>
      <c r="K32" s="177"/>
      <c r="L32" s="177"/>
    </row>
    <row r="33" spans="1:12" ht="16.5" customHeight="1" x14ac:dyDescent="0.25">
      <c r="A33" s="308" t="e">
        <f ca="1">MID(CELL("filename",#REF!),FIND("]",CELL("filename"),1)+1,255)</f>
        <v>#REF!</v>
      </c>
      <c r="B33" s="309"/>
      <c r="C33" s="237"/>
      <c r="D33" s="234" t="e">
        <f>IF(#REF!=0,"",#REF!)</f>
        <v>#REF!</v>
      </c>
      <c r="E33" s="235" t="e">
        <f>IF(#REF!=0,"",#REF!)</f>
        <v>#REF!</v>
      </c>
      <c r="F33" s="177"/>
      <c r="G33" s="238" t="s">
        <v>35</v>
      </c>
      <c r="H33" s="239"/>
      <c r="I33" s="256"/>
      <c r="J33" s="256"/>
      <c r="K33" s="256"/>
      <c r="L33" s="256"/>
    </row>
    <row r="34" spans="1:12" ht="16.5" customHeight="1" x14ac:dyDescent="0.2">
      <c r="A34" s="308" t="e">
        <f ca="1">MID(CELL("filename",#REF!),FIND("]",CELL("filename"),1)+1,255)</f>
        <v>#REF!</v>
      </c>
      <c r="B34" s="309"/>
      <c r="C34" s="237"/>
      <c r="D34" s="234" t="e">
        <f>IF(#REF!=0,"",#REF!)</f>
        <v>#REF!</v>
      </c>
      <c r="E34" s="235" t="e">
        <f>IF(#REF!=0,"",#REF!)</f>
        <v>#REF!</v>
      </c>
      <c r="F34" s="177"/>
      <c r="G34" s="289" t="s">
        <v>36</v>
      </c>
      <c r="H34" s="290"/>
      <c r="I34" s="291"/>
      <c r="J34" s="304" t="s">
        <v>34</v>
      </c>
      <c r="K34" s="306" t="s">
        <v>37</v>
      </c>
      <c r="L34" s="287" t="s">
        <v>33</v>
      </c>
    </row>
    <row r="35" spans="1:12" ht="16.5" customHeight="1" x14ac:dyDescent="0.2">
      <c r="A35" s="308" t="e">
        <f ca="1">MID(CELL("filename",#REF!),FIND("]",CELL("filename"),1)+1,255)</f>
        <v>#REF!</v>
      </c>
      <c r="B35" s="309"/>
      <c r="C35" s="237"/>
      <c r="D35" s="234" t="e">
        <f>IF(#REF!=0,"",#REF!)</f>
        <v>#REF!</v>
      </c>
      <c r="E35" s="235" t="e">
        <f>IF(#REF!=0,"",#REF!)</f>
        <v>#REF!</v>
      </c>
      <c r="F35" s="177"/>
      <c r="G35" s="292"/>
      <c r="H35" s="293"/>
      <c r="I35" s="294"/>
      <c r="J35" s="305"/>
      <c r="K35" s="307"/>
      <c r="L35" s="288"/>
    </row>
    <row r="36" spans="1:12" ht="16.5" customHeight="1" x14ac:dyDescent="0.2">
      <c r="A36" s="308" t="e">
        <f ca="1">MID(CELL("filename",#REF!),FIND("]",CELL("filename"),1)+1,255)</f>
        <v>#REF!</v>
      </c>
      <c r="B36" s="309"/>
      <c r="C36" s="237"/>
      <c r="D36" s="234" t="e">
        <f>IF(#REF!=0,"",#REF!)</f>
        <v>#REF!</v>
      </c>
      <c r="E36" s="235" t="e">
        <f>IF(#REF!=0,"",#REF!)</f>
        <v>#REF!</v>
      </c>
      <c r="F36" s="177"/>
      <c r="G36" s="318" t="s">
        <v>38</v>
      </c>
      <c r="H36" s="319"/>
      <c r="I36" s="320"/>
      <c r="J36" s="257" t="e">
        <f>#REF!+'Assign Bin'!E4+#REF!+#REF!+#REF!+#REF!+#REF!+#REF!+#REF!+#REF!+#REF!+#REF!+#REF!+#REF!+#REF!+#REF!+#REF!+#REF!+#REF!+'20 - X'!E4</f>
        <v>#REF!</v>
      </c>
      <c r="K36" s="258" t="e">
        <f>J36/$J$42</f>
        <v>#REF!</v>
      </c>
      <c r="L36" s="259" t="e">
        <f>#REF!+'Assign Bin'!G4+#REF!+#REF!+#REF!+#REF!+#REF!+#REF!+#REF!+#REF!+#REF!+#REF!+#REF!+#REF!+#REF!+#REF!+#REF!+#REF!+#REF!+'20 - X'!G4</f>
        <v>#REF!</v>
      </c>
    </row>
    <row r="37" spans="1:12" ht="16.5" customHeight="1" x14ac:dyDescent="0.2">
      <c r="A37" s="308" t="e">
        <f ca="1">MID(CELL("filename",#REF!),FIND("]",CELL("filename"),1)+1,255)</f>
        <v>#REF!</v>
      </c>
      <c r="B37" s="309"/>
      <c r="C37" s="237"/>
      <c r="D37" s="234" t="e">
        <f>IF(#REF!=0,"",#REF!)</f>
        <v>#REF!</v>
      </c>
      <c r="E37" s="235" t="e">
        <f>IF(#REF!=0,"",#REF!)</f>
        <v>#REF!</v>
      </c>
      <c r="F37" s="177"/>
      <c r="G37" s="310" t="s">
        <v>39</v>
      </c>
      <c r="H37" s="311"/>
      <c r="I37" s="312"/>
      <c r="J37" s="260" t="e">
        <f>#REF!+'Assign Bin'!E5+#REF!+#REF!+#REF!+#REF!+#REF!+#REF!+#REF!+#REF!+#REF!+#REF!+#REF!+#REF!+#REF!+#REF!+#REF!+#REF!+#REF!+'20 - X'!E5</f>
        <v>#REF!</v>
      </c>
      <c r="K37" s="261" t="e">
        <f>J37/$J$42</f>
        <v>#REF!</v>
      </c>
      <c r="L37" s="262" t="e">
        <f>#REF!+'Assign Bin'!G5+#REF!+#REF!+#REF!+#REF!+#REF!+#REF!+#REF!+#REF!+#REF!+#REF!+#REF!+#REF!+#REF!+#REF!+#REF!+#REF!+#REF!+'20 - X'!G5</f>
        <v>#REF!</v>
      </c>
    </row>
    <row r="38" spans="1:12" ht="16.5" customHeight="1" x14ac:dyDescent="0.2">
      <c r="A38" s="313" t="str">
        <f ca="1">MID(CELL("filename",'20 - X'!$A$1),FIND("]",CELL("filename"),1)+1,255)</f>
        <v>20 - X</v>
      </c>
      <c r="B38" s="314"/>
      <c r="C38" s="240"/>
      <c r="D38" s="241" t="str">
        <f>IF('20 - X'!$E$9=0,"",'20 - X'!$E$9)</f>
        <v/>
      </c>
      <c r="E38" s="242" t="str">
        <f>IF('20 - X'!$G$9=0,"",'20 - X'!$G$9)</f>
        <v/>
      </c>
      <c r="F38" s="177"/>
      <c r="G38" s="315" t="s">
        <v>40</v>
      </c>
      <c r="H38" s="316"/>
      <c r="I38" s="317"/>
      <c r="J38" s="263" t="e">
        <f>#REF!+'Assign Bin'!E6+#REF!+#REF!+#REF!+#REF!+#REF!+#REF!+#REF!+#REF!+#REF!+#REF!+#REF!+#REF!+#REF!+#REF!+#REF!+#REF!+#REF!+'20 - X'!E6</f>
        <v>#REF!</v>
      </c>
      <c r="K38" s="264" t="e">
        <f>J38/$J$42</f>
        <v>#REF!</v>
      </c>
      <c r="L38" s="265" t="e">
        <f>#REF!+'Assign Bin'!G6+#REF!+#REF!+#REF!+#REF!+#REF!+#REF!+#REF!+#REF!+#REF!+#REF!+#REF!+#REF!+#REF!+#REF!+#REF!+#REF!+#REF!+'20 - X'!G6</f>
        <v>#REF!</v>
      </c>
    </row>
    <row r="39" spans="1:12" ht="16.5" customHeight="1" x14ac:dyDescent="0.2">
      <c r="A39" s="177"/>
      <c r="B39" s="177"/>
      <c r="C39" s="177"/>
      <c r="D39" s="177"/>
      <c r="E39" s="243"/>
      <c r="F39" s="177"/>
      <c r="G39" s="310" t="s">
        <v>41</v>
      </c>
      <c r="H39" s="311"/>
      <c r="I39" s="312"/>
      <c r="J39" s="260" t="e">
        <f>#REF!+'Assign Bin'!E7+#REF!+#REF!+#REF!+#REF!+#REF!+#REF!+#REF!+#REF!+#REF!+#REF!+#REF!+#REF!+#REF!+#REF!+#REF!+#REF!+#REF!+'20 - X'!E7</f>
        <v>#REF!</v>
      </c>
      <c r="K39" s="261" t="e">
        <f>J39/$J$42</f>
        <v>#REF!</v>
      </c>
      <c r="L39" s="262" t="e">
        <f>#REF!+'Assign Bin'!G7+#REF!+#REF!+#REF!+#REF!+#REF!+#REF!+#REF!+#REF!+#REF!+#REF!+#REF!+#REF!+#REF!+#REF!+#REF!+#REF!+#REF!+'20 - X'!G7</f>
        <v>#REF!</v>
      </c>
    </row>
    <row r="40" spans="1:12" ht="16.5" customHeight="1" x14ac:dyDescent="0.2">
      <c r="A40" s="244" t="s">
        <v>42</v>
      </c>
      <c r="B40" s="245"/>
      <c r="C40" s="246"/>
      <c r="D40" s="247" t="e">
        <f>SUM(D21:D38)</f>
        <v>#REF!</v>
      </c>
      <c r="E40" s="248" t="e">
        <f>SUM(E21:E38)</f>
        <v>#REF!</v>
      </c>
      <c r="F40" s="177"/>
      <c r="G40" s="295" t="s">
        <v>43</v>
      </c>
      <c r="H40" s="296"/>
      <c r="I40" s="297"/>
      <c r="J40" s="266" t="e">
        <f>#REF!+'Assign Bin'!E8+#REF!+#REF!+#REF!+#REF!+#REF!+#REF!+#REF!+#REF!+#REF!+#REF!+#REF!+#REF!+#REF!+#REF!+#REF!+#REF!+#REF!+'20 - X'!E8</f>
        <v>#REF!</v>
      </c>
      <c r="K40" s="267" t="e">
        <f>J40/$J$42</f>
        <v>#REF!</v>
      </c>
      <c r="L40" s="268" t="e">
        <f>#REF!+'Assign Bin'!G8+#REF!+#REF!+#REF!+#REF!+#REF!+#REF!+#REF!+#REF!+#REF!+#REF!+#REF!+#REF!+#REF!+#REF!+#REF!+#REF!+#REF!+'20 - X'!G8</f>
        <v>#REF!</v>
      </c>
    </row>
    <row r="41" spans="1:12" ht="4.5" customHeight="1" x14ac:dyDescent="0.2">
      <c r="A41" s="177"/>
      <c r="B41" s="177"/>
      <c r="C41" s="177"/>
      <c r="D41" s="177"/>
      <c r="E41" s="243"/>
      <c r="F41" s="177"/>
      <c r="G41" s="177"/>
      <c r="H41" s="177"/>
      <c r="I41" s="177"/>
      <c r="J41" s="177"/>
      <c r="K41" s="177"/>
      <c r="L41" s="177"/>
    </row>
    <row r="42" spans="1:12" x14ac:dyDescent="0.2">
      <c r="A42" s="177"/>
      <c r="B42" s="177"/>
      <c r="C42" s="177"/>
      <c r="D42" s="177"/>
      <c r="E42" s="177"/>
      <c r="F42" s="177"/>
      <c r="G42" s="298" t="s">
        <v>42</v>
      </c>
      <c r="H42" s="299"/>
      <c r="I42" s="300"/>
      <c r="J42" s="269" t="e">
        <f>SUM(J36:J40)</f>
        <v>#REF!</v>
      </c>
      <c r="K42" s="270" t="e">
        <f>J42/$J$42</f>
        <v>#REF!</v>
      </c>
      <c r="L42" s="248" t="e">
        <f>SUM(L36:L40)</f>
        <v>#REF!</v>
      </c>
    </row>
    <row r="43" spans="1:12" ht="4.5" customHeight="1" x14ac:dyDescent="0.2">
      <c r="A43" s="177"/>
      <c r="B43" s="177"/>
      <c r="C43" s="177"/>
      <c r="D43" s="177"/>
      <c r="E43" s="243"/>
      <c r="F43" s="177"/>
      <c r="G43" s="177"/>
      <c r="H43" s="177"/>
      <c r="I43" s="177"/>
      <c r="J43" s="177"/>
      <c r="K43" s="177"/>
      <c r="L43" s="177"/>
    </row>
    <row r="44" spans="1:12" x14ac:dyDescent="0.2">
      <c r="A44" s="249"/>
      <c r="B44" s="177"/>
      <c r="C44" s="177"/>
      <c r="D44" s="177"/>
      <c r="E44" s="177"/>
      <c r="F44" s="177"/>
      <c r="G44" s="301" t="s">
        <v>44</v>
      </c>
      <c r="H44" s="302"/>
      <c r="I44" s="303"/>
      <c r="J44" s="271" t="e">
        <f>#REF!+'Assign Bin'!E10+#REF!+#REF!+#REF!+#REF!+#REF!+#REF!+#REF!+#REF!+#REF!+#REF!+#REF!+#REF!+#REF!+#REF!+#REF!+#REF!+#REF!+'20 - X'!E10</f>
        <v>#REF!</v>
      </c>
      <c r="K44" s="272"/>
      <c r="L44" s="273" t="e">
        <f>#REF!+'Assign Bin'!G10+#REF!+#REF!+#REF!+#REF!+#REF!+#REF!+#REF!+#REF!+#REF!+#REF!+#REF!+#REF!+#REF!+#REF!+#REF!+#REF!+#REF!+'20 - X'!G10</f>
        <v>#REF!</v>
      </c>
    </row>
    <row r="45" spans="1:12" ht="9" customHeight="1" x14ac:dyDescent="0.2">
      <c r="A45" s="177"/>
      <c r="B45" s="177"/>
      <c r="C45" s="177"/>
      <c r="D45" s="177"/>
      <c r="E45" s="177"/>
      <c r="F45" s="177"/>
      <c r="G45" s="177"/>
      <c r="H45" s="177"/>
      <c r="I45" s="177"/>
      <c r="J45" s="177"/>
      <c r="K45" s="177"/>
      <c r="L45" s="177"/>
    </row>
    <row r="46" spans="1:12" x14ac:dyDescent="0.2">
      <c r="A46" s="177"/>
      <c r="B46" s="177"/>
      <c r="C46" s="177"/>
      <c r="D46" s="177"/>
      <c r="E46" s="177"/>
      <c r="F46" s="177"/>
      <c r="G46" s="177"/>
      <c r="H46" s="177"/>
      <c r="I46" s="177"/>
      <c r="J46" s="177"/>
      <c r="K46" s="177"/>
      <c r="L46" s="217" t="s">
        <v>45</v>
      </c>
    </row>
    <row r="47" spans="1:12" x14ac:dyDescent="0.2">
      <c r="F47" s="177"/>
      <c r="G47" s="177"/>
      <c r="H47" s="177"/>
      <c r="I47" s="177"/>
      <c r="J47" s="177"/>
      <c r="K47" s="177"/>
      <c r="L47" s="177"/>
    </row>
    <row r="48" spans="1:12" x14ac:dyDescent="0.2">
      <c r="F48" s="177"/>
      <c r="G48" s="177"/>
      <c r="H48" s="177"/>
      <c r="I48" s="177"/>
      <c r="J48" s="177"/>
      <c r="K48" s="177"/>
      <c r="L48" s="177"/>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7" type="noConversion"/>
  <conditionalFormatting sqref="A21:B21">
    <cfRule type="cellIs" dxfId="77" priority="19" stopIfTrue="1" operator="equal">
      <formula>"2 - X"</formula>
    </cfRule>
  </conditionalFormatting>
  <conditionalFormatting sqref="A22:B22">
    <cfRule type="cellIs" dxfId="76" priority="18" stopIfTrue="1" operator="equal">
      <formula>"3 - X"</formula>
    </cfRule>
  </conditionalFormatting>
  <conditionalFormatting sqref="A23:B23">
    <cfRule type="cellIs" dxfId="75" priority="1" stopIfTrue="1" operator="equal">
      <formula>"4 - X"</formula>
    </cfRule>
  </conditionalFormatting>
  <conditionalFormatting sqref="A24:B24">
    <cfRule type="cellIs" dxfId="74" priority="2" stopIfTrue="1" operator="equal">
      <formula>"5 - X"</formula>
    </cfRule>
  </conditionalFormatting>
  <conditionalFormatting sqref="A25:B25">
    <cfRule type="cellIs" dxfId="73" priority="3" stopIfTrue="1" operator="equal">
      <formula>"6 - X"</formula>
    </cfRule>
  </conditionalFormatting>
  <conditionalFormatting sqref="A26:B26">
    <cfRule type="cellIs" dxfId="72" priority="5" stopIfTrue="1" operator="equal">
      <formula>"8 - X"</formula>
    </cfRule>
  </conditionalFormatting>
  <conditionalFormatting sqref="A27:B27">
    <cfRule type="cellIs" dxfId="71" priority="6" stopIfTrue="1" operator="equal">
      <formula>"9 - X"</formula>
    </cfRule>
  </conditionalFormatting>
  <conditionalFormatting sqref="A28:B28">
    <cfRule type="cellIs" dxfId="70" priority="7" stopIfTrue="1" operator="equal">
      <formula>"10 - X"</formula>
    </cfRule>
  </conditionalFormatting>
  <conditionalFormatting sqref="A29:B29">
    <cfRule type="cellIs" dxfId="69" priority="8" stopIfTrue="1" operator="equal">
      <formula>"11 - X"</formula>
    </cfRule>
  </conditionalFormatting>
  <conditionalFormatting sqref="A30:B30">
    <cfRule type="cellIs" dxfId="68" priority="9" stopIfTrue="1" operator="equal">
      <formula>"12 - X"</formula>
    </cfRule>
  </conditionalFormatting>
  <conditionalFormatting sqref="A31:B31">
    <cfRule type="cellIs" dxfId="67" priority="10" stopIfTrue="1" operator="equal">
      <formula>"13 - X"</formula>
    </cfRule>
  </conditionalFormatting>
  <conditionalFormatting sqref="A32:B32">
    <cfRule type="cellIs" dxfId="66" priority="11" stopIfTrue="1" operator="equal">
      <formula>"14 - X"</formula>
    </cfRule>
  </conditionalFormatting>
  <conditionalFormatting sqref="A33:B33">
    <cfRule type="cellIs" dxfId="65" priority="12" stopIfTrue="1" operator="equal">
      <formula>"15 - X"</formula>
    </cfRule>
  </conditionalFormatting>
  <conditionalFormatting sqref="A34:B34">
    <cfRule type="cellIs" dxfId="64" priority="13" stopIfTrue="1" operator="equal">
      <formula>"16 - X"</formula>
    </cfRule>
  </conditionalFormatting>
  <conditionalFormatting sqref="A35:B35">
    <cfRule type="cellIs" dxfId="63" priority="14" stopIfTrue="1" operator="equal">
      <formula>"17 - X"</formula>
    </cfRule>
  </conditionalFormatting>
  <conditionalFormatting sqref="A36:B36">
    <cfRule type="cellIs" dxfId="62" priority="15" stopIfTrue="1" operator="equal">
      <formula>"18 - X"</formula>
    </cfRule>
  </conditionalFormatting>
  <conditionalFormatting sqref="A37:B37">
    <cfRule type="cellIs" dxfId="61" priority="16" stopIfTrue="1" operator="equal">
      <formula>"19 - X"</formula>
    </cfRule>
  </conditionalFormatting>
  <conditionalFormatting sqref="A38:B38">
    <cfRule type="cellIs" dxfId="60"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2"/>
  <sheetViews>
    <sheetView workbookViewId="0">
      <pane ySplit="12" topLeftCell="A16" activePane="bottomLeft" state="frozen"/>
      <selection pane="bottomLeft" activeCell="C27" sqref="C27"/>
    </sheetView>
  </sheetViews>
  <sheetFormatPr defaultColWidth="9.140625" defaultRowHeight="12.75" x14ac:dyDescent="0.2"/>
  <cols>
    <col min="1" max="1" width="5.28515625" style="39" customWidth="1"/>
    <col min="2" max="2" width="47.85546875" style="39" customWidth="1"/>
    <col min="3"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69" t="str">
        <f ca="1">MID(CELL("filename",A7),FIND("]",CELL("filename"),1)+1,255)</f>
        <v>Schedule Blend</v>
      </c>
      <c r="B1" s="369"/>
      <c r="C1" s="369"/>
      <c r="D1" s="369"/>
      <c r="E1" s="369"/>
      <c r="F1" s="369"/>
      <c r="G1" s="369"/>
      <c r="H1" s="369"/>
      <c r="I1" s="369"/>
    </row>
    <row r="2" spans="1:9" ht="3.75" customHeight="1" x14ac:dyDescent="0.3">
      <c r="A2" s="41"/>
      <c r="B2" s="41"/>
      <c r="C2" s="41"/>
      <c r="D2" s="41"/>
      <c r="E2" s="41"/>
      <c r="F2" s="41"/>
      <c r="G2" s="41"/>
      <c r="H2" s="41"/>
      <c r="I2" s="41"/>
    </row>
    <row r="3" spans="1:9" s="37" customFormat="1" x14ac:dyDescent="0.2">
      <c r="A3" s="42"/>
      <c r="B3" s="42"/>
      <c r="C3" s="42"/>
      <c r="D3" s="43"/>
      <c r="E3" s="43" t="s">
        <v>102</v>
      </c>
      <c r="F3" s="44"/>
      <c r="G3" s="45"/>
      <c r="H3" s="42"/>
      <c r="I3" s="42"/>
    </row>
    <row r="4" spans="1:9" s="37" customFormat="1" ht="12" x14ac:dyDescent="0.2">
      <c r="A4" s="42"/>
      <c r="B4" s="42"/>
      <c r="C4" s="42"/>
      <c r="D4" s="46" t="s">
        <v>103</v>
      </c>
      <c r="E4" s="47">
        <f>COUNTIF($D$12:$D$13,"U")</f>
        <v>0</v>
      </c>
      <c r="F4" s="48" t="str">
        <f t="shared" ref="F4:F8" si="0">IF($E$9=0,"-",$E4/$E$9)</f>
        <v>-</v>
      </c>
      <c r="G4" s="49">
        <f>SUMIF($D$12:$D$13,"U",$G$12:$G$13)/60</f>
        <v>0</v>
      </c>
      <c r="H4" s="42"/>
      <c r="I4" s="42"/>
    </row>
    <row r="5" spans="1:9" s="37" customFormat="1" ht="12" x14ac:dyDescent="0.2">
      <c r="A5" s="42"/>
      <c r="B5" s="42"/>
      <c r="C5" s="42"/>
      <c r="D5" s="46" t="s">
        <v>104</v>
      </c>
      <c r="E5" s="47">
        <f>COUNTIF($D$12:$D$13,"P")</f>
        <v>0</v>
      </c>
      <c r="F5" s="48" t="str">
        <f t="shared" si="0"/>
        <v>-</v>
      </c>
      <c r="G5" s="50">
        <f>SUMIF($D$12:$D$13,"P",$G$12:$G$13)/60</f>
        <v>0</v>
      </c>
      <c r="H5" s="42"/>
      <c r="I5" s="42"/>
    </row>
    <row r="6" spans="1:9" s="37" customFormat="1" ht="12" x14ac:dyDescent="0.2">
      <c r="A6" s="42"/>
      <c r="B6" s="42"/>
      <c r="C6" s="42"/>
      <c r="D6" s="46" t="s">
        <v>105</v>
      </c>
      <c r="E6" s="47">
        <f>COUNTIF($D$12:$D$13,"F")</f>
        <v>0</v>
      </c>
      <c r="F6" s="48" t="str">
        <f t="shared" si="0"/>
        <v>-</v>
      </c>
      <c r="G6" s="50">
        <f>SUMIF($D$12:$D$13,"F",$G$12:$G$13)/60</f>
        <v>0</v>
      </c>
      <c r="H6" s="42"/>
      <c r="I6" s="42"/>
    </row>
    <row r="7" spans="1:9" s="37" customFormat="1" ht="12" x14ac:dyDescent="0.2">
      <c r="A7" s="51"/>
      <c r="B7" s="51"/>
      <c r="C7" s="52"/>
      <c r="D7" s="46" t="s">
        <v>106</v>
      </c>
      <c r="E7" s="47">
        <f>COUNTIF($D$12:$D$13,"S")</f>
        <v>0</v>
      </c>
      <c r="F7" s="48" t="str">
        <f t="shared" si="0"/>
        <v>-</v>
      </c>
      <c r="G7" s="50">
        <f>SUMIF($D$12:$D$13,"S",$G$12:$G$13)/60</f>
        <v>0</v>
      </c>
      <c r="H7" s="42"/>
      <c r="I7" s="42"/>
    </row>
    <row r="8" spans="1:9" s="37" customFormat="1" ht="12" x14ac:dyDescent="0.2">
      <c r="A8" s="51"/>
      <c r="B8" s="51"/>
      <c r="C8" s="52"/>
      <c r="D8" s="46" t="s">
        <v>107</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108</v>
      </c>
      <c r="B12" s="63" t="s">
        <v>109</v>
      </c>
      <c r="C12" s="63" t="s">
        <v>110</v>
      </c>
      <c r="D12" s="63" t="s">
        <v>111</v>
      </c>
      <c r="E12" s="63" t="s">
        <v>112</v>
      </c>
      <c r="F12" s="63" t="s">
        <v>31</v>
      </c>
      <c r="G12" s="63" t="s">
        <v>113</v>
      </c>
      <c r="H12" s="64" t="s">
        <v>65</v>
      </c>
      <c r="I12" s="82"/>
    </row>
    <row r="13" spans="1:9" x14ac:dyDescent="0.2">
      <c r="A13" s="370" t="s">
        <v>204</v>
      </c>
      <c r="B13" s="371"/>
      <c r="C13" s="371"/>
      <c r="D13" s="371"/>
      <c r="E13" s="371"/>
      <c r="F13" s="371"/>
      <c r="G13" s="371"/>
      <c r="H13" s="371"/>
      <c r="I13" s="372"/>
    </row>
    <row r="14" spans="1:9" ht="24" x14ac:dyDescent="0.2">
      <c r="A14" s="73">
        <f>MAX(A$12:A13)+1</f>
        <v>1</v>
      </c>
      <c r="B14" s="131" t="s">
        <v>205</v>
      </c>
      <c r="C14" s="132" t="s">
        <v>116</v>
      </c>
      <c r="D14" s="68" t="s">
        <v>118</v>
      </c>
      <c r="E14" s="76">
        <v>45230</v>
      </c>
      <c r="F14" s="77"/>
      <c r="G14" s="71"/>
      <c r="H14" s="78"/>
      <c r="I14" s="77"/>
    </row>
    <row r="15" spans="1:9" ht="24" x14ac:dyDescent="0.2">
      <c r="A15" s="73">
        <f>MAX(A$12:A14)+1</f>
        <v>2</v>
      </c>
      <c r="B15" s="133" t="s">
        <v>206</v>
      </c>
      <c r="C15" s="75" t="s">
        <v>116</v>
      </c>
      <c r="D15" s="68" t="s">
        <v>118</v>
      </c>
      <c r="E15" s="76">
        <v>45230</v>
      </c>
      <c r="F15" s="77"/>
      <c r="G15" s="71"/>
      <c r="H15" s="78"/>
      <c r="I15" s="77"/>
    </row>
    <row r="16" spans="1:9" x14ac:dyDescent="0.2">
      <c r="A16" s="73">
        <f>MAX(A$12:A15)+1</f>
        <v>3</v>
      </c>
      <c r="B16" s="133"/>
      <c r="C16" s="75"/>
      <c r="D16" s="68" t="s">
        <v>118</v>
      </c>
      <c r="E16" s="76"/>
      <c r="F16" s="77"/>
      <c r="G16" s="71"/>
      <c r="H16" s="78"/>
      <c r="I16" s="77"/>
    </row>
    <row r="17" spans="1:9" x14ac:dyDescent="0.2">
      <c r="A17" s="73">
        <f>MAX(A$12:A16)+1</f>
        <v>4</v>
      </c>
      <c r="B17" s="134"/>
      <c r="C17" s="75"/>
      <c r="D17" s="68" t="s">
        <v>118</v>
      </c>
      <c r="E17" s="76"/>
      <c r="F17" s="77"/>
      <c r="G17" s="71"/>
      <c r="H17" s="78"/>
      <c r="I17" s="77"/>
    </row>
    <row r="18" spans="1:9" x14ac:dyDescent="0.2">
      <c r="A18" s="73">
        <f>MAX(A$12:A17)+1</f>
        <v>5</v>
      </c>
      <c r="B18" s="134"/>
      <c r="C18" s="75"/>
      <c r="D18" s="68" t="s">
        <v>118</v>
      </c>
      <c r="E18" s="76"/>
      <c r="F18" s="77"/>
      <c r="G18" s="71"/>
      <c r="H18" s="78"/>
      <c r="I18" s="77"/>
    </row>
    <row r="19" spans="1:9" x14ac:dyDescent="0.2">
      <c r="A19" s="73">
        <f>MAX(A$12:A18)+1</f>
        <v>6</v>
      </c>
      <c r="B19" s="135"/>
      <c r="C19" s="74"/>
      <c r="D19" s="68" t="s">
        <v>118</v>
      </c>
      <c r="E19" s="76"/>
      <c r="F19" s="77"/>
      <c r="G19" s="71"/>
      <c r="H19" s="78"/>
      <c r="I19" s="77"/>
    </row>
    <row r="20" spans="1:9" x14ac:dyDescent="0.2">
      <c r="A20" s="73">
        <f>MAX(A$12:A19)+1</f>
        <v>7</v>
      </c>
      <c r="B20" s="75"/>
      <c r="C20" s="74"/>
      <c r="D20" s="68" t="s">
        <v>118</v>
      </c>
      <c r="E20" s="76"/>
      <c r="F20" s="77"/>
      <c r="G20" s="71"/>
      <c r="H20" s="78"/>
      <c r="I20" s="77"/>
    </row>
    <row r="21" spans="1:9" x14ac:dyDescent="0.2">
      <c r="A21" s="73">
        <f>MAX(A$12:A20)+1</f>
        <v>8</v>
      </c>
      <c r="B21" s="74"/>
      <c r="C21" s="74"/>
      <c r="D21" s="68" t="s">
        <v>118</v>
      </c>
      <c r="E21" s="76"/>
      <c r="F21" s="77"/>
      <c r="G21" s="71"/>
      <c r="H21" s="78"/>
      <c r="I21" s="77"/>
    </row>
    <row r="22" spans="1:9" x14ac:dyDescent="0.2">
      <c r="A22" s="73">
        <f>MAX(A$12:A21)+1</f>
        <v>9</v>
      </c>
      <c r="B22" s="75"/>
      <c r="C22" s="74"/>
      <c r="D22" s="68" t="s">
        <v>118</v>
      </c>
      <c r="E22" s="76"/>
      <c r="F22" s="77"/>
      <c r="G22" s="71"/>
      <c r="H22" s="78"/>
      <c r="I22" s="77"/>
    </row>
    <row r="23" spans="1:9" x14ac:dyDescent="0.2">
      <c r="A23" s="73">
        <f>MAX(A$12:A22)+1</f>
        <v>10</v>
      </c>
      <c r="B23" s="75"/>
      <c r="C23" s="74"/>
      <c r="D23" s="68" t="s">
        <v>118</v>
      </c>
      <c r="E23" s="76"/>
      <c r="F23" s="77"/>
      <c r="G23" s="71"/>
      <c r="H23" s="78"/>
      <c r="I23" s="77"/>
    </row>
    <row r="24" spans="1:9" x14ac:dyDescent="0.2">
      <c r="A24" s="73">
        <f>MAX(A$12:A23)+1</f>
        <v>11</v>
      </c>
      <c r="B24" s="74"/>
      <c r="C24" s="74"/>
      <c r="D24" s="68" t="s">
        <v>118</v>
      </c>
      <c r="E24" s="76"/>
      <c r="F24" s="77"/>
      <c r="G24" s="71"/>
      <c r="H24" s="78"/>
      <c r="I24" s="77"/>
    </row>
    <row r="25" spans="1:9" x14ac:dyDescent="0.2">
      <c r="A25" s="73">
        <f>MAX(A$12:A24)+1</f>
        <v>12</v>
      </c>
      <c r="B25" s="75"/>
      <c r="C25" s="74"/>
      <c r="D25" s="68" t="s">
        <v>118</v>
      </c>
      <c r="E25" s="76"/>
      <c r="F25" s="77"/>
      <c r="G25" s="71"/>
      <c r="H25" s="78"/>
      <c r="I25" s="77"/>
    </row>
    <row r="26" spans="1:9" x14ac:dyDescent="0.2">
      <c r="A26" s="73">
        <f>MAX(A$12:A25)+1</f>
        <v>13</v>
      </c>
      <c r="B26" s="75"/>
      <c r="C26" s="74"/>
      <c r="D26" s="68" t="s">
        <v>118</v>
      </c>
      <c r="E26" s="76"/>
      <c r="F26" s="77"/>
      <c r="G26" s="71"/>
      <c r="H26" s="78"/>
      <c r="I26" s="77"/>
    </row>
    <row r="27" spans="1:9" x14ac:dyDescent="0.2">
      <c r="A27" s="73">
        <f>MAX(A$12:A26)+1</f>
        <v>14</v>
      </c>
      <c r="B27" s="74"/>
      <c r="C27" s="74"/>
      <c r="D27" s="68" t="s">
        <v>118</v>
      </c>
      <c r="E27" s="76"/>
      <c r="F27" s="77"/>
      <c r="G27" s="71"/>
      <c r="H27" s="78"/>
      <c r="I27" s="77"/>
    </row>
    <row r="28" spans="1:9" x14ac:dyDescent="0.2">
      <c r="A28" s="73">
        <f>MAX(A$12:A27)+1</f>
        <v>15</v>
      </c>
      <c r="B28" s="75"/>
      <c r="C28" s="74"/>
      <c r="D28" s="68" t="s">
        <v>118</v>
      </c>
      <c r="E28" s="76"/>
      <c r="F28" s="77"/>
      <c r="G28" s="71"/>
      <c r="H28" s="78"/>
      <c r="I28" s="77"/>
    </row>
    <row r="29" spans="1:9" x14ac:dyDescent="0.2">
      <c r="A29" s="73">
        <f>MAX(A$12:A28)+1</f>
        <v>16</v>
      </c>
      <c r="B29" s="75"/>
      <c r="C29" s="74"/>
      <c r="D29" s="68" t="s">
        <v>118</v>
      </c>
      <c r="E29" s="76"/>
      <c r="F29" s="77"/>
      <c r="G29" s="71"/>
      <c r="H29" s="78"/>
      <c r="I29" s="77"/>
    </row>
    <row r="30" spans="1:9" x14ac:dyDescent="0.2">
      <c r="A30" s="73">
        <f>MAX(A$12:A29)+1</f>
        <v>17</v>
      </c>
      <c r="B30" s="74"/>
      <c r="C30" s="74"/>
      <c r="D30" s="68" t="s">
        <v>118</v>
      </c>
      <c r="E30" s="76"/>
      <c r="F30" s="77"/>
      <c r="G30" s="71"/>
      <c r="H30" s="78"/>
      <c r="I30" s="77"/>
    </row>
    <row r="31" spans="1:9" x14ac:dyDescent="0.2">
      <c r="A31" s="73">
        <f>MAX(A$12:A30)+1</f>
        <v>18</v>
      </c>
      <c r="B31" s="75"/>
      <c r="C31" s="74"/>
      <c r="D31" s="68" t="s">
        <v>118</v>
      </c>
      <c r="E31" s="76"/>
      <c r="F31" s="77"/>
      <c r="G31" s="71"/>
      <c r="H31" s="78"/>
      <c r="I31" s="77"/>
    </row>
    <row r="32" spans="1:9" x14ac:dyDescent="0.2">
      <c r="A32" s="73">
        <f>MAX(A$12:A31)+1</f>
        <v>19</v>
      </c>
      <c r="B32" s="75"/>
      <c r="C32" s="74"/>
      <c r="D32" s="68" t="s">
        <v>118</v>
      </c>
      <c r="E32" s="76"/>
      <c r="F32" s="77"/>
      <c r="G32" s="71"/>
      <c r="H32" s="78"/>
      <c r="I32" s="77"/>
    </row>
    <row r="33" spans="1:9" x14ac:dyDescent="0.2">
      <c r="A33" s="73">
        <f>MAX(A$12:A32)+1</f>
        <v>20</v>
      </c>
      <c r="B33" s="74"/>
      <c r="C33" s="74"/>
      <c r="D33" s="68" t="s">
        <v>118</v>
      </c>
      <c r="E33" s="76"/>
      <c r="F33" s="77"/>
      <c r="G33" s="71"/>
      <c r="H33" s="78"/>
      <c r="I33" s="77"/>
    </row>
    <row r="34" spans="1:9" x14ac:dyDescent="0.2">
      <c r="A34" s="73">
        <f>MAX(A$12:A33)+1</f>
        <v>21</v>
      </c>
      <c r="B34" s="75"/>
      <c r="C34" s="74"/>
      <c r="D34" s="68" t="s">
        <v>118</v>
      </c>
      <c r="E34" s="76"/>
      <c r="F34" s="77"/>
      <c r="G34" s="71"/>
      <c r="H34" s="78"/>
      <c r="I34" s="77"/>
    </row>
    <row r="35" spans="1:9" x14ac:dyDescent="0.2">
      <c r="A35" s="73">
        <f>MAX(A$12:A34)+1</f>
        <v>22</v>
      </c>
      <c r="B35" s="75"/>
      <c r="C35" s="74"/>
      <c r="D35" s="68" t="s">
        <v>118</v>
      </c>
      <c r="E35" s="76"/>
      <c r="F35" s="77"/>
      <c r="G35" s="71"/>
      <c r="H35" s="78"/>
      <c r="I35" s="77"/>
    </row>
    <row r="36" spans="1:9" x14ac:dyDescent="0.2">
      <c r="A36" s="73">
        <f>MAX(A$12:A35)+1</f>
        <v>23</v>
      </c>
      <c r="B36" s="74"/>
      <c r="C36" s="74"/>
      <c r="D36" s="68" t="s">
        <v>118</v>
      </c>
      <c r="E36" s="76"/>
      <c r="F36" s="77"/>
      <c r="G36" s="71"/>
      <c r="H36" s="78"/>
      <c r="I36" s="77"/>
    </row>
    <row r="37" spans="1:9" x14ac:dyDescent="0.2">
      <c r="A37" s="73">
        <f>MAX(A$12:A36)+1</f>
        <v>24</v>
      </c>
      <c r="B37" s="75"/>
      <c r="C37" s="74"/>
      <c r="D37" s="68" t="s">
        <v>118</v>
      </c>
      <c r="E37" s="76"/>
      <c r="F37" s="77"/>
      <c r="G37" s="71"/>
      <c r="H37" s="78"/>
      <c r="I37" s="77"/>
    </row>
    <row r="38" spans="1:9" x14ac:dyDescent="0.2">
      <c r="A38" s="73">
        <f>MAX(A$12:A37)+1</f>
        <v>25</v>
      </c>
      <c r="B38" s="75"/>
      <c r="C38" s="74"/>
      <c r="D38" s="68" t="s">
        <v>118</v>
      </c>
      <c r="E38" s="76"/>
      <c r="F38" s="77"/>
      <c r="G38" s="71"/>
      <c r="H38" s="78"/>
      <c r="I38" s="77"/>
    </row>
    <row r="39" spans="1:9" x14ac:dyDescent="0.2">
      <c r="A39" s="73">
        <f>MAX(A$12:A38)+1</f>
        <v>26</v>
      </c>
      <c r="B39" s="74"/>
      <c r="C39" s="74"/>
      <c r="D39" s="68" t="s">
        <v>118</v>
      </c>
      <c r="E39" s="76"/>
      <c r="F39" s="77"/>
      <c r="G39" s="71"/>
      <c r="H39" s="78"/>
      <c r="I39" s="77"/>
    </row>
    <row r="40" spans="1:9" x14ac:dyDescent="0.2">
      <c r="A40" s="73">
        <f>MAX(A$12:A39)+1</f>
        <v>27</v>
      </c>
      <c r="B40" s="75"/>
      <c r="C40" s="74"/>
      <c r="D40" s="68" t="s">
        <v>118</v>
      </c>
      <c r="E40" s="76"/>
      <c r="F40" s="77"/>
      <c r="G40" s="71"/>
      <c r="H40" s="78"/>
      <c r="I40" s="77"/>
    </row>
    <row r="41" spans="1:9" x14ac:dyDescent="0.2">
      <c r="A41" s="73">
        <f>MAX(A$12:A40)+1</f>
        <v>28</v>
      </c>
      <c r="B41" s="75"/>
      <c r="C41" s="74"/>
      <c r="D41" s="68" t="s">
        <v>118</v>
      </c>
      <c r="E41" s="76"/>
      <c r="F41" s="77"/>
      <c r="G41" s="71"/>
      <c r="H41" s="78"/>
      <c r="I41" s="77"/>
    </row>
    <row r="42" spans="1:9" x14ac:dyDescent="0.2">
      <c r="A42" s="73">
        <f>MAX(A$12:A41)+1</f>
        <v>29</v>
      </c>
      <c r="B42" s="74"/>
      <c r="C42" s="74"/>
      <c r="D42" s="68" t="s">
        <v>118</v>
      </c>
      <c r="E42" s="76"/>
      <c r="F42" s="77"/>
      <c r="G42" s="71"/>
      <c r="H42" s="78"/>
      <c r="I42" s="77"/>
    </row>
    <row r="43" spans="1:9" x14ac:dyDescent="0.2">
      <c r="A43" s="73">
        <f>MAX(A$12:A42)+1</f>
        <v>30</v>
      </c>
      <c r="B43" s="75"/>
      <c r="C43" s="74"/>
      <c r="D43" s="68" t="s">
        <v>118</v>
      </c>
      <c r="E43" s="76"/>
      <c r="F43" s="77"/>
      <c r="G43" s="71"/>
      <c r="H43" s="78"/>
      <c r="I43" s="77"/>
    </row>
    <row r="44" spans="1:9" x14ac:dyDescent="0.2">
      <c r="A44" s="73">
        <f>MAX(A$12:A43)+1</f>
        <v>31</v>
      </c>
      <c r="B44" s="75"/>
      <c r="C44" s="74"/>
      <c r="D44" s="68" t="s">
        <v>118</v>
      </c>
      <c r="E44" s="76"/>
      <c r="F44" s="77"/>
      <c r="G44" s="71"/>
      <c r="H44" s="78"/>
      <c r="I44" s="77"/>
    </row>
    <row r="45" spans="1:9" x14ac:dyDescent="0.2">
      <c r="A45" s="73">
        <f>MAX(A$12:A44)+1</f>
        <v>32</v>
      </c>
      <c r="B45" s="74"/>
      <c r="C45" s="74"/>
      <c r="D45" s="68" t="s">
        <v>118</v>
      </c>
      <c r="E45" s="76"/>
      <c r="F45" s="77"/>
      <c r="G45" s="71"/>
      <c r="H45" s="78"/>
      <c r="I45" s="77"/>
    </row>
    <row r="46" spans="1:9" x14ac:dyDescent="0.2">
      <c r="A46" s="73">
        <f>MAX(A$12:A45)+1</f>
        <v>33</v>
      </c>
      <c r="B46" s="75"/>
      <c r="C46" s="74"/>
      <c r="D46" s="68" t="s">
        <v>118</v>
      </c>
      <c r="E46" s="76"/>
      <c r="F46" s="77"/>
      <c r="G46" s="71"/>
      <c r="H46" s="78"/>
      <c r="I46" s="77"/>
    </row>
    <row r="47" spans="1:9" x14ac:dyDescent="0.2">
      <c r="A47" s="73">
        <f>MAX(A$12:A46)+1</f>
        <v>34</v>
      </c>
      <c r="B47" s="75"/>
      <c r="C47" s="74"/>
      <c r="D47" s="68" t="s">
        <v>118</v>
      </c>
      <c r="E47" s="76"/>
      <c r="F47" s="77"/>
      <c r="G47" s="71"/>
      <c r="H47" s="78"/>
      <c r="I47" s="77"/>
    </row>
    <row r="48" spans="1:9" x14ac:dyDescent="0.2">
      <c r="A48" s="73">
        <f>MAX(A$12:A47)+1</f>
        <v>35</v>
      </c>
      <c r="B48" s="74"/>
      <c r="C48" s="74"/>
      <c r="D48" s="68" t="s">
        <v>118</v>
      </c>
      <c r="E48" s="76"/>
      <c r="F48" s="77"/>
      <c r="G48" s="71"/>
      <c r="H48" s="78"/>
      <c r="I48" s="77"/>
    </row>
    <row r="49" spans="1:9" x14ac:dyDescent="0.2">
      <c r="A49" s="73">
        <f>MAX(A$12:A48)+1</f>
        <v>36</v>
      </c>
      <c r="B49" s="75"/>
      <c r="C49" s="74"/>
      <c r="D49" s="68" t="s">
        <v>118</v>
      </c>
      <c r="E49" s="76"/>
      <c r="F49" s="77"/>
      <c r="G49" s="71"/>
      <c r="H49" s="78"/>
      <c r="I49" s="77"/>
    </row>
    <row r="50" spans="1:9" x14ac:dyDescent="0.2">
      <c r="A50" s="73">
        <f>MAX(A$12:A49)+1</f>
        <v>37</v>
      </c>
      <c r="B50" s="75"/>
      <c r="C50" s="74"/>
      <c r="D50" s="68" t="s">
        <v>118</v>
      </c>
      <c r="E50" s="76"/>
      <c r="F50" s="77"/>
      <c r="G50" s="71"/>
      <c r="H50" s="78"/>
      <c r="I50" s="77"/>
    </row>
    <row r="51" spans="1:9" x14ac:dyDescent="0.2">
      <c r="A51" s="73">
        <f>MAX(A$12:A50)+1</f>
        <v>38</v>
      </c>
      <c r="B51" s="74"/>
      <c r="C51" s="74"/>
      <c r="D51" s="68" t="s">
        <v>118</v>
      </c>
      <c r="E51" s="76"/>
      <c r="F51" s="77"/>
      <c r="G51" s="71"/>
      <c r="H51" s="78"/>
      <c r="I51" s="77"/>
    </row>
    <row r="52" spans="1:9" x14ac:dyDescent="0.2">
      <c r="A52" s="73">
        <f>MAX(A$12:A51)+1</f>
        <v>39</v>
      </c>
      <c r="B52" s="75"/>
      <c r="C52" s="74"/>
      <c r="D52" s="68" t="s">
        <v>118</v>
      </c>
      <c r="E52" s="76"/>
      <c r="F52" s="77"/>
      <c r="G52" s="71"/>
      <c r="H52" s="78"/>
      <c r="I52" s="77"/>
    </row>
    <row r="53" spans="1:9" x14ac:dyDescent="0.2">
      <c r="A53" s="73">
        <f>MAX(A$12:A52)+1</f>
        <v>40</v>
      </c>
      <c r="B53" s="75"/>
      <c r="C53" s="74"/>
      <c r="D53" s="68" t="s">
        <v>118</v>
      </c>
      <c r="E53" s="76"/>
      <c r="F53" s="77"/>
      <c r="G53" s="71"/>
      <c r="H53" s="78"/>
      <c r="I53" s="77"/>
    </row>
    <row r="54" spans="1:9" x14ac:dyDescent="0.2">
      <c r="A54" s="73">
        <f>MAX(A$12:A53)+1</f>
        <v>41</v>
      </c>
      <c r="B54" s="74"/>
      <c r="C54" s="74"/>
      <c r="D54" s="68" t="s">
        <v>118</v>
      </c>
      <c r="E54" s="76"/>
      <c r="F54" s="77"/>
      <c r="G54" s="71"/>
      <c r="H54" s="78"/>
      <c r="I54" s="77"/>
    </row>
    <row r="55" spans="1:9" x14ac:dyDescent="0.2">
      <c r="A55" s="73">
        <f>MAX(A$12:A54)+1</f>
        <v>42</v>
      </c>
      <c r="B55" s="75"/>
      <c r="C55" s="74"/>
      <c r="D55" s="68" t="s">
        <v>118</v>
      </c>
      <c r="E55" s="76"/>
      <c r="F55" s="77"/>
      <c r="G55" s="71"/>
      <c r="H55" s="78"/>
      <c r="I55" s="77"/>
    </row>
    <row r="56" spans="1:9" x14ac:dyDescent="0.2">
      <c r="A56" s="73">
        <f>MAX(A$12:A55)+1</f>
        <v>43</v>
      </c>
      <c r="B56" s="75"/>
      <c r="C56" s="74"/>
      <c r="D56" s="68" t="s">
        <v>118</v>
      </c>
      <c r="E56" s="76"/>
      <c r="F56" s="77"/>
      <c r="G56" s="71"/>
      <c r="H56" s="78"/>
      <c r="I56" s="77"/>
    </row>
    <row r="57" spans="1:9" x14ac:dyDescent="0.2">
      <c r="A57" s="73">
        <f>MAX(A$12:A56)+1</f>
        <v>44</v>
      </c>
      <c r="B57" s="74"/>
      <c r="C57" s="74"/>
      <c r="D57" s="68" t="s">
        <v>118</v>
      </c>
      <c r="E57" s="76"/>
      <c r="F57" s="77"/>
      <c r="G57" s="71"/>
      <c r="H57" s="78"/>
      <c r="I57" s="77"/>
    </row>
    <row r="58" spans="1:9" x14ac:dyDescent="0.2">
      <c r="A58" s="73">
        <f>MAX(A$12:A57)+1</f>
        <v>45</v>
      </c>
      <c r="B58" s="75"/>
      <c r="C58" s="74"/>
      <c r="D58" s="68" t="s">
        <v>118</v>
      </c>
      <c r="E58" s="76"/>
      <c r="F58" s="77"/>
      <c r="G58" s="71"/>
      <c r="H58" s="78"/>
      <c r="I58" s="77"/>
    </row>
    <row r="59" spans="1:9" x14ac:dyDescent="0.2">
      <c r="A59" s="73">
        <f>MAX(A$12:A58)+1</f>
        <v>46</v>
      </c>
      <c r="B59" s="75"/>
      <c r="C59" s="74"/>
      <c r="D59" s="68" t="s">
        <v>118</v>
      </c>
      <c r="E59" s="76"/>
      <c r="F59" s="77"/>
      <c r="G59" s="71"/>
      <c r="H59" s="78"/>
      <c r="I59" s="77"/>
    </row>
    <row r="60" spans="1:9" x14ac:dyDescent="0.2">
      <c r="A60" s="73">
        <f>MAX(A$12:A59)+1</f>
        <v>47</v>
      </c>
      <c r="B60" s="74"/>
      <c r="C60" s="74"/>
      <c r="D60" s="68" t="s">
        <v>118</v>
      </c>
      <c r="E60" s="76"/>
      <c r="F60" s="77"/>
      <c r="G60" s="71"/>
      <c r="H60" s="78"/>
      <c r="I60" s="77"/>
    </row>
    <row r="61" spans="1:9" x14ac:dyDescent="0.2">
      <c r="A61" s="391"/>
      <c r="B61" s="391"/>
      <c r="C61" s="391"/>
      <c r="D61" s="391"/>
      <c r="E61" s="391"/>
      <c r="F61" s="391"/>
      <c r="G61" s="391"/>
      <c r="H61" s="391"/>
      <c r="I61" s="391"/>
    </row>
    <row r="62" spans="1:9" x14ac:dyDescent="0.2">
      <c r="A62" s="392" t="s">
        <v>207</v>
      </c>
      <c r="B62" s="392"/>
      <c r="C62" s="392"/>
      <c r="D62" s="392"/>
      <c r="E62" s="392"/>
      <c r="F62" s="392"/>
      <c r="G62" s="392"/>
      <c r="H62" s="392"/>
      <c r="I62" s="392"/>
    </row>
  </sheetData>
  <mergeCells count="4">
    <mergeCell ref="A1:I1"/>
    <mergeCell ref="A13:I13"/>
    <mergeCell ref="A61:I61"/>
    <mergeCell ref="A62:I62"/>
  </mergeCells>
  <phoneticPr fontId="7" type="noConversion"/>
  <conditionalFormatting sqref="D14:D60">
    <cfRule type="cellIs" dxfId="29" priority="1" stopIfTrue="1" operator="equal">
      <formula>"F"</formula>
    </cfRule>
    <cfRule type="cellIs" dxfId="28" priority="2" stopIfTrue="1" operator="equal">
      <formula>"B"</formula>
    </cfRule>
    <cfRule type="cellIs" dxfId="27" priority="3" stopIfTrue="1" operator="equal">
      <formula>"u"</formula>
    </cfRule>
  </conditionalFormatting>
  <dataValidations count="3">
    <dataValidation allowBlank="1" showErrorMessage="1" sqref="A12:B12" xr:uid="{00000000-0002-0000-0900-000000000000}"/>
    <dataValidation allowBlank="1" showErrorMessage="1" promptTitle="Valid values include:" sqref="D12" xr:uid="{00000000-0002-0000-0900-000001000000}"/>
    <dataValidation type="list" showInputMessage="1" showErrorMessage="1" promptTitle="Valid values include:" prompt="U - Untested_x000a_P - Pass_x000a_F - Fail_x000a_B - Blocked_x000a_S - Skipped_x000a_n/a - Not applicable_x000a_" sqref="D14:D60" xr:uid="{00000000-0002-0000-0900-000002000000}">
      <formula1>"U,P,F,B,S,n/a"</formula1>
    </dataValidation>
  </dataValidations>
  <hyperlinks>
    <hyperlink ref="B14" location="'UC004 Test Cases'!A1" display="Schedule Blend From Bin(Ideal scenrio)" xr:uid="{00000000-0004-0000-0900-000000000000}"/>
    <hyperlink ref="B15" location="'UC004 Test Cases'!A1" display="Schedule Blend From Bin(Blend Test)" xr:uid="{00000000-0004-0000-0900-000001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0769"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0769" r:id="rId3"/>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2"/>
  <sheetViews>
    <sheetView topLeftCell="A58" workbookViewId="0">
      <selection activeCell="E76" sqref="E76"/>
    </sheetView>
  </sheetViews>
  <sheetFormatPr defaultColWidth="9" defaultRowHeight="12.75" x14ac:dyDescent="0.2"/>
  <cols>
    <col min="1" max="1" width="3.140625" customWidth="1"/>
    <col min="2" max="2" width="32.140625" customWidth="1"/>
    <col min="3" max="3" width="17" customWidth="1"/>
    <col min="4" max="4" width="44" customWidth="1"/>
    <col min="5" max="5" width="26.140625" customWidth="1"/>
    <col min="6" max="6" width="9.140625" customWidth="1"/>
    <col min="7" max="7" width="12.140625" customWidth="1"/>
  </cols>
  <sheetData>
    <row r="1" spans="1:8" ht="15.75" x14ac:dyDescent="0.2">
      <c r="A1" s="385" t="s">
        <v>208</v>
      </c>
      <c r="B1" s="385"/>
      <c r="C1" s="385"/>
      <c r="D1" s="385"/>
      <c r="E1" s="385"/>
      <c r="F1" s="385"/>
      <c r="G1" s="385"/>
      <c r="H1" s="385"/>
    </row>
    <row r="2" spans="1:8" ht="30" customHeight="1" x14ac:dyDescent="0.2">
      <c r="A2" s="85"/>
      <c r="B2" s="86" t="s">
        <v>120</v>
      </c>
      <c r="C2" s="86"/>
      <c r="D2" s="87" t="s">
        <v>556</v>
      </c>
      <c r="E2" s="88"/>
      <c r="F2" s="89" t="s">
        <v>121</v>
      </c>
      <c r="G2" s="90" t="s">
        <v>209</v>
      </c>
      <c r="H2" s="91"/>
    </row>
    <row r="3" spans="1:8" ht="27.75" customHeight="1" x14ac:dyDescent="0.2">
      <c r="A3" s="92"/>
      <c r="B3" s="93" t="s">
        <v>123</v>
      </c>
      <c r="C3" s="94"/>
      <c r="D3" s="386" t="s">
        <v>557</v>
      </c>
      <c r="E3" s="387"/>
      <c r="F3" s="388"/>
      <c r="G3" s="389"/>
      <c r="H3" s="91"/>
    </row>
    <row r="4" spans="1:8" x14ac:dyDescent="0.2">
      <c r="A4" s="95"/>
      <c r="B4" s="93" t="s">
        <v>125</v>
      </c>
      <c r="C4" s="94"/>
      <c r="D4" s="386"/>
      <c r="E4" s="387"/>
      <c r="F4" s="388"/>
      <c r="G4" s="389"/>
      <c r="H4" s="91"/>
    </row>
    <row r="5" spans="1:8" x14ac:dyDescent="0.2">
      <c r="A5" s="95"/>
      <c r="B5" s="93" t="s">
        <v>126</v>
      </c>
      <c r="C5" s="96"/>
      <c r="D5" s="394" t="s">
        <v>558</v>
      </c>
      <c r="E5" s="393"/>
      <c r="F5" s="393"/>
      <c r="G5" s="393"/>
      <c r="H5" s="91"/>
    </row>
    <row r="6" spans="1:8" ht="26.25" customHeight="1" x14ac:dyDescent="0.2">
      <c r="A6" s="97"/>
      <c r="B6" s="98" t="s">
        <v>128</v>
      </c>
      <c r="C6" s="99"/>
      <c r="D6" s="390"/>
      <c r="E6" s="388"/>
      <c r="F6" s="388"/>
      <c r="G6" s="389"/>
      <c r="H6" s="100"/>
    </row>
    <row r="7" spans="1:8" x14ac:dyDescent="0.2">
      <c r="A7" s="101"/>
      <c r="B7" s="102" t="s">
        <v>130</v>
      </c>
      <c r="C7" s="102"/>
      <c r="D7" s="103" t="s">
        <v>554</v>
      </c>
      <c r="E7" s="104"/>
      <c r="F7" s="105" t="s">
        <v>131</v>
      </c>
      <c r="G7" s="106"/>
      <c r="H7" s="107"/>
    </row>
    <row r="8" spans="1:8" x14ac:dyDescent="0.2">
      <c r="A8" s="108"/>
      <c r="B8" s="109" t="s">
        <v>133</v>
      </c>
      <c r="C8" s="109"/>
      <c r="D8" s="110" t="s">
        <v>212</v>
      </c>
      <c r="E8" s="111"/>
      <c r="F8" s="112" t="s">
        <v>134</v>
      </c>
      <c r="G8" s="113" t="s">
        <v>555</v>
      </c>
      <c r="H8" s="114"/>
    </row>
    <row r="9" spans="1:8" ht="25.5" x14ac:dyDescent="0.2">
      <c r="A9" s="115" t="s">
        <v>136</v>
      </c>
      <c r="B9" s="116" t="s">
        <v>137</v>
      </c>
      <c r="C9" s="116" t="s">
        <v>138</v>
      </c>
      <c r="D9" s="116" t="s">
        <v>139</v>
      </c>
      <c r="E9" s="116" t="s">
        <v>140</v>
      </c>
      <c r="F9" s="117" t="s">
        <v>141</v>
      </c>
      <c r="G9" s="381" t="s">
        <v>142</v>
      </c>
      <c r="H9" s="382"/>
    </row>
    <row r="10" spans="1:8" x14ac:dyDescent="0.2">
      <c r="A10" s="118">
        <v>1</v>
      </c>
      <c r="B10" s="119" t="s">
        <v>213</v>
      </c>
      <c r="C10" s="119"/>
      <c r="D10" s="120" t="s">
        <v>145</v>
      </c>
      <c r="E10" s="121"/>
      <c r="F10" s="68" t="s">
        <v>104</v>
      </c>
      <c r="G10" s="383"/>
      <c r="H10" s="384"/>
    </row>
    <row r="11" spans="1:8" x14ac:dyDescent="0.2">
      <c r="A11" s="118">
        <v>2</v>
      </c>
      <c r="B11" s="119" t="s">
        <v>214</v>
      </c>
      <c r="C11" s="119"/>
      <c r="D11" s="120" t="s">
        <v>559</v>
      </c>
      <c r="E11" s="121"/>
      <c r="F11" s="68" t="s">
        <v>104</v>
      </c>
      <c r="G11" s="138"/>
      <c r="H11" s="139"/>
    </row>
    <row r="12" spans="1:8" x14ac:dyDescent="0.2">
      <c r="A12" s="118"/>
      <c r="B12" s="119"/>
      <c r="C12" s="119"/>
      <c r="D12" s="120" t="s">
        <v>216</v>
      </c>
      <c r="F12" s="68" t="s">
        <v>104</v>
      </c>
      <c r="G12" s="138"/>
      <c r="H12" s="139"/>
    </row>
    <row r="13" spans="1:8" x14ac:dyDescent="0.2">
      <c r="A13" s="118"/>
      <c r="B13" s="119"/>
      <c r="C13" s="119"/>
      <c r="D13" s="120" t="s">
        <v>217</v>
      </c>
      <c r="E13" s="121"/>
      <c r="F13" s="68" t="s">
        <v>104</v>
      </c>
      <c r="G13" s="138"/>
      <c r="H13" s="139"/>
    </row>
    <row r="14" spans="1:8" x14ac:dyDescent="0.2">
      <c r="A14" s="118"/>
      <c r="B14" s="136"/>
      <c r="C14" s="136"/>
      <c r="D14" s="74" t="s">
        <v>218</v>
      </c>
      <c r="E14" s="137"/>
      <c r="F14" s="68" t="s">
        <v>104</v>
      </c>
      <c r="G14" s="376"/>
      <c r="H14" s="377"/>
    </row>
    <row r="15" spans="1:8" x14ac:dyDescent="0.2">
      <c r="A15" s="118"/>
      <c r="B15" s="124"/>
      <c r="C15" s="125"/>
      <c r="D15" s="125" t="s">
        <v>219</v>
      </c>
      <c r="E15" s="126"/>
      <c r="F15" s="68" t="s">
        <v>104</v>
      </c>
      <c r="G15" s="376"/>
      <c r="H15" s="377"/>
    </row>
    <row r="16" spans="1:8" x14ac:dyDescent="0.2">
      <c r="A16" s="118"/>
      <c r="B16" s="124"/>
      <c r="C16" s="125"/>
      <c r="D16" s="125" t="s">
        <v>220</v>
      </c>
      <c r="E16" s="126"/>
      <c r="F16" s="68" t="s">
        <v>104</v>
      </c>
      <c r="G16" s="376"/>
      <c r="H16" s="377"/>
    </row>
    <row r="17" spans="1:8" x14ac:dyDescent="0.2">
      <c r="A17" s="118"/>
      <c r="B17" s="124"/>
      <c r="C17" s="125"/>
      <c r="D17" s="125" t="s">
        <v>560</v>
      </c>
      <c r="E17" s="126"/>
      <c r="F17" s="68" t="s">
        <v>104</v>
      </c>
      <c r="G17" s="122"/>
      <c r="H17" s="123"/>
    </row>
    <row r="18" spans="1:8" x14ac:dyDescent="0.2">
      <c r="A18" s="118"/>
      <c r="B18" s="124"/>
      <c r="C18" s="125"/>
      <c r="D18" s="125" t="s">
        <v>561</v>
      </c>
      <c r="E18" s="126"/>
      <c r="F18" s="68" t="s">
        <v>104</v>
      </c>
      <c r="G18" s="376"/>
      <c r="H18" s="377"/>
    </row>
    <row r="19" spans="1:8" x14ac:dyDescent="0.2">
      <c r="A19" s="118"/>
      <c r="B19" s="124"/>
      <c r="C19" s="125"/>
      <c r="D19" s="125" t="s">
        <v>223</v>
      </c>
      <c r="E19" s="126"/>
      <c r="F19" s="68" t="s">
        <v>104</v>
      </c>
      <c r="G19" s="376"/>
      <c r="H19" s="377"/>
    </row>
    <row r="20" spans="1:8" x14ac:dyDescent="0.2">
      <c r="A20" s="118"/>
      <c r="B20" s="124"/>
      <c r="C20" s="125"/>
      <c r="D20" s="125" t="s">
        <v>224</v>
      </c>
      <c r="E20" s="126"/>
      <c r="F20" s="68" t="s">
        <v>104</v>
      </c>
      <c r="G20" s="376"/>
      <c r="H20" s="377"/>
    </row>
    <row r="21" spans="1:8" x14ac:dyDescent="0.2">
      <c r="A21" s="118"/>
      <c r="B21" s="125"/>
      <c r="C21" s="125"/>
      <c r="D21" s="125" t="s">
        <v>225</v>
      </c>
      <c r="E21" s="126"/>
      <c r="F21" s="68" t="s">
        <v>104</v>
      </c>
      <c r="G21" s="376"/>
      <c r="H21" s="377"/>
    </row>
    <row r="22" spans="1:8" x14ac:dyDescent="0.2">
      <c r="A22" s="118"/>
      <c r="B22" s="125"/>
      <c r="C22" s="125"/>
      <c r="D22" s="125" t="s">
        <v>226</v>
      </c>
      <c r="F22" s="427" t="s">
        <v>104</v>
      </c>
      <c r="G22" s="122"/>
      <c r="H22" s="123"/>
    </row>
    <row r="23" spans="1:8" ht="26.25" customHeight="1" x14ac:dyDescent="0.2">
      <c r="A23" s="118">
        <v>3</v>
      </c>
      <c r="B23" s="125" t="s">
        <v>562</v>
      </c>
      <c r="C23" s="125"/>
      <c r="D23" s="125" t="s">
        <v>227</v>
      </c>
      <c r="E23" s="282" t="s">
        <v>563</v>
      </c>
      <c r="F23" s="68" t="s">
        <v>104</v>
      </c>
      <c r="G23" s="376"/>
      <c r="H23" s="377"/>
    </row>
    <row r="24" spans="1:8" ht="25.5" customHeight="1" x14ac:dyDescent="0.2">
      <c r="A24" s="118">
        <v>4</v>
      </c>
      <c r="B24" s="125" t="s">
        <v>228</v>
      </c>
      <c r="C24" s="125"/>
      <c r="D24" s="125" t="s">
        <v>570</v>
      </c>
      <c r="E24" s="126"/>
      <c r="F24" s="68" t="s">
        <v>104</v>
      </c>
      <c r="G24" s="376"/>
      <c r="H24" s="377"/>
    </row>
    <row r="25" spans="1:8" ht="24.75" customHeight="1" x14ac:dyDescent="0.2">
      <c r="A25" s="118">
        <v>5</v>
      </c>
      <c r="B25" s="125" t="s">
        <v>564</v>
      </c>
      <c r="C25" s="125"/>
      <c r="D25" s="125" t="s">
        <v>230</v>
      </c>
      <c r="E25" s="126"/>
      <c r="F25" s="68" t="s">
        <v>104</v>
      </c>
      <c r="G25" s="376"/>
      <c r="H25" s="377"/>
    </row>
    <row r="26" spans="1:8" ht="34.5" customHeight="1" x14ac:dyDescent="0.2">
      <c r="A26" s="118">
        <v>6</v>
      </c>
      <c r="B26" s="125" t="s">
        <v>565</v>
      </c>
      <c r="C26" s="125"/>
      <c r="D26" s="125" t="s">
        <v>566</v>
      </c>
      <c r="E26" s="126"/>
      <c r="F26" s="68" t="s">
        <v>104</v>
      </c>
      <c r="G26" s="277"/>
      <c r="H26" s="278"/>
    </row>
    <row r="27" spans="1:8" ht="33" customHeight="1" x14ac:dyDescent="0.2">
      <c r="A27" s="118">
        <v>7</v>
      </c>
      <c r="B27" s="125" t="s">
        <v>231</v>
      </c>
      <c r="C27" s="125"/>
      <c r="D27" s="125" t="s">
        <v>232</v>
      </c>
      <c r="E27" s="126"/>
      <c r="F27" s="68" t="s">
        <v>104</v>
      </c>
      <c r="G27" s="376"/>
      <c r="H27" s="377"/>
    </row>
    <row r="28" spans="1:8" ht="31.5" customHeight="1" x14ac:dyDescent="0.2">
      <c r="A28" s="118">
        <v>8</v>
      </c>
      <c r="B28" s="125" t="s">
        <v>567</v>
      </c>
      <c r="C28" s="125"/>
      <c r="D28" s="125" t="s">
        <v>573</v>
      </c>
      <c r="E28" s="140"/>
      <c r="F28" s="68" t="s">
        <v>104</v>
      </c>
      <c r="G28" s="376"/>
      <c r="H28" s="377"/>
    </row>
    <row r="29" spans="1:8" ht="31.5" customHeight="1" x14ac:dyDescent="0.2">
      <c r="A29" s="428">
        <v>9</v>
      </c>
      <c r="B29" s="286" t="s">
        <v>572</v>
      </c>
      <c r="C29" s="286"/>
      <c r="D29" s="286" t="s">
        <v>571</v>
      </c>
      <c r="E29" s="140"/>
      <c r="F29" s="68" t="s">
        <v>104</v>
      </c>
      <c r="G29" s="280"/>
      <c r="H29" s="281"/>
    </row>
    <row r="30" spans="1:8" ht="23.25" customHeight="1" x14ac:dyDescent="0.2">
      <c r="A30" s="118">
        <v>10</v>
      </c>
      <c r="B30" s="125" t="s">
        <v>574</v>
      </c>
      <c r="C30" s="125"/>
      <c r="D30" s="125" t="s">
        <v>566</v>
      </c>
      <c r="E30" s="429" t="s">
        <v>575</v>
      </c>
      <c r="F30" s="68" t="s">
        <v>104</v>
      </c>
      <c r="G30" s="376"/>
      <c r="H30" s="377"/>
    </row>
    <row r="31" spans="1:8" ht="24.75" customHeight="1" x14ac:dyDescent="0.2">
      <c r="A31" s="118">
        <v>11</v>
      </c>
      <c r="B31" s="125" t="s">
        <v>577</v>
      </c>
      <c r="C31" s="125"/>
      <c r="D31" s="125"/>
      <c r="E31" s="429" t="s">
        <v>576</v>
      </c>
      <c r="F31" s="68" t="s">
        <v>104</v>
      </c>
      <c r="G31" s="376"/>
      <c r="H31" s="377"/>
    </row>
    <row r="32" spans="1:8" ht="28.5" customHeight="1" x14ac:dyDescent="0.2">
      <c r="A32" s="118">
        <v>12</v>
      </c>
      <c r="B32" s="125" t="s">
        <v>202</v>
      </c>
      <c r="C32" s="125"/>
      <c r="D32" s="125" t="s">
        <v>233</v>
      </c>
      <c r="E32" s="126"/>
      <c r="F32" s="68" t="s">
        <v>104</v>
      </c>
      <c r="G32" s="376"/>
      <c r="H32" s="377"/>
    </row>
    <row r="33" spans="1:8" ht="31.5" customHeight="1" x14ac:dyDescent="0.2">
      <c r="A33" s="118">
        <v>13</v>
      </c>
      <c r="B33" s="119" t="s">
        <v>213</v>
      </c>
      <c r="C33" s="119"/>
      <c r="D33" s="120" t="s">
        <v>145</v>
      </c>
      <c r="E33" s="121"/>
      <c r="F33" s="68" t="s">
        <v>104</v>
      </c>
      <c r="G33" s="376"/>
      <c r="H33" s="377"/>
    </row>
    <row r="34" spans="1:8" ht="30" customHeight="1" x14ac:dyDescent="0.2">
      <c r="A34" s="118">
        <v>14</v>
      </c>
      <c r="B34" s="119" t="s">
        <v>234</v>
      </c>
      <c r="C34" s="119"/>
      <c r="D34" s="120" t="s">
        <v>579</v>
      </c>
      <c r="E34" s="121"/>
      <c r="F34" s="68" t="s">
        <v>104</v>
      </c>
      <c r="G34" s="122"/>
      <c r="H34" s="123"/>
    </row>
    <row r="35" spans="1:8" ht="25.5" customHeight="1" x14ac:dyDescent="0.2">
      <c r="A35" s="118">
        <v>15</v>
      </c>
      <c r="B35" s="119" t="s">
        <v>580</v>
      </c>
      <c r="C35" s="119"/>
      <c r="D35" s="120" t="s">
        <v>578</v>
      </c>
      <c r="E35" s="121"/>
      <c r="F35" s="68" t="s">
        <v>104</v>
      </c>
      <c r="G35" s="122"/>
      <c r="H35" s="123"/>
    </row>
    <row r="36" spans="1:8" ht="12.75" customHeight="1" x14ac:dyDescent="0.2">
      <c r="A36" s="118"/>
      <c r="B36" s="125"/>
      <c r="C36" s="125"/>
      <c r="D36" s="125" t="s">
        <v>236</v>
      </c>
      <c r="E36" s="126"/>
      <c r="F36" s="68" t="s">
        <v>104</v>
      </c>
      <c r="G36" s="122"/>
      <c r="H36" s="123"/>
    </row>
    <row r="37" spans="1:8" ht="12.75" customHeight="1" x14ac:dyDescent="0.2">
      <c r="A37" s="118"/>
      <c r="B37" s="125"/>
      <c r="C37" s="125"/>
      <c r="D37" s="125" t="s">
        <v>237</v>
      </c>
      <c r="E37" s="126"/>
      <c r="F37" s="68" t="s">
        <v>104</v>
      </c>
      <c r="G37" s="122"/>
      <c r="H37" s="123"/>
    </row>
    <row r="38" spans="1:8" ht="12.75" customHeight="1" x14ac:dyDescent="0.2">
      <c r="A38" s="118"/>
      <c r="B38" s="125"/>
      <c r="C38" s="125"/>
      <c r="D38" s="125" t="s">
        <v>238</v>
      </c>
      <c r="E38" s="126"/>
      <c r="F38" s="68" t="s">
        <v>104</v>
      </c>
      <c r="G38" s="122"/>
      <c r="H38" s="123"/>
    </row>
    <row r="39" spans="1:8" ht="12.75" customHeight="1" x14ac:dyDescent="0.2">
      <c r="A39" s="118"/>
      <c r="B39" s="125"/>
      <c r="C39" s="125"/>
      <c r="D39" s="125" t="s">
        <v>239</v>
      </c>
      <c r="E39" s="126"/>
      <c r="F39" s="68" t="s">
        <v>104</v>
      </c>
      <c r="G39" s="122"/>
      <c r="H39" s="123"/>
    </row>
    <row r="40" spans="1:8" ht="12.75" customHeight="1" x14ac:dyDescent="0.2">
      <c r="A40" s="118"/>
      <c r="B40" s="125"/>
      <c r="C40" s="125"/>
      <c r="D40" s="125" t="s">
        <v>240</v>
      </c>
      <c r="E40" s="126"/>
      <c r="F40" s="68" t="s">
        <v>104</v>
      </c>
      <c r="G40" s="122"/>
      <c r="H40" s="123"/>
    </row>
    <row r="41" spans="1:8" ht="12.75" customHeight="1" x14ac:dyDescent="0.2">
      <c r="A41" s="118"/>
      <c r="B41" s="125"/>
      <c r="C41" s="125"/>
      <c r="D41" s="125"/>
      <c r="E41" s="126"/>
      <c r="F41" s="68"/>
      <c r="G41" s="122"/>
      <c r="H41" s="123"/>
    </row>
    <row r="42" spans="1:8" x14ac:dyDescent="0.2">
      <c r="A42" s="118"/>
      <c r="B42" s="125"/>
      <c r="C42" s="125"/>
      <c r="D42" s="125"/>
      <c r="E42" s="126"/>
      <c r="F42" s="68"/>
      <c r="G42" s="122"/>
      <c r="H42" s="123"/>
    </row>
    <row r="43" spans="1:8" x14ac:dyDescent="0.2">
      <c r="A43" s="118"/>
      <c r="B43" s="125"/>
      <c r="C43" s="125"/>
      <c r="D43" s="125"/>
      <c r="E43" s="126"/>
      <c r="F43" s="68"/>
      <c r="G43" s="376"/>
      <c r="H43" s="377"/>
    </row>
    <row r="44" spans="1:8" x14ac:dyDescent="0.2">
      <c r="A44" s="127"/>
      <c r="B44" s="128" t="s">
        <v>170</v>
      </c>
      <c r="C44" s="128"/>
      <c r="D44" s="129"/>
      <c r="E44" s="283"/>
      <c r="F44" s="68" t="s">
        <v>118</v>
      </c>
      <c r="G44" s="374"/>
      <c r="H44" s="375"/>
    </row>
    <row r="49" spans="1:8" ht="15.75" x14ac:dyDescent="0.2">
      <c r="A49" s="385" t="s">
        <v>591</v>
      </c>
      <c r="B49" s="385"/>
      <c r="C49" s="385"/>
      <c r="D49" s="385"/>
      <c r="E49" s="385"/>
      <c r="F49" s="385"/>
      <c r="G49" s="385"/>
      <c r="H49" s="385"/>
    </row>
    <row r="50" spans="1:8" x14ac:dyDescent="0.2">
      <c r="A50" s="85"/>
      <c r="B50" s="86" t="s">
        <v>120</v>
      </c>
      <c r="C50" s="86"/>
      <c r="D50" s="87" t="s">
        <v>206</v>
      </c>
      <c r="E50" s="88"/>
      <c r="F50" s="89" t="s">
        <v>121</v>
      </c>
      <c r="G50" s="90" t="s">
        <v>241</v>
      </c>
      <c r="H50" s="91"/>
    </row>
    <row r="51" spans="1:8" x14ac:dyDescent="0.2">
      <c r="A51" s="92"/>
      <c r="B51" s="93" t="s">
        <v>123</v>
      </c>
      <c r="C51" s="94"/>
      <c r="D51" s="386" t="s">
        <v>210</v>
      </c>
      <c r="E51" s="387"/>
      <c r="F51" s="388"/>
      <c r="G51" s="389"/>
      <c r="H51" s="91"/>
    </row>
    <row r="52" spans="1:8" x14ac:dyDescent="0.2">
      <c r="A52" s="95"/>
      <c r="B52" s="93" t="s">
        <v>125</v>
      </c>
      <c r="C52" s="94"/>
      <c r="D52" s="386"/>
      <c r="E52" s="387"/>
      <c r="F52" s="388"/>
      <c r="G52" s="389"/>
      <c r="H52" s="91"/>
    </row>
    <row r="53" spans="1:8" x14ac:dyDescent="0.2">
      <c r="A53" s="95"/>
      <c r="B53" s="93" t="s">
        <v>126</v>
      </c>
      <c r="C53" s="96"/>
      <c r="D53" s="394" t="s">
        <v>587</v>
      </c>
      <c r="E53" s="393"/>
      <c r="F53" s="393"/>
      <c r="G53" s="393"/>
      <c r="H53" s="91"/>
    </row>
    <row r="54" spans="1:8" x14ac:dyDescent="0.2">
      <c r="A54" s="97"/>
      <c r="B54" s="98" t="s">
        <v>128</v>
      </c>
      <c r="C54" s="99"/>
      <c r="D54" s="390" t="s">
        <v>590</v>
      </c>
      <c r="E54" s="388"/>
      <c r="F54" s="388"/>
      <c r="G54" s="389"/>
      <c r="H54" s="100"/>
    </row>
    <row r="55" spans="1:8" ht="15.75" customHeight="1" x14ac:dyDescent="0.2">
      <c r="A55" s="101"/>
      <c r="B55" s="102" t="s">
        <v>130</v>
      </c>
      <c r="C55" s="102"/>
      <c r="D55" s="103" t="s">
        <v>589</v>
      </c>
      <c r="E55" s="104"/>
      <c r="F55" s="105" t="s">
        <v>131</v>
      </c>
      <c r="G55" s="106"/>
      <c r="H55" s="107"/>
    </row>
    <row r="56" spans="1:8" x14ac:dyDescent="0.2">
      <c r="A56" s="108"/>
      <c r="B56" s="109" t="s">
        <v>133</v>
      </c>
      <c r="C56" s="109"/>
      <c r="D56" s="110" t="s">
        <v>212</v>
      </c>
      <c r="E56" s="111"/>
      <c r="F56" s="112" t="s">
        <v>134</v>
      </c>
      <c r="G56" s="113" t="s">
        <v>555</v>
      </c>
      <c r="H56" s="114"/>
    </row>
    <row r="57" spans="1:8" ht="25.5" x14ac:dyDescent="0.2">
      <c r="A57" s="115" t="s">
        <v>136</v>
      </c>
      <c r="B57" s="116" t="s">
        <v>137</v>
      </c>
      <c r="C57" s="116" t="s">
        <v>138</v>
      </c>
      <c r="D57" s="116" t="s">
        <v>139</v>
      </c>
      <c r="E57" s="116" t="s">
        <v>140</v>
      </c>
      <c r="F57" s="117" t="s">
        <v>141</v>
      </c>
      <c r="G57" s="381" t="s">
        <v>142</v>
      </c>
      <c r="H57" s="382"/>
    </row>
    <row r="58" spans="1:8" x14ac:dyDescent="0.2">
      <c r="A58" s="118">
        <v>1</v>
      </c>
      <c r="B58" s="119" t="s">
        <v>213</v>
      </c>
      <c r="C58" s="119"/>
      <c r="D58" s="120" t="s">
        <v>145</v>
      </c>
      <c r="E58" s="121"/>
      <c r="F58" s="68" t="s">
        <v>104</v>
      </c>
      <c r="G58" s="383"/>
      <c r="H58" s="384"/>
    </row>
    <row r="59" spans="1:8" x14ac:dyDescent="0.2">
      <c r="A59" s="118">
        <v>2</v>
      </c>
      <c r="B59" s="119" t="s">
        <v>214</v>
      </c>
      <c r="C59" s="119"/>
      <c r="D59" s="120" t="s">
        <v>215</v>
      </c>
      <c r="E59" s="121"/>
      <c r="F59" s="68" t="s">
        <v>104</v>
      </c>
      <c r="G59" s="138"/>
      <c r="H59" s="139"/>
    </row>
    <row r="60" spans="1:8" x14ac:dyDescent="0.2">
      <c r="A60" s="118"/>
      <c r="B60" s="119"/>
      <c r="C60" s="119"/>
      <c r="D60" s="120" t="s">
        <v>216</v>
      </c>
      <c r="E60" s="121"/>
      <c r="F60" s="68" t="s">
        <v>104</v>
      </c>
      <c r="G60" s="138"/>
      <c r="H60" s="139"/>
    </row>
    <row r="61" spans="1:8" x14ac:dyDescent="0.2">
      <c r="A61" s="118"/>
      <c r="B61" s="119"/>
      <c r="C61" s="119"/>
      <c r="D61" s="120" t="s">
        <v>217</v>
      </c>
      <c r="E61" s="121"/>
      <c r="F61" s="68" t="s">
        <v>104</v>
      </c>
      <c r="G61" s="138"/>
      <c r="H61" s="139"/>
    </row>
    <row r="62" spans="1:8" x14ac:dyDescent="0.2">
      <c r="A62" s="118"/>
      <c r="B62" s="136"/>
      <c r="C62" s="136"/>
      <c r="D62" s="74" t="s">
        <v>218</v>
      </c>
      <c r="E62" s="137"/>
      <c r="F62" s="68" t="s">
        <v>104</v>
      </c>
      <c r="G62" s="376"/>
      <c r="H62" s="377"/>
    </row>
    <row r="63" spans="1:8" x14ac:dyDescent="0.2">
      <c r="A63" s="118"/>
      <c r="B63" s="124"/>
      <c r="C63" s="125"/>
      <c r="D63" s="125" t="s">
        <v>219</v>
      </c>
      <c r="E63" s="126"/>
      <c r="F63" s="68" t="s">
        <v>104</v>
      </c>
      <c r="G63" s="376"/>
      <c r="H63" s="377"/>
    </row>
    <row r="64" spans="1:8" x14ac:dyDescent="0.2">
      <c r="A64" s="118"/>
      <c r="B64" s="124"/>
      <c r="C64" s="125"/>
      <c r="D64" s="125" t="s">
        <v>220</v>
      </c>
      <c r="E64" s="126"/>
      <c r="F64" s="68" t="s">
        <v>104</v>
      </c>
      <c r="G64" s="376"/>
      <c r="H64" s="377"/>
    </row>
    <row r="65" spans="1:8" x14ac:dyDescent="0.2">
      <c r="A65" s="118"/>
      <c r="B65" s="124"/>
      <c r="C65" s="125"/>
      <c r="D65" s="125" t="s">
        <v>221</v>
      </c>
      <c r="E65" s="126"/>
      <c r="F65" s="68" t="s">
        <v>104</v>
      </c>
      <c r="G65" s="122"/>
      <c r="H65" s="123"/>
    </row>
    <row r="66" spans="1:8" x14ac:dyDescent="0.2">
      <c r="A66" s="118"/>
      <c r="B66" s="124"/>
      <c r="C66" s="125"/>
      <c r="D66" s="125" t="s">
        <v>222</v>
      </c>
      <c r="E66" s="126"/>
      <c r="F66" s="68" t="s">
        <v>104</v>
      </c>
      <c r="G66" s="376"/>
      <c r="H66" s="377"/>
    </row>
    <row r="67" spans="1:8" x14ac:dyDescent="0.2">
      <c r="A67" s="118"/>
      <c r="B67" s="124"/>
      <c r="C67" s="125"/>
      <c r="D67" s="125" t="s">
        <v>242</v>
      </c>
      <c r="E67" s="126"/>
      <c r="F67" s="68" t="s">
        <v>104</v>
      </c>
      <c r="G67" s="376"/>
      <c r="H67" s="377"/>
    </row>
    <row r="68" spans="1:8" x14ac:dyDescent="0.2">
      <c r="A68" s="118"/>
      <c r="B68" s="124"/>
      <c r="C68" s="125"/>
      <c r="D68" s="125" t="s">
        <v>224</v>
      </c>
      <c r="E68" s="429" t="s">
        <v>590</v>
      </c>
      <c r="F68" s="68" t="s">
        <v>104</v>
      </c>
      <c r="G68" s="376"/>
      <c r="H68" s="377"/>
    </row>
    <row r="69" spans="1:8" x14ac:dyDescent="0.2">
      <c r="A69" s="118"/>
      <c r="B69" s="125"/>
      <c r="C69" s="125"/>
      <c r="D69" s="125" t="s">
        <v>225</v>
      </c>
      <c r="E69" s="429" t="s">
        <v>592</v>
      </c>
      <c r="F69" s="68" t="s">
        <v>104</v>
      </c>
      <c r="G69" s="376"/>
      <c r="H69" s="377"/>
    </row>
    <row r="70" spans="1:8" ht="21" customHeight="1" x14ac:dyDescent="0.2">
      <c r="A70" s="118"/>
      <c r="B70" s="125"/>
      <c r="C70" s="125"/>
      <c r="D70" s="125" t="s">
        <v>226</v>
      </c>
      <c r="E70" s="126"/>
      <c r="F70" s="68" t="s">
        <v>104</v>
      </c>
      <c r="G70" s="122"/>
      <c r="H70" s="123"/>
    </row>
    <row r="71" spans="1:8" ht="19.5" customHeight="1" x14ac:dyDescent="0.2">
      <c r="A71" s="118">
        <v>3</v>
      </c>
      <c r="B71" s="125" t="s">
        <v>562</v>
      </c>
      <c r="C71" s="125"/>
      <c r="D71" s="125" t="s">
        <v>227</v>
      </c>
      <c r="E71" s="429" t="s">
        <v>563</v>
      </c>
      <c r="F71" s="68" t="s">
        <v>104</v>
      </c>
      <c r="G71" s="376"/>
      <c r="H71" s="377"/>
    </row>
    <row r="72" spans="1:8" ht="21" customHeight="1" x14ac:dyDescent="0.2">
      <c r="A72" s="118">
        <v>4</v>
      </c>
      <c r="B72" s="125" t="s">
        <v>228</v>
      </c>
      <c r="C72" s="125"/>
      <c r="D72" s="125" t="s">
        <v>229</v>
      </c>
      <c r="E72" s="126"/>
      <c r="F72" s="68" t="s">
        <v>104</v>
      </c>
      <c r="G72" s="376"/>
      <c r="H72" s="377"/>
    </row>
    <row r="73" spans="1:8" ht="27" customHeight="1" x14ac:dyDescent="0.2">
      <c r="A73" s="118">
        <v>5</v>
      </c>
      <c r="B73" s="125" t="s">
        <v>564</v>
      </c>
      <c r="C73" s="125"/>
      <c r="D73" s="125" t="s">
        <v>230</v>
      </c>
      <c r="E73" s="126"/>
      <c r="F73" s="68" t="s">
        <v>104</v>
      </c>
      <c r="G73" s="376"/>
      <c r="H73" s="377"/>
    </row>
    <row r="74" spans="1:8" ht="27.75" customHeight="1" x14ac:dyDescent="0.2">
      <c r="A74" s="428">
        <v>6</v>
      </c>
      <c r="B74" s="286" t="s">
        <v>593</v>
      </c>
      <c r="C74" s="286"/>
      <c r="D74" s="286" t="s">
        <v>566</v>
      </c>
      <c r="E74" s="429" t="s">
        <v>594</v>
      </c>
      <c r="F74" s="68" t="s">
        <v>104</v>
      </c>
      <c r="G74" s="280"/>
      <c r="H74" s="281"/>
    </row>
    <row r="75" spans="1:8" ht="21" customHeight="1" x14ac:dyDescent="0.2">
      <c r="A75" s="118">
        <v>7</v>
      </c>
      <c r="B75" s="125" t="s">
        <v>231</v>
      </c>
      <c r="C75" s="125"/>
      <c r="D75" s="125" t="s">
        <v>232</v>
      </c>
      <c r="E75" s="126"/>
      <c r="F75" s="68" t="s">
        <v>104</v>
      </c>
      <c r="G75" s="376"/>
      <c r="H75" s="377"/>
    </row>
    <row r="76" spans="1:8" ht="21.75" customHeight="1" x14ac:dyDescent="0.2">
      <c r="A76" s="118">
        <v>8</v>
      </c>
      <c r="B76" s="125" t="s">
        <v>564</v>
      </c>
      <c r="C76" s="125"/>
      <c r="D76" s="125" t="s">
        <v>573</v>
      </c>
      <c r="E76" s="140"/>
      <c r="F76" s="68" t="s">
        <v>104</v>
      </c>
      <c r="G76" s="376"/>
      <c r="H76" s="377"/>
    </row>
    <row r="77" spans="1:8" ht="32.25" customHeight="1" x14ac:dyDescent="0.2">
      <c r="A77" s="428">
        <v>9</v>
      </c>
      <c r="B77" s="286" t="s">
        <v>595</v>
      </c>
      <c r="C77" s="286"/>
      <c r="D77" s="286" t="s">
        <v>566</v>
      </c>
      <c r="E77" s="126" t="s">
        <v>596</v>
      </c>
      <c r="F77" s="68" t="s">
        <v>104</v>
      </c>
      <c r="G77" s="280"/>
      <c r="H77" s="281"/>
    </row>
    <row r="78" spans="1:8" ht="33.75" customHeight="1" x14ac:dyDescent="0.2">
      <c r="A78" s="118">
        <v>10</v>
      </c>
      <c r="B78" s="125" t="s">
        <v>597</v>
      </c>
      <c r="C78" s="125"/>
      <c r="D78" s="125" t="s">
        <v>566</v>
      </c>
      <c r="E78" s="429" t="s">
        <v>598</v>
      </c>
      <c r="F78" s="68" t="s">
        <v>104</v>
      </c>
      <c r="G78" s="376"/>
      <c r="H78" s="377"/>
    </row>
    <row r="79" spans="1:8" ht="27.75" customHeight="1" x14ac:dyDescent="0.2">
      <c r="A79" s="428">
        <v>11</v>
      </c>
      <c r="B79" s="286" t="s">
        <v>599</v>
      </c>
      <c r="C79" s="286"/>
      <c r="D79" s="286" t="s">
        <v>566</v>
      </c>
      <c r="E79" s="429" t="s">
        <v>600</v>
      </c>
      <c r="F79" s="68" t="s">
        <v>104</v>
      </c>
      <c r="G79" s="280"/>
      <c r="H79" s="281"/>
    </row>
    <row r="80" spans="1:8" ht="29.25" customHeight="1" x14ac:dyDescent="0.2">
      <c r="A80" s="118">
        <v>12</v>
      </c>
      <c r="B80" s="125" t="s">
        <v>588</v>
      </c>
      <c r="C80" s="125"/>
      <c r="D80" s="125" t="s">
        <v>601</v>
      </c>
      <c r="E80" s="126"/>
      <c r="F80" s="68" t="s">
        <v>104</v>
      </c>
      <c r="G80" s="376"/>
      <c r="H80" s="377"/>
    </row>
    <row r="81" spans="1:8" ht="25.5" customHeight="1" x14ac:dyDescent="0.2">
      <c r="A81" s="118">
        <v>13</v>
      </c>
      <c r="B81" s="125" t="s">
        <v>202</v>
      </c>
      <c r="C81" s="125"/>
      <c r="D81" s="125" t="s">
        <v>233</v>
      </c>
      <c r="E81" s="126"/>
      <c r="F81" s="68" t="s">
        <v>104</v>
      </c>
      <c r="G81" s="122"/>
      <c r="H81" s="123"/>
    </row>
    <row r="82" spans="1:8" ht="24.75" customHeight="1" x14ac:dyDescent="0.2">
      <c r="A82" s="118">
        <v>14</v>
      </c>
      <c r="B82" s="119" t="s">
        <v>213</v>
      </c>
      <c r="C82" s="125"/>
      <c r="D82" s="120" t="s">
        <v>145</v>
      </c>
      <c r="E82" s="126"/>
      <c r="F82" s="68" t="s">
        <v>104</v>
      </c>
      <c r="G82" s="376"/>
      <c r="H82" s="377"/>
    </row>
    <row r="83" spans="1:8" ht="34.5" customHeight="1" x14ac:dyDescent="0.2">
      <c r="A83" s="118">
        <v>15</v>
      </c>
      <c r="B83" s="119" t="s">
        <v>245</v>
      </c>
      <c r="C83" s="119"/>
      <c r="D83" s="120" t="s">
        <v>235</v>
      </c>
      <c r="E83" s="121"/>
      <c r="F83" s="68" t="s">
        <v>104</v>
      </c>
      <c r="G83" s="122"/>
      <c r="H83" s="123"/>
    </row>
    <row r="84" spans="1:8" ht="26.25" customHeight="1" x14ac:dyDescent="0.2">
      <c r="A84" s="118">
        <v>16</v>
      </c>
      <c r="B84" s="119" t="s">
        <v>246</v>
      </c>
      <c r="C84" s="119"/>
      <c r="D84" s="120" t="s">
        <v>215</v>
      </c>
      <c r="E84" s="121"/>
      <c r="F84" s="68" t="s">
        <v>104</v>
      </c>
      <c r="G84" s="122"/>
      <c r="H84" s="123"/>
    </row>
    <row r="85" spans="1:8" x14ac:dyDescent="0.2">
      <c r="A85" s="118">
        <v>17</v>
      </c>
      <c r="B85" s="125"/>
      <c r="C85" s="125"/>
      <c r="D85" s="125" t="s">
        <v>236</v>
      </c>
      <c r="E85" s="126"/>
      <c r="F85" s="68" t="s">
        <v>104</v>
      </c>
      <c r="G85" s="122"/>
      <c r="H85" s="123"/>
    </row>
    <row r="86" spans="1:8" x14ac:dyDescent="0.2">
      <c r="A86" s="118"/>
      <c r="B86" s="125"/>
      <c r="C86" s="125"/>
      <c r="D86" s="125" t="s">
        <v>237</v>
      </c>
      <c r="E86" s="126"/>
      <c r="F86" s="68" t="s">
        <v>104</v>
      </c>
      <c r="G86" s="122"/>
      <c r="H86" s="123"/>
    </row>
    <row r="87" spans="1:8" x14ac:dyDescent="0.2">
      <c r="A87" s="118"/>
      <c r="B87" s="125"/>
      <c r="C87" s="125"/>
      <c r="D87" s="125" t="s">
        <v>238</v>
      </c>
      <c r="E87" s="126"/>
      <c r="F87" s="68" t="s">
        <v>104</v>
      </c>
      <c r="G87" s="122"/>
      <c r="H87" s="123"/>
    </row>
    <row r="88" spans="1:8" x14ac:dyDescent="0.2">
      <c r="A88" s="118"/>
      <c r="B88" s="125"/>
      <c r="C88" s="125"/>
      <c r="D88" s="125" t="s">
        <v>239</v>
      </c>
      <c r="E88" s="126"/>
      <c r="F88" s="68" t="s">
        <v>104</v>
      </c>
      <c r="G88" s="122"/>
      <c r="H88" s="123"/>
    </row>
    <row r="89" spans="1:8" x14ac:dyDescent="0.2">
      <c r="A89" s="118"/>
      <c r="B89" s="125"/>
      <c r="C89" s="125"/>
      <c r="D89" s="125" t="s">
        <v>240</v>
      </c>
      <c r="E89" s="126"/>
      <c r="F89" s="68" t="s">
        <v>104</v>
      </c>
      <c r="G89" s="122"/>
      <c r="H89" s="123"/>
    </row>
    <row r="90" spans="1:8" x14ac:dyDescent="0.2">
      <c r="A90" s="118"/>
      <c r="B90" s="125"/>
      <c r="C90" s="125"/>
      <c r="D90" s="125" t="s">
        <v>244</v>
      </c>
      <c r="E90" s="126"/>
      <c r="F90" s="68" t="s">
        <v>104</v>
      </c>
      <c r="G90" s="122"/>
      <c r="H90" s="123"/>
    </row>
    <row r="91" spans="1:8" x14ac:dyDescent="0.2">
      <c r="A91" s="118"/>
      <c r="B91" s="125"/>
      <c r="C91" s="125"/>
      <c r="D91" s="125"/>
      <c r="E91" s="126"/>
      <c r="F91" s="68" t="s">
        <v>104</v>
      </c>
      <c r="G91" s="376"/>
      <c r="H91" s="377"/>
    </row>
    <row r="92" spans="1:8" ht="13.5" thickBot="1" x14ac:dyDescent="0.25">
      <c r="A92" s="127"/>
      <c r="B92" s="128" t="s">
        <v>170</v>
      </c>
      <c r="C92" s="128"/>
      <c r="D92" s="129"/>
      <c r="E92" s="129"/>
      <c r="F92" s="68" t="s">
        <v>104</v>
      </c>
      <c r="G92" s="374"/>
      <c r="H92" s="375"/>
    </row>
  </sheetData>
  <mergeCells count="49">
    <mergeCell ref="A1:H1"/>
    <mergeCell ref="D3:G3"/>
    <mergeCell ref="D4:G4"/>
    <mergeCell ref="D5:G5"/>
    <mergeCell ref="D6:G6"/>
    <mergeCell ref="G9:H9"/>
    <mergeCell ref="G10:H10"/>
    <mergeCell ref="G14:H14"/>
    <mergeCell ref="G15:H15"/>
    <mergeCell ref="G16:H16"/>
    <mergeCell ref="G18:H18"/>
    <mergeCell ref="G19:H19"/>
    <mergeCell ref="G20:H20"/>
    <mergeCell ref="G21:H21"/>
    <mergeCell ref="G23:H23"/>
    <mergeCell ref="G24:H24"/>
    <mergeCell ref="G25:H25"/>
    <mergeCell ref="G27:H27"/>
    <mergeCell ref="G28:H28"/>
    <mergeCell ref="G30:H30"/>
    <mergeCell ref="G31:H31"/>
    <mergeCell ref="G32:H32"/>
    <mergeCell ref="G33:H33"/>
    <mergeCell ref="G43:H43"/>
    <mergeCell ref="G44:H44"/>
    <mergeCell ref="A49:H49"/>
    <mergeCell ref="D51:G51"/>
    <mergeCell ref="D52:G52"/>
    <mergeCell ref="D53:G53"/>
    <mergeCell ref="D54:G54"/>
    <mergeCell ref="G57:H57"/>
    <mergeCell ref="G58:H58"/>
    <mergeCell ref="G62:H62"/>
    <mergeCell ref="G63:H63"/>
    <mergeCell ref="G64:H64"/>
    <mergeCell ref="G66:H66"/>
    <mergeCell ref="G67:H67"/>
    <mergeCell ref="G68:H68"/>
    <mergeCell ref="G69:H69"/>
    <mergeCell ref="G71:H71"/>
    <mergeCell ref="G72:H72"/>
    <mergeCell ref="G73:H73"/>
    <mergeCell ref="G75:H75"/>
    <mergeCell ref="G76:H76"/>
    <mergeCell ref="G78:H78"/>
    <mergeCell ref="G80:H80"/>
    <mergeCell ref="G82:H82"/>
    <mergeCell ref="G91:H91"/>
    <mergeCell ref="G92:H92"/>
  </mergeCells>
  <phoneticPr fontId="7" type="noConversion"/>
  <conditionalFormatting sqref="F10:F44 F58:F92">
    <cfRule type="cellIs" dxfId="26" priority="52" stopIfTrue="1" operator="equal">
      <formula>"F"</formula>
    </cfRule>
    <cfRule type="cellIs" dxfId="25" priority="53" stopIfTrue="1" operator="equal">
      <formula>"B"</formula>
    </cfRule>
    <cfRule type="cellIs" dxfId="24" priority="54"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44 F58:F92" xr:uid="{00000000-0002-0000-0A00-000000000000}">
      <formula1>"U,P,F,B,S,n/a"</formula1>
    </dataValidation>
  </dataValidations>
  <hyperlinks>
    <hyperlink ref="G2" location="'Schedule Blend'!A1" display="UC004-01" xr:uid="{00000000-0004-0000-0A00-000000000000}"/>
    <hyperlink ref="G50" location="'Schedule Blend'!A1" display="UC004-02" xr:uid="{00000000-0004-0000-0A00-000001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2"/>
  <sheetViews>
    <sheetView workbookViewId="0">
      <pane ySplit="12" topLeftCell="A13" activePane="bottomLeft" state="frozen"/>
      <selection pane="bottomLeft" activeCell="B15" sqref="B15"/>
    </sheetView>
  </sheetViews>
  <sheetFormatPr defaultColWidth="9.140625" defaultRowHeight="12.75" x14ac:dyDescent="0.2"/>
  <cols>
    <col min="1" max="1" width="5.28515625" style="39" customWidth="1"/>
    <col min="2" max="2" width="41.5703125" style="39" customWidth="1"/>
    <col min="3"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69" t="str">
        <f ca="1">MID(CELL("filename",A7),FIND("]",CELL("filename"),1)+1,255)</f>
        <v>Re-Schedule Blend</v>
      </c>
      <c r="B1" s="369"/>
      <c r="C1" s="369"/>
      <c r="D1" s="369"/>
      <c r="E1" s="369"/>
      <c r="F1" s="369"/>
      <c r="G1" s="369"/>
      <c r="H1" s="369"/>
      <c r="I1" s="369"/>
    </row>
    <row r="2" spans="1:9" ht="3.75" customHeight="1" x14ac:dyDescent="0.3">
      <c r="A2" s="41"/>
      <c r="B2" s="41"/>
      <c r="C2" s="41"/>
      <c r="D2" s="41"/>
      <c r="E2" s="41"/>
      <c r="F2" s="41"/>
      <c r="G2" s="41"/>
      <c r="H2" s="41"/>
      <c r="I2" s="41"/>
    </row>
    <row r="3" spans="1:9" s="37" customFormat="1" x14ac:dyDescent="0.2">
      <c r="A3" s="42"/>
      <c r="B3" s="42"/>
      <c r="C3" s="42"/>
      <c r="D3" s="43"/>
      <c r="E3" s="43" t="s">
        <v>102</v>
      </c>
      <c r="F3" s="44"/>
      <c r="G3" s="45"/>
      <c r="H3" s="42"/>
      <c r="I3" s="42"/>
    </row>
    <row r="4" spans="1:9" s="37" customFormat="1" ht="12" x14ac:dyDescent="0.2">
      <c r="A4" s="42"/>
      <c r="B4" s="42"/>
      <c r="C4" s="42"/>
      <c r="D4" s="46" t="s">
        <v>103</v>
      </c>
      <c r="E4" s="47">
        <f>COUNTIF($D$12:$D$13,"U")</f>
        <v>0</v>
      </c>
      <c r="F4" s="48" t="str">
        <f t="shared" ref="F4:F8" si="0">IF($E$9=0,"-",$E4/$E$9)</f>
        <v>-</v>
      </c>
      <c r="G4" s="49">
        <f>SUMIF($D$12:$D$13,"U",$G$12:$G$13)/60</f>
        <v>0</v>
      </c>
      <c r="H4" s="42"/>
      <c r="I4" s="42"/>
    </row>
    <row r="5" spans="1:9" s="37" customFormat="1" ht="12" x14ac:dyDescent="0.2">
      <c r="A5" s="42"/>
      <c r="B5" s="42"/>
      <c r="C5" s="42"/>
      <c r="D5" s="46" t="s">
        <v>104</v>
      </c>
      <c r="E5" s="47">
        <f>COUNTIF($D$12:$D$13,"P")</f>
        <v>0</v>
      </c>
      <c r="F5" s="48" t="str">
        <f t="shared" si="0"/>
        <v>-</v>
      </c>
      <c r="G5" s="50">
        <f>SUMIF($D$12:$D$13,"P",$G$12:$G$13)/60</f>
        <v>0</v>
      </c>
      <c r="H5" s="42"/>
      <c r="I5" s="42"/>
    </row>
    <row r="6" spans="1:9" s="37" customFormat="1" ht="12" x14ac:dyDescent="0.2">
      <c r="A6" s="42"/>
      <c r="B6" s="42"/>
      <c r="C6" s="42"/>
      <c r="D6" s="46" t="s">
        <v>105</v>
      </c>
      <c r="E6" s="47">
        <f>COUNTIF($D$12:$D$13,"F")</f>
        <v>0</v>
      </c>
      <c r="F6" s="48" t="str">
        <f t="shared" si="0"/>
        <v>-</v>
      </c>
      <c r="G6" s="50">
        <f>SUMIF($D$12:$D$13,"F",$G$12:$G$13)/60</f>
        <v>0</v>
      </c>
      <c r="H6" s="42"/>
      <c r="I6" s="42"/>
    </row>
    <row r="7" spans="1:9" s="37" customFormat="1" ht="12" x14ac:dyDescent="0.2">
      <c r="A7" s="51"/>
      <c r="B7" s="51"/>
      <c r="C7" s="52"/>
      <c r="D7" s="46" t="s">
        <v>106</v>
      </c>
      <c r="E7" s="47">
        <f>COUNTIF($D$12:$D$13,"S")</f>
        <v>0</v>
      </c>
      <c r="F7" s="48" t="str">
        <f t="shared" si="0"/>
        <v>-</v>
      </c>
      <c r="G7" s="50">
        <f>SUMIF($D$12:$D$13,"S",$G$12:$G$13)/60</f>
        <v>0</v>
      </c>
      <c r="H7" s="42"/>
      <c r="I7" s="42"/>
    </row>
    <row r="8" spans="1:9" s="37" customFormat="1" ht="12" x14ac:dyDescent="0.2">
      <c r="A8" s="51"/>
      <c r="B8" s="51"/>
      <c r="C8" s="52"/>
      <c r="D8" s="46" t="s">
        <v>107</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108</v>
      </c>
      <c r="B12" s="63" t="s">
        <v>109</v>
      </c>
      <c r="C12" s="63" t="s">
        <v>110</v>
      </c>
      <c r="D12" s="63" t="s">
        <v>111</v>
      </c>
      <c r="E12" s="63" t="s">
        <v>112</v>
      </c>
      <c r="F12" s="63" t="s">
        <v>31</v>
      </c>
      <c r="G12" s="63" t="s">
        <v>113</v>
      </c>
      <c r="H12" s="64" t="s">
        <v>65</v>
      </c>
      <c r="I12" s="82"/>
    </row>
    <row r="13" spans="1:9" x14ac:dyDescent="0.2">
      <c r="A13" s="370" t="s">
        <v>247</v>
      </c>
      <c r="B13" s="371"/>
      <c r="C13" s="371"/>
      <c r="D13" s="371"/>
      <c r="E13" s="371"/>
      <c r="F13" s="371"/>
      <c r="G13" s="371"/>
      <c r="H13" s="371"/>
      <c r="I13" s="372"/>
    </row>
    <row r="14" spans="1:9" x14ac:dyDescent="0.2">
      <c r="A14" s="73">
        <f>MAX(A$12:A13)+1</f>
        <v>1</v>
      </c>
      <c r="B14" s="131" t="s">
        <v>248</v>
      </c>
      <c r="C14" s="132" t="s">
        <v>249</v>
      </c>
      <c r="D14" s="68" t="s">
        <v>104</v>
      </c>
      <c r="E14" s="76">
        <v>45230</v>
      </c>
      <c r="F14" s="77"/>
      <c r="G14" s="71"/>
      <c r="H14" s="78"/>
      <c r="I14" s="77"/>
    </row>
    <row r="15" spans="1:9" ht="18" customHeight="1" x14ac:dyDescent="0.2">
      <c r="A15" s="73">
        <f>MAX(A$12:A14)+1</f>
        <v>2</v>
      </c>
      <c r="B15" s="133"/>
      <c r="C15" s="75"/>
      <c r="D15" s="68" t="s">
        <v>118</v>
      </c>
      <c r="E15" s="76"/>
      <c r="F15" s="77"/>
      <c r="G15" s="71"/>
      <c r="H15" s="78"/>
      <c r="I15" s="77"/>
    </row>
    <row r="16" spans="1:9" ht="20.25" customHeight="1" x14ac:dyDescent="0.2">
      <c r="A16" s="73">
        <f>MAX(A$12:A15)+1</f>
        <v>3</v>
      </c>
      <c r="B16" s="134"/>
      <c r="C16" s="75"/>
      <c r="D16" s="68" t="s">
        <v>118</v>
      </c>
      <c r="E16" s="76"/>
      <c r="F16" s="77"/>
      <c r="G16" s="71"/>
      <c r="H16" s="78"/>
      <c r="I16" s="77"/>
    </row>
    <row r="17" spans="1:9" ht="19.5" customHeight="1" x14ac:dyDescent="0.2">
      <c r="A17" s="73">
        <f>MAX(A$12:A16)+1</f>
        <v>4</v>
      </c>
      <c r="B17" s="134"/>
      <c r="C17" s="75"/>
      <c r="D17" s="68" t="s">
        <v>118</v>
      </c>
      <c r="E17" s="76"/>
      <c r="F17" s="77"/>
      <c r="G17" s="71"/>
      <c r="H17" s="78"/>
      <c r="I17" s="77"/>
    </row>
    <row r="18" spans="1:9" ht="17.25" customHeight="1" x14ac:dyDescent="0.2">
      <c r="A18" s="73">
        <f>MAX(A$12:A17)+1</f>
        <v>5</v>
      </c>
      <c r="B18" s="134"/>
      <c r="C18" s="75"/>
      <c r="D18" s="68" t="s">
        <v>118</v>
      </c>
      <c r="E18" s="76"/>
      <c r="F18" s="77"/>
      <c r="G18" s="71"/>
      <c r="H18" s="78"/>
      <c r="I18" s="77"/>
    </row>
    <row r="19" spans="1:9" ht="14.25" customHeight="1" x14ac:dyDescent="0.2">
      <c r="A19" s="73">
        <f>MAX(A$12:A18)+1</f>
        <v>6</v>
      </c>
      <c r="B19" s="135"/>
      <c r="C19" s="74"/>
      <c r="D19" s="68" t="s">
        <v>118</v>
      </c>
      <c r="E19" s="76"/>
      <c r="F19" s="77"/>
      <c r="G19" s="71"/>
      <c r="H19" s="78"/>
      <c r="I19" s="77"/>
    </row>
    <row r="20" spans="1:9" x14ac:dyDescent="0.2">
      <c r="A20" s="73">
        <f>MAX(A$12:A19)+1</f>
        <v>7</v>
      </c>
      <c r="B20" s="75"/>
      <c r="C20" s="74"/>
      <c r="D20" s="68" t="s">
        <v>118</v>
      </c>
      <c r="E20" s="76"/>
      <c r="F20" s="77"/>
      <c r="G20" s="71"/>
      <c r="H20" s="78"/>
      <c r="I20" s="77"/>
    </row>
    <row r="21" spans="1:9" x14ac:dyDescent="0.2">
      <c r="A21" s="73">
        <f>MAX(A$12:A20)+1</f>
        <v>8</v>
      </c>
      <c r="B21" s="74"/>
      <c r="C21" s="74"/>
      <c r="D21" s="68" t="s">
        <v>118</v>
      </c>
      <c r="E21" s="76"/>
      <c r="F21" s="77"/>
      <c r="G21" s="71"/>
      <c r="H21" s="78"/>
      <c r="I21" s="77"/>
    </row>
    <row r="22" spans="1:9" x14ac:dyDescent="0.2">
      <c r="A22" s="73">
        <f>MAX(A$12:A21)+1</f>
        <v>9</v>
      </c>
      <c r="B22" s="75"/>
      <c r="C22" s="74"/>
      <c r="D22" s="68" t="s">
        <v>118</v>
      </c>
      <c r="E22" s="76"/>
      <c r="F22" s="77"/>
      <c r="G22" s="71"/>
      <c r="H22" s="78"/>
      <c r="I22" s="77"/>
    </row>
    <row r="23" spans="1:9" x14ac:dyDescent="0.2">
      <c r="A23" s="73">
        <f>MAX(A$12:A22)+1</f>
        <v>10</v>
      </c>
      <c r="B23" s="75"/>
      <c r="C23" s="74"/>
      <c r="D23" s="68" t="s">
        <v>118</v>
      </c>
      <c r="E23" s="76"/>
      <c r="F23" s="77"/>
      <c r="G23" s="71"/>
      <c r="H23" s="78"/>
      <c r="I23" s="77"/>
    </row>
    <row r="24" spans="1:9" x14ac:dyDescent="0.2">
      <c r="A24" s="73">
        <f>MAX(A$12:A23)+1</f>
        <v>11</v>
      </c>
      <c r="B24" s="74"/>
      <c r="C24" s="74"/>
      <c r="D24" s="68" t="s">
        <v>118</v>
      </c>
      <c r="E24" s="76"/>
      <c r="F24" s="77"/>
      <c r="G24" s="71"/>
      <c r="H24" s="78"/>
      <c r="I24" s="77"/>
    </row>
    <row r="25" spans="1:9" x14ac:dyDescent="0.2">
      <c r="A25" s="73">
        <f>MAX(A$12:A24)+1</f>
        <v>12</v>
      </c>
      <c r="B25" s="75"/>
      <c r="C25" s="74"/>
      <c r="D25" s="68" t="s">
        <v>118</v>
      </c>
      <c r="E25" s="76"/>
      <c r="F25" s="77"/>
      <c r="G25" s="71"/>
      <c r="H25" s="78"/>
      <c r="I25" s="77"/>
    </row>
    <row r="26" spans="1:9" x14ac:dyDescent="0.2">
      <c r="A26" s="73">
        <f>MAX(A$12:A25)+1</f>
        <v>13</v>
      </c>
      <c r="B26" s="75"/>
      <c r="C26" s="74"/>
      <c r="D26" s="68" t="s">
        <v>118</v>
      </c>
      <c r="E26" s="76"/>
      <c r="F26" s="77"/>
      <c r="G26" s="71"/>
      <c r="H26" s="78"/>
      <c r="I26" s="77"/>
    </row>
    <row r="27" spans="1:9" x14ac:dyDescent="0.2">
      <c r="A27" s="73">
        <f>MAX(A$12:A26)+1</f>
        <v>14</v>
      </c>
      <c r="B27" s="74"/>
      <c r="C27" s="74"/>
      <c r="D27" s="68" t="s">
        <v>118</v>
      </c>
      <c r="E27" s="76"/>
      <c r="F27" s="77"/>
      <c r="G27" s="71"/>
      <c r="H27" s="78"/>
      <c r="I27" s="77"/>
    </row>
    <row r="28" spans="1:9" x14ac:dyDescent="0.2">
      <c r="A28" s="73">
        <f>MAX(A$12:A27)+1</f>
        <v>15</v>
      </c>
      <c r="B28" s="75"/>
      <c r="C28" s="74"/>
      <c r="D28" s="68" t="s">
        <v>118</v>
      </c>
      <c r="E28" s="76"/>
      <c r="F28" s="77"/>
      <c r="G28" s="71"/>
      <c r="H28" s="78"/>
      <c r="I28" s="77"/>
    </row>
    <row r="29" spans="1:9" x14ac:dyDescent="0.2">
      <c r="A29" s="73">
        <f>MAX(A$12:A28)+1</f>
        <v>16</v>
      </c>
      <c r="B29" s="75"/>
      <c r="C29" s="74"/>
      <c r="D29" s="68" t="s">
        <v>118</v>
      </c>
      <c r="E29" s="76"/>
      <c r="F29" s="77"/>
      <c r="G29" s="71"/>
      <c r="H29" s="78"/>
      <c r="I29" s="77"/>
    </row>
    <row r="30" spans="1:9" x14ac:dyDescent="0.2">
      <c r="A30" s="73">
        <f>MAX(A$12:A29)+1</f>
        <v>17</v>
      </c>
      <c r="B30" s="74"/>
      <c r="C30" s="74"/>
      <c r="D30" s="68" t="s">
        <v>118</v>
      </c>
      <c r="E30" s="76"/>
      <c r="F30" s="77"/>
      <c r="G30" s="71"/>
      <c r="H30" s="78"/>
      <c r="I30" s="77"/>
    </row>
    <row r="31" spans="1:9" x14ac:dyDescent="0.2">
      <c r="A31" s="73">
        <f>MAX(A$12:A30)+1</f>
        <v>18</v>
      </c>
      <c r="B31" s="75"/>
      <c r="C31" s="74"/>
      <c r="D31" s="68" t="s">
        <v>118</v>
      </c>
      <c r="E31" s="76"/>
      <c r="F31" s="77"/>
      <c r="G31" s="71"/>
      <c r="H31" s="78"/>
      <c r="I31" s="77"/>
    </row>
    <row r="32" spans="1:9" x14ac:dyDescent="0.2">
      <c r="A32" s="73">
        <f>MAX(A$12:A31)+1</f>
        <v>19</v>
      </c>
      <c r="B32" s="75"/>
      <c r="C32" s="74"/>
      <c r="D32" s="68" t="s">
        <v>118</v>
      </c>
      <c r="E32" s="76"/>
      <c r="F32" s="77"/>
      <c r="G32" s="71"/>
      <c r="H32" s="78"/>
      <c r="I32" s="77"/>
    </row>
    <row r="33" spans="1:9" x14ac:dyDescent="0.2">
      <c r="A33" s="73">
        <f>MAX(A$12:A32)+1</f>
        <v>20</v>
      </c>
      <c r="B33" s="74"/>
      <c r="C33" s="74"/>
      <c r="D33" s="68" t="s">
        <v>118</v>
      </c>
      <c r="E33" s="76"/>
      <c r="F33" s="77"/>
      <c r="G33" s="71"/>
      <c r="H33" s="78"/>
      <c r="I33" s="77"/>
    </row>
    <row r="34" spans="1:9" x14ac:dyDescent="0.2">
      <c r="A34" s="73">
        <f>MAX(A$12:A33)+1</f>
        <v>21</v>
      </c>
      <c r="B34" s="75"/>
      <c r="C34" s="74"/>
      <c r="D34" s="68" t="s">
        <v>118</v>
      </c>
      <c r="E34" s="76"/>
      <c r="F34" s="77"/>
      <c r="G34" s="71"/>
      <c r="H34" s="78"/>
      <c r="I34" s="77"/>
    </row>
    <row r="35" spans="1:9" x14ac:dyDescent="0.2">
      <c r="A35" s="73">
        <f>MAX(A$12:A34)+1</f>
        <v>22</v>
      </c>
      <c r="B35" s="75"/>
      <c r="C35" s="74"/>
      <c r="D35" s="68" t="s">
        <v>118</v>
      </c>
      <c r="E35" s="76"/>
      <c r="F35" s="77"/>
      <c r="G35" s="71"/>
      <c r="H35" s="78"/>
      <c r="I35" s="77"/>
    </row>
    <row r="36" spans="1:9" x14ac:dyDescent="0.2">
      <c r="A36" s="73">
        <f>MAX(A$12:A35)+1</f>
        <v>23</v>
      </c>
      <c r="B36" s="74"/>
      <c r="C36" s="74"/>
      <c r="D36" s="68" t="s">
        <v>118</v>
      </c>
      <c r="E36" s="76"/>
      <c r="F36" s="77"/>
      <c r="G36" s="71"/>
      <c r="H36" s="78"/>
      <c r="I36" s="77"/>
    </row>
    <row r="37" spans="1:9" x14ac:dyDescent="0.2">
      <c r="A37" s="73">
        <f>MAX(A$12:A36)+1</f>
        <v>24</v>
      </c>
      <c r="B37" s="75"/>
      <c r="C37" s="74"/>
      <c r="D37" s="68" t="s">
        <v>118</v>
      </c>
      <c r="E37" s="76"/>
      <c r="F37" s="77"/>
      <c r="G37" s="71"/>
      <c r="H37" s="78"/>
      <c r="I37" s="77"/>
    </row>
    <row r="38" spans="1:9" x14ac:dyDescent="0.2">
      <c r="A38" s="73">
        <f>MAX(A$12:A37)+1</f>
        <v>25</v>
      </c>
      <c r="B38" s="75"/>
      <c r="C38" s="74"/>
      <c r="D38" s="68" t="s">
        <v>118</v>
      </c>
      <c r="E38" s="76"/>
      <c r="F38" s="77"/>
      <c r="G38" s="71"/>
      <c r="H38" s="78"/>
      <c r="I38" s="77"/>
    </row>
    <row r="39" spans="1:9" x14ac:dyDescent="0.2">
      <c r="A39" s="73">
        <f>MAX(A$12:A38)+1</f>
        <v>26</v>
      </c>
      <c r="B39" s="74"/>
      <c r="C39" s="74"/>
      <c r="D39" s="68" t="s">
        <v>118</v>
      </c>
      <c r="E39" s="76"/>
      <c r="F39" s="77"/>
      <c r="G39" s="71"/>
      <c r="H39" s="78"/>
      <c r="I39" s="77"/>
    </row>
    <row r="40" spans="1:9" x14ac:dyDescent="0.2">
      <c r="A40" s="73">
        <f>MAX(A$12:A39)+1</f>
        <v>27</v>
      </c>
      <c r="B40" s="75"/>
      <c r="C40" s="74"/>
      <c r="D40" s="68" t="s">
        <v>118</v>
      </c>
      <c r="E40" s="76"/>
      <c r="F40" s="77"/>
      <c r="G40" s="71"/>
      <c r="H40" s="78"/>
      <c r="I40" s="77"/>
    </row>
    <row r="41" spans="1:9" x14ac:dyDescent="0.2">
      <c r="A41" s="73">
        <f>MAX(A$12:A40)+1</f>
        <v>28</v>
      </c>
      <c r="B41" s="75"/>
      <c r="C41" s="74"/>
      <c r="D41" s="68" t="s">
        <v>118</v>
      </c>
      <c r="E41" s="76"/>
      <c r="F41" s="77"/>
      <c r="G41" s="71"/>
      <c r="H41" s="78"/>
      <c r="I41" s="77"/>
    </row>
    <row r="42" spans="1:9" x14ac:dyDescent="0.2">
      <c r="A42" s="73">
        <f>MAX(A$12:A41)+1</f>
        <v>29</v>
      </c>
      <c r="B42" s="74"/>
      <c r="C42" s="74"/>
      <c r="D42" s="68" t="s">
        <v>118</v>
      </c>
      <c r="E42" s="76"/>
      <c r="F42" s="77"/>
      <c r="G42" s="71"/>
      <c r="H42" s="78"/>
      <c r="I42" s="77"/>
    </row>
    <row r="43" spans="1:9" x14ac:dyDescent="0.2">
      <c r="A43" s="73">
        <f>MAX(A$12:A42)+1</f>
        <v>30</v>
      </c>
      <c r="B43" s="75"/>
      <c r="C43" s="74"/>
      <c r="D43" s="68" t="s">
        <v>118</v>
      </c>
      <c r="E43" s="76"/>
      <c r="F43" s="77"/>
      <c r="G43" s="71"/>
      <c r="H43" s="78"/>
      <c r="I43" s="77"/>
    </row>
    <row r="44" spans="1:9" x14ac:dyDescent="0.2">
      <c r="A44" s="73">
        <f>MAX(A$12:A43)+1</f>
        <v>31</v>
      </c>
      <c r="B44" s="75"/>
      <c r="C44" s="74"/>
      <c r="D44" s="68" t="s">
        <v>118</v>
      </c>
      <c r="E44" s="76"/>
      <c r="F44" s="77"/>
      <c r="G44" s="71"/>
      <c r="H44" s="78"/>
      <c r="I44" s="77"/>
    </row>
    <row r="45" spans="1:9" x14ac:dyDescent="0.2">
      <c r="A45" s="73">
        <f>MAX(A$12:A44)+1</f>
        <v>32</v>
      </c>
      <c r="B45" s="74"/>
      <c r="C45" s="74"/>
      <c r="D45" s="68" t="s">
        <v>118</v>
      </c>
      <c r="E45" s="76"/>
      <c r="F45" s="77"/>
      <c r="G45" s="71"/>
      <c r="H45" s="78"/>
      <c r="I45" s="77"/>
    </row>
    <row r="46" spans="1:9" x14ac:dyDescent="0.2">
      <c r="A46" s="73">
        <f>MAX(A$12:A45)+1</f>
        <v>33</v>
      </c>
      <c r="B46" s="75"/>
      <c r="C46" s="74"/>
      <c r="D46" s="68" t="s">
        <v>118</v>
      </c>
      <c r="E46" s="76"/>
      <c r="F46" s="77"/>
      <c r="G46" s="71"/>
      <c r="H46" s="78"/>
      <c r="I46" s="77"/>
    </row>
    <row r="47" spans="1:9" x14ac:dyDescent="0.2">
      <c r="A47" s="73">
        <f>MAX(A$12:A46)+1</f>
        <v>34</v>
      </c>
      <c r="B47" s="75"/>
      <c r="C47" s="74"/>
      <c r="D47" s="68" t="s">
        <v>118</v>
      </c>
      <c r="E47" s="76"/>
      <c r="F47" s="77"/>
      <c r="G47" s="71"/>
      <c r="H47" s="78"/>
      <c r="I47" s="77"/>
    </row>
    <row r="48" spans="1:9" x14ac:dyDescent="0.2">
      <c r="A48" s="73">
        <f>MAX(A$12:A47)+1</f>
        <v>35</v>
      </c>
      <c r="B48" s="74"/>
      <c r="C48" s="74"/>
      <c r="D48" s="68" t="s">
        <v>118</v>
      </c>
      <c r="E48" s="76"/>
      <c r="F48" s="77"/>
      <c r="G48" s="71"/>
      <c r="H48" s="78"/>
      <c r="I48" s="77"/>
    </row>
    <row r="49" spans="1:9" x14ac:dyDescent="0.2">
      <c r="A49" s="73">
        <f>MAX(A$12:A48)+1</f>
        <v>36</v>
      </c>
      <c r="B49" s="75"/>
      <c r="C49" s="74"/>
      <c r="D49" s="68" t="s">
        <v>118</v>
      </c>
      <c r="E49" s="76"/>
      <c r="F49" s="77"/>
      <c r="G49" s="71"/>
      <c r="H49" s="78"/>
      <c r="I49" s="77"/>
    </row>
    <row r="50" spans="1:9" x14ac:dyDescent="0.2">
      <c r="A50" s="73">
        <f>MAX(A$12:A49)+1</f>
        <v>37</v>
      </c>
      <c r="B50" s="75"/>
      <c r="C50" s="74"/>
      <c r="D50" s="68" t="s">
        <v>118</v>
      </c>
      <c r="E50" s="76"/>
      <c r="F50" s="77"/>
      <c r="G50" s="71"/>
      <c r="H50" s="78"/>
      <c r="I50" s="77"/>
    </row>
    <row r="51" spans="1:9" x14ac:dyDescent="0.2">
      <c r="A51" s="73">
        <f>MAX(A$12:A50)+1</f>
        <v>38</v>
      </c>
      <c r="B51" s="74"/>
      <c r="C51" s="74"/>
      <c r="D51" s="68" t="s">
        <v>118</v>
      </c>
      <c r="E51" s="76"/>
      <c r="F51" s="77"/>
      <c r="G51" s="71"/>
      <c r="H51" s="78"/>
      <c r="I51" s="77"/>
    </row>
    <row r="52" spans="1:9" x14ac:dyDescent="0.2">
      <c r="A52" s="73">
        <f>MAX(A$12:A51)+1</f>
        <v>39</v>
      </c>
      <c r="B52" s="75"/>
      <c r="C52" s="74"/>
      <c r="D52" s="68" t="s">
        <v>118</v>
      </c>
      <c r="E52" s="76"/>
      <c r="F52" s="77"/>
      <c r="G52" s="71"/>
      <c r="H52" s="78"/>
      <c r="I52" s="77"/>
    </row>
    <row r="53" spans="1:9" x14ac:dyDescent="0.2">
      <c r="A53" s="73">
        <f>MAX(A$12:A52)+1</f>
        <v>40</v>
      </c>
      <c r="B53" s="75"/>
      <c r="C53" s="74"/>
      <c r="D53" s="68" t="s">
        <v>118</v>
      </c>
      <c r="E53" s="76"/>
      <c r="F53" s="77"/>
      <c r="G53" s="71"/>
      <c r="H53" s="78"/>
      <c r="I53" s="77"/>
    </row>
    <row r="54" spans="1:9" x14ac:dyDescent="0.2">
      <c r="A54" s="73">
        <f>MAX(A$12:A53)+1</f>
        <v>41</v>
      </c>
      <c r="B54" s="74"/>
      <c r="C54" s="74"/>
      <c r="D54" s="68" t="s">
        <v>118</v>
      </c>
      <c r="E54" s="76"/>
      <c r="F54" s="77"/>
      <c r="G54" s="71"/>
      <c r="H54" s="78"/>
      <c r="I54" s="77"/>
    </row>
    <row r="55" spans="1:9" x14ac:dyDescent="0.2">
      <c r="A55" s="73">
        <f>MAX(A$12:A54)+1</f>
        <v>42</v>
      </c>
      <c r="B55" s="75"/>
      <c r="C55" s="74"/>
      <c r="D55" s="68" t="s">
        <v>118</v>
      </c>
      <c r="E55" s="76"/>
      <c r="F55" s="77"/>
      <c r="G55" s="71"/>
      <c r="H55" s="78"/>
      <c r="I55" s="77"/>
    </row>
    <row r="56" spans="1:9" x14ac:dyDescent="0.2">
      <c r="A56" s="73">
        <f>MAX(A$12:A55)+1</f>
        <v>43</v>
      </c>
      <c r="B56" s="75"/>
      <c r="C56" s="74"/>
      <c r="D56" s="68" t="s">
        <v>118</v>
      </c>
      <c r="E56" s="76"/>
      <c r="F56" s="77"/>
      <c r="G56" s="71"/>
      <c r="H56" s="78"/>
      <c r="I56" s="77"/>
    </row>
    <row r="57" spans="1:9" x14ac:dyDescent="0.2">
      <c r="A57" s="73">
        <f>MAX(A$12:A56)+1</f>
        <v>44</v>
      </c>
      <c r="B57" s="74"/>
      <c r="C57" s="74"/>
      <c r="D57" s="68" t="s">
        <v>118</v>
      </c>
      <c r="E57" s="76"/>
      <c r="F57" s="77"/>
      <c r="G57" s="71"/>
      <c r="H57" s="78"/>
      <c r="I57" s="77"/>
    </row>
    <row r="58" spans="1:9" x14ac:dyDescent="0.2">
      <c r="A58" s="73">
        <f>MAX(A$12:A57)+1</f>
        <v>45</v>
      </c>
      <c r="B58" s="75"/>
      <c r="C58" s="74"/>
      <c r="D58" s="68" t="s">
        <v>118</v>
      </c>
      <c r="E58" s="76"/>
      <c r="F58" s="77"/>
      <c r="G58" s="71"/>
      <c r="H58" s="78"/>
      <c r="I58" s="77"/>
    </row>
    <row r="59" spans="1:9" x14ac:dyDescent="0.2">
      <c r="A59" s="73">
        <f>MAX(A$12:A58)+1</f>
        <v>46</v>
      </c>
      <c r="B59" s="75"/>
      <c r="C59" s="74"/>
      <c r="D59" s="68" t="s">
        <v>118</v>
      </c>
      <c r="E59" s="76"/>
      <c r="F59" s="77"/>
      <c r="G59" s="71"/>
      <c r="H59" s="78"/>
      <c r="I59" s="77"/>
    </row>
    <row r="60" spans="1:9" x14ac:dyDescent="0.2">
      <c r="A60" s="73">
        <f>MAX(A$12:A59)+1</f>
        <v>47</v>
      </c>
      <c r="B60" s="74"/>
      <c r="C60" s="74"/>
      <c r="D60" s="68" t="s">
        <v>118</v>
      </c>
      <c r="E60" s="76"/>
      <c r="F60" s="77"/>
      <c r="G60" s="71"/>
      <c r="H60" s="78"/>
      <c r="I60" s="77"/>
    </row>
    <row r="61" spans="1:9" x14ac:dyDescent="0.2">
      <c r="A61" s="391"/>
      <c r="B61" s="391"/>
      <c r="C61" s="391"/>
      <c r="D61" s="391"/>
      <c r="E61" s="391"/>
      <c r="F61" s="391"/>
      <c r="G61" s="391"/>
      <c r="H61" s="391"/>
      <c r="I61" s="391"/>
    </row>
    <row r="62" spans="1:9" x14ac:dyDescent="0.2">
      <c r="A62" s="392" t="s">
        <v>207</v>
      </c>
      <c r="B62" s="392"/>
      <c r="C62" s="392"/>
      <c r="D62" s="392"/>
      <c r="E62" s="392"/>
      <c r="F62" s="392"/>
      <c r="G62" s="392"/>
      <c r="H62" s="392"/>
      <c r="I62" s="392"/>
    </row>
  </sheetData>
  <mergeCells count="4">
    <mergeCell ref="A1:I1"/>
    <mergeCell ref="A13:I13"/>
    <mergeCell ref="A61:I61"/>
    <mergeCell ref="A62:I62"/>
  </mergeCells>
  <phoneticPr fontId="7" type="noConversion"/>
  <conditionalFormatting sqref="D14:D60">
    <cfRule type="cellIs" dxfId="23" priority="1" stopIfTrue="1" operator="equal">
      <formula>"F"</formula>
    </cfRule>
    <cfRule type="cellIs" dxfId="22" priority="2" stopIfTrue="1" operator="equal">
      <formula>"B"</formula>
    </cfRule>
    <cfRule type="cellIs" dxfId="21" priority="3" stopIfTrue="1" operator="equal">
      <formula>"u"</formula>
    </cfRule>
  </conditionalFormatting>
  <dataValidations count="3">
    <dataValidation allowBlank="1" showErrorMessage="1" sqref="A12:B12" xr:uid="{00000000-0002-0000-0B00-000000000000}"/>
    <dataValidation allowBlank="1" showErrorMessage="1" promptTitle="Valid values include:" sqref="D12" xr:uid="{00000000-0002-0000-0B00-000001000000}"/>
    <dataValidation type="list" showInputMessage="1" showErrorMessage="1" promptTitle="Valid values include:" prompt="U - Untested_x000a_P - Pass_x000a_F - Fail_x000a_B - Blocked_x000a_S - Skipped_x000a_n/a - Not applicable_x000a_" sqref="D14:D60" xr:uid="{00000000-0002-0000-0B00-000002000000}">
      <formula1>"U,P,F,B,S,n/a"</formula1>
    </dataValidation>
  </dataValidations>
  <hyperlinks>
    <hyperlink ref="B14" location="'UC005 Test Cases'!A1" display="Reschedule Blend From Bin(Ideal scenrio)" xr:uid="{00000000-0004-0000-0B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2817"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2817" r:id="rId3"/>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3"/>
  <sheetViews>
    <sheetView tabSelected="1" workbookViewId="0">
      <selection activeCell="D12" sqref="D12"/>
    </sheetView>
  </sheetViews>
  <sheetFormatPr defaultColWidth="9" defaultRowHeight="12.75" x14ac:dyDescent="0.2"/>
  <cols>
    <col min="1" max="1" width="3.140625" customWidth="1"/>
    <col min="2" max="2" width="31.85546875" customWidth="1"/>
    <col min="3" max="3" width="14" customWidth="1"/>
    <col min="4" max="4" width="56.42578125" customWidth="1"/>
    <col min="5" max="5" width="22.140625" customWidth="1"/>
    <col min="6" max="6" width="12" customWidth="1"/>
    <col min="7" max="7" width="12.140625" customWidth="1"/>
  </cols>
  <sheetData>
    <row r="1" spans="1:8" ht="15.75" x14ac:dyDescent="0.2">
      <c r="A1" s="385" t="s">
        <v>250</v>
      </c>
      <c r="B1" s="385"/>
      <c r="C1" s="385"/>
      <c r="D1" s="385"/>
      <c r="E1" s="385"/>
      <c r="F1" s="385"/>
      <c r="G1" s="385"/>
      <c r="H1" s="385"/>
    </row>
    <row r="2" spans="1:8" ht="24" customHeight="1" x14ac:dyDescent="0.2">
      <c r="A2" s="85"/>
      <c r="B2" s="86" t="s">
        <v>120</v>
      </c>
      <c r="C2" s="279"/>
      <c r="D2" s="87" t="s">
        <v>251</v>
      </c>
      <c r="E2" s="88"/>
      <c r="F2" s="89" t="s">
        <v>121</v>
      </c>
      <c r="G2" s="90" t="s">
        <v>252</v>
      </c>
      <c r="H2" s="91"/>
    </row>
    <row r="3" spans="1:8" ht="19.5" customHeight="1" x14ac:dyDescent="0.2">
      <c r="A3" s="92"/>
      <c r="B3" s="93" t="s">
        <v>123</v>
      </c>
      <c r="C3" s="279"/>
      <c r="D3" s="386" t="s">
        <v>253</v>
      </c>
      <c r="E3" s="387"/>
      <c r="F3" s="388"/>
      <c r="G3" s="389"/>
      <c r="H3" s="91"/>
    </row>
    <row r="4" spans="1:8" ht="18" customHeight="1" x14ac:dyDescent="0.2">
      <c r="A4" s="95"/>
      <c r="B4" s="93" t="s">
        <v>125</v>
      </c>
      <c r="C4" s="279"/>
      <c r="D4" s="386"/>
      <c r="E4" s="387"/>
      <c r="F4" s="388"/>
      <c r="G4" s="389"/>
      <c r="H4" s="91"/>
    </row>
    <row r="5" spans="1:8" ht="20.25" customHeight="1" x14ac:dyDescent="0.2">
      <c r="A5" s="95"/>
      <c r="B5" s="93" t="s">
        <v>126</v>
      </c>
      <c r="C5" s="279"/>
      <c r="D5" s="394" t="s">
        <v>602</v>
      </c>
      <c r="E5" s="393"/>
      <c r="F5" s="393"/>
      <c r="G5" s="393"/>
      <c r="H5" s="91"/>
    </row>
    <row r="6" spans="1:8" ht="20.25" customHeight="1" x14ac:dyDescent="0.2">
      <c r="A6" s="97"/>
      <c r="B6" s="98" t="s">
        <v>128</v>
      </c>
      <c r="C6" s="279"/>
      <c r="D6" s="390" t="s">
        <v>605</v>
      </c>
      <c r="E6" s="388"/>
      <c r="F6" s="388"/>
      <c r="G6" s="389"/>
      <c r="H6" s="100"/>
    </row>
    <row r="7" spans="1:8" x14ac:dyDescent="0.2">
      <c r="A7" s="101"/>
      <c r="B7" s="102" t="s">
        <v>130</v>
      </c>
      <c r="C7" s="279"/>
      <c r="D7" s="103"/>
      <c r="E7" s="104"/>
      <c r="F7" s="105" t="s">
        <v>131</v>
      </c>
      <c r="G7" s="106"/>
      <c r="H7" s="107"/>
    </row>
    <row r="8" spans="1:8" x14ac:dyDescent="0.2">
      <c r="A8" s="108"/>
      <c r="B8" s="109" t="s">
        <v>133</v>
      </c>
      <c r="C8" s="279"/>
      <c r="D8" s="110" t="s">
        <v>212</v>
      </c>
      <c r="E8" s="111"/>
      <c r="F8" s="112" t="s">
        <v>134</v>
      </c>
      <c r="G8" s="113" t="s">
        <v>555</v>
      </c>
      <c r="H8" s="114"/>
    </row>
    <row r="9" spans="1:8" ht="25.5" x14ac:dyDescent="0.2">
      <c r="A9" s="115" t="s">
        <v>136</v>
      </c>
      <c r="B9" s="116" t="s">
        <v>137</v>
      </c>
      <c r="C9" s="116" t="s">
        <v>255</v>
      </c>
      <c r="D9" s="116" t="s">
        <v>139</v>
      </c>
      <c r="E9" s="116" t="s">
        <v>140</v>
      </c>
      <c r="F9" s="117" t="s">
        <v>141</v>
      </c>
      <c r="G9" s="381" t="s">
        <v>142</v>
      </c>
      <c r="H9" s="382"/>
    </row>
    <row r="10" spans="1:8" ht="27" customHeight="1" x14ac:dyDescent="0.2">
      <c r="A10" s="118">
        <v>1</v>
      </c>
      <c r="B10" s="119" t="s">
        <v>213</v>
      </c>
      <c r="C10" s="119"/>
      <c r="D10" s="120" t="s">
        <v>145</v>
      </c>
      <c r="E10" s="121"/>
      <c r="F10" s="68" t="s">
        <v>104</v>
      </c>
      <c r="G10" s="383"/>
      <c r="H10" s="384"/>
    </row>
    <row r="11" spans="1:8" ht="30.75" customHeight="1" x14ac:dyDescent="0.2">
      <c r="A11" s="118">
        <v>2</v>
      </c>
      <c r="B11" s="119" t="s">
        <v>245</v>
      </c>
      <c r="C11" s="119"/>
      <c r="D11" s="120" t="s">
        <v>603</v>
      </c>
      <c r="E11" s="121"/>
      <c r="F11" s="68" t="s">
        <v>104</v>
      </c>
      <c r="G11" s="376"/>
      <c r="H11" s="377"/>
    </row>
    <row r="12" spans="1:8" ht="27.75" customHeight="1" x14ac:dyDescent="0.2">
      <c r="A12" s="118">
        <v>3</v>
      </c>
      <c r="B12" s="119" t="s">
        <v>583</v>
      </c>
      <c r="C12" s="119"/>
      <c r="D12" s="120" t="s">
        <v>604</v>
      </c>
      <c r="E12" s="121"/>
      <c r="F12" s="68" t="s">
        <v>104</v>
      </c>
      <c r="G12" s="376"/>
      <c r="H12" s="377"/>
    </row>
    <row r="13" spans="1:8" ht="24" customHeight="1" x14ac:dyDescent="0.2">
      <c r="A13" s="118"/>
      <c r="B13" s="119"/>
      <c r="C13" s="119"/>
      <c r="D13" s="120" t="s">
        <v>606</v>
      </c>
      <c r="E13" s="121" t="s">
        <v>608</v>
      </c>
      <c r="F13" s="68" t="s">
        <v>104</v>
      </c>
      <c r="G13" s="376"/>
      <c r="H13" s="377"/>
    </row>
    <row r="14" spans="1:8" ht="24" customHeight="1" x14ac:dyDescent="0.2">
      <c r="A14" s="118"/>
      <c r="B14" s="119"/>
      <c r="C14" s="119"/>
      <c r="D14" s="120" t="s">
        <v>607</v>
      </c>
      <c r="E14" s="121" t="s">
        <v>563</v>
      </c>
      <c r="F14" s="68" t="s">
        <v>104</v>
      </c>
      <c r="G14" s="376"/>
      <c r="H14" s="377"/>
    </row>
    <row r="15" spans="1:8" ht="24" customHeight="1" x14ac:dyDescent="0.2">
      <c r="A15" s="118"/>
      <c r="B15" s="136"/>
      <c r="C15" s="136"/>
      <c r="D15" s="431" t="s">
        <v>610</v>
      </c>
      <c r="E15" s="285" t="s">
        <v>609</v>
      </c>
      <c r="F15" s="68" t="s">
        <v>104</v>
      </c>
      <c r="G15" s="376"/>
      <c r="H15" s="377"/>
    </row>
    <row r="16" spans="1:8" ht="24" customHeight="1" x14ac:dyDescent="0.2">
      <c r="A16" s="118"/>
      <c r="B16" s="124"/>
      <c r="C16" s="125"/>
      <c r="D16" s="125" t="s">
        <v>257</v>
      </c>
      <c r="E16" s="126" t="s">
        <v>611</v>
      </c>
      <c r="F16" s="68" t="s">
        <v>104</v>
      </c>
      <c r="G16" s="376"/>
      <c r="H16" s="377"/>
    </row>
    <row r="17" spans="1:8" ht="19.5" customHeight="1" x14ac:dyDescent="0.2">
      <c r="A17" s="118"/>
      <c r="B17" s="124"/>
      <c r="C17" s="125"/>
      <c r="D17" s="125" t="s">
        <v>220</v>
      </c>
      <c r="E17" s="126"/>
      <c r="F17" s="68" t="s">
        <v>104</v>
      </c>
      <c r="G17" s="376"/>
      <c r="H17" s="377"/>
    </row>
    <row r="18" spans="1:8" ht="23.25" customHeight="1" x14ac:dyDescent="0.2">
      <c r="A18" s="118"/>
      <c r="B18" s="124"/>
      <c r="C18" s="125"/>
      <c r="D18" s="125" t="s">
        <v>612</v>
      </c>
      <c r="E18" s="429" t="s">
        <v>613</v>
      </c>
      <c r="F18" s="68" t="s">
        <v>104</v>
      </c>
      <c r="G18" s="376"/>
      <c r="H18" s="377"/>
    </row>
    <row r="19" spans="1:8" ht="18" customHeight="1" x14ac:dyDescent="0.2">
      <c r="A19" s="118"/>
      <c r="B19" s="124"/>
      <c r="C19" s="125"/>
      <c r="D19" s="125" t="s">
        <v>259</v>
      </c>
      <c r="E19" s="429" t="s">
        <v>576</v>
      </c>
      <c r="F19" s="68" t="s">
        <v>104</v>
      </c>
      <c r="G19" s="376"/>
      <c r="H19" s="377"/>
    </row>
    <row r="20" spans="1:8" ht="18" customHeight="1" x14ac:dyDescent="0.2">
      <c r="A20" s="118"/>
      <c r="B20" s="124"/>
      <c r="C20" s="125"/>
      <c r="D20" s="125" t="s">
        <v>223</v>
      </c>
      <c r="E20" s="126"/>
      <c r="F20" s="68" t="s">
        <v>104</v>
      </c>
      <c r="G20" s="376"/>
      <c r="H20" s="377"/>
    </row>
    <row r="21" spans="1:8" ht="22.5" customHeight="1" x14ac:dyDescent="0.2">
      <c r="A21" s="118"/>
      <c r="B21" s="124"/>
      <c r="C21" s="125"/>
      <c r="D21" s="125" t="s">
        <v>224</v>
      </c>
      <c r="E21" s="126" t="s">
        <v>614</v>
      </c>
      <c r="F21" s="68" t="s">
        <v>104</v>
      </c>
      <c r="G21" s="376"/>
      <c r="H21" s="377"/>
    </row>
    <row r="22" spans="1:8" ht="18.75" customHeight="1" x14ac:dyDescent="0.2">
      <c r="A22" s="118"/>
      <c r="B22" s="125"/>
      <c r="C22" s="125"/>
      <c r="D22" s="125" t="s">
        <v>260</v>
      </c>
      <c r="E22" s="126" t="s">
        <v>615</v>
      </c>
      <c r="F22" s="68" t="s">
        <v>104</v>
      </c>
      <c r="G22" s="376"/>
      <c r="H22" s="377"/>
    </row>
    <row r="23" spans="1:8" ht="17.25" customHeight="1" x14ac:dyDescent="0.2">
      <c r="A23" s="118"/>
      <c r="B23" s="125"/>
      <c r="C23" s="125"/>
      <c r="D23" s="125" t="s">
        <v>226</v>
      </c>
      <c r="E23" s="126"/>
      <c r="F23" s="68" t="s">
        <v>104</v>
      </c>
      <c r="G23" s="376"/>
      <c r="H23" s="377"/>
    </row>
    <row r="24" spans="1:8" ht="24" customHeight="1" x14ac:dyDescent="0.2">
      <c r="A24" s="118">
        <v>4</v>
      </c>
      <c r="B24" s="125" t="s">
        <v>261</v>
      </c>
      <c r="C24" s="125"/>
      <c r="D24" s="125" t="s">
        <v>262</v>
      </c>
      <c r="E24" s="429" t="s">
        <v>617</v>
      </c>
      <c r="F24" s="68" t="s">
        <v>104</v>
      </c>
      <c r="G24" s="376"/>
      <c r="H24" s="377"/>
    </row>
    <row r="25" spans="1:8" ht="24.75" customHeight="1" x14ac:dyDescent="0.2">
      <c r="A25" s="118">
        <v>5</v>
      </c>
      <c r="B25" s="125" t="s">
        <v>263</v>
      </c>
      <c r="C25" s="125"/>
      <c r="D25" s="125" t="s">
        <v>262</v>
      </c>
      <c r="E25" s="429" t="s">
        <v>616</v>
      </c>
      <c r="F25" s="68" t="s">
        <v>104</v>
      </c>
      <c r="G25" s="376"/>
      <c r="H25" s="377"/>
    </row>
    <row r="26" spans="1:8" ht="30" customHeight="1" x14ac:dyDescent="0.2">
      <c r="A26" s="118"/>
      <c r="B26" s="125" t="s">
        <v>243</v>
      </c>
      <c r="C26" s="125"/>
      <c r="D26" s="125" t="s">
        <v>244</v>
      </c>
      <c r="E26" s="126"/>
      <c r="F26" s="68" t="s">
        <v>104</v>
      </c>
      <c r="G26" s="376"/>
      <c r="H26" s="377"/>
    </row>
    <row r="27" spans="1:8" ht="78.75" customHeight="1" x14ac:dyDescent="0.2">
      <c r="A27" s="118">
        <v>6</v>
      </c>
      <c r="B27" s="125" t="s">
        <v>202</v>
      </c>
      <c r="C27" s="125"/>
      <c r="D27" s="125" t="s">
        <v>618</v>
      </c>
      <c r="E27" s="126"/>
      <c r="F27" s="68" t="s">
        <v>104</v>
      </c>
      <c r="G27" s="376"/>
      <c r="H27" s="377"/>
    </row>
    <row r="28" spans="1:8" ht="27" customHeight="1" x14ac:dyDescent="0.2">
      <c r="A28" s="118">
        <v>7</v>
      </c>
      <c r="B28" s="119" t="s">
        <v>213</v>
      </c>
      <c r="C28" s="119"/>
      <c r="D28" s="120" t="s">
        <v>145</v>
      </c>
      <c r="E28" s="121"/>
      <c r="F28" s="68" t="s">
        <v>104</v>
      </c>
      <c r="G28" s="376"/>
      <c r="H28" s="377"/>
    </row>
    <row r="29" spans="1:8" ht="29.25" customHeight="1" x14ac:dyDescent="0.2">
      <c r="A29" s="118">
        <v>8</v>
      </c>
      <c r="B29" s="119" t="s">
        <v>245</v>
      </c>
      <c r="C29" s="119"/>
      <c r="D29" s="120" t="s">
        <v>603</v>
      </c>
      <c r="E29" s="121"/>
      <c r="F29" s="68" t="s">
        <v>104</v>
      </c>
      <c r="G29" s="376"/>
      <c r="H29" s="377"/>
    </row>
    <row r="30" spans="1:8" ht="28.5" customHeight="1" x14ac:dyDescent="0.2">
      <c r="A30" s="118">
        <v>9</v>
      </c>
      <c r="B30" s="119" t="s">
        <v>256</v>
      </c>
      <c r="C30" s="119"/>
      <c r="D30" s="120" t="s">
        <v>215</v>
      </c>
      <c r="E30" s="121"/>
      <c r="F30" s="68" t="s">
        <v>104</v>
      </c>
      <c r="G30" s="376"/>
      <c r="H30" s="377"/>
    </row>
    <row r="31" spans="1:8" ht="16.5" customHeight="1" x14ac:dyDescent="0.2">
      <c r="A31" s="118"/>
      <c r="B31" s="125"/>
      <c r="C31" s="125"/>
      <c r="D31" s="125" t="s">
        <v>236</v>
      </c>
      <c r="E31" s="126"/>
      <c r="F31" s="68" t="s">
        <v>104</v>
      </c>
      <c r="G31" s="376"/>
      <c r="H31" s="377"/>
    </row>
    <row r="32" spans="1:8" ht="16.5" customHeight="1" x14ac:dyDescent="0.2">
      <c r="A32" s="118"/>
      <c r="B32" s="125"/>
      <c r="C32" s="125"/>
      <c r="D32" s="125" t="s">
        <v>237</v>
      </c>
      <c r="E32" s="126"/>
      <c r="F32" s="68"/>
      <c r="G32" s="376"/>
      <c r="H32" s="377"/>
    </row>
    <row r="33" spans="1:8" ht="18" customHeight="1" x14ac:dyDescent="0.2">
      <c r="A33" s="118"/>
      <c r="B33" s="125"/>
      <c r="C33" s="125"/>
      <c r="D33" s="125" t="s">
        <v>244</v>
      </c>
      <c r="E33" s="126"/>
      <c r="F33" s="68"/>
      <c r="G33" s="376"/>
      <c r="H33" s="377"/>
    </row>
    <row r="34" spans="1:8" x14ac:dyDescent="0.2">
      <c r="A34" s="118"/>
      <c r="B34" s="125"/>
      <c r="C34" s="125"/>
      <c r="D34" s="125"/>
      <c r="E34" s="126"/>
      <c r="F34" s="68"/>
      <c r="G34" s="376"/>
      <c r="H34" s="377"/>
    </row>
    <row r="35" spans="1:8" x14ac:dyDescent="0.2">
      <c r="A35" s="118"/>
      <c r="B35" s="125"/>
      <c r="C35" s="125"/>
      <c r="D35" s="125"/>
      <c r="E35" s="126"/>
      <c r="F35" s="68"/>
      <c r="G35" s="376"/>
      <c r="H35" s="377"/>
    </row>
    <row r="36" spans="1:8" x14ac:dyDescent="0.2">
      <c r="A36" s="118"/>
      <c r="B36" s="125"/>
      <c r="C36" s="125"/>
      <c r="D36" s="125"/>
      <c r="E36" s="126"/>
      <c r="F36" s="68"/>
      <c r="G36" s="376"/>
      <c r="H36" s="377"/>
    </row>
    <row r="37" spans="1:8" x14ac:dyDescent="0.2">
      <c r="A37" s="127"/>
      <c r="B37" s="128" t="s">
        <v>170</v>
      </c>
      <c r="C37" s="128"/>
      <c r="D37" s="129"/>
      <c r="E37" s="130"/>
      <c r="F37" s="68" t="s">
        <v>104</v>
      </c>
      <c r="G37" s="374"/>
      <c r="H37" s="375"/>
    </row>
    <row r="42" spans="1:8" ht="15.75" x14ac:dyDescent="0.2">
      <c r="A42" s="385" t="s">
        <v>265</v>
      </c>
      <c r="B42" s="385"/>
      <c r="C42" s="385"/>
      <c r="D42" s="385"/>
      <c r="E42" s="385"/>
      <c r="F42" s="385"/>
      <c r="G42" s="385"/>
      <c r="H42" s="385"/>
    </row>
    <row r="43" spans="1:8" ht="36" x14ac:dyDescent="0.2">
      <c r="A43" s="85"/>
      <c r="B43" s="86" t="s">
        <v>120</v>
      </c>
      <c r="C43" s="86"/>
      <c r="D43" s="87" t="s">
        <v>266</v>
      </c>
      <c r="E43" s="88"/>
      <c r="F43" s="89" t="s">
        <v>121</v>
      </c>
      <c r="G43" s="90" t="s">
        <v>267</v>
      </c>
      <c r="H43" s="91"/>
    </row>
    <row r="44" spans="1:8" x14ac:dyDescent="0.2">
      <c r="A44" s="92"/>
      <c r="B44" s="93" t="s">
        <v>123</v>
      </c>
      <c r="C44" s="94"/>
      <c r="D44" s="386" t="s">
        <v>253</v>
      </c>
      <c r="E44" s="387"/>
      <c r="F44" s="388"/>
      <c r="G44" s="389"/>
      <c r="H44" s="91"/>
    </row>
    <row r="45" spans="1:8" x14ac:dyDescent="0.2">
      <c r="A45" s="95"/>
      <c r="B45" s="93" t="s">
        <v>125</v>
      </c>
      <c r="C45" s="94"/>
      <c r="D45" s="386"/>
      <c r="E45" s="387"/>
      <c r="F45" s="388"/>
      <c r="G45" s="389"/>
      <c r="H45" s="91"/>
    </row>
    <row r="46" spans="1:8" x14ac:dyDescent="0.2">
      <c r="A46" s="95"/>
      <c r="B46" s="93" t="s">
        <v>126</v>
      </c>
      <c r="C46" s="96"/>
      <c r="D46" s="393" t="s">
        <v>211</v>
      </c>
      <c r="E46" s="393"/>
      <c r="F46" s="393"/>
      <c r="G46" s="393"/>
      <c r="H46" s="91"/>
    </row>
    <row r="47" spans="1:8" x14ac:dyDescent="0.2">
      <c r="A47" s="97"/>
      <c r="B47" s="98" t="s">
        <v>128</v>
      </c>
      <c r="C47" s="99"/>
      <c r="D47" s="390" t="s">
        <v>254</v>
      </c>
      <c r="E47" s="388"/>
      <c r="F47" s="388"/>
      <c r="G47" s="389"/>
      <c r="H47" s="100"/>
    </row>
    <row r="48" spans="1:8" x14ac:dyDescent="0.2">
      <c r="A48" s="101"/>
      <c r="B48" s="102" t="s">
        <v>130</v>
      </c>
      <c r="C48" s="102"/>
      <c r="D48" s="103"/>
      <c r="E48" s="104"/>
      <c r="F48" s="105" t="s">
        <v>131</v>
      </c>
      <c r="G48" s="106"/>
      <c r="H48" s="107"/>
    </row>
    <row r="49" spans="1:8" x14ac:dyDescent="0.2">
      <c r="A49" s="108"/>
      <c r="B49" s="109" t="s">
        <v>133</v>
      </c>
      <c r="C49" s="109"/>
      <c r="D49" s="110" t="s">
        <v>212</v>
      </c>
      <c r="E49" s="111"/>
      <c r="F49" s="112" t="s">
        <v>134</v>
      </c>
      <c r="G49" s="113" t="s">
        <v>555</v>
      </c>
      <c r="H49" s="114"/>
    </row>
    <row r="50" spans="1:8" ht="25.5" x14ac:dyDescent="0.2">
      <c r="A50" s="115" t="s">
        <v>136</v>
      </c>
      <c r="B50" s="116" t="s">
        <v>137</v>
      </c>
      <c r="C50" s="116" t="s">
        <v>255</v>
      </c>
      <c r="D50" s="116" t="s">
        <v>139</v>
      </c>
      <c r="E50" s="116" t="s">
        <v>140</v>
      </c>
      <c r="F50" s="117" t="s">
        <v>141</v>
      </c>
      <c r="G50" s="381" t="s">
        <v>142</v>
      </c>
      <c r="H50" s="382"/>
    </row>
    <row r="51" spans="1:8" x14ac:dyDescent="0.2">
      <c r="A51" s="118">
        <v>1</v>
      </c>
      <c r="B51" s="119" t="s">
        <v>213</v>
      </c>
      <c r="C51" s="119"/>
      <c r="D51" s="120" t="s">
        <v>145</v>
      </c>
      <c r="E51" s="121"/>
      <c r="F51" s="68" t="s">
        <v>104</v>
      </c>
      <c r="G51" s="376"/>
      <c r="H51" s="377"/>
    </row>
    <row r="52" spans="1:8" ht="24" x14ac:dyDescent="0.2">
      <c r="A52" s="118">
        <v>2</v>
      </c>
      <c r="B52" s="119" t="s">
        <v>245</v>
      </c>
      <c r="C52" s="119"/>
      <c r="D52" s="120"/>
      <c r="E52" s="121"/>
      <c r="F52" s="68" t="s">
        <v>104</v>
      </c>
      <c r="G52" s="376"/>
      <c r="H52" s="377"/>
    </row>
    <row r="53" spans="1:8" ht="24" x14ac:dyDescent="0.2">
      <c r="A53" s="118">
        <v>3</v>
      </c>
      <c r="B53" s="119" t="s">
        <v>256</v>
      </c>
      <c r="C53" s="119"/>
      <c r="D53" s="120" t="s">
        <v>215</v>
      </c>
      <c r="E53" s="121"/>
      <c r="F53" s="68" t="s">
        <v>104</v>
      </c>
      <c r="G53" s="376"/>
      <c r="H53" s="377"/>
    </row>
    <row r="54" spans="1:8" x14ac:dyDescent="0.2">
      <c r="A54" s="118"/>
      <c r="B54" s="119"/>
      <c r="C54" s="119"/>
      <c r="D54" s="120" t="s">
        <v>216</v>
      </c>
      <c r="E54" s="121"/>
      <c r="F54" s="68" t="s">
        <v>118</v>
      </c>
      <c r="G54" s="376"/>
      <c r="H54" s="377"/>
    </row>
    <row r="55" spans="1:8" x14ac:dyDescent="0.2">
      <c r="A55" s="118"/>
      <c r="B55" s="119"/>
      <c r="C55" s="119"/>
      <c r="D55" s="120" t="s">
        <v>217</v>
      </c>
      <c r="E55" s="121"/>
      <c r="F55" s="68" t="s">
        <v>118</v>
      </c>
      <c r="G55" s="376"/>
      <c r="H55" s="377"/>
    </row>
    <row r="56" spans="1:8" ht="25.5" x14ac:dyDescent="0.2">
      <c r="A56" s="118"/>
      <c r="B56" s="136"/>
      <c r="C56" s="136"/>
      <c r="D56" s="74" t="s">
        <v>218</v>
      </c>
      <c r="E56" s="137"/>
      <c r="F56" s="68" t="s">
        <v>118</v>
      </c>
      <c r="G56" s="376"/>
      <c r="H56" s="377"/>
    </row>
    <row r="57" spans="1:8" x14ac:dyDescent="0.2">
      <c r="A57" s="118"/>
      <c r="B57" s="124"/>
      <c r="C57" s="125"/>
      <c r="D57" s="125" t="s">
        <v>257</v>
      </c>
      <c r="E57" s="126"/>
      <c r="F57" s="68" t="s">
        <v>118</v>
      </c>
      <c r="G57" s="376"/>
      <c r="H57" s="377"/>
    </row>
    <row r="58" spans="1:8" x14ac:dyDescent="0.2">
      <c r="A58" s="118"/>
      <c r="B58" s="124"/>
      <c r="C58" s="125"/>
      <c r="D58" s="125" t="s">
        <v>220</v>
      </c>
      <c r="E58" s="126"/>
      <c r="F58" s="68" t="s">
        <v>118</v>
      </c>
      <c r="G58" s="376"/>
      <c r="H58" s="377"/>
    </row>
    <row r="59" spans="1:8" x14ac:dyDescent="0.2">
      <c r="A59" s="118"/>
      <c r="B59" s="124"/>
      <c r="C59" s="125"/>
      <c r="D59" s="125" t="s">
        <v>258</v>
      </c>
      <c r="E59" s="126"/>
      <c r="F59" s="68" t="s">
        <v>118</v>
      </c>
      <c r="G59" s="376"/>
      <c r="H59" s="377"/>
    </row>
    <row r="60" spans="1:8" x14ac:dyDescent="0.2">
      <c r="A60" s="118"/>
      <c r="B60" s="124"/>
      <c r="C60" s="125"/>
      <c r="D60" s="125" t="s">
        <v>259</v>
      </c>
      <c r="E60" s="126"/>
      <c r="F60" s="68" t="s">
        <v>118</v>
      </c>
      <c r="G60" s="376"/>
      <c r="H60" s="377"/>
    </row>
    <row r="61" spans="1:8" x14ac:dyDescent="0.2">
      <c r="A61" s="118"/>
      <c r="B61" s="124"/>
      <c r="C61" s="125"/>
      <c r="D61" s="125" t="s">
        <v>223</v>
      </c>
      <c r="E61" s="126"/>
      <c r="F61" s="68" t="s">
        <v>118</v>
      </c>
      <c r="G61" s="376"/>
      <c r="H61" s="377"/>
    </row>
    <row r="62" spans="1:8" x14ac:dyDescent="0.2">
      <c r="A62" s="118"/>
      <c r="B62" s="124"/>
      <c r="C62" s="125"/>
      <c r="D62" s="125" t="s">
        <v>224</v>
      </c>
      <c r="E62" s="126"/>
      <c r="F62" s="68" t="s">
        <v>118</v>
      </c>
      <c r="G62" s="376"/>
      <c r="H62" s="377"/>
    </row>
    <row r="63" spans="1:8" ht="25.5" x14ac:dyDescent="0.2">
      <c r="A63" s="118"/>
      <c r="B63" s="125"/>
      <c r="C63" s="125"/>
      <c r="D63" s="125" t="s">
        <v>268</v>
      </c>
      <c r="E63" s="126"/>
      <c r="F63" s="68" t="s">
        <v>118</v>
      </c>
      <c r="G63" s="376"/>
      <c r="H63" s="377"/>
    </row>
    <row r="64" spans="1:8" x14ac:dyDescent="0.2">
      <c r="A64" s="118"/>
      <c r="B64" s="125"/>
      <c r="C64" s="125"/>
      <c r="D64" s="125" t="s">
        <v>226</v>
      </c>
      <c r="E64" s="126"/>
      <c r="F64" s="68" t="s">
        <v>118</v>
      </c>
      <c r="G64" s="376"/>
      <c r="H64" s="377"/>
    </row>
    <row r="65" spans="1:8" x14ac:dyDescent="0.2">
      <c r="A65" s="118">
        <v>4</v>
      </c>
      <c r="B65" s="125" t="s">
        <v>269</v>
      </c>
      <c r="C65" s="125"/>
      <c r="D65" s="125" t="s">
        <v>270</v>
      </c>
      <c r="E65" s="126"/>
      <c r="F65" s="68" t="s">
        <v>118</v>
      </c>
      <c r="G65" s="376"/>
      <c r="H65" s="377"/>
    </row>
    <row r="66" spans="1:8" x14ac:dyDescent="0.2">
      <c r="A66" s="118"/>
      <c r="B66" s="125"/>
      <c r="C66" s="125"/>
      <c r="D66" s="125" t="s">
        <v>271</v>
      </c>
      <c r="E66" s="126"/>
      <c r="F66" s="68" t="s">
        <v>118</v>
      </c>
      <c r="G66" s="376"/>
      <c r="H66" s="377"/>
    </row>
    <row r="67" spans="1:8" ht="36.950000000000003" customHeight="1" x14ac:dyDescent="0.2">
      <c r="A67" s="118">
        <v>5</v>
      </c>
      <c r="B67" s="125" t="s">
        <v>202</v>
      </c>
      <c r="C67" s="125"/>
      <c r="D67" s="125" t="s">
        <v>264</v>
      </c>
      <c r="E67" s="126"/>
      <c r="F67" s="68" t="s">
        <v>118</v>
      </c>
      <c r="G67" s="376"/>
      <c r="H67" s="377"/>
    </row>
    <row r="68" spans="1:8" x14ac:dyDescent="0.2">
      <c r="A68" s="118">
        <v>6</v>
      </c>
      <c r="B68" s="119" t="s">
        <v>213</v>
      </c>
      <c r="C68" s="119"/>
      <c r="D68" s="120" t="s">
        <v>145</v>
      </c>
      <c r="E68" s="121"/>
      <c r="F68" s="68" t="s">
        <v>118</v>
      </c>
      <c r="G68" s="376"/>
      <c r="H68" s="377"/>
    </row>
    <row r="69" spans="1:8" ht="36" x14ac:dyDescent="0.2">
      <c r="A69" s="118">
        <v>7</v>
      </c>
      <c r="B69" s="119" t="s">
        <v>245</v>
      </c>
      <c r="C69" s="119"/>
      <c r="D69" s="120" t="s">
        <v>235</v>
      </c>
      <c r="E69" s="121"/>
      <c r="F69" s="68" t="s">
        <v>118</v>
      </c>
      <c r="G69" s="376"/>
      <c r="H69" s="377"/>
    </row>
    <row r="70" spans="1:8" ht="24" x14ac:dyDescent="0.2">
      <c r="A70" s="118">
        <v>8</v>
      </c>
      <c r="B70" s="119" t="s">
        <v>256</v>
      </c>
      <c r="C70" s="119"/>
      <c r="D70" s="120" t="s">
        <v>215</v>
      </c>
      <c r="E70" s="121"/>
      <c r="F70" s="68" t="s">
        <v>118</v>
      </c>
      <c r="G70" s="376"/>
      <c r="H70" s="377"/>
    </row>
    <row r="71" spans="1:8" x14ac:dyDescent="0.2">
      <c r="A71" s="118"/>
      <c r="B71" s="125"/>
      <c r="C71" s="125"/>
      <c r="D71" s="125" t="s">
        <v>270</v>
      </c>
      <c r="E71" s="126"/>
      <c r="F71" s="68" t="s">
        <v>118</v>
      </c>
      <c r="G71" s="376"/>
      <c r="H71" s="377"/>
    </row>
    <row r="72" spans="1:8" x14ac:dyDescent="0.2">
      <c r="A72" s="118"/>
      <c r="B72" s="125"/>
      <c r="C72" s="125"/>
      <c r="D72" s="125"/>
      <c r="E72" s="126"/>
      <c r="F72" s="68" t="s">
        <v>118</v>
      </c>
      <c r="G72" s="376"/>
      <c r="H72" s="377"/>
    </row>
    <row r="73" spans="1:8" x14ac:dyDescent="0.2">
      <c r="A73" s="127"/>
      <c r="B73" s="128" t="s">
        <v>170</v>
      </c>
      <c r="C73" s="128"/>
      <c r="D73" s="129"/>
      <c r="E73" s="130"/>
      <c r="F73" s="68" t="s">
        <v>118</v>
      </c>
      <c r="G73" s="374"/>
      <c r="H73" s="375"/>
    </row>
  </sheetData>
  <mergeCells count="63">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A42:H42"/>
    <mergeCell ref="D44:G44"/>
    <mergeCell ref="D45:G45"/>
    <mergeCell ref="D46:G46"/>
    <mergeCell ref="D47:G47"/>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71:H71"/>
    <mergeCell ref="G72:H72"/>
    <mergeCell ref="G73:H73"/>
    <mergeCell ref="G66:H66"/>
    <mergeCell ref="G67:H67"/>
    <mergeCell ref="G68:H68"/>
    <mergeCell ref="G69:H69"/>
    <mergeCell ref="G70:H70"/>
  </mergeCells>
  <phoneticPr fontId="7" type="noConversion"/>
  <conditionalFormatting sqref="F10:F37">
    <cfRule type="cellIs" dxfId="20" priority="7" stopIfTrue="1" operator="equal">
      <formula>"F"</formula>
    </cfRule>
    <cfRule type="cellIs" dxfId="19" priority="8" stopIfTrue="1" operator="equal">
      <formula>"B"</formula>
    </cfRule>
    <cfRule type="cellIs" dxfId="18" priority="9" stopIfTrue="1" operator="equal">
      <formula>"u"</formula>
    </cfRule>
  </conditionalFormatting>
  <conditionalFormatting sqref="F51:F73">
    <cfRule type="cellIs" dxfId="17" priority="1" stopIfTrue="1" operator="equal">
      <formula>"F"</formula>
    </cfRule>
    <cfRule type="cellIs" dxfId="16" priority="2" stopIfTrue="1" operator="equal">
      <formula>"B"</formula>
    </cfRule>
    <cfRule type="cellIs" dxfId="15"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37 F51:F73" xr:uid="{00000000-0002-0000-0C00-000000000000}">
      <formula1>"U,P,F,B,S,n/a"</formula1>
    </dataValidation>
  </dataValidations>
  <hyperlinks>
    <hyperlink ref="G2" location="'Schedule Blend'!A1" display="UC005-01" xr:uid="{00000000-0004-0000-0C00-000000000000}"/>
    <hyperlink ref="G43" location="'Re-Schedule Blend'!A1" display="UC005-02" xr:uid="{00000000-0004-0000-0C00-000001000000}"/>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2"/>
  <sheetViews>
    <sheetView workbookViewId="0">
      <pane ySplit="12" topLeftCell="A13" activePane="bottomLeft" state="frozen"/>
      <selection pane="bottomLeft" activeCell="K34" sqref="A1:XFD1048576"/>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69" t="str">
        <f ca="1">MID(CELL("filename",A7),FIND("]",CELL("filename"),1)+1,255)</f>
        <v>Empty Bin</v>
      </c>
      <c r="B1" s="369"/>
      <c r="C1" s="369"/>
      <c r="D1" s="369"/>
      <c r="E1" s="369"/>
      <c r="F1" s="369"/>
      <c r="G1" s="369"/>
      <c r="H1" s="369"/>
      <c r="I1" s="369"/>
    </row>
    <row r="2" spans="1:9" ht="3.75" customHeight="1" x14ac:dyDescent="0.3">
      <c r="A2" s="41"/>
      <c r="B2" s="41"/>
      <c r="C2" s="41"/>
      <c r="D2" s="41"/>
      <c r="E2" s="41"/>
      <c r="F2" s="41"/>
      <c r="G2" s="41"/>
      <c r="H2" s="41"/>
      <c r="I2" s="41"/>
    </row>
    <row r="3" spans="1:9" s="37" customFormat="1" x14ac:dyDescent="0.2">
      <c r="A3" s="42"/>
      <c r="B3" s="42"/>
      <c r="C3" s="42"/>
      <c r="D3" s="43"/>
      <c r="E3" s="43" t="s">
        <v>102</v>
      </c>
      <c r="F3" s="44"/>
      <c r="G3" s="45"/>
      <c r="H3" s="42"/>
      <c r="I3" s="42"/>
    </row>
    <row r="4" spans="1:9" s="37" customFormat="1" ht="12" x14ac:dyDescent="0.2">
      <c r="A4" s="42"/>
      <c r="B4" s="42"/>
      <c r="C4" s="42"/>
      <c r="D4" s="46" t="s">
        <v>103</v>
      </c>
      <c r="E4" s="47">
        <f>COUNTIF($D$12:$D$13,"U")</f>
        <v>0</v>
      </c>
      <c r="F4" s="48" t="str">
        <f t="shared" ref="F4:F8" si="0">IF($E$9=0,"-",$E4/$E$9)</f>
        <v>-</v>
      </c>
      <c r="G4" s="49">
        <f>SUMIF($D$12:$D$13,"U",$G$12:$G$13)/60</f>
        <v>0</v>
      </c>
      <c r="H4" s="42"/>
      <c r="I4" s="42"/>
    </row>
    <row r="5" spans="1:9" s="37" customFormat="1" ht="12" x14ac:dyDescent="0.2">
      <c r="A5" s="42"/>
      <c r="B5" s="42"/>
      <c r="C5" s="42"/>
      <c r="D5" s="46" t="s">
        <v>104</v>
      </c>
      <c r="E5" s="47">
        <f>COUNTIF($D$12:$D$13,"P")</f>
        <v>0</v>
      </c>
      <c r="F5" s="48" t="str">
        <f t="shared" si="0"/>
        <v>-</v>
      </c>
      <c r="G5" s="50">
        <f>SUMIF($D$12:$D$13,"P",$G$12:$G$13)/60</f>
        <v>0</v>
      </c>
      <c r="H5" s="42"/>
      <c r="I5" s="42"/>
    </row>
    <row r="6" spans="1:9" s="37" customFormat="1" ht="12" x14ac:dyDescent="0.2">
      <c r="A6" s="42"/>
      <c r="B6" s="42"/>
      <c r="C6" s="42"/>
      <c r="D6" s="46" t="s">
        <v>105</v>
      </c>
      <c r="E6" s="47">
        <f>COUNTIF($D$12:$D$13,"F")</f>
        <v>0</v>
      </c>
      <c r="F6" s="48" t="str">
        <f t="shared" si="0"/>
        <v>-</v>
      </c>
      <c r="G6" s="50">
        <f>SUMIF($D$12:$D$13,"F",$G$12:$G$13)/60</f>
        <v>0</v>
      </c>
      <c r="H6" s="42"/>
      <c r="I6" s="42"/>
    </row>
    <row r="7" spans="1:9" s="37" customFormat="1" ht="12" x14ac:dyDescent="0.2">
      <c r="A7" s="51"/>
      <c r="B7" s="51"/>
      <c r="C7" s="52"/>
      <c r="D7" s="46" t="s">
        <v>106</v>
      </c>
      <c r="E7" s="47">
        <f>COUNTIF($D$12:$D$13,"S")</f>
        <v>0</v>
      </c>
      <c r="F7" s="48" t="str">
        <f t="shared" si="0"/>
        <v>-</v>
      </c>
      <c r="G7" s="50">
        <f>SUMIF($D$12:$D$13,"S",$G$12:$G$13)/60</f>
        <v>0</v>
      </c>
      <c r="H7" s="42"/>
      <c r="I7" s="42"/>
    </row>
    <row r="8" spans="1:9" s="37" customFormat="1" ht="12" x14ac:dyDescent="0.2">
      <c r="A8" s="51"/>
      <c r="B8" s="51"/>
      <c r="C8" s="52"/>
      <c r="D8" s="46" t="s">
        <v>107</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108</v>
      </c>
      <c r="B12" s="63" t="s">
        <v>109</v>
      </c>
      <c r="C12" s="63" t="s">
        <v>110</v>
      </c>
      <c r="D12" s="63" t="s">
        <v>111</v>
      </c>
      <c r="E12" s="63" t="s">
        <v>112</v>
      </c>
      <c r="F12" s="63" t="s">
        <v>31</v>
      </c>
      <c r="G12" s="63" t="s">
        <v>113</v>
      </c>
      <c r="H12" s="64" t="s">
        <v>65</v>
      </c>
      <c r="I12" s="82"/>
    </row>
    <row r="13" spans="1:9" x14ac:dyDescent="0.2">
      <c r="A13" s="370" t="s">
        <v>272</v>
      </c>
      <c r="B13" s="371"/>
      <c r="C13" s="371"/>
      <c r="D13" s="371"/>
      <c r="E13" s="371"/>
      <c r="F13" s="371"/>
      <c r="G13" s="371"/>
      <c r="H13" s="371"/>
      <c r="I13" s="372"/>
    </row>
    <row r="14" spans="1:9" x14ac:dyDescent="0.2">
      <c r="A14" s="73">
        <f>MAX(A$12:A13)+1</f>
        <v>1</v>
      </c>
      <c r="B14" s="131" t="s">
        <v>273</v>
      </c>
      <c r="C14" s="132" t="s">
        <v>274</v>
      </c>
      <c r="D14" s="68" t="s">
        <v>118</v>
      </c>
      <c r="E14" s="76"/>
      <c r="F14" s="77"/>
      <c r="G14" s="71"/>
      <c r="H14" s="78"/>
      <c r="I14" s="77"/>
    </row>
    <row r="15" spans="1:9" x14ac:dyDescent="0.2">
      <c r="A15" s="73">
        <f>MAX(A$12:A14)+1</f>
        <v>2</v>
      </c>
      <c r="B15" s="133"/>
      <c r="C15" s="75"/>
      <c r="D15" s="68" t="s">
        <v>118</v>
      </c>
      <c r="E15" s="76"/>
      <c r="F15" s="77"/>
      <c r="G15" s="71"/>
      <c r="H15" s="78"/>
      <c r="I15" s="77"/>
    </row>
    <row r="16" spans="1:9" x14ac:dyDescent="0.2">
      <c r="A16" s="73">
        <f>MAX(A$12:A15)+1</f>
        <v>3</v>
      </c>
      <c r="B16" s="134"/>
      <c r="C16" s="75"/>
      <c r="D16" s="68" t="s">
        <v>118</v>
      </c>
      <c r="E16" s="76"/>
      <c r="F16" s="77"/>
      <c r="G16" s="71"/>
      <c r="H16" s="78"/>
      <c r="I16" s="77"/>
    </row>
    <row r="17" spans="1:9" x14ac:dyDescent="0.2">
      <c r="A17" s="73">
        <f>MAX(A$12:A16)+1</f>
        <v>4</v>
      </c>
      <c r="B17" s="134"/>
      <c r="C17" s="75"/>
      <c r="D17" s="68" t="s">
        <v>118</v>
      </c>
      <c r="E17" s="76"/>
      <c r="F17" s="77"/>
      <c r="G17" s="71"/>
      <c r="H17" s="78"/>
      <c r="I17" s="77"/>
    </row>
    <row r="18" spans="1:9" x14ac:dyDescent="0.2">
      <c r="A18" s="73">
        <f>MAX(A$12:A17)+1</f>
        <v>5</v>
      </c>
      <c r="B18" s="134"/>
      <c r="C18" s="75"/>
      <c r="D18" s="68" t="s">
        <v>118</v>
      </c>
      <c r="E18" s="76"/>
      <c r="F18" s="77"/>
      <c r="G18" s="71"/>
      <c r="H18" s="78"/>
      <c r="I18" s="77"/>
    </row>
    <row r="19" spans="1:9" x14ac:dyDescent="0.2">
      <c r="A19" s="73">
        <f>MAX(A$12:A18)+1</f>
        <v>6</v>
      </c>
      <c r="B19" s="135"/>
      <c r="C19" s="74"/>
      <c r="D19" s="68" t="s">
        <v>118</v>
      </c>
      <c r="E19" s="76"/>
      <c r="F19" s="77"/>
      <c r="G19" s="71"/>
      <c r="H19" s="78"/>
      <c r="I19" s="77"/>
    </row>
    <row r="20" spans="1:9" x14ac:dyDescent="0.2">
      <c r="A20" s="73">
        <f>MAX(A$12:A19)+1</f>
        <v>7</v>
      </c>
      <c r="B20" s="75"/>
      <c r="C20" s="74"/>
      <c r="D20" s="68" t="s">
        <v>118</v>
      </c>
      <c r="E20" s="76"/>
      <c r="F20" s="77"/>
      <c r="G20" s="71"/>
      <c r="H20" s="78"/>
      <c r="I20" s="77"/>
    </row>
    <row r="21" spans="1:9" x14ac:dyDescent="0.2">
      <c r="A21" s="73">
        <f>MAX(A$12:A20)+1</f>
        <v>8</v>
      </c>
      <c r="B21" s="74"/>
      <c r="C21" s="74"/>
      <c r="D21" s="68" t="s">
        <v>118</v>
      </c>
      <c r="E21" s="76"/>
      <c r="F21" s="77"/>
      <c r="G21" s="71"/>
      <c r="H21" s="78"/>
      <c r="I21" s="77"/>
    </row>
    <row r="22" spans="1:9" x14ac:dyDescent="0.2">
      <c r="A22" s="73">
        <f>MAX(A$12:A21)+1</f>
        <v>9</v>
      </c>
      <c r="B22" s="75"/>
      <c r="C22" s="74"/>
      <c r="D22" s="68" t="s">
        <v>118</v>
      </c>
      <c r="E22" s="76"/>
      <c r="F22" s="77"/>
      <c r="G22" s="71"/>
      <c r="H22" s="78"/>
      <c r="I22" s="77"/>
    </row>
    <row r="23" spans="1:9" x14ac:dyDescent="0.2">
      <c r="A23" s="73">
        <f>MAX(A$12:A22)+1</f>
        <v>10</v>
      </c>
      <c r="B23" s="75"/>
      <c r="C23" s="74"/>
      <c r="D23" s="68" t="s">
        <v>118</v>
      </c>
      <c r="E23" s="76"/>
      <c r="F23" s="77"/>
      <c r="G23" s="71"/>
      <c r="H23" s="78"/>
      <c r="I23" s="77"/>
    </row>
    <row r="24" spans="1:9" x14ac:dyDescent="0.2">
      <c r="A24" s="73">
        <f>MAX(A$12:A23)+1</f>
        <v>11</v>
      </c>
      <c r="B24" s="74"/>
      <c r="C24" s="74"/>
      <c r="D24" s="68" t="s">
        <v>118</v>
      </c>
      <c r="E24" s="76"/>
      <c r="F24" s="77"/>
      <c r="G24" s="71"/>
      <c r="H24" s="78"/>
      <c r="I24" s="77"/>
    </row>
    <row r="25" spans="1:9" x14ac:dyDescent="0.2">
      <c r="A25" s="73">
        <f>MAX(A$12:A24)+1</f>
        <v>12</v>
      </c>
      <c r="B25" s="75"/>
      <c r="C25" s="74"/>
      <c r="D25" s="68" t="s">
        <v>118</v>
      </c>
      <c r="E25" s="76"/>
      <c r="F25" s="77"/>
      <c r="G25" s="71"/>
      <c r="H25" s="78"/>
      <c r="I25" s="77"/>
    </row>
    <row r="26" spans="1:9" x14ac:dyDescent="0.2">
      <c r="A26" s="73">
        <f>MAX(A$12:A25)+1</f>
        <v>13</v>
      </c>
      <c r="B26" s="75"/>
      <c r="C26" s="74"/>
      <c r="D26" s="68" t="s">
        <v>118</v>
      </c>
      <c r="E26" s="76"/>
      <c r="F26" s="77"/>
      <c r="G26" s="71"/>
      <c r="H26" s="78"/>
      <c r="I26" s="77"/>
    </row>
    <row r="27" spans="1:9" x14ac:dyDescent="0.2">
      <c r="A27" s="73">
        <f>MAX(A$12:A26)+1</f>
        <v>14</v>
      </c>
      <c r="B27" s="74"/>
      <c r="C27" s="74"/>
      <c r="D27" s="68" t="s">
        <v>118</v>
      </c>
      <c r="E27" s="76"/>
      <c r="F27" s="77"/>
      <c r="G27" s="71"/>
      <c r="H27" s="78"/>
      <c r="I27" s="77"/>
    </row>
    <row r="28" spans="1:9" x14ac:dyDescent="0.2">
      <c r="A28" s="73">
        <f>MAX(A$12:A27)+1</f>
        <v>15</v>
      </c>
      <c r="B28" s="75"/>
      <c r="C28" s="74"/>
      <c r="D28" s="68" t="s">
        <v>118</v>
      </c>
      <c r="E28" s="76"/>
      <c r="F28" s="77"/>
      <c r="G28" s="71"/>
      <c r="H28" s="78"/>
      <c r="I28" s="77"/>
    </row>
    <row r="29" spans="1:9" x14ac:dyDescent="0.2">
      <c r="A29" s="73">
        <f>MAX(A$12:A28)+1</f>
        <v>16</v>
      </c>
      <c r="B29" s="75"/>
      <c r="C29" s="74"/>
      <c r="D29" s="68" t="s">
        <v>118</v>
      </c>
      <c r="E29" s="76"/>
      <c r="F29" s="77"/>
      <c r="G29" s="71"/>
      <c r="H29" s="78"/>
      <c r="I29" s="77"/>
    </row>
    <row r="30" spans="1:9" x14ac:dyDescent="0.2">
      <c r="A30" s="73">
        <f>MAX(A$12:A29)+1</f>
        <v>17</v>
      </c>
      <c r="B30" s="74"/>
      <c r="C30" s="74"/>
      <c r="D30" s="68" t="s">
        <v>118</v>
      </c>
      <c r="E30" s="76"/>
      <c r="F30" s="77"/>
      <c r="G30" s="71"/>
      <c r="H30" s="78"/>
      <c r="I30" s="77"/>
    </row>
    <row r="31" spans="1:9" x14ac:dyDescent="0.2">
      <c r="A31" s="73">
        <f>MAX(A$12:A30)+1</f>
        <v>18</v>
      </c>
      <c r="B31" s="75"/>
      <c r="C31" s="74"/>
      <c r="D31" s="68" t="s">
        <v>118</v>
      </c>
      <c r="E31" s="76"/>
      <c r="F31" s="77"/>
      <c r="G31" s="71"/>
      <c r="H31" s="78"/>
      <c r="I31" s="77"/>
    </row>
    <row r="32" spans="1:9" x14ac:dyDescent="0.2">
      <c r="A32" s="73">
        <f>MAX(A$12:A31)+1</f>
        <v>19</v>
      </c>
      <c r="B32" s="75"/>
      <c r="C32" s="74"/>
      <c r="D32" s="68" t="s">
        <v>118</v>
      </c>
      <c r="E32" s="76"/>
      <c r="F32" s="77"/>
      <c r="G32" s="71"/>
      <c r="H32" s="78"/>
      <c r="I32" s="77"/>
    </row>
    <row r="33" spans="1:9" x14ac:dyDescent="0.2">
      <c r="A33" s="73">
        <f>MAX(A$12:A32)+1</f>
        <v>20</v>
      </c>
      <c r="B33" s="74"/>
      <c r="C33" s="74"/>
      <c r="D33" s="68" t="s">
        <v>118</v>
      </c>
      <c r="E33" s="76"/>
      <c r="F33" s="77"/>
      <c r="G33" s="71"/>
      <c r="H33" s="78"/>
      <c r="I33" s="77"/>
    </row>
    <row r="34" spans="1:9" x14ac:dyDescent="0.2">
      <c r="A34" s="73">
        <f>MAX(A$12:A33)+1</f>
        <v>21</v>
      </c>
      <c r="B34" s="75"/>
      <c r="C34" s="74"/>
      <c r="D34" s="68" t="s">
        <v>118</v>
      </c>
      <c r="E34" s="76"/>
      <c r="F34" s="77"/>
      <c r="G34" s="71"/>
      <c r="H34" s="78"/>
      <c r="I34" s="77"/>
    </row>
    <row r="35" spans="1:9" x14ac:dyDescent="0.2">
      <c r="A35" s="73">
        <f>MAX(A$12:A34)+1</f>
        <v>22</v>
      </c>
      <c r="B35" s="75"/>
      <c r="C35" s="74"/>
      <c r="D35" s="68" t="s">
        <v>118</v>
      </c>
      <c r="E35" s="76"/>
      <c r="F35" s="77"/>
      <c r="G35" s="71"/>
      <c r="H35" s="78"/>
      <c r="I35" s="77"/>
    </row>
    <row r="36" spans="1:9" x14ac:dyDescent="0.2">
      <c r="A36" s="73">
        <f>MAX(A$12:A35)+1</f>
        <v>23</v>
      </c>
      <c r="B36" s="74"/>
      <c r="C36" s="74"/>
      <c r="D36" s="68" t="s">
        <v>118</v>
      </c>
      <c r="E36" s="76"/>
      <c r="F36" s="77"/>
      <c r="G36" s="71"/>
      <c r="H36" s="78"/>
      <c r="I36" s="77"/>
    </row>
    <row r="37" spans="1:9" x14ac:dyDescent="0.2">
      <c r="A37" s="73">
        <f>MAX(A$12:A36)+1</f>
        <v>24</v>
      </c>
      <c r="B37" s="75"/>
      <c r="C37" s="74"/>
      <c r="D37" s="68" t="s">
        <v>118</v>
      </c>
      <c r="E37" s="76"/>
      <c r="F37" s="77"/>
      <c r="G37" s="71"/>
      <c r="H37" s="78"/>
      <c r="I37" s="77"/>
    </row>
    <row r="38" spans="1:9" x14ac:dyDescent="0.2">
      <c r="A38" s="73">
        <f>MAX(A$12:A37)+1</f>
        <v>25</v>
      </c>
      <c r="B38" s="75"/>
      <c r="C38" s="74"/>
      <c r="D38" s="68" t="s">
        <v>118</v>
      </c>
      <c r="E38" s="76"/>
      <c r="F38" s="77"/>
      <c r="G38" s="71"/>
      <c r="H38" s="78"/>
      <c r="I38" s="77"/>
    </row>
    <row r="39" spans="1:9" x14ac:dyDescent="0.2">
      <c r="A39" s="73">
        <f>MAX(A$12:A38)+1</f>
        <v>26</v>
      </c>
      <c r="B39" s="74"/>
      <c r="C39" s="74"/>
      <c r="D39" s="68" t="s">
        <v>118</v>
      </c>
      <c r="E39" s="76"/>
      <c r="F39" s="77"/>
      <c r="G39" s="71"/>
      <c r="H39" s="78"/>
      <c r="I39" s="77"/>
    </row>
    <row r="40" spans="1:9" x14ac:dyDescent="0.2">
      <c r="A40" s="73">
        <f>MAX(A$12:A39)+1</f>
        <v>27</v>
      </c>
      <c r="B40" s="75"/>
      <c r="C40" s="74"/>
      <c r="D40" s="68" t="s">
        <v>118</v>
      </c>
      <c r="E40" s="76"/>
      <c r="F40" s="77"/>
      <c r="G40" s="71"/>
      <c r="H40" s="78"/>
      <c r="I40" s="77"/>
    </row>
    <row r="41" spans="1:9" x14ac:dyDescent="0.2">
      <c r="A41" s="73">
        <f>MAX(A$12:A40)+1</f>
        <v>28</v>
      </c>
      <c r="B41" s="75"/>
      <c r="C41" s="74"/>
      <c r="D41" s="68" t="s">
        <v>118</v>
      </c>
      <c r="E41" s="76"/>
      <c r="F41" s="77"/>
      <c r="G41" s="71"/>
      <c r="H41" s="78"/>
      <c r="I41" s="77"/>
    </row>
    <row r="42" spans="1:9" x14ac:dyDescent="0.2">
      <c r="A42" s="73">
        <f>MAX(A$12:A41)+1</f>
        <v>29</v>
      </c>
      <c r="B42" s="74"/>
      <c r="C42" s="74"/>
      <c r="D42" s="68" t="s">
        <v>118</v>
      </c>
      <c r="E42" s="76"/>
      <c r="F42" s="77"/>
      <c r="G42" s="71"/>
      <c r="H42" s="78"/>
      <c r="I42" s="77"/>
    </row>
    <row r="43" spans="1:9" x14ac:dyDescent="0.2">
      <c r="A43" s="73">
        <f>MAX(A$12:A42)+1</f>
        <v>30</v>
      </c>
      <c r="B43" s="75"/>
      <c r="C43" s="74"/>
      <c r="D43" s="68" t="s">
        <v>118</v>
      </c>
      <c r="E43" s="76"/>
      <c r="F43" s="77"/>
      <c r="G43" s="71"/>
      <c r="H43" s="78"/>
      <c r="I43" s="77"/>
    </row>
    <row r="44" spans="1:9" x14ac:dyDescent="0.2">
      <c r="A44" s="73">
        <f>MAX(A$12:A43)+1</f>
        <v>31</v>
      </c>
      <c r="B44" s="75"/>
      <c r="C44" s="74"/>
      <c r="D44" s="68" t="s">
        <v>118</v>
      </c>
      <c r="E44" s="76"/>
      <c r="F44" s="77"/>
      <c r="G44" s="71"/>
      <c r="H44" s="78"/>
      <c r="I44" s="77"/>
    </row>
    <row r="45" spans="1:9" x14ac:dyDescent="0.2">
      <c r="A45" s="73">
        <f>MAX(A$12:A44)+1</f>
        <v>32</v>
      </c>
      <c r="B45" s="74"/>
      <c r="C45" s="74"/>
      <c r="D45" s="68" t="s">
        <v>118</v>
      </c>
      <c r="E45" s="76"/>
      <c r="F45" s="77"/>
      <c r="G45" s="71"/>
      <c r="H45" s="78"/>
      <c r="I45" s="77"/>
    </row>
    <row r="46" spans="1:9" x14ac:dyDescent="0.2">
      <c r="A46" s="73">
        <f>MAX(A$12:A45)+1</f>
        <v>33</v>
      </c>
      <c r="B46" s="75"/>
      <c r="C46" s="74"/>
      <c r="D46" s="68" t="s">
        <v>118</v>
      </c>
      <c r="E46" s="76"/>
      <c r="F46" s="77"/>
      <c r="G46" s="71"/>
      <c r="H46" s="78"/>
      <c r="I46" s="77"/>
    </row>
    <row r="47" spans="1:9" x14ac:dyDescent="0.2">
      <c r="A47" s="73">
        <f>MAX(A$12:A46)+1</f>
        <v>34</v>
      </c>
      <c r="B47" s="75"/>
      <c r="C47" s="74"/>
      <c r="D47" s="68" t="s">
        <v>118</v>
      </c>
      <c r="E47" s="76"/>
      <c r="F47" s="77"/>
      <c r="G47" s="71"/>
      <c r="H47" s="78"/>
      <c r="I47" s="77"/>
    </row>
    <row r="48" spans="1:9" x14ac:dyDescent="0.2">
      <c r="A48" s="73">
        <f>MAX(A$12:A47)+1</f>
        <v>35</v>
      </c>
      <c r="B48" s="74"/>
      <c r="C48" s="74"/>
      <c r="D48" s="68" t="s">
        <v>118</v>
      </c>
      <c r="E48" s="76"/>
      <c r="F48" s="77"/>
      <c r="G48" s="71"/>
      <c r="H48" s="78"/>
      <c r="I48" s="77"/>
    </row>
    <row r="49" spans="1:9" x14ac:dyDescent="0.2">
      <c r="A49" s="73">
        <f>MAX(A$12:A48)+1</f>
        <v>36</v>
      </c>
      <c r="B49" s="75"/>
      <c r="C49" s="74"/>
      <c r="D49" s="68" t="s">
        <v>118</v>
      </c>
      <c r="E49" s="76"/>
      <c r="F49" s="77"/>
      <c r="G49" s="71"/>
      <c r="H49" s="78"/>
      <c r="I49" s="77"/>
    </row>
    <row r="50" spans="1:9" x14ac:dyDescent="0.2">
      <c r="A50" s="73">
        <f>MAX(A$12:A49)+1</f>
        <v>37</v>
      </c>
      <c r="B50" s="75"/>
      <c r="C50" s="74"/>
      <c r="D50" s="68" t="s">
        <v>118</v>
      </c>
      <c r="E50" s="76"/>
      <c r="F50" s="77"/>
      <c r="G50" s="71"/>
      <c r="H50" s="78"/>
      <c r="I50" s="77"/>
    </row>
    <row r="51" spans="1:9" x14ac:dyDescent="0.2">
      <c r="A51" s="73">
        <f>MAX(A$12:A50)+1</f>
        <v>38</v>
      </c>
      <c r="B51" s="74"/>
      <c r="C51" s="74"/>
      <c r="D51" s="68" t="s">
        <v>118</v>
      </c>
      <c r="E51" s="76"/>
      <c r="F51" s="77"/>
      <c r="G51" s="71"/>
      <c r="H51" s="78"/>
      <c r="I51" s="77"/>
    </row>
    <row r="52" spans="1:9" x14ac:dyDescent="0.2">
      <c r="A52" s="73">
        <f>MAX(A$12:A51)+1</f>
        <v>39</v>
      </c>
      <c r="B52" s="75"/>
      <c r="C52" s="74"/>
      <c r="D52" s="68" t="s">
        <v>118</v>
      </c>
      <c r="E52" s="76"/>
      <c r="F52" s="77"/>
      <c r="G52" s="71"/>
      <c r="H52" s="78"/>
      <c r="I52" s="77"/>
    </row>
    <row r="53" spans="1:9" x14ac:dyDescent="0.2">
      <c r="A53" s="73">
        <f>MAX(A$12:A52)+1</f>
        <v>40</v>
      </c>
      <c r="B53" s="75"/>
      <c r="C53" s="74"/>
      <c r="D53" s="68" t="s">
        <v>118</v>
      </c>
      <c r="E53" s="76"/>
      <c r="F53" s="77"/>
      <c r="G53" s="71"/>
      <c r="H53" s="78"/>
      <c r="I53" s="77"/>
    </row>
    <row r="54" spans="1:9" x14ac:dyDescent="0.2">
      <c r="A54" s="73">
        <f>MAX(A$12:A53)+1</f>
        <v>41</v>
      </c>
      <c r="B54" s="74"/>
      <c r="C54" s="74"/>
      <c r="D54" s="68" t="s">
        <v>118</v>
      </c>
      <c r="E54" s="76"/>
      <c r="F54" s="77"/>
      <c r="G54" s="71"/>
      <c r="H54" s="78"/>
      <c r="I54" s="77"/>
    </row>
    <row r="55" spans="1:9" x14ac:dyDescent="0.2">
      <c r="A55" s="73">
        <f>MAX(A$12:A54)+1</f>
        <v>42</v>
      </c>
      <c r="B55" s="75"/>
      <c r="C55" s="74"/>
      <c r="D55" s="68" t="s">
        <v>118</v>
      </c>
      <c r="E55" s="76"/>
      <c r="F55" s="77"/>
      <c r="G55" s="71"/>
      <c r="H55" s="78"/>
      <c r="I55" s="77"/>
    </row>
    <row r="56" spans="1:9" x14ac:dyDescent="0.2">
      <c r="A56" s="73">
        <f>MAX(A$12:A55)+1</f>
        <v>43</v>
      </c>
      <c r="B56" s="75"/>
      <c r="C56" s="74"/>
      <c r="D56" s="68" t="s">
        <v>118</v>
      </c>
      <c r="E56" s="76"/>
      <c r="F56" s="77"/>
      <c r="G56" s="71"/>
      <c r="H56" s="78"/>
      <c r="I56" s="77"/>
    </row>
    <row r="57" spans="1:9" x14ac:dyDescent="0.2">
      <c r="A57" s="73">
        <f>MAX(A$12:A56)+1</f>
        <v>44</v>
      </c>
      <c r="B57" s="74"/>
      <c r="C57" s="74"/>
      <c r="D57" s="68" t="s">
        <v>118</v>
      </c>
      <c r="E57" s="76"/>
      <c r="F57" s="77"/>
      <c r="G57" s="71"/>
      <c r="H57" s="78"/>
      <c r="I57" s="77"/>
    </row>
    <row r="58" spans="1:9" x14ac:dyDescent="0.2">
      <c r="A58" s="73">
        <f>MAX(A$12:A57)+1</f>
        <v>45</v>
      </c>
      <c r="B58" s="75"/>
      <c r="C58" s="74"/>
      <c r="D58" s="68" t="s">
        <v>118</v>
      </c>
      <c r="E58" s="76"/>
      <c r="F58" s="77"/>
      <c r="G58" s="71"/>
      <c r="H58" s="78"/>
      <c r="I58" s="77"/>
    </row>
    <row r="59" spans="1:9" x14ac:dyDescent="0.2">
      <c r="A59" s="73">
        <f>MAX(A$12:A58)+1</f>
        <v>46</v>
      </c>
      <c r="B59" s="75"/>
      <c r="C59" s="74"/>
      <c r="D59" s="68" t="s">
        <v>118</v>
      </c>
      <c r="E59" s="76"/>
      <c r="F59" s="77"/>
      <c r="G59" s="71"/>
      <c r="H59" s="78"/>
      <c r="I59" s="77"/>
    </row>
    <row r="60" spans="1:9" x14ac:dyDescent="0.2">
      <c r="A60" s="73">
        <f>MAX(A$12:A59)+1</f>
        <v>47</v>
      </c>
      <c r="B60" s="74"/>
      <c r="C60" s="74"/>
      <c r="D60" s="68" t="s">
        <v>118</v>
      </c>
      <c r="E60" s="76"/>
      <c r="F60" s="77"/>
      <c r="G60" s="71"/>
      <c r="H60" s="78"/>
      <c r="I60" s="77"/>
    </row>
    <row r="61" spans="1:9" x14ac:dyDescent="0.2">
      <c r="A61" s="391"/>
      <c r="B61" s="391"/>
      <c r="C61" s="391"/>
      <c r="D61" s="391"/>
      <c r="E61" s="391"/>
      <c r="F61" s="391"/>
      <c r="G61" s="391"/>
      <c r="H61" s="391"/>
      <c r="I61" s="391"/>
    </row>
    <row r="62" spans="1:9" x14ac:dyDescent="0.2">
      <c r="A62" s="392" t="s">
        <v>207</v>
      </c>
      <c r="B62" s="392"/>
      <c r="C62" s="392"/>
      <c r="D62" s="392"/>
      <c r="E62" s="392"/>
      <c r="F62" s="392"/>
      <c r="G62" s="392"/>
      <c r="H62" s="392"/>
      <c r="I62" s="392"/>
    </row>
  </sheetData>
  <mergeCells count="4">
    <mergeCell ref="A1:I1"/>
    <mergeCell ref="A13:I13"/>
    <mergeCell ref="A61:I61"/>
    <mergeCell ref="A62:I62"/>
  </mergeCells>
  <phoneticPr fontId="7" type="noConversion"/>
  <conditionalFormatting sqref="D14:D60">
    <cfRule type="cellIs" dxfId="14" priority="1" stopIfTrue="1" operator="equal">
      <formula>"F"</formula>
    </cfRule>
    <cfRule type="cellIs" dxfId="13" priority="2" stopIfTrue="1" operator="equal">
      <formula>"B"</formula>
    </cfRule>
    <cfRule type="cellIs" dxfId="12" priority="3" stopIfTrue="1" operator="equal">
      <formula>"u"</formula>
    </cfRule>
  </conditionalFormatting>
  <dataValidations count="3">
    <dataValidation allowBlank="1" showErrorMessage="1" sqref="A12:B12" xr:uid="{00000000-0002-0000-0D00-000000000000}"/>
    <dataValidation allowBlank="1" showErrorMessage="1" promptTitle="Valid values include:" sqref="D12" xr:uid="{00000000-0002-0000-0D00-000001000000}"/>
    <dataValidation type="list" showInputMessage="1" showErrorMessage="1" promptTitle="Valid values include:" prompt="U - Untested_x000a_P - Pass_x000a_F - Fail_x000a_B - Blocked_x000a_S - Skipped_x000a_n/a - Not applicable_x000a_" sqref="D14:D60" xr:uid="{00000000-0002-0000-0D00-000002000000}">
      <formula1>"U,P,F,B,S,n/a"</formula1>
    </dataValidation>
  </dataValidations>
  <hyperlinks>
    <hyperlink ref="B14" location="'UC006 Test Cases'!A1" display="Empty Bin From Bin" xr:uid="{00000000-0004-0000-0D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69985"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69985" r:id="rId3"/>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44"/>
  <sheetViews>
    <sheetView workbookViewId="0">
      <selection activeCell="D22" sqref="D22"/>
    </sheetView>
  </sheetViews>
  <sheetFormatPr defaultColWidth="9" defaultRowHeight="12.75" x14ac:dyDescent="0.2"/>
  <cols>
    <col min="1" max="1" width="3.140625" customWidth="1"/>
    <col min="2" max="2" width="32.140625" customWidth="1"/>
    <col min="3" max="3" width="21.7109375" customWidth="1"/>
    <col min="4" max="5" width="30.42578125" customWidth="1"/>
    <col min="6" max="6" width="9.140625" customWidth="1"/>
    <col min="7" max="7" width="12.140625" customWidth="1"/>
  </cols>
  <sheetData>
    <row r="1" spans="1:8" ht="15.75" x14ac:dyDescent="0.2">
      <c r="A1" s="385" t="s">
        <v>275</v>
      </c>
      <c r="B1" s="385"/>
      <c r="C1" s="385"/>
      <c r="D1" s="385"/>
      <c r="E1" s="385"/>
      <c r="F1" s="385"/>
      <c r="G1" s="385"/>
      <c r="H1" s="385"/>
    </row>
    <row r="2" spans="1:8" ht="13.5" customHeight="1" x14ac:dyDescent="0.2">
      <c r="A2" s="85"/>
      <c r="B2" s="86" t="s">
        <v>120</v>
      </c>
      <c r="C2" s="86"/>
      <c r="D2" s="87" t="s">
        <v>551</v>
      </c>
      <c r="E2" s="88"/>
      <c r="F2" s="89" t="s">
        <v>121</v>
      </c>
      <c r="G2" s="90" t="s">
        <v>550</v>
      </c>
      <c r="H2" s="91"/>
    </row>
    <row r="3" spans="1:8" ht="27.75" customHeight="1" x14ac:dyDescent="0.2">
      <c r="A3" s="92"/>
      <c r="B3" s="93" t="s">
        <v>123</v>
      </c>
      <c r="C3" s="94"/>
      <c r="D3" s="386" t="s">
        <v>74</v>
      </c>
      <c r="E3" s="387"/>
      <c r="F3" s="388"/>
      <c r="G3" s="389"/>
      <c r="H3" s="91"/>
    </row>
    <row r="4" spans="1:8" x14ac:dyDescent="0.2">
      <c r="A4" s="95"/>
      <c r="B4" s="93" t="s">
        <v>125</v>
      </c>
      <c r="C4" s="94"/>
      <c r="D4" s="386"/>
      <c r="E4" s="387"/>
      <c r="F4" s="388"/>
      <c r="G4" s="389"/>
      <c r="H4" s="91"/>
    </row>
    <row r="5" spans="1:8" x14ac:dyDescent="0.2">
      <c r="A5" s="95"/>
      <c r="B5" s="93" t="s">
        <v>126</v>
      </c>
      <c r="C5" s="96"/>
      <c r="D5" s="393"/>
      <c r="E5" s="393"/>
      <c r="F5" s="393"/>
      <c r="G5" s="393"/>
      <c r="H5" s="91"/>
    </row>
    <row r="6" spans="1:8" ht="26.25" customHeight="1" x14ac:dyDescent="0.2">
      <c r="A6" s="97"/>
      <c r="B6" s="98" t="s">
        <v>128</v>
      </c>
      <c r="C6" s="99"/>
      <c r="D6" s="390" t="s">
        <v>545</v>
      </c>
      <c r="E6" s="388"/>
      <c r="F6" s="388"/>
      <c r="G6" s="389"/>
      <c r="H6" s="100"/>
    </row>
    <row r="7" spans="1:8" x14ac:dyDescent="0.2">
      <c r="A7" s="101"/>
      <c r="B7" s="102" t="s">
        <v>130</v>
      </c>
      <c r="C7" s="102"/>
      <c r="D7" s="103"/>
      <c r="E7" s="104"/>
      <c r="F7" s="105" t="s">
        <v>131</v>
      </c>
      <c r="G7" s="106"/>
      <c r="H7" s="107"/>
    </row>
    <row r="8" spans="1:8" x14ac:dyDescent="0.2">
      <c r="A8" s="108"/>
      <c r="B8" s="109" t="s">
        <v>133</v>
      </c>
      <c r="C8" s="109"/>
      <c r="D8" s="110" t="s">
        <v>212</v>
      </c>
      <c r="E8" s="111"/>
      <c r="F8" s="112" t="s">
        <v>134</v>
      </c>
      <c r="G8" s="113" t="s">
        <v>276</v>
      </c>
      <c r="H8" s="114"/>
    </row>
    <row r="9" spans="1:8" ht="25.5" x14ac:dyDescent="0.2">
      <c r="A9" s="115" t="s">
        <v>136</v>
      </c>
      <c r="B9" s="116" t="s">
        <v>137</v>
      </c>
      <c r="C9" s="116" t="s">
        <v>255</v>
      </c>
      <c r="D9" s="116" t="s">
        <v>139</v>
      </c>
      <c r="E9" s="116" t="s">
        <v>140</v>
      </c>
      <c r="F9" s="117" t="s">
        <v>141</v>
      </c>
      <c r="G9" s="381" t="s">
        <v>142</v>
      </c>
      <c r="H9" s="382"/>
    </row>
    <row r="10" spans="1:8" ht="20.25" customHeight="1" x14ac:dyDescent="0.2">
      <c r="A10" s="118">
        <v>1</v>
      </c>
      <c r="B10" s="119" t="s">
        <v>213</v>
      </c>
      <c r="C10" s="119">
        <v>1867</v>
      </c>
      <c r="D10" s="120" t="s">
        <v>145</v>
      </c>
      <c r="E10" s="121" t="s">
        <v>546</v>
      </c>
      <c r="F10" s="68" t="s">
        <v>104</v>
      </c>
      <c r="G10" s="383"/>
      <c r="H10" s="384"/>
    </row>
    <row r="11" spans="1:8" ht="42" customHeight="1" x14ac:dyDescent="0.2">
      <c r="A11" s="118">
        <v>2</v>
      </c>
      <c r="B11" s="119" t="s">
        <v>277</v>
      </c>
      <c r="C11" s="119"/>
      <c r="D11" s="120" t="s">
        <v>547</v>
      </c>
      <c r="E11" s="121"/>
      <c r="F11" s="68" t="s">
        <v>104</v>
      </c>
      <c r="G11" s="395"/>
      <c r="H11" s="396"/>
    </row>
    <row r="12" spans="1:8" ht="12.75" customHeight="1" x14ac:dyDescent="0.2">
      <c r="A12" s="118">
        <v>3</v>
      </c>
      <c r="B12" s="124" t="s">
        <v>548</v>
      </c>
      <c r="C12" s="125"/>
      <c r="D12" s="125" t="s">
        <v>549</v>
      </c>
      <c r="E12" s="126" t="s">
        <v>278</v>
      </c>
      <c r="F12" s="68" t="s">
        <v>104</v>
      </c>
      <c r="G12" s="376"/>
      <c r="H12" s="377"/>
    </row>
    <row r="13" spans="1:8" x14ac:dyDescent="0.2">
      <c r="A13" s="118"/>
      <c r="B13" s="124"/>
      <c r="C13" s="125"/>
      <c r="D13" s="125"/>
      <c r="E13" s="126"/>
      <c r="F13" s="68" t="s">
        <v>118</v>
      </c>
      <c r="G13" s="376"/>
      <c r="H13" s="377"/>
    </row>
    <row r="14" spans="1:8" x14ac:dyDescent="0.2">
      <c r="A14" s="118"/>
      <c r="B14" s="124"/>
      <c r="C14" s="125"/>
      <c r="D14" s="125"/>
      <c r="E14" s="126"/>
      <c r="F14" s="68" t="s">
        <v>118</v>
      </c>
      <c r="G14" s="122"/>
      <c r="H14" s="123"/>
    </row>
    <row r="15" spans="1:8" x14ac:dyDescent="0.2">
      <c r="A15" s="118"/>
      <c r="B15" s="124"/>
      <c r="C15" s="125"/>
      <c r="D15" s="125"/>
      <c r="E15" s="126"/>
      <c r="F15" s="68" t="s">
        <v>118</v>
      </c>
      <c r="G15" s="376"/>
      <c r="H15" s="377"/>
    </row>
    <row r="16" spans="1:8" x14ac:dyDescent="0.2">
      <c r="A16" s="118"/>
      <c r="B16" s="124"/>
      <c r="C16" s="125"/>
      <c r="D16" s="125"/>
      <c r="E16" s="126"/>
      <c r="F16" s="68" t="s">
        <v>118</v>
      </c>
      <c r="G16" s="376"/>
      <c r="H16" s="377"/>
    </row>
    <row r="17" spans="1:8" x14ac:dyDescent="0.2">
      <c r="A17" s="118"/>
      <c r="B17" s="124"/>
      <c r="C17" s="125"/>
      <c r="D17" s="125"/>
      <c r="E17" s="126"/>
      <c r="F17" s="68" t="s">
        <v>118</v>
      </c>
      <c r="G17" s="376"/>
      <c r="H17" s="377"/>
    </row>
    <row r="18" spans="1:8" x14ac:dyDescent="0.2">
      <c r="A18" s="118"/>
      <c r="B18" s="125"/>
      <c r="C18" s="125"/>
      <c r="D18" s="125"/>
      <c r="E18" s="126"/>
      <c r="F18" s="68" t="s">
        <v>118</v>
      </c>
      <c r="G18" s="376"/>
      <c r="H18" s="377"/>
    </row>
    <row r="19" spans="1:8" x14ac:dyDescent="0.2">
      <c r="A19" s="118"/>
      <c r="B19" s="125"/>
      <c r="C19" s="125"/>
      <c r="D19" s="125"/>
      <c r="E19" s="126"/>
      <c r="F19" s="68" t="s">
        <v>118</v>
      </c>
      <c r="G19" s="376"/>
      <c r="H19" s="377"/>
    </row>
    <row r="20" spans="1:8" x14ac:dyDescent="0.2">
      <c r="A20" s="118"/>
      <c r="B20" s="125"/>
      <c r="C20" s="125"/>
      <c r="D20" s="125"/>
      <c r="E20" s="126"/>
      <c r="F20" s="68" t="s">
        <v>118</v>
      </c>
      <c r="G20" s="122"/>
      <c r="H20" s="123"/>
    </row>
    <row r="21" spans="1:8" x14ac:dyDescent="0.2">
      <c r="A21" s="118"/>
      <c r="B21" s="125"/>
      <c r="C21" s="125"/>
      <c r="D21" s="125"/>
      <c r="E21" s="126"/>
      <c r="F21" s="68" t="s">
        <v>118</v>
      </c>
      <c r="G21" s="122"/>
      <c r="H21" s="123"/>
    </row>
    <row r="22" spans="1:8" x14ac:dyDescent="0.2">
      <c r="A22" s="118"/>
      <c r="B22" s="125"/>
      <c r="C22" s="125"/>
      <c r="D22" s="125"/>
      <c r="E22" s="126"/>
      <c r="F22" s="68" t="s">
        <v>118</v>
      </c>
      <c r="G22" s="122"/>
      <c r="H22" s="123"/>
    </row>
    <row r="23" spans="1:8" x14ac:dyDescent="0.2">
      <c r="A23" s="118"/>
      <c r="B23" s="125"/>
      <c r="C23" s="125"/>
      <c r="D23" s="125"/>
      <c r="E23" s="126"/>
      <c r="F23" s="68" t="s">
        <v>118</v>
      </c>
      <c r="G23" s="122"/>
      <c r="H23" s="123"/>
    </row>
    <row r="24" spans="1:8" x14ac:dyDescent="0.2">
      <c r="A24" s="118"/>
      <c r="B24" s="125"/>
      <c r="C24" s="125"/>
      <c r="D24" s="125"/>
      <c r="E24" s="126"/>
      <c r="F24" s="68" t="s">
        <v>118</v>
      </c>
      <c r="G24" s="122"/>
      <c r="H24" s="123"/>
    </row>
    <row r="25" spans="1:8" x14ac:dyDescent="0.2">
      <c r="A25" s="118"/>
      <c r="B25" s="125"/>
      <c r="C25" s="125"/>
      <c r="D25" s="125"/>
      <c r="E25" s="126"/>
      <c r="F25" s="68" t="s">
        <v>118</v>
      </c>
      <c r="G25" s="122"/>
      <c r="H25" s="123"/>
    </row>
    <row r="26" spans="1:8" x14ac:dyDescent="0.2">
      <c r="A26" s="118"/>
      <c r="B26" s="125"/>
      <c r="C26" s="125"/>
      <c r="D26" s="125"/>
      <c r="E26" s="126"/>
      <c r="F26" s="68" t="s">
        <v>118</v>
      </c>
      <c r="G26" s="122"/>
      <c r="H26" s="123"/>
    </row>
    <row r="27" spans="1:8" x14ac:dyDescent="0.2">
      <c r="A27" s="118"/>
      <c r="B27" s="125"/>
      <c r="C27" s="125"/>
      <c r="D27" s="125"/>
      <c r="E27" s="126"/>
      <c r="F27" s="68" t="s">
        <v>118</v>
      </c>
      <c r="G27" s="376"/>
      <c r="H27" s="377"/>
    </row>
    <row r="28" spans="1:8" x14ac:dyDescent="0.2">
      <c r="A28" s="118"/>
      <c r="B28" s="125"/>
      <c r="C28" s="125"/>
      <c r="D28" s="125"/>
      <c r="E28" s="126"/>
      <c r="F28" s="68" t="s">
        <v>118</v>
      </c>
      <c r="G28" s="376"/>
      <c r="H28" s="377"/>
    </row>
    <row r="29" spans="1:8" x14ac:dyDescent="0.2">
      <c r="A29" s="118"/>
      <c r="B29" s="125"/>
      <c r="C29" s="125"/>
      <c r="D29" s="125"/>
      <c r="E29" s="126"/>
      <c r="F29" s="68" t="s">
        <v>118</v>
      </c>
      <c r="G29" s="376"/>
      <c r="H29" s="377"/>
    </row>
    <row r="30" spans="1:8" x14ac:dyDescent="0.2">
      <c r="A30" s="118"/>
      <c r="B30" s="125"/>
      <c r="C30" s="125"/>
      <c r="D30" s="125"/>
      <c r="E30" s="126"/>
      <c r="F30" s="68" t="s">
        <v>118</v>
      </c>
      <c r="G30" s="376"/>
      <c r="H30" s="377"/>
    </row>
    <row r="31" spans="1:8" x14ac:dyDescent="0.2">
      <c r="A31" s="118"/>
      <c r="B31" s="125"/>
      <c r="C31" s="125"/>
      <c r="D31" s="125"/>
      <c r="E31" s="126"/>
      <c r="F31" s="68" t="s">
        <v>118</v>
      </c>
      <c r="G31" s="376"/>
      <c r="H31" s="377"/>
    </row>
    <row r="32" spans="1:8" x14ac:dyDescent="0.2">
      <c r="A32" s="118"/>
      <c r="B32" s="125"/>
      <c r="C32" s="125"/>
      <c r="D32" s="125"/>
      <c r="E32" s="126"/>
      <c r="F32" s="68" t="s">
        <v>118</v>
      </c>
      <c r="G32" s="376"/>
      <c r="H32" s="377"/>
    </row>
    <row r="33" spans="1:8" ht="12.75" customHeight="1" x14ac:dyDescent="0.2">
      <c r="A33" s="118"/>
      <c r="B33" s="125"/>
      <c r="C33" s="125"/>
      <c r="D33" s="125"/>
      <c r="E33" s="126"/>
      <c r="F33" s="68" t="s">
        <v>118</v>
      </c>
      <c r="G33" s="376"/>
      <c r="H33" s="377"/>
    </row>
    <row r="34" spans="1:8" x14ac:dyDescent="0.2">
      <c r="A34" s="118"/>
      <c r="B34" s="125"/>
      <c r="C34" s="125"/>
      <c r="D34" s="125"/>
      <c r="E34" s="126"/>
      <c r="F34" s="68" t="s">
        <v>118</v>
      </c>
      <c r="G34" s="122"/>
      <c r="H34" s="123"/>
    </row>
    <row r="35" spans="1:8" ht="12.75" customHeight="1" x14ac:dyDescent="0.2">
      <c r="A35" s="118"/>
      <c r="B35" s="125"/>
      <c r="C35" s="125"/>
      <c r="D35" s="125"/>
      <c r="E35" s="126"/>
      <c r="F35" s="68" t="s">
        <v>118</v>
      </c>
      <c r="G35" s="122"/>
      <c r="H35" s="123"/>
    </row>
    <row r="36" spans="1:8" ht="12.75" customHeight="1" x14ac:dyDescent="0.2">
      <c r="A36" s="118"/>
      <c r="B36" s="125"/>
      <c r="C36" s="125"/>
      <c r="D36" s="125"/>
      <c r="E36" s="126"/>
      <c r="F36" s="68" t="s">
        <v>118</v>
      </c>
      <c r="G36" s="122"/>
      <c r="H36" s="123"/>
    </row>
    <row r="37" spans="1:8" ht="12.75" customHeight="1" x14ac:dyDescent="0.2">
      <c r="A37" s="118"/>
      <c r="B37" s="125"/>
      <c r="C37" s="125"/>
      <c r="D37" s="125"/>
      <c r="E37" s="126"/>
      <c r="F37" s="68" t="s">
        <v>118</v>
      </c>
      <c r="G37" s="122"/>
      <c r="H37" s="123"/>
    </row>
    <row r="38" spans="1:8" ht="24" customHeight="1" x14ac:dyDescent="0.2">
      <c r="A38" s="118"/>
      <c r="B38" s="125"/>
      <c r="C38" s="125"/>
      <c r="D38" s="125"/>
      <c r="E38" s="126"/>
      <c r="F38" s="68" t="s">
        <v>118</v>
      </c>
      <c r="G38" s="122"/>
      <c r="H38" s="123"/>
    </row>
    <row r="39" spans="1:8" ht="27" customHeight="1" x14ac:dyDescent="0.2">
      <c r="A39" s="118"/>
      <c r="B39" s="125"/>
      <c r="C39" s="125"/>
      <c r="D39" s="125"/>
      <c r="E39" s="126"/>
      <c r="F39" s="68" t="s">
        <v>118</v>
      </c>
      <c r="G39" s="122"/>
      <c r="H39" s="123"/>
    </row>
    <row r="40" spans="1:8" ht="12.75" customHeight="1" x14ac:dyDescent="0.2">
      <c r="A40" s="118"/>
      <c r="B40" s="125"/>
      <c r="C40" s="125"/>
      <c r="D40" s="125"/>
      <c r="E40" s="126"/>
      <c r="F40" s="68" t="s">
        <v>118</v>
      </c>
      <c r="G40" s="122"/>
      <c r="H40" s="123"/>
    </row>
    <row r="41" spans="1:8" ht="12.75" customHeight="1" x14ac:dyDescent="0.2">
      <c r="A41" s="118"/>
      <c r="B41" s="125"/>
      <c r="C41" s="125"/>
      <c r="D41" s="125"/>
      <c r="E41" s="126"/>
      <c r="F41" s="68" t="s">
        <v>118</v>
      </c>
      <c r="G41" s="122"/>
      <c r="H41" s="123"/>
    </row>
    <row r="42" spans="1:8" x14ac:dyDescent="0.2">
      <c r="A42" s="118"/>
      <c r="B42" s="125"/>
      <c r="C42" s="125"/>
      <c r="D42" s="125"/>
      <c r="E42" s="126"/>
      <c r="F42" s="68" t="s">
        <v>118</v>
      </c>
      <c r="G42" s="122"/>
      <c r="H42" s="123"/>
    </row>
    <row r="43" spans="1:8" x14ac:dyDescent="0.2">
      <c r="A43" s="118"/>
      <c r="B43" s="125"/>
      <c r="C43" s="125"/>
      <c r="D43" s="125"/>
      <c r="E43" s="126"/>
      <c r="F43" s="68" t="s">
        <v>118</v>
      </c>
      <c r="G43" s="376"/>
      <c r="H43" s="377"/>
    </row>
    <row r="44" spans="1:8" x14ac:dyDescent="0.2">
      <c r="A44" s="127"/>
      <c r="B44" s="128" t="s">
        <v>170</v>
      </c>
      <c r="C44" s="128"/>
      <c r="D44" s="129"/>
      <c r="E44" s="130"/>
      <c r="F44" s="68" t="s">
        <v>118</v>
      </c>
      <c r="G44" s="374"/>
      <c r="H44" s="375"/>
    </row>
  </sheetData>
  <mergeCells count="24">
    <mergeCell ref="A1:H1"/>
    <mergeCell ref="D3:G3"/>
    <mergeCell ref="D4:G4"/>
    <mergeCell ref="D5:G5"/>
    <mergeCell ref="D6:G6"/>
    <mergeCell ref="G9:H9"/>
    <mergeCell ref="G10:H10"/>
    <mergeCell ref="G11:H11"/>
    <mergeCell ref="G12:H12"/>
    <mergeCell ref="G13:H13"/>
    <mergeCell ref="G15:H15"/>
    <mergeCell ref="G16:H16"/>
    <mergeCell ref="G17:H17"/>
    <mergeCell ref="G18:H18"/>
    <mergeCell ref="G19:H19"/>
    <mergeCell ref="G32:H32"/>
    <mergeCell ref="G33:H33"/>
    <mergeCell ref="G43:H43"/>
    <mergeCell ref="G44:H44"/>
    <mergeCell ref="G27:H27"/>
    <mergeCell ref="G28:H28"/>
    <mergeCell ref="G29:H29"/>
    <mergeCell ref="G30:H30"/>
    <mergeCell ref="G31:H31"/>
  </mergeCells>
  <phoneticPr fontId="7" type="noConversion"/>
  <conditionalFormatting sqref="F10:F44">
    <cfRule type="cellIs" dxfId="11" priority="1" stopIfTrue="1" operator="equal">
      <formula>"F"</formula>
    </cfRule>
    <cfRule type="cellIs" dxfId="10" priority="2" stopIfTrue="1" operator="equal">
      <formula>"B"</formula>
    </cfRule>
    <cfRule type="cellIs" dxfId="9"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 F11 F14 F27 F12:F13 F15:F19 F20:F26 F28:F44" xr:uid="{00000000-0002-0000-0E00-000000000000}">
      <formula1>"U,P,F,B,S,n/a"</formula1>
    </dataValidation>
  </dataValidations>
  <hyperlinks>
    <hyperlink ref="G2" location="'Re-Schedule Blend'!A1" display="UC005-01" xr:uid="{00000000-0004-0000-0E00-000000000000}"/>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2"/>
  <sheetViews>
    <sheetView workbookViewId="0">
      <selection activeCell="C23" sqref="C23"/>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69" t="str">
        <f ca="1">MID(CELL("filename",A7),FIND("]",CELL("filename"),1)+1,255)</f>
        <v>Cancel Blend</v>
      </c>
      <c r="B1" s="369"/>
      <c r="C1" s="369"/>
      <c r="D1" s="369"/>
      <c r="E1" s="369"/>
      <c r="F1" s="369"/>
      <c r="G1" s="369"/>
      <c r="H1" s="369"/>
      <c r="I1" s="369"/>
    </row>
    <row r="2" spans="1:9" ht="3.75" customHeight="1" x14ac:dyDescent="0.3">
      <c r="A2" s="41"/>
      <c r="B2" s="41"/>
      <c r="C2" s="41"/>
      <c r="D2" s="41"/>
      <c r="E2" s="41"/>
      <c r="F2" s="41"/>
      <c r="G2" s="41"/>
      <c r="H2" s="41"/>
      <c r="I2" s="41"/>
    </row>
    <row r="3" spans="1:9" s="37" customFormat="1" x14ac:dyDescent="0.2">
      <c r="A3" s="42"/>
      <c r="B3" s="42"/>
      <c r="C3" s="42"/>
      <c r="D3" s="43"/>
      <c r="E3" s="43" t="s">
        <v>102</v>
      </c>
      <c r="F3" s="44"/>
      <c r="G3" s="45"/>
      <c r="H3" s="42"/>
      <c r="I3" s="42"/>
    </row>
    <row r="4" spans="1:9" s="37" customFormat="1" ht="12" x14ac:dyDescent="0.2">
      <c r="A4" s="42"/>
      <c r="B4" s="42"/>
      <c r="C4" s="42"/>
      <c r="D4" s="46" t="s">
        <v>103</v>
      </c>
      <c r="E4" s="47">
        <f>COUNTIF($D$12:$D$13,"U")</f>
        <v>0</v>
      </c>
      <c r="F4" s="48" t="str">
        <f t="shared" ref="F4:F8" si="0">IF($E$9=0,"-",$E4/$E$9)</f>
        <v>-</v>
      </c>
      <c r="G4" s="49">
        <f>SUMIF($D$12:$D$13,"U",$G$12:$G$13)/60</f>
        <v>0</v>
      </c>
      <c r="H4" s="42"/>
      <c r="I4" s="42"/>
    </row>
    <row r="5" spans="1:9" s="37" customFormat="1" ht="12" x14ac:dyDescent="0.2">
      <c r="A5" s="42"/>
      <c r="B5" s="42"/>
      <c r="C5" s="42"/>
      <c r="D5" s="46" t="s">
        <v>104</v>
      </c>
      <c r="E5" s="47">
        <f>COUNTIF($D$12:$D$13,"P")</f>
        <v>0</v>
      </c>
      <c r="F5" s="48" t="str">
        <f t="shared" si="0"/>
        <v>-</v>
      </c>
      <c r="G5" s="50">
        <f>SUMIF($D$12:$D$13,"P",$G$12:$G$13)/60</f>
        <v>0</v>
      </c>
      <c r="H5" s="42"/>
      <c r="I5" s="42"/>
    </row>
    <row r="6" spans="1:9" s="37" customFormat="1" ht="12" x14ac:dyDescent="0.2">
      <c r="A6" s="42"/>
      <c r="B6" s="42"/>
      <c r="C6" s="42"/>
      <c r="D6" s="46" t="s">
        <v>105</v>
      </c>
      <c r="E6" s="47">
        <f>COUNTIF($D$12:$D$13,"F")</f>
        <v>0</v>
      </c>
      <c r="F6" s="48" t="str">
        <f t="shared" si="0"/>
        <v>-</v>
      </c>
      <c r="G6" s="50">
        <f>SUMIF($D$12:$D$13,"F",$G$12:$G$13)/60</f>
        <v>0</v>
      </c>
      <c r="H6" s="42"/>
      <c r="I6" s="42"/>
    </row>
    <row r="7" spans="1:9" s="37" customFormat="1" ht="12" x14ac:dyDescent="0.2">
      <c r="A7" s="51"/>
      <c r="B7" s="51"/>
      <c r="C7" s="52"/>
      <c r="D7" s="46" t="s">
        <v>106</v>
      </c>
      <c r="E7" s="47">
        <f>COUNTIF($D$12:$D$13,"S")</f>
        <v>0</v>
      </c>
      <c r="F7" s="48" t="str">
        <f t="shared" si="0"/>
        <v>-</v>
      </c>
      <c r="G7" s="50">
        <f>SUMIF($D$12:$D$13,"S",$G$12:$G$13)/60</f>
        <v>0</v>
      </c>
      <c r="H7" s="42"/>
      <c r="I7" s="42"/>
    </row>
    <row r="8" spans="1:9" s="37" customFormat="1" ht="12" x14ac:dyDescent="0.2">
      <c r="A8" s="51"/>
      <c r="B8" s="51"/>
      <c r="C8" s="52"/>
      <c r="D8" s="46" t="s">
        <v>107</v>
      </c>
      <c r="E8" s="47">
        <f>COUNTIF($D$12:$D$13,"B")</f>
        <v>0</v>
      </c>
      <c r="F8" s="53" t="str">
        <f t="shared" si="0"/>
        <v>-</v>
      </c>
      <c r="G8" s="50">
        <f>SUMIF($D$12:$D$13,"B",$G$12:$G$13)/60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COUNTIF($D$12:$D$13,"N/A")</f>
        <v>0</v>
      </c>
      <c r="F10" s="60"/>
      <c r="G10" s="61">
        <f>SUMIF($D$12:$D$13,"n/a",$G$12:$G$13)/60</f>
        <v>0</v>
      </c>
      <c r="I10" s="80"/>
    </row>
    <row r="11" spans="1:9" ht="4.5" customHeight="1" x14ac:dyDescent="0.2">
      <c r="A11" s="62"/>
      <c r="B11" s="62"/>
      <c r="C11" s="62"/>
      <c r="D11" s="62"/>
      <c r="E11" s="62"/>
      <c r="F11" s="62"/>
      <c r="G11" s="62"/>
      <c r="H11" s="62"/>
      <c r="I11" s="81"/>
    </row>
    <row r="12" spans="1:9" ht="29.25" customHeight="1" x14ac:dyDescent="0.2">
      <c r="A12" s="63" t="s">
        <v>108</v>
      </c>
      <c r="B12" s="63" t="s">
        <v>109</v>
      </c>
      <c r="C12" s="63" t="s">
        <v>110</v>
      </c>
      <c r="D12" s="63" t="s">
        <v>111</v>
      </c>
      <c r="E12" s="63" t="s">
        <v>112</v>
      </c>
      <c r="F12" s="63" t="s">
        <v>31</v>
      </c>
      <c r="G12" s="63" t="s">
        <v>113</v>
      </c>
      <c r="H12" s="64" t="s">
        <v>65</v>
      </c>
      <c r="I12" s="82"/>
    </row>
    <row r="13" spans="1:9" x14ac:dyDescent="0.2">
      <c r="A13" s="370" t="s">
        <v>272</v>
      </c>
      <c r="B13" s="371"/>
      <c r="C13" s="371"/>
      <c r="D13" s="371"/>
      <c r="E13" s="371"/>
      <c r="F13" s="371"/>
      <c r="G13" s="371"/>
      <c r="H13" s="371"/>
      <c r="I13" s="372"/>
    </row>
    <row r="14" spans="1:9" x14ac:dyDescent="0.2">
      <c r="A14" s="73">
        <f>MAX(A$12:A13)+1</f>
        <v>1</v>
      </c>
      <c r="B14" s="131" t="s">
        <v>273</v>
      </c>
      <c r="C14" s="132" t="s">
        <v>274</v>
      </c>
      <c r="D14" s="68" t="s">
        <v>118</v>
      </c>
      <c r="E14" s="76"/>
      <c r="F14" s="77"/>
      <c r="G14" s="71"/>
      <c r="H14" s="78"/>
      <c r="I14" s="77"/>
    </row>
    <row r="15" spans="1:9" x14ac:dyDescent="0.2">
      <c r="A15" s="73">
        <f>MAX(A$12:A14)+1</f>
        <v>2</v>
      </c>
      <c r="B15" s="133"/>
      <c r="C15" s="75"/>
      <c r="D15" s="68" t="s">
        <v>118</v>
      </c>
      <c r="E15" s="76"/>
      <c r="F15" s="77"/>
      <c r="G15" s="71"/>
      <c r="H15" s="78"/>
      <c r="I15" s="77"/>
    </row>
    <row r="16" spans="1:9" x14ac:dyDescent="0.2">
      <c r="A16" s="73">
        <f>MAX(A$12:A15)+1</f>
        <v>3</v>
      </c>
      <c r="B16" s="134"/>
      <c r="C16" s="75"/>
      <c r="D16" s="68" t="s">
        <v>118</v>
      </c>
      <c r="E16" s="76"/>
      <c r="F16" s="77"/>
      <c r="G16" s="71"/>
      <c r="H16" s="78"/>
      <c r="I16" s="77"/>
    </row>
    <row r="17" spans="1:9" x14ac:dyDescent="0.2">
      <c r="A17" s="73">
        <f>MAX(A$12:A16)+1</f>
        <v>4</v>
      </c>
      <c r="B17" s="134"/>
      <c r="C17" s="75"/>
      <c r="D17" s="68" t="s">
        <v>118</v>
      </c>
      <c r="E17" s="76"/>
      <c r="F17" s="77"/>
      <c r="G17" s="71"/>
      <c r="H17" s="78"/>
      <c r="I17" s="77"/>
    </row>
    <row r="18" spans="1:9" x14ac:dyDescent="0.2">
      <c r="A18" s="73">
        <f>MAX(A$12:A17)+1</f>
        <v>5</v>
      </c>
      <c r="B18" s="134"/>
      <c r="C18" s="75"/>
      <c r="D18" s="68" t="s">
        <v>118</v>
      </c>
      <c r="E18" s="76"/>
      <c r="F18" s="77"/>
      <c r="G18" s="71"/>
      <c r="H18" s="78"/>
      <c r="I18" s="77"/>
    </row>
    <row r="19" spans="1:9" x14ac:dyDescent="0.2">
      <c r="A19" s="73">
        <f>MAX(A$12:A18)+1</f>
        <v>6</v>
      </c>
      <c r="B19" s="135"/>
      <c r="C19" s="74"/>
      <c r="D19" s="68" t="s">
        <v>118</v>
      </c>
      <c r="E19" s="76"/>
      <c r="F19" s="77"/>
      <c r="G19" s="71"/>
      <c r="H19" s="78"/>
      <c r="I19" s="77"/>
    </row>
    <row r="20" spans="1:9" x14ac:dyDescent="0.2">
      <c r="A20" s="73">
        <f>MAX(A$12:A19)+1</f>
        <v>7</v>
      </c>
      <c r="B20" s="75"/>
      <c r="C20" s="74"/>
      <c r="D20" s="68" t="s">
        <v>118</v>
      </c>
      <c r="E20" s="76"/>
      <c r="F20" s="77"/>
      <c r="G20" s="71"/>
      <c r="H20" s="78"/>
      <c r="I20" s="77"/>
    </row>
    <row r="21" spans="1:9" x14ac:dyDescent="0.2">
      <c r="A21" s="73">
        <f>MAX(A$12:A20)+1</f>
        <v>8</v>
      </c>
      <c r="B21" s="74"/>
      <c r="C21" s="74"/>
      <c r="D21" s="68" t="s">
        <v>118</v>
      </c>
      <c r="E21" s="76"/>
      <c r="F21" s="77"/>
      <c r="G21" s="71"/>
      <c r="H21" s="78"/>
      <c r="I21" s="77"/>
    </row>
    <row r="22" spans="1:9" x14ac:dyDescent="0.2">
      <c r="A22" s="73">
        <f>MAX(A$12:A21)+1</f>
        <v>9</v>
      </c>
      <c r="B22" s="75"/>
      <c r="C22" s="74"/>
      <c r="D22" s="68" t="s">
        <v>118</v>
      </c>
      <c r="E22" s="76"/>
      <c r="F22" s="77"/>
      <c r="G22" s="71"/>
      <c r="H22" s="78"/>
      <c r="I22" s="77"/>
    </row>
    <row r="23" spans="1:9" x14ac:dyDescent="0.2">
      <c r="A23" s="73">
        <f>MAX(A$12:A22)+1</f>
        <v>10</v>
      </c>
      <c r="B23" s="75"/>
      <c r="C23" s="74"/>
      <c r="D23" s="68" t="s">
        <v>118</v>
      </c>
      <c r="E23" s="76"/>
      <c r="F23" s="77"/>
      <c r="G23" s="71"/>
      <c r="H23" s="78"/>
      <c r="I23" s="77"/>
    </row>
    <row r="24" spans="1:9" x14ac:dyDescent="0.2">
      <c r="A24" s="73">
        <f>MAX(A$12:A23)+1</f>
        <v>11</v>
      </c>
      <c r="B24" s="74"/>
      <c r="C24" s="74"/>
      <c r="D24" s="68" t="s">
        <v>118</v>
      </c>
      <c r="E24" s="76"/>
      <c r="F24" s="77"/>
      <c r="G24" s="71"/>
      <c r="H24" s="78"/>
      <c r="I24" s="77"/>
    </row>
    <row r="25" spans="1:9" x14ac:dyDescent="0.2">
      <c r="A25" s="73">
        <f>MAX(A$12:A24)+1</f>
        <v>12</v>
      </c>
      <c r="B25" s="75"/>
      <c r="C25" s="74"/>
      <c r="D25" s="68" t="s">
        <v>118</v>
      </c>
      <c r="E25" s="76"/>
      <c r="F25" s="77"/>
      <c r="G25" s="71"/>
      <c r="H25" s="78"/>
      <c r="I25" s="77"/>
    </row>
    <row r="26" spans="1:9" x14ac:dyDescent="0.2">
      <c r="A26" s="73">
        <f>MAX(A$12:A25)+1</f>
        <v>13</v>
      </c>
      <c r="B26" s="75"/>
      <c r="C26" s="74"/>
      <c r="D26" s="68" t="s">
        <v>118</v>
      </c>
      <c r="E26" s="76"/>
      <c r="F26" s="77"/>
      <c r="G26" s="71"/>
      <c r="H26" s="78"/>
      <c r="I26" s="77"/>
    </row>
    <row r="27" spans="1:9" x14ac:dyDescent="0.2">
      <c r="A27" s="73">
        <f>MAX(A$12:A26)+1</f>
        <v>14</v>
      </c>
      <c r="B27" s="74"/>
      <c r="C27" s="74"/>
      <c r="D27" s="68" t="s">
        <v>118</v>
      </c>
      <c r="E27" s="76"/>
      <c r="F27" s="77"/>
      <c r="G27" s="71"/>
      <c r="H27" s="78"/>
      <c r="I27" s="77"/>
    </row>
    <row r="28" spans="1:9" x14ac:dyDescent="0.2">
      <c r="A28" s="73">
        <f>MAX(A$12:A27)+1</f>
        <v>15</v>
      </c>
      <c r="B28" s="75"/>
      <c r="C28" s="74"/>
      <c r="D28" s="68" t="s">
        <v>118</v>
      </c>
      <c r="E28" s="76"/>
      <c r="F28" s="77"/>
      <c r="G28" s="71"/>
      <c r="H28" s="78"/>
      <c r="I28" s="77"/>
    </row>
    <row r="29" spans="1:9" x14ac:dyDescent="0.2">
      <c r="A29" s="73">
        <f>MAX(A$12:A28)+1</f>
        <v>16</v>
      </c>
      <c r="B29" s="75"/>
      <c r="C29" s="74"/>
      <c r="D29" s="68" t="s">
        <v>118</v>
      </c>
      <c r="E29" s="76"/>
      <c r="F29" s="77"/>
      <c r="G29" s="71"/>
      <c r="H29" s="78"/>
      <c r="I29" s="77"/>
    </row>
    <row r="30" spans="1:9" x14ac:dyDescent="0.2">
      <c r="A30" s="73">
        <f>MAX(A$12:A29)+1</f>
        <v>17</v>
      </c>
      <c r="B30" s="74"/>
      <c r="C30" s="74"/>
      <c r="D30" s="68" t="s">
        <v>118</v>
      </c>
      <c r="E30" s="76"/>
      <c r="F30" s="77"/>
      <c r="G30" s="71"/>
      <c r="H30" s="78"/>
      <c r="I30" s="77"/>
    </row>
    <row r="31" spans="1:9" x14ac:dyDescent="0.2">
      <c r="A31" s="73">
        <f>MAX(A$12:A30)+1</f>
        <v>18</v>
      </c>
      <c r="B31" s="75"/>
      <c r="C31" s="74"/>
      <c r="D31" s="68" t="s">
        <v>118</v>
      </c>
      <c r="E31" s="76"/>
      <c r="F31" s="77"/>
      <c r="G31" s="71"/>
      <c r="H31" s="78"/>
      <c r="I31" s="77"/>
    </row>
    <row r="32" spans="1:9" x14ac:dyDescent="0.2">
      <c r="A32" s="73">
        <f>MAX(A$12:A31)+1</f>
        <v>19</v>
      </c>
      <c r="B32" s="75"/>
      <c r="C32" s="74"/>
      <c r="D32" s="68" t="s">
        <v>118</v>
      </c>
      <c r="E32" s="76"/>
      <c r="F32" s="77"/>
      <c r="G32" s="71"/>
      <c r="H32" s="78"/>
      <c r="I32" s="77"/>
    </row>
    <row r="33" spans="1:9" x14ac:dyDescent="0.2">
      <c r="A33" s="73">
        <f>MAX(A$12:A32)+1</f>
        <v>20</v>
      </c>
      <c r="B33" s="74"/>
      <c r="C33" s="74"/>
      <c r="D33" s="68" t="s">
        <v>118</v>
      </c>
      <c r="E33" s="76"/>
      <c r="F33" s="77"/>
      <c r="G33" s="71"/>
      <c r="H33" s="78"/>
      <c r="I33" s="77"/>
    </row>
    <row r="34" spans="1:9" x14ac:dyDescent="0.2">
      <c r="A34" s="73">
        <f>MAX(A$12:A33)+1</f>
        <v>21</v>
      </c>
      <c r="B34" s="75"/>
      <c r="C34" s="74"/>
      <c r="D34" s="68" t="s">
        <v>118</v>
      </c>
      <c r="E34" s="76"/>
      <c r="F34" s="77"/>
      <c r="G34" s="71"/>
      <c r="H34" s="78"/>
      <c r="I34" s="77"/>
    </row>
    <row r="35" spans="1:9" x14ac:dyDescent="0.2">
      <c r="A35" s="73">
        <f>MAX(A$12:A34)+1</f>
        <v>22</v>
      </c>
      <c r="B35" s="75"/>
      <c r="C35" s="74"/>
      <c r="D35" s="68" t="s">
        <v>118</v>
      </c>
      <c r="E35" s="76"/>
      <c r="F35" s="77"/>
      <c r="G35" s="71"/>
      <c r="H35" s="78"/>
      <c r="I35" s="77"/>
    </row>
    <row r="36" spans="1:9" x14ac:dyDescent="0.2">
      <c r="A36" s="73">
        <f>MAX(A$12:A35)+1</f>
        <v>23</v>
      </c>
      <c r="B36" s="74"/>
      <c r="C36" s="74"/>
      <c r="D36" s="68" t="s">
        <v>118</v>
      </c>
      <c r="E36" s="76"/>
      <c r="F36" s="77"/>
      <c r="G36" s="71"/>
      <c r="H36" s="78"/>
      <c r="I36" s="77"/>
    </row>
    <row r="37" spans="1:9" x14ac:dyDescent="0.2">
      <c r="A37" s="73">
        <f>MAX(A$12:A36)+1</f>
        <v>24</v>
      </c>
      <c r="B37" s="75"/>
      <c r="C37" s="74"/>
      <c r="D37" s="68" t="s">
        <v>118</v>
      </c>
      <c r="E37" s="76"/>
      <c r="F37" s="77"/>
      <c r="G37" s="71"/>
      <c r="H37" s="78"/>
      <c r="I37" s="77"/>
    </row>
    <row r="38" spans="1:9" x14ac:dyDescent="0.2">
      <c r="A38" s="73">
        <f>MAX(A$12:A37)+1</f>
        <v>25</v>
      </c>
      <c r="B38" s="75"/>
      <c r="C38" s="74"/>
      <c r="D38" s="68" t="s">
        <v>118</v>
      </c>
      <c r="E38" s="76"/>
      <c r="F38" s="77"/>
      <c r="G38" s="71"/>
      <c r="H38" s="78"/>
      <c r="I38" s="77"/>
    </row>
    <row r="39" spans="1:9" x14ac:dyDescent="0.2">
      <c r="A39" s="73">
        <f>MAX(A$12:A38)+1</f>
        <v>26</v>
      </c>
      <c r="B39" s="74"/>
      <c r="C39" s="74"/>
      <c r="D39" s="68" t="s">
        <v>118</v>
      </c>
      <c r="E39" s="76"/>
      <c r="F39" s="77"/>
      <c r="G39" s="71"/>
      <c r="H39" s="78"/>
      <c r="I39" s="77"/>
    </row>
    <row r="40" spans="1:9" x14ac:dyDescent="0.2">
      <c r="A40" s="73">
        <f>MAX(A$12:A39)+1</f>
        <v>27</v>
      </c>
      <c r="B40" s="75"/>
      <c r="C40" s="74"/>
      <c r="D40" s="68" t="s">
        <v>118</v>
      </c>
      <c r="E40" s="76"/>
      <c r="F40" s="77"/>
      <c r="G40" s="71"/>
      <c r="H40" s="78"/>
      <c r="I40" s="77"/>
    </row>
    <row r="41" spans="1:9" x14ac:dyDescent="0.2">
      <c r="A41" s="73">
        <f>MAX(A$12:A40)+1</f>
        <v>28</v>
      </c>
      <c r="B41" s="75"/>
      <c r="C41" s="74"/>
      <c r="D41" s="68" t="s">
        <v>118</v>
      </c>
      <c r="E41" s="76"/>
      <c r="F41" s="77"/>
      <c r="G41" s="71"/>
      <c r="H41" s="78"/>
      <c r="I41" s="77"/>
    </row>
    <row r="42" spans="1:9" x14ac:dyDescent="0.2">
      <c r="A42" s="73">
        <f>MAX(A$12:A41)+1</f>
        <v>29</v>
      </c>
      <c r="B42" s="74"/>
      <c r="C42" s="74"/>
      <c r="D42" s="68" t="s">
        <v>118</v>
      </c>
      <c r="E42" s="76"/>
      <c r="F42" s="77"/>
      <c r="G42" s="71"/>
      <c r="H42" s="78"/>
      <c r="I42" s="77"/>
    </row>
    <row r="43" spans="1:9" x14ac:dyDescent="0.2">
      <c r="A43" s="73">
        <f>MAX(A$12:A42)+1</f>
        <v>30</v>
      </c>
      <c r="B43" s="75"/>
      <c r="C43" s="74"/>
      <c r="D43" s="68" t="s">
        <v>118</v>
      </c>
      <c r="E43" s="76"/>
      <c r="F43" s="77"/>
      <c r="G43" s="71"/>
      <c r="H43" s="78"/>
      <c r="I43" s="77"/>
    </row>
    <row r="44" spans="1:9" x14ac:dyDescent="0.2">
      <c r="A44" s="73">
        <f>MAX(A$12:A43)+1</f>
        <v>31</v>
      </c>
      <c r="B44" s="75"/>
      <c r="C44" s="74"/>
      <c r="D44" s="68" t="s">
        <v>118</v>
      </c>
      <c r="E44" s="76"/>
      <c r="F44" s="77"/>
      <c r="G44" s="71"/>
      <c r="H44" s="78"/>
      <c r="I44" s="77"/>
    </row>
    <row r="45" spans="1:9" x14ac:dyDescent="0.2">
      <c r="A45" s="73">
        <f>MAX(A$12:A44)+1</f>
        <v>32</v>
      </c>
      <c r="B45" s="74"/>
      <c r="C45" s="74"/>
      <c r="D45" s="68" t="s">
        <v>118</v>
      </c>
      <c r="E45" s="76"/>
      <c r="F45" s="77"/>
      <c r="G45" s="71"/>
      <c r="H45" s="78"/>
      <c r="I45" s="77"/>
    </row>
    <row r="46" spans="1:9" x14ac:dyDescent="0.2">
      <c r="A46" s="73">
        <f>MAX(A$12:A45)+1</f>
        <v>33</v>
      </c>
      <c r="B46" s="75"/>
      <c r="C46" s="74"/>
      <c r="D46" s="68" t="s">
        <v>118</v>
      </c>
      <c r="E46" s="76"/>
      <c r="F46" s="77"/>
      <c r="G46" s="71"/>
      <c r="H46" s="78"/>
      <c r="I46" s="77"/>
    </row>
    <row r="47" spans="1:9" x14ac:dyDescent="0.2">
      <c r="A47" s="73">
        <f>MAX(A$12:A46)+1</f>
        <v>34</v>
      </c>
      <c r="B47" s="75"/>
      <c r="C47" s="74"/>
      <c r="D47" s="68" t="s">
        <v>118</v>
      </c>
      <c r="E47" s="76"/>
      <c r="F47" s="77"/>
      <c r="G47" s="71"/>
      <c r="H47" s="78"/>
      <c r="I47" s="77"/>
    </row>
    <row r="48" spans="1:9" x14ac:dyDescent="0.2">
      <c r="A48" s="73">
        <f>MAX(A$12:A47)+1</f>
        <v>35</v>
      </c>
      <c r="B48" s="74"/>
      <c r="C48" s="74"/>
      <c r="D48" s="68" t="s">
        <v>118</v>
      </c>
      <c r="E48" s="76"/>
      <c r="F48" s="77"/>
      <c r="G48" s="71"/>
      <c r="H48" s="78"/>
      <c r="I48" s="77"/>
    </row>
    <row r="49" spans="1:9" x14ac:dyDescent="0.2">
      <c r="A49" s="73">
        <f>MAX(A$12:A48)+1</f>
        <v>36</v>
      </c>
      <c r="B49" s="75"/>
      <c r="C49" s="74"/>
      <c r="D49" s="68" t="s">
        <v>118</v>
      </c>
      <c r="E49" s="76"/>
      <c r="F49" s="77"/>
      <c r="G49" s="71"/>
      <c r="H49" s="78"/>
      <c r="I49" s="77"/>
    </row>
    <row r="50" spans="1:9" x14ac:dyDescent="0.2">
      <c r="A50" s="73">
        <f>MAX(A$12:A49)+1</f>
        <v>37</v>
      </c>
      <c r="B50" s="75"/>
      <c r="C50" s="74"/>
      <c r="D50" s="68" t="s">
        <v>118</v>
      </c>
      <c r="E50" s="76"/>
      <c r="F50" s="77"/>
      <c r="G50" s="71"/>
      <c r="H50" s="78"/>
      <c r="I50" s="77"/>
    </row>
    <row r="51" spans="1:9" x14ac:dyDescent="0.2">
      <c r="A51" s="73">
        <f>MAX(A$12:A50)+1</f>
        <v>38</v>
      </c>
      <c r="B51" s="74"/>
      <c r="C51" s="74"/>
      <c r="D51" s="68" t="s">
        <v>118</v>
      </c>
      <c r="E51" s="76"/>
      <c r="F51" s="77"/>
      <c r="G51" s="71"/>
      <c r="H51" s="78"/>
      <c r="I51" s="77"/>
    </row>
    <row r="52" spans="1:9" x14ac:dyDescent="0.2">
      <c r="A52" s="73">
        <f>MAX(A$12:A51)+1</f>
        <v>39</v>
      </c>
      <c r="B52" s="75"/>
      <c r="C52" s="74"/>
      <c r="D52" s="68" t="s">
        <v>118</v>
      </c>
      <c r="E52" s="76"/>
      <c r="F52" s="77"/>
      <c r="G52" s="71"/>
      <c r="H52" s="78"/>
      <c r="I52" s="77"/>
    </row>
    <row r="53" spans="1:9" x14ac:dyDescent="0.2">
      <c r="A53" s="73">
        <f>MAX(A$12:A52)+1</f>
        <v>40</v>
      </c>
      <c r="B53" s="75"/>
      <c r="C53" s="74"/>
      <c r="D53" s="68" t="s">
        <v>118</v>
      </c>
      <c r="E53" s="76"/>
      <c r="F53" s="77"/>
      <c r="G53" s="71"/>
      <c r="H53" s="78"/>
      <c r="I53" s="77"/>
    </row>
    <row r="54" spans="1:9" x14ac:dyDescent="0.2">
      <c r="A54" s="73">
        <f>MAX(A$12:A53)+1</f>
        <v>41</v>
      </c>
      <c r="B54" s="74"/>
      <c r="C54" s="74"/>
      <c r="D54" s="68" t="s">
        <v>118</v>
      </c>
      <c r="E54" s="76"/>
      <c r="F54" s="77"/>
      <c r="G54" s="71"/>
      <c r="H54" s="78"/>
      <c r="I54" s="77"/>
    </row>
    <row r="55" spans="1:9" x14ac:dyDescent="0.2">
      <c r="A55" s="73">
        <f>MAX(A$12:A54)+1</f>
        <v>42</v>
      </c>
      <c r="B55" s="75"/>
      <c r="C55" s="74"/>
      <c r="D55" s="68" t="s">
        <v>118</v>
      </c>
      <c r="E55" s="76"/>
      <c r="F55" s="77"/>
      <c r="G55" s="71"/>
      <c r="H55" s="78"/>
      <c r="I55" s="77"/>
    </row>
    <row r="56" spans="1:9" x14ac:dyDescent="0.2">
      <c r="A56" s="73">
        <f>MAX(A$12:A55)+1</f>
        <v>43</v>
      </c>
      <c r="B56" s="75"/>
      <c r="C56" s="74"/>
      <c r="D56" s="68" t="s">
        <v>118</v>
      </c>
      <c r="E56" s="76"/>
      <c r="F56" s="77"/>
      <c r="G56" s="71"/>
      <c r="H56" s="78"/>
      <c r="I56" s="77"/>
    </row>
    <row r="57" spans="1:9" x14ac:dyDescent="0.2">
      <c r="A57" s="73">
        <f>MAX(A$12:A56)+1</f>
        <v>44</v>
      </c>
      <c r="B57" s="74"/>
      <c r="C57" s="74"/>
      <c r="D57" s="68" t="s">
        <v>118</v>
      </c>
      <c r="E57" s="76"/>
      <c r="F57" s="77"/>
      <c r="G57" s="71"/>
      <c r="H57" s="78"/>
      <c r="I57" s="77"/>
    </row>
    <row r="58" spans="1:9" x14ac:dyDescent="0.2">
      <c r="A58" s="73">
        <f>MAX(A$12:A57)+1</f>
        <v>45</v>
      </c>
      <c r="B58" s="75"/>
      <c r="C58" s="74"/>
      <c r="D58" s="68" t="s">
        <v>118</v>
      </c>
      <c r="E58" s="76"/>
      <c r="F58" s="77"/>
      <c r="G58" s="71"/>
      <c r="H58" s="78"/>
      <c r="I58" s="77"/>
    </row>
    <row r="59" spans="1:9" x14ac:dyDescent="0.2">
      <c r="A59" s="73">
        <f>MAX(A$12:A58)+1</f>
        <v>46</v>
      </c>
      <c r="B59" s="75"/>
      <c r="C59" s="74"/>
      <c r="D59" s="68" t="s">
        <v>118</v>
      </c>
      <c r="E59" s="76"/>
      <c r="F59" s="77"/>
      <c r="G59" s="71"/>
      <c r="H59" s="78"/>
      <c r="I59" s="77"/>
    </row>
    <row r="60" spans="1:9" x14ac:dyDescent="0.2">
      <c r="A60" s="73">
        <f>MAX(A$12:A59)+1</f>
        <v>47</v>
      </c>
      <c r="B60" s="74"/>
      <c r="C60" s="74"/>
      <c r="D60" s="68" t="s">
        <v>118</v>
      </c>
      <c r="E60" s="76"/>
      <c r="F60" s="77"/>
      <c r="G60" s="71"/>
      <c r="H60" s="78"/>
      <c r="I60" s="77"/>
    </row>
    <row r="61" spans="1:9" x14ac:dyDescent="0.2">
      <c r="A61" s="391"/>
      <c r="B61" s="391"/>
      <c r="C61" s="391"/>
      <c r="D61" s="391"/>
      <c r="E61" s="391"/>
      <c r="F61" s="391"/>
      <c r="G61" s="391"/>
      <c r="H61" s="391"/>
      <c r="I61" s="391"/>
    </row>
    <row r="62" spans="1:9" x14ac:dyDescent="0.2">
      <c r="A62" s="392" t="s">
        <v>207</v>
      </c>
      <c r="B62" s="392"/>
      <c r="C62" s="392"/>
      <c r="D62" s="392"/>
      <c r="E62" s="392"/>
      <c r="F62" s="392"/>
      <c r="G62" s="392"/>
      <c r="H62" s="392"/>
      <c r="I62" s="392"/>
    </row>
  </sheetData>
  <mergeCells count="4">
    <mergeCell ref="A1:I1"/>
    <mergeCell ref="A13:I13"/>
    <mergeCell ref="A61:I61"/>
    <mergeCell ref="A62:I62"/>
  </mergeCells>
  <phoneticPr fontId="7" type="noConversion"/>
  <conditionalFormatting sqref="D14:D60">
    <cfRule type="cellIs" dxfId="8" priority="1" stopIfTrue="1" operator="equal">
      <formula>"F"</formula>
    </cfRule>
    <cfRule type="cellIs" dxfId="7" priority="2" stopIfTrue="1" operator="equal">
      <formula>"B"</formula>
    </cfRule>
    <cfRule type="cellIs" dxfId="6" priority="3" stopIfTrue="1" operator="equal">
      <formula>"u"</formula>
    </cfRule>
  </conditionalFormatting>
  <dataValidations count="3">
    <dataValidation allowBlank="1" showErrorMessage="1" sqref="A12:B12" xr:uid="{00000000-0002-0000-0F00-000000000000}"/>
    <dataValidation allowBlank="1" showErrorMessage="1" promptTitle="Valid values include:" sqref="D12" xr:uid="{00000000-0002-0000-0F00-000001000000}"/>
    <dataValidation type="list" showInputMessage="1" showErrorMessage="1" promptTitle="Valid values include:" prompt="U - Untested_x000a_P - Pass_x000a_F - Fail_x000a_B - Blocked_x000a_S - Skipped_x000a_n/a - Not applicable_x000a_" sqref="D14:D60" xr:uid="{00000000-0002-0000-0F00-000002000000}">
      <formula1>"U,P,F,B,S,n/a"</formula1>
    </dataValidation>
  </dataValidations>
  <hyperlinks>
    <hyperlink ref="B14" location="'UC006 Test Cases'!A1" display="Empty Bin From Bin" xr:uid="{00000000-0004-0000-0F00-000000000000}"/>
  </hyperlinks>
  <pageMargins left="0.75" right="0.75" top="1" bottom="1" header="0.5" footer="0.5"/>
  <drawing r:id="rId1"/>
  <legacyDrawing r:id="rId2"/>
  <oleObjects>
    <mc:AlternateContent xmlns:mc="http://schemas.openxmlformats.org/markup-compatibility/2006">
      <mc:Choice Requires="x14">
        <oleObject progId="Paint.Picture" shapeId="173057"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73057" r:id="rId3"/>
      </mc:Fallback>
    </mc:AlternateContent>
  </oleObjec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8"/>
  <sheetViews>
    <sheetView workbookViewId="0">
      <selection activeCell="F16" sqref="F16"/>
    </sheetView>
  </sheetViews>
  <sheetFormatPr defaultColWidth="9" defaultRowHeight="12.75" x14ac:dyDescent="0.2"/>
  <cols>
    <col min="1" max="1" width="3.140625" customWidth="1"/>
    <col min="2" max="2" width="32.140625" customWidth="1"/>
    <col min="3" max="3" width="11" customWidth="1"/>
    <col min="4" max="5" width="30.42578125" customWidth="1"/>
    <col min="6" max="6" width="9.140625" customWidth="1"/>
    <col min="7" max="7" width="12.140625" customWidth="1"/>
  </cols>
  <sheetData>
    <row r="1" spans="1:8" ht="15.75" x14ac:dyDescent="0.2">
      <c r="A1" s="385" t="s">
        <v>279</v>
      </c>
      <c r="B1" s="385"/>
      <c r="C1" s="385"/>
      <c r="D1" s="385"/>
      <c r="E1" s="385"/>
      <c r="F1" s="385"/>
      <c r="G1" s="385"/>
      <c r="H1" s="385"/>
    </row>
    <row r="2" spans="1:8" ht="30" customHeight="1" x14ac:dyDescent="0.2">
      <c r="A2" s="85"/>
      <c r="B2" s="86" t="s">
        <v>120</v>
      </c>
      <c r="C2" s="88"/>
      <c r="D2" s="88" t="s">
        <v>552</v>
      </c>
      <c r="E2" s="88"/>
      <c r="F2" s="89" t="s">
        <v>121</v>
      </c>
      <c r="G2" s="90"/>
      <c r="H2" s="91"/>
    </row>
    <row r="3" spans="1:8" ht="24.75" customHeight="1" x14ac:dyDescent="0.2">
      <c r="A3" s="92"/>
      <c r="B3" s="93" t="s">
        <v>123</v>
      </c>
      <c r="C3" s="279"/>
      <c r="D3" s="386"/>
      <c r="E3" s="387"/>
      <c r="F3" s="388"/>
      <c r="G3" s="389"/>
      <c r="H3" s="91"/>
    </row>
    <row r="4" spans="1:8" ht="17.25" customHeight="1" x14ac:dyDescent="0.2">
      <c r="A4" s="95"/>
      <c r="B4" s="93" t="s">
        <v>125</v>
      </c>
      <c r="C4" s="279"/>
      <c r="D4" s="386"/>
      <c r="E4" s="387"/>
      <c r="F4" s="388"/>
      <c r="G4" s="389"/>
      <c r="H4" s="91"/>
    </row>
    <row r="5" spans="1:8" ht="20.25" customHeight="1" x14ac:dyDescent="0.2">
      <c r="A5" s="95"/>
      <c r="B5" s="93" t="s">
        <v>126</v>
      </c>
      <c r="C5" s="279"/>
      <c r="D5" s="393"/>
      <c r="E5" s="393"/>
      <c r="F5" s="393"/>
      <c r="G5" s="393"/>
      <c r="H5" s="91"/>
    </row>
    <row r="6" spans="1:8" ht="26.25" customHeight="1" x14ac:dyDescent="0.2">
      <c r="A6" s="97"/>
      <c r="B6" s="98" t="s">
        <v>128</v>
      </c>
      <c r="C6" s="279"/>
      <c r="D6" s="390" t="s">
        <v>553</v>
      </c>
      <c r="E6" s="388"/>
      <c r="F6" s="388"/>
      <c r="G6" s="389"/>
      <c r="H6" s="100"/>
    </row>
    <row r="7" spans="1:8" x14ac:dyDescent="0.2">
      <c r="A7" s="101"/>
      <c r="B7" s="102" t="s">
        <v>130</v>
      </c>
      <c r="C7" s="102"/>
      <c r="D7" s="103"/>
      <c r="E7" s="104"/>
      <c r="F7" s="105" t="s">
        <v>131</v>
      </c>
      <c r="G7" s="106"/>
      <c r="H7" s="107"/>
    </row>
    <row r="8" spans="1:8" x14ac:dyDescent="0.2">
      <c r="A8" s="108"/>
      <c r="B8" s="109" t="s">
        <v>133</v>
      </c>
      <c r="C8" s="109"/>
      <c r="D8" s="110" t="s">
        <v>212</v>
      </c>
      <c r="E8" s="111"/>
      <c r="F8" s="112" t="s">
        <v>134</v>
      </c>
      <c r="G8" s="113" t="s">
        <v>276</v>
      </c>
      <c r="H8" s="114"/>
    </row>
    <row r="9" spans="1:8" ht="25.5" x14ac:dyDescent="0.2">
      <c r="A9" s="115" t="s">
        <v>136</v>
      </c>
      <c r="B9" s="116" t="s">
        <v>137</v>
      </c>
      <c r="C9" s="116" t="s">
        <v>255</v>
      </c>
      <c r="D9" s="116" t="s">
        <v>139</v>
      </c>
      <c r="E9" s="116" t="s">
        <v>140</v>
      </c>
      <c r="F9" s="117" t="s">
        <v>141</v>
      </c>
      <c r="G9" s="381" t="s">
        <v>142</v>
      </c>
      <c r="H9" s="382"/>
    </row>
    <row r="10" spans="1:8" ht="36" customHeight="1" x14ac:dyDescent="0.2">
      <c r="A10" s="118">
        <v>1</v>
      </c>
      <c r="B10" s="119" t="s">
        <v>213</v>
      </c>
      <c r="C10" s="119"/>
      <c r="D10" s="120" t="s">
        <v>145</v>
      </c>
      <c r="E10" s="121"/>
      <c r="F10" s="68" t="s">
        <v>104</v>
      </c>
      <c r="G10" s="383"/>
      <c r="H10" s="384"/>
    </row>
    <row r="11" spans="1:8" ht="40.5" customHeight="1" x14ac:dyDescent="0.2">
      <c r="A11" s="118">
        <v>2</v>
      </c>
      <c r="B11" s="119" t="s">
        <v>280</v>
      </c>
      <c r="C11" s="119"/>
      <c r="D11" s="120" t="s">
        <v>581</v>
      </c>
      <c r="E11" s="430" t="s">
        <v>582</v>
      </c>
      <c r="F11" s="68" t="s">
        <v>104</v>
      </c>
      <c r="G11" s="395"/>
      <c r="H11" s="396"/>
    </row>
    <row r="12" spans="1:8" ht="52.5" customHeight="1" x14ac:dyDescent="0.2">
      <c r="A12" s="118">
        <v>3</v>
      </c>
      <c r="B12" s="119" t="s">
        <v>583</v>
      </c>
      <c r="C12" s="119"/>
      <c r="D12" s="120" t="s">
        <v>584</v>
      </c>
      <c r="E12" s="121"/>
      <c r="F12" s="68" t="s">
        <v>104</v>
      </c>
      <c r="G12" s="376"/>
      <c r="H12" s="377"/>
    </row>
    <row r="13" spans="1:8" ht="31.5" customHeight="1" x14ac:dyDescent="0.2">
      <c r="A13" s="118">
        <v>4</v>
      </c>
      <c r="B13" s="124" t="s">
        <v>281</v>
      </c>
      <c r="C13" s="125"/>
      <c r="D13" s="125" t="s">
        <v>282</v>
      </c>
      <c r="E13" s="126"/>
      <c r="F13" s="68" t="s">
        <v>104</v>
      </c>
      <c r="G13" s="376"/>
      <c r="H13" s="377"/>
    </row>
    <row r="14" spans="1:8" ht="28.5" customHeight="1" x14ac:dyDescent="0.2">
      <c r="A14" s="118">
        <v>5</v>
      </c>
      <c r="B14" s="119" t="s">
        <v>213</v>
      </c>
      <c r="C14" s="119"/>
      <c r="D14" s="120" t="s">
        <v>145</v>
      </c>
      <c r="E14" s="126"/>
      <c r="F14" s="68" t="s">
        <v>104</v>
      </c>
      <c r="G14" s="122"/>
      <c r="H14" s="123"/>
    </row>
    <row r="15" spans="1:8" ht="24" x14ac:dyDescent="0.2">
      <c r="A15" s="118">
        <v>6</v>
      </c>
      <c r="B15" s="119" t="s">
        <v>585</v>
      </c>
      <c r="C15" s="119"/>
      <c r="D15" s="120" t="s">
        <v>586</v>
      </c>
      <c r="E15" s="126"/>
      <c r="F15" s="68" t="s">
        <v>104</v>
      </c>
      <c r="G15" s="376"/>
      <c r="H15" s="377"/>
    </row>
    <row r="16" spans="1:8" x14ac:dyDescent="0.2">
      <c r="A16" s="118"/>
      <c r="B16" s="125"/>
      <c r="C16" s="125"/>
      <c r="D16" s="125"/>
      <c r="E16" s="126"/>
      <c r="F16" s="68" t="s">
        <v>118</v>
      </c>
      <c r="G16" s="122"/>
      <c r="H16" s="123"/>
    </row>
    <row r="17" spans="1:8" x14ac:dyDescent="0.2">
      <c r="A17" s="118"/>
      <c r="B17" s="125"/>
      <c r="C17" s="125"/>
      <c r="D17" s="125"/>
      <c r="E17" s="126"/>
      <c r="F17" s="68" t="s">
        <v>118</v>
      </c>
      <c r="G17" s="376"/>
      <c r="H17" s="377"/>
    </row>
    <row r="18" spans="1:8" x14ac:dyDescent="0.2">
      <c r="A18" s="127"/>
      <c r="B18" s="128" t="s">
        <v>170</v>
      </c>
      <c r="C18" s="128"/>
      <c r="D18" s="129"/>
      <c r="E18" s="126"/>
      <c r="F18" s="68" t="s">
        <v>104</v>
      </c>
      <c r="G18" s="374"/>
      <c r="H18" s="375"/>
    </row>
  </sheetData>
  <mergeCells count="13">
    <mergeCell ref="A1:H1"/>
    <mergeCell ref="D3:G3"/>
    <mergeCell ref="D4:G4"/>
    <mergeCell ref="D5:G5"/>
    <mergeCell ref="D6:G6"/>
    <mergeCell ref="G9:H9"/>
    <mergeCell ref="G10:H10"/>
    <mergeCell ref="G11:H11"/>
    <mergeCell ref="G12:H12"/>
    <mergeCell ref="G13:H13"/>
    <mergeCell ref="G15:H15"/>
    <mergeCell ref="G17:H17"/>
    <mergeCell ref="G18:H18"/>
  </mergeCells>
  <phoneticPr fontId="7" type="noConversion"/>
  <conditionalFormatting sqref="F10:F18">
    <cfRule type="cellIs" dxfId="5" priority="1" stopIfTrue="1" operator="equal">
      <formula>"F"</formula>
    </cfRule>
    <cfRule type="cellIs" dxfId="4"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8" xr:uid="{00000000-0002-0000-1000-000000000000}">
      <formula1>"U,P,F,B,S,n/a"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4"/>
  <dimension ref="A1:I75"/>
  <sheetViews>
    <sheetView workbookViewId="0">
      <pane ySplit="12" topLeftCell="A13" activePane="bottomLeft" state="frozen"/>
      <selection pane="bottomLeft" activeCell="D14" sqref="D14"/>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69" t="str">
        <f ca="1">MID(CELL("filename",A7),FIND("]",CELL("filename"),1)+1,255)</f>
        <v>20 - X</v>
      </c>
      <c r="B1" s="369"/>
      <c r="C1" s="369"/>
      <c r="D1" s="369"/>
      <c r="E1" s="369"/>
      <c r="F1" s="369"/>
      <c r="G1" s="369"/>
      <c r="H1" s="369"/>
      <c r="I1" s="369"/>
    </row>
    <row r="2" spans="1:9" ht="3.75" customHeight="1" x14ac:dyDescent="0.3">
      <c r="A2" s="41"/>
      <c r="B2" s="41"/>
      <c r="C2" s="41"/>
      <c r="D2" s="41"/>
      <c r="E2" s="41"/>
      <c r="F2" s="41"/>
      <c r="G2" s="41"/>
      <c r="H2" s="41"/>
      <c r="I2" s="41"/>
    </row>
    <row r="3" spans="1:9" s="37" customFormat="1" x14ac:dyDescent="0.2">
      <c r="A3" s="42"/>
      <c r="B3" s="42"/>
      <c r="C3" s="42"/>
      <c r="D3" s="43"/>
      <c r="E3" s="43" t="s">
        <v>102</v>
      </c>
      <c r="F3" s="44"/>
      <c r="G3" s="45"/>
      <c r="H3" s="42"/>
      <c r="I3" s="42"/>
    </row>
    <row r="4" spans="1:9" s="37" customFormat="1" ht="12" x14ac:dyDescent="0.2">
      <c r="A4" s="42"/>
      <c r="B4" s="42"/>
      <c r="C4" s="42"/>
      <c r="D4" s="46" t="s">
        <v>103</v>
      </c>
      <c r="E4" s="47">
        <f>COUNTIF($D$12:$D$65,"U")</f>
        <v>0</v>
      </c>
      <c r="F4" s="48" t="str">
        <f>IF($E$9=0,"-",$E4/$E$9)</f>
        <v>-</v>
      </c>
      <c r="G4" s="49">
        <f>SUMIF($D$12:$D$64,"U",$G$12:$G$64)/60</f>
        <v>0</v>
      </c>
      <c r="H4" s="42"/>
      <c r="I4" s="42"/>
    </row>
    <row r="5" spans="1:9" s="37" customFormat="1" ht="12" x14ac:dyDescent="0.2">
      <c r="A5" s="42"/>
      <c r="B5" s="42"/>
      <c r="C5" s="42"/>
      <c r="D5" s="46" t="s">
        <v>104</v>
      </c>
      <c r="E5" s="47">
        <f>COUNTIF($D$12:$D$65,"P")</f>
        <v>0</v>
      </c>
      <c r="F5" s="48" t="str">
        <f>IF($E$9=0,"-",$E5/$E$9)</f>
        <v>-</v>
      </c>
      <c r="G5" s="50">
        <f>SUMIF($D$12:$D$65,"P",$G$12:$G$65)/60</f>
        <v>0</v>
      </c>
      <c r="H5" s="42"/>
      <c r="I5" s="42"/>
    </row>
    <row r="6" spans="1:9" s="37" customFormat="1" ht="12" x14ac:dyDescent="0.2">
      <c r="A6" s="42"/>
      <c r="B6" s="42"/>
      <c r="C6" s="42"/>
      <c r="D6" s="46" t="s">
        <v>105</v>
      </c>
      <c r="E6" s="47">
        <f>COUNTIF($D$12:$D$65,"F")</f>
        <v>0</v>
      </c>
      <c r="F6" s="48" t="str">
        <f>IF($E$9=0,"-",$E6/$E$9)</f>
        <v>-</v>
      </c>
      <c r="G6" s="50">
        <f>SUMIF($D$12:$D$65,"F",$G$12:$G$65)/60</f>
        <v>0</v>
      </c>
      <c r="H6" s="42"/>
      <c r="I6" s="42"/>
    </row>
    <row r="7" spans="1:9" s="37" customFormat="1" ht="12" x14ac:dyDescent="0.2">
      <c r="A7" s="51"/>
      <c r="B7" s="51"/>
      <c r="C7" s="52"/>
      <c r="D7" s="46" t="s">
        <v>106</v>
      </c>
      <c r="E7" s="47">
        <f>COUNTIF($D$12:$D$65,"S")</f>
        <v>0</v>
      </c>
      <c r="F7" s="48" t="str">
        <f>IF($E$9=0,"-",$E7/$E$9)</f>
        <v>-</v>
      </c>
      <c r="G7" s="50">
        <f>SUMIF($D$12:$D$65,"S",$G$12:$G$65)/60</f>
        <v>0</v>
      </c>
      <c r="H7" s="42"/>
      <c r="I7" s="42"/>
    </row>
    <row r="8" spans="1:9" s="37" customFormat="1" ht="12" x14ac:dyDescent="0.2">
      <c r="A8" s="51"/>
      <c r="B8" s="51"/>
      <c r="C8" s="52"/>
      <c r="D8" s="46" t="s">
        <v>107</v>
      </c>
      <c r="E8" s="47">
        <f>COUNTIF($D$12:$D$65,"B")</f>
        <v>0</v>
      </c>
      <c r="F8" s="53" t="str">
        <f>IF($E$9=0,"-",$E8/$E$9)</f>
        <v>-</v>
      </c>
      <c r="G8" s="50">
        <f>SUMIF($D$12:$D$65,"B",$G$12:$G$65)/60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COUNTIF($D$12:$D$65,"N/A")</f>
        <v>50</v>
      </c>
      <c r="F10" s="60"/>
      <c r="G10" s="61">
        <f>SUMIF($D$12:$D$65,"n/a",$G$12:$G$65)/60</f>
        <v>0</v>
      </c>
      <c r="I10" s="80"/>
    </row>
    <row r="11" spans="1:9" ht="4.5" customHeight="1" x14ac:dyDescent="0.2">
      <c r="A11" s="62"/>
      <c r="B11" s="62"/>
      <c r="C11" s="62"/>
      <c r="D11" s="62"/>
      <c r="E11" s="62"/>
      <c r="F11" s="62"/>
      <c r="G11" s="62"/>
      <c r="H11" s="62"/>
      <c r="I11" s="81"/>
    </row>
    <row r="12" spans="1:9" ht="29.25" customHeight="1" x14ac:dyDescent="0.2">
      <c r="A12" s="63" t="s">
        <v>108</v>
      </c>
      <c r="B12" s="63" t="s">
        <v>109</v>
      </c>
      <c r="C12" s="63" t="s">
        <v>110</v>
      </c>
      <c r="D12" s="63" t="s">
        <v>111</v>
      </c>
      <c r="E12" s="63" t="s">
        <v>112</v>
      </c>
      <c r="F12" s="63" t="s">
        <v>31</v>
      </c>
      <c r="G12" s="63" t="s">
        <v>113</v>
      </c>
      <c r="H12" s="64" t="s">
        <v>65</v>
      </c>
      <c r="I12" s="82"/>
    </row>
    <row r="13" spans="1:9" x14ac:dyDescent="0.2">
      <c r="A13" s="373" t="s">
        <v>283</v>
      </c>
      <c r="B13" s="371"/>
      <c r="C13" s="371"/>
      <c r="D13" s="371"/>
      <c r="E13" s="371"/>
      <c r="F13" s="371"/>
      <c r="G13" s="371"/>
      <c r="H13" s="371"/>
      <c r="I13" s="372"/>
    </row>
    <row r="14" spans="1:9" x14ac:dyDescent="0.2">
      <c r="A14" s="65">
        <f>MAX(A$12:A12)+1</f>
        <v>1</v>
      </c>
      <c r="B14" s="66"/>
      <c r="C14" s="67"/>
      <c r="D14" s="68" t="s">
        <v>118</v>
      </c>
      <c r="E14" s="69"/>
      <c r="F14" s="70"/>
      <c r="G14" s="71"/>
      <c r="H14" s="72"/>
      <c r="I14" s="70"/>
    </row>
    <row r="15" spans="1:9" x14ac:dyDescent="0.2">
      <c r="A15" s="73">
        <f>MAX(A$12:A14)+1</f>
        <v>2</v>
      </c>
      <c r="B15" s="74"/>
      <c r="C15" s="75"/>
      <c r="D15" s="68" t="s">
        <v>118</v>
      </c>
      <c r="E15" s="76"/>
      <c r="F15" s="77"/>
      <c r="G15" s="71"/>
      <c r="H15" s="78"/>
      <c r="I15" s="77"/>
    </row>
    <row r="16" spans="1:9" x14ac:dyDescent="0.2">
      <c r="A16" s="73">
        <f>MAX(A$12:A15)+1</f>
        <v>3</v>
      </c>
      <c r="B16" s="79"/>
      <c r="C16" s="75"/>
      <c r="D16" s="68" t="s">
        <v>118</v>
      </c>
      <c r="E16" s="76"/>
      <c r="F16" s="77"/>
      <c r="G16" s="71"/>
      <c r="H16" s="78"/>
      <c r="I16" s="77"/>
    </row>
    <row r="17" spans="1:9" x14ac:dyDescent="0.2">
      <c r="A17" s="73">
        <f>MAX(A$12:A16)+1</f>
        <v>4</v>
      </c>
      <c r="B17" s="74"/>
      <c r="C17" s="75"/>
      <c r="D17" s="68" t="s">
        <v>118</v>
      </c>
      <c r="E17" s="76"/>
      <c r="F17" s="77"/>
      <c r="G17" s="71"/>
      <c r="H17" s="78"/>
      <c r="I17" s="77"/>
    </row>
    <row r="18" spans="1:9" x14ac:dyDescent="0.2">
      <c r="A18" s="73">
        <f>MAX(A$12:A17)+1</f>
        <v>5</v>
      </c>
      <c r="B18" s="74"/>
      <c r="C18" s="75"/>
      <c r="D18" s="68" t="s">
        <v>118</v>
      </c>
      <c r="E18" s="76"/>
      <c r="F18" s="77"/>
      <c r="G18" s="71"/>
      <c r="H18" s="78"/>
      <c r="I18" s="77"/>
    </row>
    <row r="19" spans="1:9" x14ac:dyDescent="0.2">
      <c r="A19" s="73">
        <f>MAX(A$12:A18)+1</f>
        <v>6</v>
      </c>
      <c r="B19" s="75"/>
      <c r="C19" s="74"/>
      <c r="D19" s="68" t="s">
        <v>118</v>
      </c>
      <c r="E19" s="76"/>
      <c r="F19" s="77"/>
      <c r="G19" s="71"/>
      <c r="H19" s="78"/>
      <c r="I19" s="77"/>
    </row>
    <row r="20" spans="1:9" x14ac:dyDescent="0.2">
      <c r="A20" s="73">
        <f>MAX(A$12:A19)+1</f>
        <v>7</v>
      </c>
      <c r="B20" s="75"/>
      <c r="C20" s="74"/>
      <c r="D20" s="68" t="s">
        <v>118</v>
      </c>
      <c r="E20" s="76"/>
      <c r="F20" s="77"/>
      <c r="G20" s="71"/>
      <c r="H20" s="78"/>
      <c r="I20" s="77"/>
    </row>
    <row r="21" spans="1:9" x14ac:dyDescent="0.2">
      <c r="A21" s="73">
        <f>MAX(A$12:A20)+1</f>
        <v>8</v>
      </c>
      <c r="B21" s="74"/>
      <c r="C21" s="74"/>
      <c r="D21" s="68" t="s">
        <v>118</v>
      </c>
      <c r="E21" s="76"/>
      <c r="F21" s="77"/>
      <c r="G21" s="71"/>
      <c r="H21" s="78"/>
      <c r="I21" s="77"/>
    </row>
    <row r="22" spans="1:9" x14ac:dyDescent="0.2">
      <c r="A22" s="73">
        <f>MAX(A$12:A21)+1</f>
        <v>9</v>
      </c>
      <c r="B22" s="75"/>
      <c r="C22" s="74"/>
      <c r="D22" s="68" t="s">
        <v>118</v>
      </c>
      <c r="E22" s="76"/>
      <c r="F22" s="77"/>
      <c r="G22" s="71"/>
      <c r="H22" s="78"/>
      <c r="I22" s="77"/>
    </row>
    <row r="23" spans="1:9" x14ac:dyDescent="0.2">
      <c r="A23" s="73">
        <f>MAX(A$12:A22)+1</f>
        <v>10</v>
      </c>
      <c r="B23" s="75"/>
      <c r="C23" s="74"/>
      <c r="D23" s="68" t="s">
        <v>118</v>
      </c>
      <c r="E23" s="76"/>
      <c r="F23" s="77"/>
      <c r="G23" s="71"/>
      <c r="H23" s="78"/>
      <c r="I23" s="77"/>
    </row>
    <row r="24" spans="1:9" x14ac:dyDescent="0.2">
      <c r="A24" s="73">
        <f>MAX(A$12:A23)+1</f>
        <v>11</v>
      </c>
      <c r="B24" s="74"/>
      <c r="C24" s="74"/>
      <c r="D24" s="68" t="s">
        <v>118</v>
      </c>
      <c r="E24" s="76"/>
      <c r="F24" s="77"/>
      <c r="G24" s="71"/>
      <c r="H24" s="78"/>
      <c r="I24" s="77"/>
    </row>
    <row r="25" spans="1:9" x14ac:dyDescent="0.2">
      <c r="A25" s="73">
        <f>MAX(A$12:A24)+1</f>
        <v>12</v>
      </c>
      <c r="B25" s="75"/>
      <c r="C25" s="74"/>
      <c r="D25" s="68" t="s">
        <v>118</v>
      </c>
      <c r="E25" s="76"/>
      <c r="F25" s="77"/>
      <c r="G25" s="71"/>
      <c r="H25" s="78"/>
      <c r="I25" s="77"/>
    </row>
    <row r="26" spans="1:9" x14ac:dyDescent="0.2">
      <c r="A26" s="73">
        <f>MAX(A$12:A25)+1</f>
        <v>13</v>
      </c>
      <c r="B26" s="75"/>
      <c r="C26" s="74"/>
      <c r="D26" s="68" t="s">
        <v>118</v>
      </c>
      <c r="E26" s="76"/>
      <c r="F26" s="77"/>
      <c r="G26" s="71"/>
      <c r="H26" s="78"/>
      <c r="I26" s="77"/>
    </row>
    <row r="27" spans="1:9" x14ac:dyDescent="0.2">
      <c r="A27" s="73">
        <f>MAX(A$12:A26)+1</f>
        <v>14</v>
      </c>
      <c r="B27" s="74"/>
      <c r="C27" s="74"/>
      <c r="D27" s="68" t="s">
        <v>118</v>
      </c>
      <c r="E27" s="76"/>
      <c r="F27" s="77"/>
      <c r="G27" s="71"/>
      <c r="H27" s="78"/>
      <c r="I27" s="77"/>
    </row>
    <row r="28" spans="1:9" x14ac:dyDescent="0.2">
      <c r="A28" s="73">
        <f>MAX(A$12:A27)+1</f>
        <v>15</v>
      </c>
      <c r="B28" s="75"/>
      <c r="C28" s="74"/>
      <c r="D28" s="68" t="s">
        <v>118</v>
      </c>
      <c r="E28" s="76"/>
      <c r="F28" s="77"/>
      <c r="G28" s="71"/>
      <c r="H28" s="78"/>
      <c r="I28" s="77"/>
    </row>
    <row r="29" spans="1:9" x14ac:dyDescent="0.2">
      <c r="A29" s="73">
        <f>MAX(A$12:A28)+1</f>
        <v>16</v>
      </c>
      <c r="B29" s="75"/>
      <c r="C29" s="74"/>
      <c r="D29" s="68" t="s">
        <v>118</v>
      </c>
      <c r="E29" s="76"/>
      <c r="F29" s="77"/>
      <c r="G29" s="71"/>
      <c r="H29" s="78"/>
      <c r="I29" s="77"/>
    </row>
    <row r="30" spans="1:9" x14ac:dyDescent="0.2">
      <c r="A30" s="73">
        <f>MAX(A$12:A29)+1</f>
        <v>17</v>
      </c>
      <c r="B30" s="74"/>
      <c r="C30" s="74"/>
      <c r="D30" s="68" t="s">
        <v>118</v>
      </c>
      <c r="E30" s="76"/>
      <c r="F30" s="77"/>
      <c r="G30" s="71"/>
      <c r="H30" s="78"/>
      <c r="I30" s="77"/>
    </row>
    <row r="31" spans="1:9" x14ac:dyDescent="0.2">
      <c r="A31" s="73">
        <f>MAX(A$12:A30)+1</f>
        <v>18</v>
      </c>
      <c r="B31" s="75"/>
      <c r="C31" s="74"/>
      <c r="D31" s="68" t="s">
        <v>118</v>
      </c>
      <c r="E31" s="76"/>
      <c r="F31" s="77"/>
      <c r="G31" s="71"/>
      <c r="H31" s="78"/>
      <c r="I31" s="77"/>
    </row>
    <row r="32" spans="1:9" x14ac:dyDescent="0.2">
      <c r="A32" s="73">
        <f>MAX(A$12:A31)+1</f>
        <v>19</v>
      </c>
      <c r="B32" s="75"/>
      <c r="C32" s="74"/>
      <c r="D32" s="68" t="s">
        <v>118</v>
      </c>
      <c r="E32" s="76"/>
      <c r="F32" s="77"/>
      <c r="G32" s="71"/>
      <c r="H32" s="78"/>
      <c r="I32" s="77"/>
    </row>
    <row r="33" spans="1:9" x14ac:dyDescent="0.2">
      <c r="A33" s="73">
        <f>MAX(A$12:A32)+1</f>
        <v>20</v>
      </c>
      <c r="B33" s="74"/>
      <c r="C33" s="74"/>
      <c r="D33" s="68" t="s">
        <v>118</v>
      </c>
      <c r="E33" s="76"/>
      <c r="F33" s="77"/>
      <c r="G33" s="71"/>
      <c r="H33" s="78"/>
      <c r="I33" s="77"/>
    </row>
    <row r="34" spans="1:9" x14ac:dyDescent="0.2">
      <c r="A34" s="73">
        <f>MAX(A$12:A33)+1</f>
        <v>21</v>
      </c>
      <c r="B34" s="75"/>
      <c r="C34" s="74"/>
      <c r="D34" s="68" t="s">
        <v>118</v>
      </c>
      <c r="E34" s="76"/>
      <c r="F34" s="77"/>
      <c r="G34" s="71"/>
      <c r="H34" s="78"/>
      <c r="I34" s="77"/>
    </row>
    <row r="35" spans="1:9" x14ac:dyDescent="0.2">
      <c r="A35" s="73">
        <f>MAX(A$12:A34)+1</f>
        <v>22</v>
      </c>
      <c r="B35" s="75"/>
      <c r="C35" s="74"/>
      <c r="D35" s="68" t="s">
        <v>118</v>
      </c>
      <c r="E35" s="76"/>
      <c r="F35" s="77"/>
      <c r="G35" s="71"/>
      <c r="H35" s="78"/>
      <c r="I35" s="77"/>
    </row>
    <row r="36" spans="1:9" x14ac:dyDescent="0.2">
      <c r="A36" s="73">
        <f>MAX(A$12:A35)+1</f>
        <v>23</v>
      </c>
      <c r="B36" s="74"/>
      <c r="C36" s="74"/>
      <c r="D36" s="68" t="s">
        <v>118</v>
      </c>
      <c r="E36" s="76"/>
      <c r="F36" s="77"/>
      <c r="G36" s="71"/>
      <c r="H36" s="78"/>
      <c r="I36" s="77"/>
    </row>
    <row r="37" spans="1:9" x14ac:dyDescent="0.2">
      <c r="A37" s="73">
        <f>MAX(A$12:A36)+1</f>
        <v>24</v>
      </c>
      <c r="B37" s="75"/>
      <c r="C37" s="74"/>
      <c r="D37" s="68" t="s">
        <v>118</v>
      </c>
      <c r="E37" s="76"/>
      <c r="F37" s="77"/>
      <c r="G37" s="71"/>
      <c r="H37" s="78"/>
      <c r="I37" s="77"/>
    </row>
    <row r="38" spans="1:9" x14ac:dyDescent="0.2">
      <c r="A38" s="73">
        <f>MAX(A$12:A37)+1</f>
        <v>25</v>
      </c>
      <c r="B38" s="75"/>
      <c r="C38" s="74"/>
      <c r="D38" s="68" t="s">
        <v>118</v>
      </c>
      <c r="E38" s="76"/>
      <c r="F38" s="77"/>
      <c r="G38" s="71"/>
      <c r="H38" s="78"/>
      <c r="I38" s="77"/>
    </row>
    <row r="39" spans="1:9" x14ac:dyDescent="0.2">
      <c r="A39" s="73">
        <f>MAX(A$12:A38)+1</f>
        <v>26</v>
      </c>
      <c r="B39" s="74"/>
      <c r="C39" s="74"/>
      <c r="D39" s="68" t="s">
        <v>118</v>
      </c>
      <c r="E39" s="76"/>
      <c r="F39" s="77"/>
      <c r="G39" s="71"/>
      <c r="H39" s="78"/>
      <c r="I39" s="77"/>
    </row>
    <row r="40" spans="1:9" x14ac:dyDescent="0.2">
      <c r="A40" s="73">
        <f>MAX(A$12:A39)+1</f>
        <v>27</v>
      </c>
      <c r="B40" s="75"/>
      <c r="C40" s="74"/>
      <c r="D40" s="68" t="s">
        <v>118</v>
      </c>
      <c r="E40" s="76"/>
      <c r="F40" s="77"/>
      <c r="G40" s="71"/>
      <c r="H40" s="78"/>
      <c r="I40" s="77"/>
    </row>
    <row r="41" spans="1:9" x14ac:dyDescent="0.2">
      <c r="A41" s="73">
        <f>MAX(A$12:A40)+1</f>
        <v>28</v>
      </c>
      <c r="B41" s="75"/>
      <c r="C41" s="74"/>
      <c r="D41" s="68" t="s">
        <v>118</v>
      </c>
      <c r="E41" s="76"/>
      <c r="F41" s="77"/>
      <c r="G41" s="71"/>
      <c r="H41" s="78"/>
      <c r="I41" s="77"/>
    </row>
    <row r="42" spans="1:9" x14ac:dyDescent="0.2">
      <c r="A42" s="73">
        <f>MAX(A$12:A41)+1</f>
        <v>29</v>
      </c>
      <c r="B42" s="74"/>
      <c r="C42" s="74"/>
      <c r="D42" s="68" t="s">
        <v>118</v>
      </c>
      <c r="E42" s="76"/>
      <c r="F42" s="77"/>
      <c r="G42" s="71"/>
      <c r="H42" s="78"/>
      <c r="I42" s="77"/>
    </row>
    <row r="43" spans="1:9" x14ac:dyDescent="0.2">
      <c r="A43" s="73">
        <f>MAX(A$12:A42)+1</f>
        <v>30</v>
      </c>
      <c r="B43" s="75"/>
      <c r="C43" s="74"/>
      <c r="D43" s="68" t="s">
        <v>118</v>
      </c>
      <c r="E43" s="76"/>
      <c r="F43" s="77"/>
      <c r="G43" s="71"/>
      <c r="H43" s="78"/>
      <c r="I43" s="77"/>
    </row>
    <row r="44" spans="1:9" x14ac:dyDescent="0.2">
      <c r="A44" s="73">
        <f>MAX(A$12:A43)+1</f>
        <v>31</v>
      </c>
      <c r="B44" s="75"/>
      <c r="C44" s="74"/>
      <c r="D44" s="68" t="s">
        <v>118</v>
      </c>
      <c r="E44" s="76"/>
      <c r="F44" s="77"/>
      <c r="G44" s="71"/>
      <c r="H44" s="78"/>
      <c r="I44" s="77"/>
    </row>
    <row r="45" spans="1:9" x14ac:dyDescent="0.2">
      <c r="A45" s="73">
        <f>MAX(A$12:A44)+1</f>
        <v>32</v>
      </c>
      <c r="B45" s="74"/>
      <c r="C45" s="74"/>
      <c r="D45" s="68" t="s">
        <v>118</v>
      </c>
      <c r="E45" s="76"/>
      <c r="F45" s="77"/>
      <c r="G45" s="71"/>
      <c r="H45" s="78"/>
      <c r="I45" s="77"/>
    </row>
    <row r="46" spans="1:9" x14ac:dyDescent="0.2">
      <c r="A46" s="73">
        <f>MAX(A$12:A45)+1</f>
        <v>33</v>
      </c>
      <c r="B46" s="75"/>
      <c r="C46" s="74"/>
      <c r="D46" s="68" t="s">
        <v>118</v>
      </c>
      <c r="E46" s="76"/>
      <c r="F46" s="77"/>
      <c r="G46" s="71"/>
      <c r="H46" s="78"/>
      <c r="I46" s="77"/>
    </row>
    <row r="47" spans="1:9" x14ac:dyDescent="0.2">
      <c r="A47" s="73">
        <f>MAX(A$12:A46)+1</f>
        <v>34</v>
      </c>
      <c r="B47" s="75"/>
      <c r="C47" s="74"/>
      <c r="D47" s="68" t="s">
        <v>118</v>
      </c>
      <c r="E47" s="76"/>
      <c r="F47" s="77"/>
      <c r="G47" s="71"/>
      <c r="H47" s="78"/>
      <c r="I47" s="77"/>
    </row>
    <row r="48" spans="1:9" x14ac:dyDescent="0.2">
      <c r="A48" s="73">
        <f>MAX(A$12:A47)+1</f>
        <v>35</v>
      </c>
      <c r="B48" s="74"/>
      <c r="C48" s="74"/>
      <c r="D48" s="68" t="s">
        <v>118</v>
      </c>
      <c r="E48" s="76"/>
      <c r="F48" s="77"/>
      <c r="G48" s="71"/>
      <c r="H48" s="78"/>
      <c r="I48" s="77"/>
    </row>
    <row r="49" spans="1:9" x14ac:dyDescent="0.2">
      <c r="A49" s="73">
        <f>MAX(A$12:A48)+1</f>
        <v>36</v>
      </c>
      <c r="B49" s="75"/>
      <c r="C49" s="74"/>
      <c r="D49" s="68" t="s">
        <v>118</v>
      </c>
      <c r="E49" s="76"/>
      <c r="F49" s="77"/>
      <c r="G49" s="71"/>
      <c r="H49" s="78"/>
      <c r="I49" s="77"/>
    </row>
    <row r="50" spans="1:9" x14ac:dyDescent="0.2">
      <c r="A50" s="73">
        <f>MAX(A$12:A49)+1</f>
        <v>37</v>
      </c>
      <c r="B50" s="75"/>
      <c r="C50" s="74"/>
      <c r="D50" s="68" t="s">
        <v>118</v>
      </c>
      <c r="E50" s="76"/>
      <c r="F50" s="77"/>
      <c r="G50" s="71"/>
      <c r="H50" s="78"/>
      <c r="I50" s="77"/>
    </row>
    <row r="51" spans="1:9" x14ac:dyDescent="0.2">
      <c r="A51" s="73">
        <f>MAX(A$12:A50)+1</f>
        <v>38</v>
      </c>
      <c r="B51" s="74"/>
      <c r="C51" s="74"/>
      <c r="D51" s="68" t="s">
        <v>118</v>
      </c>
      <c r="E51" s="76"/>
      <c r="F51" s="77"/>
      <c r="G51" s="71"/>
      <c r="H51" s="78"/>
      <c r="I51" s="77"/>
    </row>
    <row r="52" spans="1:9" x14ac:dyDescent="0.2">
      <c r="A52" s="73">
        <f>MAX(A$12:A51)+1</f>
        <v>39</v>
      </c>
      <c r="B52" s="75"/>
      <c r="C52" s="74"/>
      <c r="D52" s="68" t="s">
        <v>118</v>
      </c>
      <c r="E52" s="76"/>
      <c r="F52" s="77"/>
      <c r="G52" s="71"/>
      <c r="H52" s="78"/>
      <c r="I52" s="77"/>
    </row>
    <row r="53" spans="1:9" x14ac:dyDescent="0.2">
      <c r="A53" s="73">
        <f>MAX(A$12:A52)+1</f>
        <v>40</v>
      </c>
      <c r="B53" s="75"/>
      <c r="C53" s="74"/>
      <c r="D53" s="68" t="s">
        <v>118</v>
      </c>
      <c r="E53" s="76"/>
      <c r="F53" s="77"/>
      <c r="G53" s="71"/>
      <c r="H53" s="78"/>
      <c r="I53" s="77"/>
    </row>
    <row r="54" spans="1:9" x14ac:dyDescent="0.2">
      <c r="A54" s="73">
        <f>MAX(A$12:A53)+1</f>
        <v>41</v>
      </c>
      <c r="B54" s="74"/>
      <c r="C54" s="74"/>
      <c r="D54" s="68" t="s">
        <v>118</v>
      </c>
      <c r="E54" s="76"/>
      <c r="F54" s="77"/>
      <c r="G54" s="71"/>
      <c r="H54" s="78"/>
      <c r="I54" s="77"/>
    </row>
    <row r="55" spans="1:9" x14ac:dyDescent="0.2">
      <c r="A55" s="73">
        <f>MAX(A$12:A54)+1</f>
        <v>42</v>
      </c>
      <c r="B55" s="75"/>
      <c r="C55" s="74"/>
      <c r="D55" s="68" t="s">
        <v>118</v>
      </c>
      <c r="E55" s="76"/>
      <c r="F55" s="77"/>
      <c r="G55" s="71"/>
      <c r="H55" s="78"/>
      <c r="I55" s="77"/>
    </row>
    <row r="56" spans="1:9" x14ac:dyDescent="0.2">
      <c r="A56" s="73">
        <f>MAX(A$12:A55)+1</f>
        <v>43</v>
      </c>
      <c r="B56" s="75"/>
      <c r="C56" s="74"/>
      <c r="D56" s="68" t="s">
        <v>118</v>
      </c>
      <c r="E56" s="76"/>
      <c r="F56" s="77"/>
      <c r="G56" s="71"/>
      <c r="H56" s="78"/>
      <c r="I56" s="77"/>
    </row>
    <row r="57" spans="1:9" x14ac:dyDescent="0.2">
      <c r="A57" s="73">
        <f>MAX(A$12:A56)+1</f>
        <v>44</v>
      </c>
      <c r="B57" s="74"/>
      <c r="C57" s="74"/>
      <c r="D57" s="68" t="s">
        <v>118</v>
      </c>
      <c r="E57" s="76"/>
      <c r="F57" s="77"/>
      <c r="G57" s="71"/>
      <c r="H57" s="78"/>
      <c r="I57" s="77"/>
    </row>
    <row r="58" spans="1:9" x14ac:dyDescent="0.2">
      <c r="A58" s="73">
        <f>MAX(A$12:A57)+1</f>
        <v>45</v>
      </c>
      <c r="B58" s="75"/>
      <c r="C58" s="74"/>
      <c r="D58" s="68" t="s">
        <v>118</v>
      </c>
      <c r="E58" s="76"/>
      <c r="F58" s="77"/>
      <c r="G58" s="71"/>
      <c r="H58" s="78"/>
      <c r="I58" s="77"/>
    </row>
    <row r="59" spans="1:9" x14ac:dyDescent="0.2">
      <c r="A59" s="73">
        <f>MAX(A$12:A58)+1</f>
        <v>46</v>
      </c>
      <c r="B59" s="75"/>
      <c r="C59" s="74"/>
      <c r="D59" s="68" t="s">
        <v>118</v>
      </c>
      <c r="E59" s="76"/>
      <c r="F59" s="77"/>
      <c r="G59" s="71"/>
      <c r="H59" s="78"/>
      <c r="I59" s="77"/>
    </row>
    <row r="60" spans="1:9" x14ac:dyDescent="0.2">
      <c r="A60" s="73">
        <f>MAX(A$12:A59)+1</f>
        <v>47</v>
      </c>
      <c r="B60" s="74"/>
      <c r="C60" s="74"/>
      <c r="D60" s="68" t="s">
        <v>118</v>
      </c>
      <c r="E60" s="76"/>
      <c r="F60" s="77"/>
      <c r="G60" s="71"/>
      <c r="H60" s="78"/>
      <c r="I60" s="77"/>
    </row>
    <row r="61" spans="1:9" x14ac:dyDescent="0.2">
      <c r="A61" s="73">
        <f>MAX(A$12:A60)+1</f>
        <v>48</v>
      </c>
      <c r="B61" s="75"/>
      <c r="C61" s="74"/>
      <c r="D61" s="68" t="s">
        <v>118</v>
      </c>
      <c r="E61" s="76"/>
      <c r="F61" s="77"/>
      <c r="G61" s="71"/>
      <c r="H61" s="78"/>
      <c r="I61" s="77"/>
    </row>
    <row r="62" spans="1:9" x14ac:dyDescent="0.2">
      <c r="A62" s="73">
        <f>MAX(A$12:A61)+1</f>
        <v>49</v>
      </c>
      <c r="B62" s="75"/>
      <c r="C62" s="74"/>
      <c r="D62" s="68" t="s">
        <v>118</v>
      </c>
      <c r="E62" s="76"/>
      <c r="F62" s="77"/>
      <c r="G62" s="71"/>
      <c r="H62" s="78"/>
      <c r="I62" s="77"/>
    </row>
    <row r="63" spans="1:9" x14ac:dyDescent="0.2">
      <c r="A63" s="73">
        <f>MAX(A$12:A62)+1</f>
        <v>50</v>
      </c>
      <c r="B63" s="74"/>
      <c r="C63" s="74"/>
      <c r="D63" s="68" t="s">
        <v>118</v>
      </c>
      <c r="E63" s="76"/>
      <c r="F63" s="77"/>
      <c r="G63" s="71"/>
      <c r="H63" s="78"/>
      <c r="I63" s="77"/>
    </row>
    <row r="64" spans="1:9" x14ac:dyDescent="0.2">
      <c r="A64" s="391"/>
      <c r="B64" s="391"/>
      <c r="C64" s="391"/>
      <c r="D64" s="391"/>
      <c r="E64" s="391"/>
      <c r="F64" s="391"/>
      <c r="G64" s="391"/>
      <c r="H64" s="391"/>
      <c r="I64" s="391"/>
    </row>
    <row r="65" spans="1:9" x14ac:dyDescent="0.2">
      <c r="A65" s="392" t="s">
        <v>207</v>
      </c>
      <c r="B65" s="392"/>
      <c r="C65" s="392"/>
      <c r="D65" s="392"/>
      <c r="E65" s="392"/>
      <c r="F65" s="392"/>
      <c r="G65" s="392"/>
      <c r="H65" s="392"/>
      <c r="I65" s="392"/>
    </row>
    <row r="66" spans="1:9" x14ac:dyDescent="0.2">
      <c r="A66" s="391"/>
      <c r="B66" s="391"/>
      <c r="C66" s="391"/>
      <c r="D66" s="391"/>
      <c r="E66" s="391"/>
      <c r="F66" s="391"/>
      <c r="G66" s="391"/>
      <c r="H66" s="391"/>
      <c r="I66" s="391"/>
    </row>
    <row r="67" spans="1:9" s="38" customFormat="1" ht="18" customHeight="1" x14ac:dyDescent="0.2">
      <c r="A67" s="83"/>
      <c r="B67" s="84"/>
      <c r="I67" s="84"/>
    </row>
    <row r="68" spans="1:9" s="38" customFormat="1" ht="18" customHeight="1" x14ac:dyDescent="0.2">
      <c r="A68" s="83"/>
      <c r="B68" s="84"/>
      <c r="I68" s="84"/>
    </row>
    <row r="69" spans="1:9" s="38" customFormat="1" ht="18" customHeight="1" x14ac:dyDescent="0.2">
      <c r="A69" s="84"/>
      <c r="B69" s="84"/>
      <c r="I69" s="84"/>
    </row>
    <row r="70" spans="1:9" s="38" customFormat="1" ht="18" customHeight="1" x14ac:dyDescent="0.2">
      <c r="A70" s="84"/>
      <c r="B70" s="84"/>
      <c r="I70" s="84"/>
    </row>
    <row r="71" spans="1:9" s="38" customFormat="1" ht="18" customHeight="1" x14ac:dyDescent="0.2">
      <c r="A71" s="84"/>
      <c r="B71" s="84"/>
      <c r="I71" s="84"/>
    </row>
    <row r="72" spans="1:9" s="38" customFormat="1" ht="18" customHeight="1" x14ac:dyDescent="0.2">
      <c r="A72" s="84"/>
      <c r="B72" s="84"/>
      <c r="I72" s="84"/>
    </row>
    <row r="73" spans="1:9" s="38" customFormat="1" ht="18" customHeight="1" x14ac:dyDescent="0.2">
      <c r="A73" s="84"/>
      <c r="B73" s="84"/>
      <c r="I73" s="84"/>
    </row>
    <row r="74" spans="1:9" s="38" customFormat="1" ht="18" customHeight="1" x14ac:dyDescent="0.2">
      <c r="A74" s="84"/>
      <c r="B74" s="84"/>
      <c r="I74" s="84"/>
    </row>
    <row r="75" spans="1:9" s="38" customFormat="1" x14ac:dyDescent="0.2">
      <c r="A75" s="84"/>
      <c r="B75" s="84"/>
      <c r="C75" s="84"/>
      <c r="D75" s="84"/>
      <c r="E75" s="84"/>
      <c r="F75" s="84"/>
      <c r="G75" s="84"/>
      <c r="H75" s="84"/>
      <c r="I75" s="84"/>
    </row>
  </sheetData>
  <mergeCells count="5">
    <mergeCell ref="A1:I1"/>
    <mergeCell ref="A13:I13"/>
    <mergeCell ref="A64:I64"/>
    <mergeCell ref="A65:I65"/>
    <mergeCell ref="A66:I66"/>
  </mergeCells>
  <phoneticPr fontId="7" type="noConversion"/>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1100-000000000000}"/>
    <dataValidation allowBlank="1" showErrorMessage="1" promptTitle="Valid values include:" sqref="D12" xr:uid="{00000000-0002-0000-1100-000001000000}"/>
    <dataValidation type="list" showInputMessage="1" showErrorMessage="1" promptTitle="Valid values include:" prompt="U - Untested_x000a_P - Pass_x000a_F - Fail_x000a_B - Blocked_x000a_S - Skipped_x000a_n/a - Not applicable_x000a_" sqref="D14:D63" xr:uid="{00000000-0002-0000-11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66"/>
  <sheetViews>
    <sheetView workbookViewId="0">
      <selection activeCell="A2" sqref="A2:D14"/>
    </sheetView>
  </sheetViews>
  <sheetFormatPr defaultColWidth="9" defaultRowHeight="12.75" x14ac:dyDescent="0.2"/>
  <cols>
    <col min="1" max="1" width="18.42578125" customWidth="1"/>
    <col min="2" max="3" width="37.140625" customWidth="1"/>
    <col min="4" max="4" width="18.85546875" customWidth="1"/>
    <col min="5" max="5" width="26.7109375" customWidth="1"/>
  </cols>
  <sheetData>
    <row r="1" spans="1:5" x14ac:dyDescent="0.2">
      <c r="A1" s="1" t="s">
        <v>284</v>
      </c>
      <c r="B1" s="2" t="s">
        <v>285</v>
      </c>
      <c r="C1" s="2" t="s">
        <v>286</v>
      </c>
      <c r="D1" s="2" t="s">
        <v>287</v>
      </c>
      <c r="E1" s="3" t="s">
        <v>288</v>
      </c>
    </row>
    <row r="2" spans="1:5" x14ac:dyDescent="0.2">
      <c r="A2" s="422" t="s">
        <v>289</v>
      </c>
      <c r="B2" s="414" t="s">
        <v>290</v>
      </c>
      <c r="C2" s="4"/>
      <c r="D2" s="4" t="s">
        <v>291</v>
      </c>
      <c r="E2" s="5" t="s">
        <v>292</v>
      </c>
    </row>
    <row r="3" spans="1:5" x14ac:dyDescent="0.2">
      <c r="A3" s="423"/>
      <c r="B3" s="415"/>
      <c r="C3" s="6"/>
      <c r="D3" s="6" t="s">
        <v>293</v>
      </c>
      <c r="E3" s="7" t="s">
        <v>294</v>
      </c>
    </row>
    <row r="4" spans="1:5" x14ac:dyDescent="0.2">
      <c r="A4" s="423"/>
      <c r="B4" s="415"/>
      <c r="C4" s="6"/>
      <c r="D4" s="6" t="s">
        <v>295</v>
      </c>
      <c r="E4" s="7" t="s">
        <v>296</v>
      </c>
    </row>
    <row r="5" spans="1:5" x14ac:dyDescent="0.2">
      <c r="A5" s="423"/>
      <c r="B5" s="415"/>
      <c r="C5" s="6"/>
      <c r="D5" s="8" t="s">
        <v>297</v>
      </c>
      <c r="E5" s="8"/>
    </row>
    <row r="6" spans="1:5" x14ac:dyDescent="0.2">
      <c r="A6" s="423"/>
      <c r="B6" s="415"/>
      <c r="C6" s="6"/>
      <c r="D6" s="8" t="s">
        <v>298</v>
      </c>
      <c r="E6" s="8"/>
    </row>
    <row r="7" spans="1:5" x14ac:dyDescent="0.2">
      <c r="A7" s="423"/>
      <c r="B7" s="415"/>
      <c r="C7" s="6"/>
      <c r="D7" s="8" t="s">
        <v>299</v>
      </c>
      <c r="E7" s="8" t="s">
        <v>300</v>
      </c>
    </row>
    <row r="8" spans="1:5" x14ac:dyDescent="0.2">
      <c r="A8" s="423"/>
      <c r="B8" s="415"/>
      <c r="C8" s="6"/>
      <c r="D8" s="6" t="s">
        <v>301</v>
      </c>
      <c r="E8" t="s">
        <v>302</v>
      </c>
    </row>
    <row r="9" spans="1:5" x14ac:dyDescent="0.2">
      <c r="A9" s="423"/>
      <c r="B9" s="415"/>
      <c r="C9" s="6"/>
      <c r="D9" s="6" t="s">
        <v>303</v>
      </c>
      <c r="E9" s="9">
        <v>20110123</v>
      </c>
    </row>
    <row r="10" spans="1:5" x14ac:dyDescent="0.2">
      <c r="A10" s="423"/>
      <c r="B10" s="415"/>
      <c r="C10" s="6"/>
      <c r="D10" s="6" t="s">
        <v>304</v>
      </c>
      <c r="E10" s="10">
        <v>35818</v>
      </c>
    </row>
    <row r="11" spans="1:5" x14ac:dyDescent="0.2">
      <c r="A11" s="423"/>
      <c r="B11" s="415"/>
      <c r="C11" s="6"/>
      <c r="D11" s="6" t="s">
        <v>305</v>
      </c>
      <c r="E11" s="7" t="s">
        <v>306</v>
      </c>
    </row>
    <row r="12" spans="1:5" x14ac:dyDescent="0.2">
      <c r="A12" s="423"/>
      <c r="B12" s="415"/>
      <c r="C12" s="6"/>
      <c r="D12" s="6" t="s">
        <v>307</v>
      </c>
      <c r="E12" s="7" t="s">
        <v>308</v>
      </c>
    </row>
    <row r="13" spans="1:5" x14ac:dyDescent="0.2">
      <c r="A13" s="423"/>
      <c r="B13" s="415"/>
      <c r="C13" s="6"/>
      <c r="D13" s="6" t="s">
        <v>309</v>
      </c>
      <c r="E13" s="7" t="s">
        <v>310</v>
      </c>
    </row>
    <row r="14" spans="1:5" x14ac:dyDescent="0.2">
      <c r="A14" s="424"/>
      <c r="B14" s="416"/>
      <c r="C14" s="11"/>
      <c r="D14" s="11"/>
      <c r="E14" s="12"/>
    </row>
    <row r="15" spans="1:5" x14ac:dyDescent="0.2">
      <c r="A15" s="422" t="s">
        <v>311</v>
      </c>
      <c r="B15" s="417"/>
      <c r="C15" s="4"/>
      <c r="D15" s="4" t="s">
        <v>312</v>
      </c>
      <c r="E15" s="13" t="s">
        <v>313</v>
      </c>
    </row>
    <row r="16" spans="1:5" x14ac:dyDescent="0.2">
      <c r="A16" s="423"/>
      <c r="B16" s="418"/>
      <c r="C16" s="6"/>
      <c r="D16" s="6" t="s">
        <v>314</v>
      </c>
      <c r="E16" s="7">
        <v>1366668888</v>
      </c>
    </row>
    <row r="17" spans="1:5" x14ac:dyDescent="0.2">
      <c r="A17" s="423"/>
      <c r="B17" s="418"/>
      <c r="C17" s="6"/>
      <c r="D17" s="6" t="s">
        <v>315</v>
      </c>
      <c r="E17" s="7">
        <v>111123</v>
      </c>
    </row>
    <row r="18" spans="1:5" x14ac:dyDescent="0.2">
      <c r="A18" s="423"/>
      <c r="B18" s="418"/>
      <c r="C18" s="6"/>
      <c r="D18" s="8" t="s">
        <v>316</v>
      </c>
      <c r="E18" s="274" t="s">
        <v>317</v>
      </c>
    </row>
    <row r="19" spans="1:5" x14ac:dyDescent="0.2">
      <c r="A19" s="423"/>
      <c r="B19" s="418"/>
      <c r="C19" s="6"/>
      <c r="D19" s="8" t="s">
        <v>318</v>
      </c>
      <c r="E19" s="15">
        <v>18688886666</v>
      </c>
    </row>
    <row r="20" spans="1:5" x14ac:dyDescent="0.2">
      <c r="A20" s="423"/>
      <c r="B20" s="418"/>
      <c r="C20" s="410" t="s">
        <v>319</v>
      </c>
      <c r="D20" s="8" t="s">
        <v>320</v>
      </c>
      <c r="E20" s="14" t="s">
        <v>321</v>
      </c>
    </row>
    <row r="21" spans="1:5" x14ac:dyDescent="0.2">
      <c r="A21" s="423"/>
      <c r="B21" s="418"/>
      <c r="C21" s="411"/>
      <c r="D21" s="6" t="s">
        <v>322</v>
      </c>
      <c r="E21" s="14" t="s">
        <v>323</v>
      </c>
    </row>
    <row r="22" spans="1:5" x14ac:dyDescent="0.2">
      <c r="A22" s="423"/>
      <c r="B22" s="418"/>
      <c r="C22" s="411"/>
      <c r="D22" s="6" t="s">
        <v>324</v>
      </c>
      <c r="E22" s="8"/>
    </row>
    <row r="23" spans="1:5" x14ac:dyDescent="0.2">
      <c r="A23" s="423"/>
      <c r="B23" s="418"/>
      <c r="C23" s="412"/>
      <c r="D23" s="6" t="s">
        <v>325</v>
      </c>
      <c r="E23" s="15">
        <v>710000</v>
      </c>
    </row>
    <row r="24" spans="1:5" x14ac:dyDescent="0.2">
      <c r="A24" s="423"/>
      <c r="B24" s="418"/>
      <c r="C24" s="410" t="s">
        <v>326</v>
      </c>
      <c r="D24" s="6" t="s">
        <v>320</v>
      </c>
      <c r="E24" s="17" t="s">
        <v>327</v>
      </c>
    </row>
    <row r="25" spans="1:5" x14ac:dyDescent="0.2">
      <c r="A25" s="423"/>
      <c r="B25" s="418"/>
      <c r="C25" s="411"/>
      <c r="D25" s="6" t="s">
        <v>322</v>
      </c>
      <c r="E25" s="17" t="s">
        <v>328</v>
      </c>
    </row>
    <row r="26" spans="1:5" x14ac:dyDescent="0.2">
      <c r="A26" s="423"/>
      <c r="B26" s="418"/>
      <c r="C26" s="411"/>
      <c r="D26" s="6" t="s">
        <v>324</v>
      </c>
      <c r="E26" s="7"/>
    </row>
    <row r="27" spans="1:5" x14ac:dyDescent="0.2">
      <c r="A27" s="423"/>
      <c r="B27" s="418"/>
      <c r="C27" s="412"/>
      <c r="D27" s="16" t="s">
        <v>325</v>
      </c>
      <c r="E27" s="18">
        <v>712046</v>
      </c>
    </row>
    <row r="28" spans="1:5" x14ac:dyDescent="0.2">
      <c r="A28" s="423"/>
      <c r="B28" s="418"/>
      <c r="C28" s="410" t="s">
        <v>329</v>
      </c>
      <c r="D28" s="16" t="s">
        <v>320</v>
      </c>
      <c r="E28" s="18" t="s">
        <v>330</v>
      </c>
    </row>
    <row r="29" spans="1:5" x14ac:dyDescent="0.2">
      <c r="A29" s="423"/>
      <c r="B29" s="418"/>
      <c r="C29" s="411"/>
      <c r="D29" s="16" t="s">
        <v>322</v>
      </c>
      <c r="E29" s="19" t="s">
        <v>331</v>
      </c>
    </row>
    <row r="30" spans="1:5" x14ac:dyDescent="0.2">
      <c r="A30" s="423"/>
      <c r="B30" s="418"/>
      <c r="C30" s="411"/>
      <c r="D30" s="16" t="s">
        <v>324</v>
      </c>
      <c r="E30" s="18" t="s">
        <v>331</v>
      </c>
    </row>
    <row r="31" spans="1:5" x14ac:dyDescent="0.2">
      <c r="A31" s="423"/>
      <c r="B31" s="418"/>
      <c r="C31" s="412"/>
      <c r="D31" s="16" t="s">
        <v>325</v>
      </c>
      <c r="E31" s="18">
        <v>710000</v>
      </c>
    </row>
    <row r="32" spans="1:5" x14ac:dyDescent="0.2">
      <c r="A32" s="423"/>
      <c r="B32" s="418"/>
      <c r="C32" s="16"/>
      <c r="D32" s="16" t="s">
        <v>332</v>
      </c>
      <c r="E32" s="19" t="s">
        <v>333</v>
      </c>
    </row>
    <row r="33" spans="1:5" x14ac:dyDescent="0.2">
      <c r="A33" s="423"/>
      <c r="B33" s="418"/>
      <c r="C33" s="11"/>
      <c r="D33" s="11"/>
      <c r="E33" s="12"/>
    </row>
    <row r="34" spans="1:5" x14ac:dyDescent="0.2">
      <c r="A34" s="423"/>
      <c r="B34" s="418"/>
      <c r="C34" s="410" t="s">
        <v>319</v>
      </c>
      <c r="D34" s="8" t="s">
        <v>320</v>
      </c>
      <c r="E34" s="8" t="s">
        <v>321</v>
      </c>
    </row>
    <row r="35" spans="1:5" x14ac:dyDescent="0.2">
      <c r="A35" s="423"/>
      <c r="B35" s="418"/>
      <c r="C35" s="411"/>
      <c r="D35" s="6" t="s">
        <v>322</v>
      </c>
      <c r="E35" s="8" t="s">
        <v>323</v>
      </c>
    </row>
    <row r="36" spans="1:5" x14ac:dyDescent="0.2">
      <c r="A36" s="423"/>
      <c r="B36" s="418"/>
      <c r="C36" s="411"/>
      <c r="D36" s="6" t="s">
        <v>324</v>
      </c>
      <c r="E36" s="8" t="s">
        <v>323</v>
      </c>
    </row>
    <row r="37" spans="1:5" x14ac:dyDescent="0.2">
      <c r="A37" s="423"/>
      <c r="B37" s="418"/>
      <c r="C37" s="412"/>
      <c r="D37" s="6" t="s">
        <v>325</v>
      </c>
      <c r="E37" s="15">
        <v>710001</v>
      </c>
    </row>
    <row r="38" spans="1:5" x14ac:dyDescent="0.2">
      <c r="A38" s="423"/>
      <c r="B38" s="418"/>
      <c r="C38" s="410" t="s">
        <v>326</v>
      </c>
      <c r="D38" s="6" t="s">
        <v>320</v>
      </c>
      <c r="E38" s="7" t="s">
        <v>327</v>
      </c>
    </row>
    <row r="39" spans="1:5" x14ac:dyDescent="0.2">
      <c r="A39" s="423"/>
      <c r="B39" s="418"/>
      <c r="C39" s="411"/>
      <c r="D39" s="6" t="s">
        <v>322</v>
      </c>
      <c r="E39" s="7" t="s">
        <v>328</v>
      </c>
    </row>
    <row r="40" spans="1:5" x14ac:dyDescent="0.2">
      <c r="A40" s="423"/>
      <c r="B40" s="418"/>
      <c r="C40" s="412"/>
      <c r="D40" s="16" t="s">
        <v>325</v>
      </c>
      <c r="E40" s="18">
        <v>712047</v>
      </c>
    </row>
    <row r="41" spans="1:5" x14ac:dyDescent="0.2">
      <c r="A41" s="423"/>
      <c r="B41" s="418"/>
      <c r="C41" s="410" t="s">
        <v>329</v>
      </c>
      <c r="D41" s="16" t="s">
        <v>320</v>
      </c>
      <c r="E41" s="18" t="s">
        <v>330</v>
      </c>
    </row>
    <row r="42" spans="1:5" x14ac:dyDescent="0.2">
      <c r="A42" s="423"/>
      <c r="B42" s="418"/>
      <c r="C42" s="411"/>
      <c r="D42" s="16" t="s">
        <v>322</v>
      </c>
      <c r="E42" s="18" t="s">
        <v>331</v>
      </c>
    </row>
    <row r="43" spans="1:5" x14ac:dyDescent="0.2">
      <c r="A43" s="423"/>
      <c r="B43" s="418"/>
      <c r="C43" s="412"/>
      <c r="D43" s="16" t="s">
        <v>325</v>
      </c>
      <c r="E43" s="18">
        <v>710001</v>
      </c>
    </row>
    <row r="44" spans="1:5" x14ac:dyDescent="0.2">
      <c r="A44" s="423"/>
      <c r="B44" s="418"/>
      <c r="C44" s="16"/>
      <c r="D44" s="16" t="s">
        <v>332</v>
      </c>
      <c r="E44" s="18" t="s">
        <v>334</v>
      </c>
    </row>
    <row r="45" spans="1:5" x14ac:dyDescent="0.2">
      <c r="A45" s="425"/>
      <c r="B45" s="418"/>
      <c r="C45" s="16"/>
      <c r="D45" s="16"/>
      <c r="E45" s="20"/>
    </row>
    <row r="46" spans="1:5" ht="24.95" customHeight="1" x14ac:dyDescent="0.2">
      <c r="A46" s="426" t="s">
        <v>335</v>
      </c>
      <c r="B46" s="413"/>
      <c r="C46" s="413"/>
      <c r="D46" s="400" t="s">
        <v>336</v>
      </c>
      <c r="E46" s="402" t="s">
        <v>337</v>
      </c>
    </row>
    <row r="47" spans="1:5" x14ac:dyDescent="0.2">
      <c r="A47" s="426"/>
      <c r="B47" s="413"/>
      <c r="C47" s="413"/>
      <c r="D47" s="401"/>
      <c r="E47" s="403"/>
    </row>
    <row r="48" spans="1:5" x14ac:dyDescent="0.2">
      <c r="A48" s="426"/>
      <c r="B48" s="413"/>
      <c r="C48" s="413"/>
      <c r="D48" s="22" t="s">
        <v>338</v>
      </c>
      <c r="E48" s="23" t="s">
        <v>339</v>
      </c>
    </row>
    <row r="49" spans="1:5" x14ac:dyDescent="0.2">
      <c r="A49" s="426"/>
      <c r="B49" s="413"/>
      <c r="C49" s="413"/>
      <c r="D49" s="22" t="s">
        <v>340</v>
      </c>
      <c r="E49" s="23" t="s">
        <v>333</v>
      </c>
    </row>
    <row r="50" spans="1:5" x14ac:dyDescent="0.2">
      <c r="A50" s="426"/>
      <c r="B50" s="413"/>
      <c r="C50" s="413"/>
      <c r="D50" s="22" t="s">
        <v>341</v>
      </c>
      <c r="E50" s="23" t="s">
        <v>342</v>
      </c>
    </row>
    <row r="51" spans="1:5" x14ac:dyDescent="0.2">
      <c r="A51" s="397" t="s">
        <v>343</v>
      </c>
      <c r="B51" s="413"/>
      <c r="C51" s="398" t="s">
        <v>344</v>
      </c>
      <c r="D51" s="21" t="s">
        <v>345</v>
      </c>
      <c r="E51" s="24">
        <v>5</v>
      </c>
    </row>
    <row r="52" spans="1:5" ht="25.5" x14ac:dyDescent="0.2">
      <c r="A52" s="398"/>
      <c r="B52" s="413"/>
      <c r="C52" s="398"/>
      <c r="D52" s="22" t="s">
        <v>346</v>
      </c>
      <c r="E52" s="25">
        <v>2</v>
      </c>
    </row>
    <row r="53" spans="1:5" x14ac:dyDescent="0.2">
      <c r="A53" s="398"/>
      <c r="B53" s="413"/>
      <c r="C53" s="399"/>
      <c r="D53" s="22" t="s">
        <v>347</v>
      </c>
      <c r="E53" s="25">
        <v>3</v>
      </c>
    </row>
    <row r="54" spans="1:5" x14ac:dyDescent="0.2">
      <c r="A54" s="398"/>
      <c r="B54" s="413"/>
      <c r="C54" s="397" t="s">
        <v>348</v>
      </c>
      <c r="D54" s="22" t="s">
        <v>349</v>
      </c>
      <c r="E54" s="26" t="s">
        <v>350</v>
      </c>
    </row>
    <row r="55" spans="1:5" x14ac:dyDescent="0.2">
      <c r="A55" s="398"/>
      <c r="B55" s="413"/>
      <c r="C55" s="398"/>
      <c r="D55" s="22" t="s">
        <v>351</v>
      </c>
      <c r="E55" s="26" t="s">
        <v>352</v>
      </c>
    </row>
    <row r="56" spans="1:5" x14ac:dyDescent="0.2">
      <c r="A56" s="398"/>
      <c r="B56" s="413"/>
      <c r="C56" s="398"/>
      <c r="D56" s="22" t="s">
        <v>353</v>
      </c>
      <c r="E56" s="26" t="s">
        <v>351</v>
      </c>
    </row>
    <row r="57" spans="1:5" x14ac:dyDescent="0.2">
      <c r="A57" s="398"/>
      <c r="B57" s="413"/>
      <c r="C57" s="398"/>
      <c r="D57" s="22" t="s">
        <v>354</v>
      </c>
      <c r="E57" s="27" t="s">
        <v>355</v>
      </c>
    </row>
    <row r="58" spans="1:5" x14ac:dyDescent="0.2">
      <c r="A58" s="398"/>
      <c r="B58" s="413"/>
      <c r="C58" s="398"/>
      <c r="D58" s="22" t="s">
        <v>356</v>
      </c>
      <c r="E58" s="28" t="s">
        <v>323</v>
      </c>
    </row>
    <row r="59" spans="1:5" x14ac:dyDescent="0.2">
      <c r="A59" s="398"/>
      <c r="B59" s="413"/>
      <c r="C59" s="398"/>
      <c r="D59" s="22" t="s">
        <v>357</v>
      </c>
      <c r="E59" s="25">
        <v>13800001111</v>
      </c>
    </row>
    <row r="60" spans="1:5" x14ac:dyDescent="0.2">
      <c r="A60" s="398"/>
      <c r="B60" s="413"/>
      <c r="C60" s="398"/>
      <c r="D60" s="22" t="s">
        <v>358</v>
      </c>
      <c r="E60" s="26" t="s">
        <v>359</v>
      </c>
    </row>
    <row r="61" spans="1:5" x14ac:dyDescent="0.2">
      <c r="A61" s="398"/>
      <c r="B61" s="413"/>
      <c r="C61" s="398"/>
      <c r="D61" s="22" t="s">
        <v>360</v>
      </c>
      <c r="E61" s="26" t="s">
        <v>361</v>
      </c>
    </row>
    <row r="62" spans="1:5" x14ac:dyDescent="0.2">
      <c r="A62" s="398"/>
      <c r="B62" s="413"/>
      <c r="C62" s="399"/>
      <c r="D62" s="22" t="s">
        <v>362</v>
      </c>
      <c r="E62" s="26" t="s">
        <v>363</v>
      </c>
    </row>
    <row r="63" spans="1:5" x14ac:dyDescent="0.2">
      <c r="A63" s="398"/>
      <c r="B63" s="413"/>
      <c r="C63" s="397" t="s">
        <v>364</v>
      </c>
      <c r="D63" s="22" t="s">
        <v>365</v>
      </c>
      <c r="E63" s="28" t="s">
        <v>366</v>
      </c>
    </row>
    <row r="64" spans="1:5" x14ac:dyDescent="0.2">
      <c r="A64" s="398"/>
      <c r="B64" s="413"/>
      <c r="C64" s="398"/>
      <c r="D64" s="22" t="s">
        <v>353</v>
      </c>
      <c r="E64" s="28" t="s">
        <v>367</v>
      </c>
    </row>
    <row r="65" spans="1:5" x14ac:dyDescent="0.2">
      <c r="A65" s="398"/>
      <c r="B65" s="413"/>
      <c r="C65" s="398"/>
      <c r="D65" s="22" t="s">
        <v>368</v>
      </c>
      <c r="E65" s="29">
        <v>42685</v>
      </c>
    </row>
    <row r="66" spans="1:5" x14ac:dyDescent="0.2">
      <c r="A66" s="399"/>
      <c r="B66" s="413"/>
      <c r="C66" s="399"/>
      <c r="D66" s="22" t="s">
        <v>358</v>
      </c>
      <c r="E66" s="28" t="s">
        <v>369</v>
      </c>
    </row>
    <row r="67" spans="1:5" x14ac:dyDescent="0.2">
      <c r="A67" s="397" t="s">
        <v>370</v>
      </c>
      <c r="B67" s="407"/>
      <c r="C67" s="397" t="s">
        <v>371</v>
      </c>
      <c r="D67" s="22" t="s">
        <v>372</v>
      </c>
      <c r="E67" s="28" t="s">
        <v>373</v>
      </c>
    </row>
    <row r="68" spans="1:5" x14ac:dyDescent="0.2">
      <c r="A68" s="398"/>
      <c r="B68" s="408"/>
      <c r="C68" s="398"/>
      <c r="D68" s="22" t="s">
        <v>374</v>
      </c>
      <c r="E68" s="29">
        <v>42685</v>
      </c>
    </row>
    <row r="69" spans="1:5" x14ac:dyDescent="0.2">
      <c r="A69" s="398"/>
      <c r="B69" s="408"/>
      <c r="C69" s="398"/>
      <c r="D69" s="22" t="s">
        <v>375</v>
      </c>
      <c r="E69" s="28" t="s">
        <v>376</v>
      </c>
    </row>
    <row r="70" spans="1:5" x14ac:dyDescent="0.2">
      <c r="A70" s="398"/>
      <c r="B70" s="408"/>
      <c r="C70" s="398"/>
      <c r="D70" s="22" t="s">
        <v>377</v>
      </c>
      <c r="E70" s="30">
        <v>3</v>
      </c>
    </row>
    <row r="71" spans="1:5" x14ac:dyDescent="0.2">
      <c r="A71" s="398"/>
      <c r="B71" s="408"/>
      <c r="C71" s="398"/>
      <c r="D71" s="22" t="s">
        <v>378</v>
      </c>
      <c r="E71" s="25">
        <v>6</v>
      </c>
    </row>
    <row r="72" spans="1:5" x14ac:dyDescent="0.2">
      <c r="A72" s="398"/>
      <c r="B72" s="408"/>
      <c r="C72" s="398"/>
      <c r="D72" s="22" t="s">
        <v>379</v>
      </c>
      <c r="E72" s="26" t="s">
        <v>380</v>
      </c>
    </row>
    <row r="73" spans="1:5" x14ac:dyDescent="0.2">
      <c r="A73" s="398"/>
      <c r="B73" s="408"/>
      <c r="C73" s="398"/>
      <c r="D73" s="31" t="s">
        <v>381</v>
      </c>
      <c r="E73" s="32">
        <v>10</v>
      </c>
    </row>
    <row r="74" spans="1:5" x14ac:dyDescent="0.2">
      <c r="A74" s="399"/>
      <c r="B74" s="409"/>
      <c r="C74" s="399"/>
      <c r="D74" s="22" t="s">
        <v>382</v>
      </c>
      <c r="E74" s="32">
        <v>50</v>
      </c>
    </row>
    <row r="75" spans="1:5" x14ac:dyDescent="0.2">
      <c r="A75" s="397" t="s">
        <v>383</v>
      </c>
      <c r="B75" s="407"/>
      <c r="C75" s="397" t="s">
        <v>384</v>
      </c>
      <c r="D75" s="22" t="s">
        <v>385</v>
      </c>
      <c r="E75" s="26" t="s">
        <v>337</v>
      </c>
    </row>
    <row r="76" spans="1:5" x14ac:dyDescent="0.2">
      <c r="A76" s="398"/>
      <c r="B76" s="408"/>
      <c r="C76" s="398"/>
      <c r="D76" s="22" t="s">
        <v>386</v>
      </c>
      <c r="E76" s="26" t="s">
        <v>337</v>
      </c>
    </row>
    <row r="77" spans="1:5" x14ac:dyDescent="0.2">
      <c r="A77" s="398"/>
      <c r="B77" s="408"/>
      <c r="C77" s="398"/>
      <c r="D77" s="22" t="s">
        <v>387</v>
      </c>
      <c r="E77" s="26" t="s">
        <v>337</v>
      </c>
    </row>
    <row r="78" spans="1:5" x14ac:dyDescent="0.2">
      <c r="A78" s="399"/>
      <c r="B78" s="409"/>
      <c r="C78" s="399"/>
      <c r="D78" s="22" t="s">
        <v>388</v>
      </c>
      <c r="E78" s="26" t="s">
        <v>337</v>
      </c>
    </row>
    <row r="79" spans="1:5" x14ac:dyDescent="0.2">
      <c r="A79" s="397" t="s">
        <v>389</v>
      </c>
      <c r="B79" s="407"/>
      <c r="C79" s="397" t="s">
        <v>390</v>
      </c>
      <c r="D79" s="22" t="s">
        <v>391</v>
      </c>
      <c r="E79" s="28" t="s">
        <v>392</v>
      </c>
    </row>
    <row r="80" spans="1:5" x14ac:dyDescent="0.2">
      <c r="A80" s="398"/>
      <c r="B80" s="408"/>
      <c r="C80" s="405"/>
      <c r="D80" s="22" t="s">
        <v>393</v>
      </c>
      <c r="E80" s="28" t="s">
        <v>394</v>
      </c>
    </row>
    <row r="81" spans="1:5" x14ac:dyDescent="0.2">
      <c r="A81" s="398"/>
      <c r="B81" s="408"/>
      <c r="C81" s="405"/>
      <c r="D81" s="22" t="s">
        <v>395</v>
      </c>
      <c r="E81" s="28" t="s">
        <v>373</v>
      </c>
    </row>
    <row r="82" spans="1:5" ht="25.5" x14ac:dyDescent="0.2">
      <c r="A82" s="398"/>
      <c r="B82" s="408"/>
      <c r="C82" s="405"/>
      <c r="D82" s="22" t="s">
        <v>396</v>
      </c>
      <c r="E82" s="30">
        <v>4</v>
      </c>
    </row>
    <row r="83" spans="1:5" x14ac:dyDescent="0.2">
      <c r="A83" s="398"/>
      <c r="B83" s="408"/>
      <c r="C83" s="405"/>
      <c r="D83" s="22" t="s">
        <v>397</v>
      </c>
      <c r="E83" s="26" t="s">
        <v>398</v>
      </c>
    </row>
    <row r="84" spans="1:5" ht="25.5" x14ac:dyDescent="0.2">
      <c r="A84" s="399"/>
      <c r="B84" s="409"/>
      <c r="C84" s="406"/>
      <c r="D84" s="22" t="s">
        <v>399</v>
      </c>
      <c r="E84" s="28" t="s">
        <v>400</v>
      </c>
    </row>
    <row r="85" spans="1:5" x14ac:dyDescent="0.2">
      <c r="A85" s="397" t="s">
        <v>401</v>
      </c>
      <c r="B85" s="407"/>
      <c r="C85" s="397" t="s">
        <v>402</v>
      </c>
      <c r="D85" s="22" t="s">
        <v>338</v>
      </c>
      <c r="E85" s="28" t="s">
        <v>403</v>
      </c>
    </row>
    <row r="86" spans="1:5" x14ac:dyDescent="0.2">
      <c r="A86" s="398"/>
      <c r="B86" s="408"/>
      <c r="C86" s="405"/>
      <c r="D86" s="22" t="s">
        <v>404</v>
      </c>
      <c r="E86" s="29">
        <v>42125</v>
      </c>
    </row>
    <row r="87" spans="1:5" x14ac:dyDescent="0.2">
      <c r="A87" s="398"/>
      <c r="B87" s="408"/>
      <c r="C87" s="405"/>
      <c r="D87" s="22" t="s">
        <v>405</v>
      </c>
      <c r="E87" s="29">
        <v>42685</v>
      </c>
    </row>
    <row r="88" spans="1:5" x14ac:dyDescent="0.2">
      <c r="A88" s="399"/>
      <c r="B88" s="409"/>
      <c r="C88" s="406"/>
      <c r="D88" s="22" t="s">
        <v>65</v>
      </c>
      <c r="E88" s="28" t="s">
        <v>310</v>
      </c>
    </row>
    <row r="89" spans="1:5" x14ac:dyDescent="0.2">
      <c r="A89" s="397" t="s">
        <v>406</v>
      </c>
      <c r="B89" s="407"/>
      <c r="C89" s="397" t="s">
        <v>407</v>
      </c>
      <c r="D89" s="22" t="s">
        <v>365</v>
      </c>
      <c r="E89" s="28" t="s">
        <v>408</v>
      </c>
    </row>
    <row r="90" spans="1:5" x14ac:dyDescent="0.2">
      <c r="A90" s="398"/>
      <c r="B90" s="408"/>
      <c r="C90" s="398"/>
      <c r="D90" s="22" t="s">
        <v>353</v>
      </c>
      <c r="E90" s="28" t="s">
        <v>409</v>
      </c>
    </row>
    <row r="91" spans="1:5" x14ac:dyDescent="0.2">
      <c r="A91" s="398"/>
      <c r="B91" s="408"/>
      <c r="C91" s="398"/>
      <c r="D91" s="22" t="s">
        <v>410</v>
      </c>
      <c r="E91" s="25">
        <v>50000</v>
      </c>
    </row>
    <row r="92" spans="1:5" x14ac:dyDescent="0.2">
      <c r="A92" s="398"/>
      <c r="B92" s="408"/>
      <c r="C92" s="398"/>
      <c r="D92" s="22" t="s">
        <v>362</v>
      </c>
      <c r="E92" s="26" t="s">
        <v>411</v>
      </c>
    </row>
    <row r="93" spans="1:5" x14ac:dyDescent="0.2">
      <c r="A93" s="398"/>
      <c r="B93" s="408"/>
      <c r="C93" s="398"/>
      <c r="D93" s="22" t="s">
        <v>356</v>
      </c>
      <c r="E93" s="28" t="s">
        <v>323</v>
      </c>
    </row>
    <row r="94" spans="1:5" x14ac:dyDescent="0.2">
      <c r="A94" s="399"/>
      <c r="B94" s="409"/>
      <c r="C94" s="399"/>
      <c r="D94" s="22" t="s">
        <v>65</v>
      </c>
      <c r="E94" s="28" t="s">
        <v>310</v>
      </c>
    </row>
    <row r="95" spans="1:5" x14ac:dyDescent="0.2">
      <c r="A95" s="397" t="s">
        <v>412</v>
      </c>
      <c r="B95" s="407"/>
      <c r="C95" s="397" t="s">
        <v>413</v>
      </c>
      <c r="D95" s="22" t="s">
        <v>414</v>
      </c>
      <c r="E95" s="28" t="s">
        <v>415</v>
      </c>
    </row>
    <row r="96" spans="1:5" x14ac:dyDescent="0.2">
      <c r="A96" s="398"/>
      <c r="B96" s="408"/>
      <c r="C96" s="398"/>
      <c r="D96" s="22" t="s">
        <v>416</v>
      </c>
      <c r="E96" s="28" t="s">
        <v>417</v>
      </c>
    </row>
    <row r="97" spans="1:5" x14ac:dyDescent="0.2">
      <c r="A97" s="398"/>
      <c r="B97" s="408"/>
      <c r="C97" s="398"/>
      <c r="D97" s="22" t="s">
        <v>418</v>
      </c>
      <c r="E97" s="28" t="s">
        <v>419</v>
      </c>
    </row>
    <row r="98" spans="1:5" x14ac:dyDescent="0.2">
      <c r="A98" s="398"/>
      <c r="B98" s="408"/>
      <c r="C98" s="398"/>
      <c r="D98" s="22" t="s">
        <v>420</v>
      </c>
      <c r="E98" s="25">
        <v>30</v>
      </c>
    </row>
    <row r="99" spans="1:5" x14ac:dyDescent="0.2">
      <c r="A99" s="398"/>
      <c r="B99" s="408"/>
      <c r="C99" s="398"/>
      <c r="D99" s="22" t="s">
        <v>421</v>
      </c>
      <c r="E99" s="33">
        <v>42685</v>
      </c>
    </row>
    <row r="100" spans="1:5" x14ac:dyDescent="0.2">
      <c r="A100" s="398"/>
      <c r="B100" s="408"/>
      <c r="C100" s="398"/>
      <c r="D100" s="22" t="s">
        <v>422</v>
      </c>
      <c r="E100" s="26" t="s">
        <v>323</v>
      </c>
    </row>
    <row r="101" spans="1:5" x14ac:dyDescent="0.2">
      <c r="A101" s="399"/>
      <c r="B101" s="409"/>
      <c r="C101" s="399"/>
      <c r="D101" s="22" t="s">
        <v>65</v>
      </c>
      <c r="E101" s="28" t="s">
        <v>310</v>
      </c>
    </row>
    <row r="102" spans="1:5" x14ac:dyDescent="0.2">
      <c r="A102" s="397" t="s">
        <v>423</v>
      </c>
      <c r="B102" s="407"/>
      <c r="C102" s="397" t="s">
        <v>424</v>
      </c>
      <c r="D102" s="22" t="s">
        <v>425</v>
      </c>
      <c r="E102" s="28" t="s">
        <v>426</v>
      </c>
    </row>
    <row r="103" spans="1:5" x14ac:dyDescent="0.2">
      <c r="A103" s="398"/>
      <c r="B103" s="408"/>
      <c r="C103" s="398"/>
      <c r="D103" s="22" t="s">
        <v>365</v>
      </c>
      <c r="E103" s="28" t="s">
        <v>427</v>
      </c>
    </row>
    <row r="104" spans="1:5" x14ac:dyDescent="0.2">
      <c r="A104" s="398"/>
      <c r="B104" s="408"/>
      <c r="C104" s="398"/>
      <c r="D104" s="22" t="s">
        <v>428</v>
      </c>
      <c r="E104" s="25">
        <v>13800001111</v>
      </c>
    </row>
    <row r="105" spans="1:5" x14ac:dyDescent="0.2">
      <c r="A105" s="398"/>
      <c r="B105" s="408"/>
      <c r="C105" s="398"/>
      <c r="D105" s="22" t="s">
        <v>301</v>
      </c>
      <c r="E105" s="27" t="s">
        <v>429</v>
      </c>
    </row>
    <row r="106" spans="1:5" x14ac:dyDescent="0.2">
      <c r="A106" s="399"/>
      <c r="B106" s="409"/>
      <c r="C106" s="399"/>
      <c r="D106" s="22" t="s">
        <v>65</v>
      </c>
      <c r="E106" s="26" t="s">
        <v>310</v>
      </c>
    </row>
    <row r="107" spans="1:5" ht="25.5" x14ac:dyDescent="0.2">
      <c r="A107" s="404" t="s">
        <v>430</v>
      </c>
      <c r="B107" s="407"/>
      <c r="C107" s="404" t="s">
        <v>431</v>
      </c>
      <c r="D107" s="22" t="s">
        <v>432</v>
      </c>
      <c r="E107" s="28" t="s">
        <v>433</v>
      </c>
    </row>
    <row r="108" spans="1:5" x14ac:dyDescent="0.2">
      <c r="A108" s="405"/>
      <c r="B108" s="408"/>
      <c r="C108" s="405"/>
      <c r="D108" s="22" t="s">
        <v>434</v>
      </c>
      <c r="E108" s="25">
        <v>550</v>
      </c>
    </row>
    <row r="109" spans="1:5" x14ac:dyDescent="0.2">
      <c r="A109" s="405"/>
      <c r="B109" s="408"/>
      <c r="C109" s="405"/>
      <c r="D109" s="22" t="s">
        <v>435</v>
      </c>
      <c r="E109" s="25">
        <v>600</v>
      </c>
    </row>
    <row r="110" spans="1:5" x14ac:dyDescent="0.2">
      <c r="A110" s="405"/>
      <c r="B110" s="408"/>
      <c r="C110" s="405"/>
      <c r="D110" s="22" t="s">
        <v>436</v>
      </c>
      <c r="E110" s="29">
        <v>42248</v>
      </c>
    </row>
    <row r="111" spans="1:5" x14ac:dyDescent="0.2">
      <c r="A111" s="405"/>
      <c r="B111" s="408"/>
      <c r="C111" s="405"/>
      <c r="D111" s="22" t="s">
        <v>437</v>
      </c>
      <c r="E111" s="27" t="s">
        <v>438</v>
      </c>
    </row>
    <row r="112" spans="1:5" x14ac:dyDescent="0.2">
      <c r="A112" s="405"/>
      <c r="B112" s="408"/>
      <c r="C112" s="405"/>
      <c r="D112" s="22" t="s">
        <v>439</v>
      </c>
      <c r="E112" s="27" t="s">
        <v>310</v>
      </c>
    </row>
    <row r="113" spans="1:5" x14ac:dyDescent="0.2">
      <c r="A113" s="405"/>
      <c r="B113" s="408"/>
      <c r="C113" s="405"/>
      <c r="D113" s="22" t="s">
        <v>440</v>
      </c>
      <c r="E113" s="27" t="s">
        <v>310</v>
      </c>
    </row>
    <row r="114" spans="1:5" ht="25.5" x14ac:dyDescent="0.2">
      <c r="A114" s="405"/>
      <c r="B114" s="408"/>
      <c r="C114" s="405"/>
      <c r="D114" s="22" t="s">
        <v>441</v>
      </c>
      <c r="E114" s="27" t="s">
        <v>310</v>
      </c>
    </row>
    <row r="115" spans="1:5" x14ac:dyDescent="0.2">
      <c r="A115" s="405"/>
      <c r="B115" s="408"/>
      <c r="C115" s="405"/>
      <c r="D115" s="22" t="s">
        <v>442</v>
      </c>
      <c r="E115" s="27"/>
    </row>
    <row r="116" spans="1:5" x14ac:dyDescent="0.2">
      <c r="A116" s="405"/>
      <c r="B116" s="408"/>
      <c r="C116" s="405"/>
      <c r="D116" s="22" t="s">
        <v>443</v>
      </c>
      <c r="E116" s="27"/>
    </row>
    <row r="117" spans="1:5" x14ac:dyDescent="0.2">
      <c r="A117" s="406"/>
      <c r="B117" s="409"/>
      <c r="C117" s="406"/>
      <c r="D117" s="22" t="s">
        <v>444</v>
      </c>
      <c r="E117" s="27"/>
    </row>
    <row r="118" spans="1:5" x14ac:dyDescent="0.2">
      <c r="A118" s="419" t="s">
        <v>445</v>
      </c>
      <c r="B118" s="407"/>
      <c r="C118" s="404" t="s">
        <v>446</v>
      </c>
      <c r="D118" s="22" t="s">
        <v>447</v>
      </c>
      <c r="E118" s="27" t="s">
        <v>448</v>
      </c>
    </row>
    <row r="119" spans="1:5" x14ac:dyDescent="0.2">
      <c r="A119" s="420"/>
      <c r="B119" s="408"/>
      <c r="C119" s="405"/>
      <c r="D119" s="22" t="s">
        <v>449</v>
      </c>
      <c r="E119" s="27" t="s">
        <v>450</v>
      </c>
    </row>
    <row r="120" spans="1:5" x14ac:dyDescent="0.2">
      <c r="A120" s="420"/>
      <c r="B120" s="408"/>
      <c r="C120" s="405"/>
      <c r="D120" s="22" t="s">
        <v>451</v>
      </c>
      <c r="E120" s="27" t="s">
        <v>310</v>
      </c>
    </row>
    <row r="121" spans="1:5" x14ac:dyDescent="0.2">
      <c r="A121" s="420"/>
      <c r="B121" s="408"/>
      <c r="C121" s="405"/>
      <c r="D121" s="22" t="s">
        <v>65</v>
      </c>
      <c r="E121" s="27" t="s">
        <v>310</v>
      </c>
    </row>
    <row r="122" spans="1:5" x14ac:dyDescent="0.2">
      <c r="A122" s="420"/>
      <c r="B122" s="408"/>
      <c r="C122" s="406"/>
      <c r="D122" s="22" t="s">
        <v>452</v>
      </c>
      <c r="E122" s="27" t="s">
        <v>453</v>
      </c>
    </row>
    <row r="123" spans="1:5" x14ac:dyDescent="0.2">
      <c r="A123" s="420"/>
      <c r="B123" s="408"/>
      <c r="C123" s="397" t="s">
        <v>454</v>
      </c>
      <c r="D123" s="31" t="s">
        <v>455</v>
      </c>
      <c r="E123" s="34">
        <v>42638</v>
      </c>
    </row>
    <row r="124" spans="1:5" x14ac:dyDescent="0.2">
      <c r="A124" s="420"/>
      <c r="B124" s="408"/>
      <c r="C124" s="398"/>
      <c r="D124" s="31" t="s">
        <v>451</v>
      </c>
      <c r="E124" s="26" t="s">
        <v>310</v>
      </c>
    </row>
    <row r="125" spans="1:5" x14ac:dyDescent="0.2">
      <c r="A125" s="421"/>
      <c r="B125" s="409"/>
      <c r="C125" s="399"/>
      <c r="D125" s="31" t="s">
        <v>456</v>
      </c>
      <c r="E125" s="26" t="s">
        <v>457</v>
      </c>
    </row>
    <row r="126" spans="1:5" x14ac:dyDescent="0.2">
      <c r="A126" s="404" t="s">
        <v>458</v>
      </c>
      <c r="B126" s="407"/>
      <c r="C126" s="404" t="s">
        <v>459</v>
      </c>
      <c r="D126" s="22" t="s">
        <v>460</v>
      </c>
      <c r="E126" s="35" t="s">
        <v>461</v>
      </c>
    </row>
    <row r="127" spans="1:5" x14ac:dyDescent="0.2">
      <c r="A127" s="405"/>
      <c r="B127" s="408"/>
      <c r="C127" s="405"/>
      <c r="D127" s="22" t="s">
        <v>462</v>
      </c>
      <c r="E127" s="25">
        <v>5000</v>
      </c>
    </row>
    <row r="128" spans="1:5" x14ac:dyDescent="0.2">
      <c r="A128" s="405"/>
      <c r="B128" s="408"/>
      <c r="C128" s="405"/>
      <c r="D128" s="22" t="s">
        <v>463</v>
      </c>
      <c r="E128" s="25">
        <v>15000</v>
      </c>
    </row>
    <row r="129" spans="1:5" x14ac:dyDescent="0.2">
      <c r="A129" s="405"/>
      <c r="B129" s="408"/>
      <c r="C129" s="405"/>
      <c r="D129" s="22" t="s">
        <v>464</v>
      </c>
      <c r="E129" s="25" t="s">
        <v>465</v>
      </c>
    </row>
    <row r="130" spans="1:5" x14ac:dyDescent="0.2">
      <c r="A130" s="405"/>
      <c r="B130" s="408"/>
      <c r="C130" s="405"/>
      <c r="D130" s="22" t="s">
        <v>466</v>
      </c>
      <c r="E130" s="25">
        <v>800</v>
      </c>
    </row>
    <row r="131" spans="1:5" x14ac:dyDescent="0.2">
      <c r="A131" s="405"/>
      <c r="B131" s="408"/>
      <c r="C131" s="405"/>
      <c r="D131" s="22" t="s">
        <v>467</v>
      </c>
      <c r="E131" s="25" t="s">
        <v>310</v>
      </c>
    </row>
    <row r="132" spans="1:5" x14ac:dyDescent="0.2">
      <c r="A132" s="405"/>
      <c r="B132" s="408"/>
      <c r="C132" s="405"/>
      <c r="D132" s="22" t="s">
        <v>468</v>
      </c>
      <c r="E132" s="25">
        <v>50</v>
      </c>
    </row>
    <row r="133" spans="1:5" x14ac:dyDescent="0.2">
      <c r="A133" s="405"/>
      <c r="B133" s="408"/>
      <c r="C133" s="405"/>
      <c r="D133" s="22" t="s">
        <v>469</v>
      </c>
      <c r="E133" s="25">
        <v>30</v>
      </c>
    </row>
    <row r="134" spans="1:5" x14ac:dyDescent="0.2">
      <c r="A134" s="405"/>
      <c r="B134" s="408"/>
      <c r="C134" s="406"/>
      <c r="D134" s="22" t="s">
        <v>470</v>
      </c>
      <c r="E134" s="25">
        <v>60</v>
      </c>
    </row>
    <row r="135" spans="1:5" x14ac:dyDescent="0.2">
      <c r="A135" s="405"/>
      <c r="B135" s="408"/>
      <c r="C135" s="404" t="s">
        <v>471</v>
      </c>
      <c r="D135" s="22" t="s">
        <v>472</v>
      </c>
      <c r="E135" s="36">
        <v>3</v>
      </c>
    </row>
    <row r="136" spans="1:5" x14ac:dyDescent="0.2">
      <c r="A136" s="405"/>
      <c r="B136" s="408"/>
      <c r="C136" s="405"/>
      <c r="D136" s="22" t="s">
        <v>473</v>
      </c>
      <c r="E136" s="27" t="s">
        <v>474</v>
      </c>
    </row>
    <row r="137" spans="1:5" x14ac:dyDescent="0.2">
      <c r="A137" s="405"/>
      <c r="B137" s="408"/>
      <c r="C137" s="405"/>
      <c r="D137" s="22" t="s">
        <v>475</v>
      </c>
      <c r="E137" s="27" t="s">
        <v>476</v>
      </c>
    </row>
    <row r="138" spans="1:5" x14ac:dyDescent="0.2">
      <c r="A138" s="405"/>
      <c r="B138" s="408"/>
      <c r="C138" s="406"/>
      <c r="D138" s="22" t="s">
        <v>65</v>
      </c>
      <c r="E138" s="27" t="s">
        <v>310</v>
      </c>
    </row>
    <row r="139" spans="1:5" x14ac:dyDescent="0.2">
      <c r="A139" s="405"/>
      <c r="B139" s="408"/>
      <c r="C139" s="404" t="s">
        <v>477</v>
      </c>
      <c r="D139" s="22" t="s">
        <v>478</v>
      </c>
      <c r="E139" s="25">
        <v>1</v>
      </c>
    </row>
    <row r="140" spans="1:5" x14ac:dyDescent="0.2">
      <c r="A140" s="405"/>
      <c r="B140" s="408"/>
      <c r="C140" s="405"/>
      <c r="D140" s="22" t="s">
        <v>479</v>
      </c>
      <c r="E140" s="27" t="s">
        <v>480</v>
      </c>
    </row>
    <row r="141" spans="1:5" x14ac:dyDescent="0.2">
      <c r="A141" s="405"/>
      <c r="B141" s="408"/>
      <c r="C141" s="405"/>
      <c r="D141" s="22" t="s">
        <v>481</v>
      </c>
      <c r="E141" s="25">
        <v>2</v>
      </c>
    </row>
    <row r="142" spans="1:5" x14ac:dyDescent="0.2">
      <c r="A142" s="405"/>
      <c r="B142" s="408"/>
      <c r="C142" s="405"/>
      <c r="D142" s="22" t="s">
        <v>482</v>
      </c>
      <c r="E142" s="25" t="s">
        <v>483</v>
      </c>
    </row>
    <row r="143" spans="1:5" x14ac:dyDescent="0.2">
      <c r="A143" s="405"/>
      <c r="B143" s="408"/>
      <c r="C143" s="405"/>
      <c r="D143" s="22" t="s">
        <v>484</v>
      </c>
      <c r="E143" s="25">
        <v>3</v>
      </c>
    </row>
    <row r="144" spans="1:5" x14ac:dyDescent="0.2">
      <c r="A144" s="405"/>
      <c r="B144" s="408"/>
      <c r="C144" s="405"/>
      <c r="D144" s="22" t="s">
        <v>485</v>
      </c>
      <c r="E144" s="29">
        <v>42651</v>
      </c>
    </row>
    <row r="145" spans="1:5" x14ac:dyDescent="0.2">
      <c r="A145" s="405"/>
      <c r="B145" s="408"/>
      <c r="C145" s="405"/>
      <c r="D145" s="22" t="s">
        <v>486</v>
      </c>
      <c r="E145" s="25"/>
    </row>
    <row r="146" spans="1:5" x14ac:dyDescent="0.2">
      <c r="A146" s="405"/>
      <c r="B146" s="408"/>
      <c r="C146" s="406"/>
      <c r="D146" s="22" t="s">
        <v>65</v>
      </c>
      <c r="E146" s="25" t="s">
        <v>310</v>
      </c>
    </row>
    <row r="147" spans="1:5" x14ac:dyDescent="0.2">
      <c r="A147" s="405"/>
      <c r="B147" s="408"/>
      <c r="C147" s="404" t="s">
        <v>487</v>
      </c>
      <c r="D147" s="22" t="s">
        <v>478</v>
      </c>
      <c r="E147" s="25">
        <v>1</v>
      </c>
    </row>
    <row r="148" spans="1:5" x14ac:dyDescent="0.2">
      <c r="A148" s="405"/>
      <c r="B148" s="408"/>
      <c r="C148" s="405"/>
      <c r="D148" s="22" t="s">
        <v>479</v>
      </c>
      <c r="E148" s="27" t="s">
        <v>480</v>
      </c>
    </row>
    <row r="149" spans="1:5" x14ac:dyDescent="0.2">
      <c r="A149" s="405"/>
      <c r="B149" s="408"/>
      <c r="C149" s="405"/>
      <c r="D149" s="22" t="s">
        <v>481</v>
      </c>
      <c r="E149" s="25">
        <v>2</v>
      </c>
    </row>
    <row r="150" spans="1:5" x14ac:dyDescent="0.2">
      <c r="A150" s="405"/>
      <c r="B150" s="408"/>
      <c r="C150" s="405"/>
      <c r="D150" s="22" t="s">
        <v>482</v>
      </c>
      <c r="E150" s="25" t="s">
        <v>483</v>
      </c>
    </row>
    <row r="151" spans="1:5" x14ac:dyDescent="0.2">
      <c r="A151" s="405"/>
      <c r="B151" s="408"/>
      <c r="C151" s="405"/>
      <c r="D151" s="22" t="s">
        <v>484</v>
      </c>
      <c r="E151" s="25">
        <v>3</v>
      </c>
    </row>
    <row r="152" spans="1:5" x14ac:dyDescent="0.2">
      <c r="A152" s="405"/>
      <c r="B152" s="408"/>
      <c r="C152" s="405"/>
      <c r="D152" s="22" t="s">
        <v>485</v>
      </c>
      <c r="E152" s="29">
        <v>42651</v>
      </c>
    </row>
    <row r="153" spans="1:5" x14ac:dyDescent="0.2">
      <c r="A153" s="405"/>
      <c r="B153" s="408"/>
      <c r="C153" s="405"/>
      <c r="D153" s="22" t="s">
        <v>486</v>
      </c>
      <c r="E153" s="25"/>
    </row>
    <row r="154" spans="1:5" x14ac:dyDescent="0.2">
      <c r="A154" s="406"/>
      <c r="B154" s="409"/>
      <c r="C154" s="406"/>
      <c r="D154" s="22" t="s">
        <v>65</v>
      </c>
      <c r="E154" s="25" t="s">
        <v>310</v>
      </c>
    </row>
    <row r="155" spans="1:5" ht="25.5" x14ac:dyDescent="0.2">
      <c r="A155" s="397" t="s">
        <v>488</v>
      </c>
      <c r="B155" s="407"/>
      <c r="C155" s="397" t="s">
        <v>489</v>
      </c>
      <c r="D155" s="22" t="s">
        <v>490</v>
      </c>
      <c r="E155" s="28" t="s">
        <v>491</v>
      </c>
    </row>
    <row r="156" spans="1:5" x14ac:dyDescent="0.2">
      <c r="A156" s="399"/>
      <c r="B156" s="409"/>
      <c r="C156" s="399"/>
      <c r="D156" s="22" t="s">
        <v>492</v>
      </c>
      <c r="E156" s="26" t="s">
        <v>310</v>
      </c>
    </row>
    <row r="157" spans="1:5" ht="25.5" x14ac:dyDescent="0.2">
      <c r="A157" s="397" t="s">
        <v>493</v>
      </c>
      <c r="B157" s="407"/>
      <c r="C157" s="397" t="s">
        <v>494</v>
      </c>
      <c r="D157" s="22" t="s">
        <v>495</v>
      </c>
      <c r="E157" s="28" t="s">
        <v>496</v>
      </c>
    </row>
    <row r="158" spans="1:5" x14ac:dyDescent="0.2">
      <c r="A158" s="398"/>
      <c r="B158" s="408"/>
      <c r="C158" s="398"/>
      <c r="D158" s="22" t="s">
        <v>497</v>
      </c>
      <c r="E158" s="28" t="s">
        <v>498</v>
      </c>
    </row>
    <row r="159" spans="1:5" x14ac:dyDescent="0.2">
      <c r="A159" s="398"/>
      <c r="B159" s="408"/>
      <c r="C159" s="398"/>
      <c r="D159" s="22" t="s">
        <v>499</v>
      </c>
      <c r="E159" s="28" t="s">
        <v>500</v>
      </c>
    </row>
    <row r="160" spans="1:5" x14ac:dyDescent="0.2">
      <c r="A160" s="399"/>
      <c r="B160" s="409"/>
      <c r="C160" s="399"/>
      <c r="D160" s="22" t="s">
        <v>501</v>
      </c>
      <c r="E160" s="28" t="s">
        <v>502</v>
      </c>
    </row>
    <row r="161" spans="1:5" x14ac:dyDescent="0.2">
      <c r="A161" s="26" t="s">
        <v>503</v>
      </c>
      <c r="B161" s="27"/>
      <c r="C161" s="397" t="s">
        <v>504</v>
      </c>
      <c r="D161" s="22" t="s">
        <v>472</v>
      </c>
      <c r="E161" s="30">
        <v>1</v>
      </c>
    </row>
    <row r="162" spans="1:5" x14ac:dyDescent="0.2">
      <c r="A162" s="27"/>
      <c r="B162" s="27"/>
      <c r="C162" s="398"/>
      <c r="D162" s="22" t="s">
        <v>505</v>
      </c>
      <c r="E162" s="26" t="s">
        <v>506</v>
      </c>
    </row>
    <row r="163" spans="1:5" x14ac:dyDescent="0.2">
      <c r="A163" s="27"/>
      <c r="B163" s="27"/>
      <c r="C163" s="398"/>
      <c r="D163" s="22" t="s">
        <v>507</v>
      </c>
      <c r="E163" s="28" t="s">
        <v>508</v>
      </c>
    </row>
    <row r="164" spans="1:5" x14ac:dyDescent="0.2">
      <c r="A164" s="27"/>
      <c r="B164" s="27"/>
      <c r="C164" s="398"/>
      <c r="D164" s="31" t="s">
        <v>509</v>
      </c>
      <c r="E164" s="28" t="s">
        <v>510</v>
      </c>
    </row>
    <row r="165" spans="1:5" x14ac:dyDescent="0.2">
      <c r="A165" s="27"/>
      <c r="B165" s="27"/>
      <c r="C165" s="398"/>
      <c r="D165" s="31" t="s">
        <v>65</v>
      </c>
      <c r="E165" s="28" t="s">
        <v>310</v>
      </c>
    </row>
    <row r="166" spans="1:5" x14ac:dyDescent="0.2">
      <c r="A166" s="27"/>
      <c r="B166" s="27"/>
      <c r="C166" s="399"/>
      <c r="D166" s="31" t="s">
        <v>511</v>
      </c>
      <c r="E166" s="28" t="s">
        <v>512</v>
      </c>
    </row>
  </sheetData>
  <mergeCells count="61">
    <mergeCell ref="A2:A14"/>
    <mergeCell ref="A15:A45"/>
    <mergeCell ref="A46:A50"/>
    <mergeCell ref="A51:A66"/>
    <mergeCell ref="A67:A74"/>
    <mergeCell ref="A75:A78"/>
    <mergeCell ref="A79:A84"/>
    <mergeCell ref="A85:A88"/>
    <mergeCell ref="A89:A94"/>
    <mergeCell ref="A95:A101"/>
    <mergeCell ref="A102:A106"/>
    <mergeCell ref="A107:A117"/>
    <mergeCell ref="A118:A125"/>
    <mergeCell ref="A126:A154"/>
    <mergeCell ref="A155:A156"/>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s>
  <phoneticPr fontId="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39" customWidth="1"/>
    <col min="2" max="2" width="22.42578125" style="39" customWidth="1"/>
    <col min="3" max="4" width="7.28515625" style="39" customWidth="1"/>
    <col min="5" max="5" width="8.28515625" style="39" customWidth="1"/>
    <col min="6" max="6" width="1.42578125" style="39" customWidth="1"/>
    <col min="7" max="11" width="7.7109375" style="39" customWidth="1"/>
    <col min="12" max="12" width="7.28515625" style="39" customWidth="1"/>
    <col min="13" max="13" width="6.85546875" style="39" customWidth="1"/>
    <col min="14" max="17" width="7.140625" style="39" customWidth="1"/>
    <col min="18" max="16384" width="9.140625" style="39"/>
  </cols>
  <sheetData>
    <row r="1" spans="1:12" ht="15.75" customHeight="1" x14ac:dyDescent="0.2"/>
    <row r="2" spans="1:12" ht="20.25" x14ac:dyDescent="0.3">
      <c r="F2" s="173" t="str">
        <f>Snapshot!$I$9</f>
        <v>Release 1.1</v>
      </c>
      <c r="G2" s="173"/>
      <c r="H2" s="173"/>
      <c r="I2" s="173"/>
    </row>
    <row r="3" spans="1:12" x14ac:dyDescent="0.2">
      <c r="F3" s="174" t="str">
        <f>"Project: "&amp;Snapshot!$B$16&amp;"  "&amp;Snapshot!$B$17</f>
        <v>Project: P18  教育平台</v>
      </c>
      <c r="G3" s="174"/>
      <c r="H3" s="174"/>
    </row>
    <row r="4" spans="1:12" ht="4.5" customHeight="1" x14ac:dyDescent="0.2"/>
    <row r="5" spans="1:12" ht="23.25" x14ac:dyDescent="0.2">
      <c r="A5" s="175" t="s">
        <v>46</v>
      </c>
      <c r="B5" s="175"/>
      <c r="C5" s="176"/>
      <c r="D5" s="176"/>
      <c r="E5" s="176"/>
      <c r="F5" s="176"/>
      <c r="G5" s="176"/>
      <c r="H5" s="176"/>
      <c r="I5" s="176"/>
      <c r="J5" s="176"/>
      <c r="K5" s="176"/>
      <c r="L5" s="176"/>
    </row>
    <row r="6" spans="1:12" x14ac:dyDescent="0.2">
      <c r="A6" s="177"/>
      <c r="B6" s="177"/>
      <c r="C6" s="177"/>
      <c r="D6" s="177"/>
      <c r="E6" s="177"/>
      <c r="F6" s="177"/>
      <c r="G6" s="177"/>
      <c r="H6" s="177"/>
      <c r="I6" s="177"/>
      <c r="J6" s="177"/>
      <c r="K6" s="177"/>
      <c r="L6" s="177"/>
    </row>
    <row r="7" spans="1:12" ht="16.5" customHeight="1" x14ac:dyDescent="0.2">
      <c r="A7" s="177"/>
      <c r="B7" s="178"/>
      <c r="C7" s="179"/>
      <c r="D7" s="179"/>
      <c r="E7" s="180"/>
      <c r="F7" s="177"/>
      <c r="G7" s="177"/>
      <c r="H7" s="177"/>
      <c r="I7" s="177"/>
      <c r="J7" s="177"/>
      <c r="K7" s="177"/>
      <c r="L7" s="177"/>
    </row>
    <row r="8" spans="1:12" x14ac:dyDescent="0.2">
      <c r="A8" s="177"/>
      <c r="B8" s="177"/>
      <c r="C8" s="177"/>
      <c r="D8" s="177"/>
      <c r="E8" s="177"/>
      <c r="F8" s="177"/>
      <c r="G8" s="177"/>
      <c r="H8" s="177"/>
      <c r="I8" s="177"/>
      <c r="J8" s="177"/>
      <c r="K8" s="177"/>
      <c r="L8" s="177"/>
    </row>
    <row r="9" spans="1:12" x14ac:dyDescent="0.2">
      <c r="A9" s="177"/>
      <c r="B9" s="177"/>
      <c r="C9" s="177"/>
      <c r="D9" s="177"/>
      <c r="E9" s="177"/>
      <c r="F9" s="177"/>
      <c r="G9" s="177"/>
      <c r="H9" s="177"/>
      <c r="I9" s="177"/>
      <c r="J9" s="177"/>
      <c r="K9" s="177"/>
      <c r="L9" s="177"/>
    </row>
    <row r="10" spans="1:12" x14ac:dyDescent="0.2">
      <c r="A10" s="177"/>
      <c r="B10" s="177"/>
      <c r="C10" s="177"/>
      <c r="D10" s="177"/>
      <c r="E10" s="177"/>
      <c r="F10" s="177"/>
      <c r="G10" s="177"/>
      <c r="H10" s="177"/>
      <c r="I10" s="177"/>
      <c r="J10" s="177"/>
      <c r="K10" s="177"/>
      <c r="L10" s="177"/>
    </row>
    <row r="11" spans="1:12" x14ac:dyDescent="0.2">
      <c r="A11" s="177"/>
      <c r="B11" s="177"/>
      <c r="C11" s="177"/>
      <c r="D11" s="177"/>
      <c r="E11" s="177"/>
      <c r="F11" s="177"/>
      <c r="G11" s="177"/>
      <c r="H11" s="177"/>
      <c r="I11" s="177"/>
      <c r="J11" s="177"/>
      <c r="K11" s="177"/>
      <c r="L11" s="177"/>
    </row>
    <row r="12" spans="1:12" x14ac:dyDescent="0.2">
      <c r="A12" s="177"/>
      <c r="B12" s="177"/>
      <c r="C12" s="177"/>
      <c r="D12" s="177"/>
      <c r="E12" s="177"/>
      <c r="F12" s="177"/>
      <c r="G12" s="177"/>
      <c r="H12" s="177"/>
      <c r="I12" s="177"/>
      <c r="J12" s="177"/>
      <c r="K12" s="177"/>
      <c r="L12" s="177"/>
    </row>
    <row r="13" spans="1:12" x14ac:dyDescent="0.2">
      <c r="A13" s="177"/>
      <c r="B13" s="177"/>
      <c r="C13" s="177"/>
      <c r="D13" s="177"/>
      <c r="E13" s="177"/>
      <c r="F13" s="177"/>
      <c r="G13" s="177"/>
      <c r="H13" s="177"/>
      <c r="I13" s="177"/>
      <c r="J13" s="177"/>
      <c r="K13" s="177"/>
      <c r="L13" s="177"/>
    </row>
    <row r="14" spans="1:12" x14ac:dyDescent="0.2">
      <c r="A14" s="177"/>
      <c r="B14" s="177"/>
      <c r="C14" s="177"/>
      <c r="D14" s="177"/>
      <c r="E14" s="177"/>
      <c r="F14" s="177"/>
      <c r="G14" s="177"/>
      <c r="H14" s="177"/>
      <c r="I14" s="177"/>
      <c r="J14" s="177"/>
      <c r="K14" s="177"/>
      <c r="L14" s="177"/>
    </row>
    <row r="15" spans="1:12" x14ac:dyDescent="0.2">
      <c r="A15" s="177"/>
      <c r="B15" s="177"/>
      <c r="C15" s="177"/>
      <c r="D15" s="177"/>
      <c r="E15" s="177"/>
      <c r="F15" s="177"/>
      <c r="G15" s="177"/>
      <c r="H15" s="177"/>
      <c r="I15" s="177"/>
      <c r="J15" s="177"/>
      <c r="K15" s="177"/>
      <c r="L15" s="177"/>
    </row>
    <row r="16" spans="1:12" x14ac:dyDescent="0.2">
      <c r="A16" s="177"/>
      <c r="B16" s="177"/>
      <c r="C16" s="177"/>
      <c r="D16" s="177"/>
      <c r="E16" s="177"/>
      <c r="F16" s="177"/>
      <c r="G16" s="177"/>
      <c r="H16" s="177"/>
      <c r="I16" s="177"/>
      <c r="J16" s="177"/>
      <c r="K16" s="177"/>
      <c r="L16" s="177"/>
    </row>
    <row r="17" spans="1:12" ht="5.25" customHeight="1" x14ac:dyDescent="0.2">
      <c r="A17" s="177"/>
      <c r="B17" s="177"/>
      <c r="C17" s="177"/>
      <c r="D17" s="177"/>
      <c r="E17" s="177"/>
      <c r="F17" s="177"/>
      <c r="G17" s="177"/>
      <c r="H17" s="177"/>
      <c r="I17" s="177"/>
      <c r="J17" s="177"/>
      <c r="K17" s="177"/>
      <c r="L17" s="177"/>
    </row>
    <row r="18" spans="1:12" ht="15" x14ac:dyDescent="0.2">
      <c r="A18" s="181"/>
      <c r="B18" s="182"/>
      <c r="C18" s="182"/>
      <c r="D18" s="182"/>
      <c r="E18" s="183"/>
      <c r="F18" s="184"/>
      <c r="G18" s="177"/>
      <c r="H18" s="177"/>
      <c r="I18" s="177"/>
      <c r="J18" s="177"/>
      <c r="K18" s="177"/>
      <c r="L18" s="177"/>
    </row>
    <row r="19" spans="1:12" x14ac:dyDescent="0.2">
      <c r="A19" s="177"/>
      <c r="B19" s="177"/>
      <c r="C19" s="177"/>
      <c r="D19" s="177"/>
      <c r="E19" s="177"/>
      <c r="F19" s="177"/>
      <c r="G19" s="177"/>
      <c r="H19" s="177"/>
      <c r="I19" s="177"/>
      <c r="J19" s="177"/>
      <c r="K19" s="177"/>
      <c r="L19" s="177"/>
    </row>
    <row r="20" spans="1:12" x14ac:dyDescent="0.2">
      <c r="A20" s="177"/>
      <c r="B20" s="177"/>
      <c r="C20" s="177"/>
      <c r="D20" s="177"/>
      <c r="E20" s="177"/>
      <c r="F20" s="177"/>
      <c r="G20" s="177"/>
      <c r="H20" s="177"/>
      <c r="I20" s="177"/>
      <c r="J20" s="177"/>
      <c r="K20" s="177"/>
      <c r="L20" s="177"/>
    </row>
    <row r="21" spans="1:12" x14ac:dyDescent="0.2">
      <c r="A21" s="177"/>
      <c r="B21" s="177"/>
      <c r="C21" s="177"/>
      <c r="D21" s="177"/>
      <c r="E21" s="177"/>
      <c r="F21" s="177"/>
      <c r="G21" s="177"/>
      <c r="H21" s="177"/>
      <c r="I21" s="177"/>
      <c r="J21" s="177"/>
      <c r="K21" s="177"/>
      <c r="L21" s="177"/>
    </row>
    <row r="22" spans="1:12" x14ac:dyDescent="0.2">
      <c r="A22" s="177"/>
      <c r="B22" s="177"/>
      <c r="C22" s="177"/>
      <c r="D22" s="177"/>
      <c r="E22" s="177"/>
      <c r="F22" s="177"/>
      <c r="G22" s="177"/>
      <c r="H22" s="177"/>
      <c r="I22" s="177"/>
      <c r="J22" s="177"/>
      <c r="K22" s="177"/>
      <c r="L22" s="177"/>
    </row>
    <row r="23" spans="1:12" x14ac:dyDescent="0.2">
      <c r="A23" s="177"/>
      <c r="B23" s="177"/>
      <c r="C23" s="177"/>
      <c r="D23" s="177"/>
      <c r="E23" s="177"/>
      <c r="F23" s="177"/>
      <c r="G23" s="177"/>
      <c r="H23" s="177"/>
      <c r="I23" s="177"/>
      <c r="J23" s="177"/>
      <c r="K23" s="177"/>
      <c r="L23" s="177"/>
    </row>
    <row r="24" spans="1:12" x14ac:dyDescent="0.2">
      <c r="A24" s="177"/>
      <c r="B24" s="177"/>
      <c r="C24" s="177"/>
      <c r="D24" s="177"/>
      <c r="E24" s="177"/>
      <c r="F24" s="177"/>
      <c r="G24" s="177"/>
      <c r="H24" s="177"/>
      <c r="I24" s="177"/>
      <c r="J24" s="177"/>
      <c r="K24" s="177"/>
      <c r="L24" s="177"/>
    </row>
    <row r="25" spans="1:12" x14ac:dyDescent="0.2">
      <c r="A25" s="177"/>
      <c r="B25" s="177"/>
      <c r="C25" s="177"/>
      <c r="D25" s="177"/>
      <c r="E25" s="177"/>
      <c r="F25" s="177"/>
      <c r="G25" s="177"/>
      <c r="H25" s="177"/>
      <c r="I25" s="177"/>
      <c r="J25" s="177"/>
      <c r="K25" s="177"/>
      <c r="L25" s="177"/>
    </row>
    <row r="26" spans="1:12" x14ac:dyDescent="0.2">
      <c r="A26" s="177"/>
      <c r="B26" s="177"/>
      <c r="C26" s="177"/>
      <c r="D26" s="177"/>
      <c r="E26" s="177"/>
      <c r="F26" s="177"/>
      <c r="G26" s="177"/>
      <c r="H26" s="177"/>
      <c r="I26" s="177"/>
      <c r="J26" s="177"/>
      <c r="K26" s="177"/>
      <c r="L26" s="177"/>
    </row>
    <row r="27" spans="1:12" x14ac:dyDescent="0.2">
      <c r="A27" s="177"/>
      <c r="B27" s="177"/>
      <c r="C27" s="177"/>
      <c r="D27" s="177"/>
      <c r="E27" s="177"/>
      <c r="F27" s="177"/>
      <c r="G27" s="177"/>
      <c r="H27" s="177"/>
      <c r="I27" s="177"/>
      <c r="J27" s="177"/>
      <c r="K27" s="177"/>
      <c r="L27" s="177"/>
    </row>
    <row r="28" spans="1:12" ht="3" customHeight="1" x14ac:dyDescent="0.2">
      <c r="A28" s="177"/>
      <c r="B28" s="177"/>
      <c r="C28" s="177"/>
      <c r="D28" s="177"/>
      <c r="E28" s="177"/>
      <c r="F28" s="177"/>
      <c r="G28" s="177"/>
      <c r="H28" s="177"/>
      <c r="I28" s="177"/>
      <c r="J28" s="177"/>
      <c r="K28" s="177"/>
      <c r="L28" s="177"/>
    </row>
    <row r="29" spans="1:12" ht="6" customHeight="1" x14ac:dyDescent="0.2">
      <c r="A29" s="177"/>
      <c r="B29" s="177"/>
      <c r="C29" s="177"/>
      <c r="D29" s="177"/>
      <c r="E29" s="177"/>
      <c r="F29" s="177"/>
      <c r="G29" s="177"/>
      <c r="H29" s="177"/>
      <c r="I29" s="177"/>
      <c r="J29" s="177"/>
      <c r="K29" s="177"/>
      <c r="L29" s="177"/>
    </row>
    <row r="30" spans="1:12" ht="16.5" customHeight="1" x14ac:dyDescent="0.2">
      <c r="A30" s="185" t="s">
        <v>47</v>
      </c>
      <c r="B30" s="186"/>
      <c r="C30" s="186"/>
      <c r="D30" s="186"/>
      <c r="E30" s="187"/>
      <c r="F30" s="188"/>
      <c r="G30" s="188"/>
      <c r="H30" s="188"/>
      <c r="I30" s="188"/>
      <c r="J30" s="188"/>
      <c r="K30" s="188"/>
      <c r="L30" s="188"/>
    </row>
    <row r="31" spans="1:12" ht="28.5" customHeight="1" x14ac:dyDescent="0.2">
      <c r="A31" s="364" t="s">
        <v>48</v>
      </c>
      <c r="B31" s="304" t="s">
        <v>49</v>
      </c>
      <c r="C31" s="361" t="s">
        <v>50</v>
      </c>
      <c r="D31" s="362"/>
      <c r="E31" s="367" t="s">
        <v>51</v>
      </c>
      <c r="F31" s="189"/>
      <c r="G31" s="189"/>
      <c r="H31" s="189"/>
      <c r="I31" s="363"/>
      <c r="J31" s="363"/>
      <c r="K31" s="363"/>
      <c r="L31" s="363"/>
    </row>
    <row r="32" spans="1:12" x14ac:dyDescent="0.2">
      <c r="A32" s="365"/>
      <c r="B32" s="366"/>
      <c r="C32" s="190" t="s">
        <v>42</v>
      </c>
      <c r="D32" s="190" t="s">
        <v>40</v>
      </c>
      <c r="E32" s="368"/>
      <c r="F32" s="191"/>
      <c r="G32" s="191"/>
      <c r="H32" s="191"/>
      <c r="I32" s="191"/>
      <c r="J32" s="191"/>
      <c r="K32" s="191"/>
      <c r="L32" s="191"/>
    </row>
    <row r="33" spans="1:12" ht="16.5" customHeight="1" x14ac:dyDescent="0.2">
      <c r="A33" s="192">
        <v>1</v>
      </c>
      <c r="B33" s="193" t="s">
        <v>52</v>
      </c>
      <c r="C33" s="194">
        <v>109</v>
      </c>
      <c r="D33" s="195">
        <v>15</v>
      </c>
      <c r="E33" s="196">
        <v>40.4</v>
      </c>
      <c r="F33" s="197"/>
      <c r="G33" s="197"/>
      <c r="H33" s="197"/>
      <c r="I33" s="216"/>
      <c r="J33" s="216"/>
      <c r="K33" s="216"/>
      <c r="L33" s="216"/>
    </row>
    <row r="34" spans="1:12" ht="16.5" customHeight="1" x14ac:dyDescent="0.2">
      <c r="A34" s="198">
        <f t="shared" ref="A34:A42" si="0">A33+1</f>
        <v>2</v>
      </c>
      <c r="B34" s="199" t="s">
        <v>53</v>
      </c>
      <c r="C34" s="200">
        <v>356</v>
      </c>
      <c r="D34" s="201">
        <v>24</v>
      </c>
      <c r="E34" s="202">
        <v>111.3</v>
      </c>
      <c r="F34" s="197"/>
      <c r="G34" s="197"/>
      <c r="H34" s="197"/>
      <c r="I34" s="216"/>
      <c r="J34" s="216"/>
      <c r="K34" s="216"/>
      <c r="L34" s="216"/>
    </row>
    <row r="35" spans="1:12" ht="16.5" customHeight="1" x14ac:dyDescent="0.2">
      <c r="A35" s="198">
        <f t="shared" si="0"/>
        <v>3</v>
      </c>
      <c r="B35" s="199" t="s">
        <v>54</v>
      </c>
      <c r="C35" s="200">
        <v>379</v>
      </c>
      <c r="D35" s="201">
        <v>16</v>
      </c>
      <c r="E35" s="202">
        <v>90.8</v>
      </c>
      <c r="F35" s="197"/>
      <c r="G35" s="197"/>
      <c r="H35" s="197"/>
      <c r="I35" s="216"/>
      <c r="J35" s="216"/>
      <c r="K35" s="216"/>
      <c r="L35" s="216"/>
    </row>
    <row r="36" spans="1:12" ht="16.5" customHeight="1" x14ac:dyDescent="0.2">
      <c r="A36" s="198">
        <f t="shared" si="0"/>
        <v>4</v>
      </c>
      <c r="B36" s="199" t="s">
        <v>55</v>
      </c>
      <c r="C36" s="200">
        <v>412</v>
      </c>
      <c r="D36" s="201">
        <v>14</v>
      </c>
      <c r="E36" s="202">
        <v>92.3</v>
      </c>
      <c r="F36" s="197"/>
      <c r="G36" s="197"/>
      <c r="H36" s="197"/>
      <c r="I36" s="216"/>
      <c r="J36" s="216"/>
      <c r="K36" s="216"/>
      <c r="L36" s="216"/>
    </row>
    <row r="37" spans="1:12" ht="16.5" customHeight="1" x14ac:dyDescent="0.2">
      <c r="A37" s="198">
        <f t="shared" si="0"/>
        <v>5</v>
      </c>
      <c r="B37" s="199" t="s">
        <v>56</v>
      </c>
      <c r="C37" s="200">
        <v>439</v>
      </c>
      <c r="D37" s="201">
        <v>13</v>
      </c>
      <c r="E37" s="202">
        <v>75.8</v>
      </c>
      <c r="F37" s="197"/>
      <c r="G37" s="197"/>
      <c r="H37" s="197"/>
      <c r="I37" s="216"/>
      <c r="J37" s="216"/>
      <c r="K37" s="216"/>
      <c r="L37" s="216"/>
    </row>
    <row r="38" spans="1:12" ht="16.5" customHeight="1" x14ac:dyDescent="0.2">
      <c r="A38" s="198">
        <f t="shared" si="0"/>
        <v>6</v>
      </c>
      <c r="B38" s="199" t="s">
        <v>57</v>
      </c>
      <c r="C38" s="200">
        <v>504</v>
      </c>
      <c r="D38" s="201">
        <v>12</v>
      </c>
      <c r="E38" s="202">
        <v>85.4</v>
      </c>
      <c r="F38" s="197"/>
      <c r="G38" s="197"/>
      <c r="H38" s="197"/>
      <c r="I38" s="216"/>
      <c r="J38" s="216"/>
      <c r="K38" s="216"/>
      <c r="L38" s="216"/>
    </row>
    <row r="39" spans="1:12" ht="16.5" customHeight="1" x14ac:dyDescent="0.2">
      <c r="A39" s="198">
        <f t="shared" si="0"/>
        <v>7</v>
      </c>
      <c r="B39" s="199" t="s">
        <v>58</v>
      </c>
      <c r="C39" s="200">
        <v>514</v>
      </c>
      <c r="D39" s="201">
        <v>4</v>
      </c>
      <c r="E39" s="202">
        <v>76.400000000000006</v>
      </c>
      <c r="F39" s="197"/>
      <c r="G39" s="197"/>
      <c r="H39" s="197"/>
      <c r="I39" s="216"/>
      <c r="J39" s="216"/>
      <c r="K39" s="216"/>
      <c r="L39" s="216"/>
    </row>
    <row r="40" spans="1:12" ht="16.5" customHeight="1" x14ac:dyDescent="0.2">
      <c r="A40" s="198">
        <f t="shared" si="0"/>
        <v>8</v>
      </c>
      <c r="B40" s="199" t="s">
        <v>59</v>
      </c>
      <c r="C40" s="200">
        <v>519</v>
      </c>
      <c r="D40" s="201">
        <v>4</v>
      </c>
      <c r="E40" s="202">
        <v>65.2</v>
      </c>
      <c r="F40" s="197"/>
      <c r="G40" s="197"/>
      <c r="H40" s="197"/>
      <c r="I40" s="216"/>
      <c r="J40" s="216"/>
      <c r="K40" s="216"/>
      <c r="L40" s="216"/>
    </row>
    <row r="41" spans="1:12" ht="16.5" customHeight="1" x14ac:dyDescent="0.2">
      <c r="A41" s="198">
        <f t="shared" si="0"/>
        <v>9</v>
      </c>
      <c r="B41" s="199" t="s">
        <v>60</v>
      </c>
      <c r="C41" s="200">
        <v>543</v>
      </c>
      <c r="D41" s="201">
        <v>3</v>
      </c>
      <c r="E41" s="202">
        <v>66.400000000000006</v>
      </c>
      <c r="F41" s="197"/>
      <c r="G41" s="197"/>
      <c r="H41" s="197"/>
      <c r="I41" s="216"/>
      <c r="J41" s="216"/>
      <c r="K41" s="216"/>
      <c r="L41" s="216"/>
    </row>
    <row r="42" spans="1:12" ht="16.5" customHeight="1" x14ac:dyDescent="0.2">
      <c r="A42" s="198">
        <f t="shared" si="0"/>
        <v>10</v>
      </c>
      <c r="B42" s="199" t="s">
        <v>61</v>
      </c>
      <c r="C42" s="203">
        <v>552</v>
      </c>
      <c r="D42" s="204">
        <v>2</v>
      </c>
      <c r="E42" s="205">
        <v>61.8</v>
      </c>
      <c r="F42" s="197"/>
      <c r="G42" s="197"/>
      <c r="H42" s="197"/>
      <c r="I42" s="216"/>
      <c r="J42" s="216"/>
      <c r="K42" s="216"/>
      <c r="L42" s="216"/>
    </row>
    <row r="43" spans="1:12" x14ac:dyDescent="0.2">
      <c r="A43" s="206"/>
      <c r="B43" s="207"/>
      <c r="C43" s="207"/>
      <c r="D43" s="207"/>
      <c r="E43" s="208"/>
      <c r="F43" s="197"/>
      <c r="G43" s="197"/>
      <c r="H43" s="197"/>
      <c r="I43" s="216"/>
      <c r="J43" s="216"/>
      <c r="K43" s="216"/>
      <c r="L43" s="216"/>
    </row>
    <row r="44" spans="1:12" x14ac:dyDescent="0.2">
      <c r="A44" s="209"/>
      <c r="B44" s="210"/>
      <c r="C44" s="210"/>
      <c r="D44" s="210"/>
      <c r="E44" s="211"/>
      <c r="F44" s="197"/>
      <c r="G44" s="197"/>
      <c r="H44" s="197"/>
      <c r="I44" s="216"/>
      <c r="J44" s="216"/>
      <c r="K44" s="177"/>
      <c r="L44" s="217" t="s">
        <v>45</v>
      </c>
    </row>
    <row r="45" spans="1:12" x14ac:dyDescent="0.2">
      <c r="A45" s="212"/>
      <c r="B45" s="210"/>
      <c r="C45" s="210"/>
      <c r="D45" s="210"/>
      <c r="E45" s="211"/>
      <c r="F45" s="197"/>
      <c r="G45" s="197"/>
      <c r="H45" s="197"/>
      <c r="I45" s="216"/>
      <c r="J45" s="216"/>
      <c r="K45" s="177"/>
      <c r="L45" s="177"/>
    </row>
    <row r="46" spans="1:12" ht="15" customHeight="1" x14ac:dyDescent="0.2">
      <c r="A46" s="213"/>
      <c r="B46" s="214"/>
      <c r="C46" s="214"/>
      <c r="D46" s="214"/>
      <c r="E46" s="215"/>
      <c r="F46" s="197"/>
      <c r="G46" s="197"/>
      <c r="H46" s="197"/>
      <c r="I46" s="216"/>
      <c r="J46" s="216"/>
      <c r="K46" s="177"/>
      <c r="L46" s="177"/>
    </row>
    <row r="47" spans="1:12" ht="6" customHeight="1" x14ac:dyDescent="0.2">
      <c r="A47" s="177"/>
      <c r="B47" s="177"/>
      <c r="C47" s="177"/>
      <c r="D47" s="177"/>
      <c r="E47" s="177"/>
      <c r="F47" s="177"/>
      <c r="G47" s="177"/>
      <c r="H47" s="177"/>
      <c r="I47" s="177"/>
      <c r="J47" s="177"/>
      <c r="K47" s="177"/>
      <c r="L47" s="177"/>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36"/>
  <sheetViews>
    <sheetView workbookViewId="0">
      <selection activeCell="B43" sqref="B43"/>
    </sheetView>
  </sheetViews>
  <sheetFormatPr defaultColWidth="9" defaultRowHeight="12.75" x14ac:dyDescent="0.2"/>
  <cols>
    <col min="1" max="1" width="12.5703125" customWidth="1"/>
    <col min="2" max="2" width="48.28515625" bestFit="1" customWidth="1"/>
    <col min="3" max="3" width="18.7109375" bestFit="1" customWidth="1"/>
    <col min="4" max="4" width="8.7109375" hidden="1" customWidth="1"/>
  </cols>
  <sheetData>
    <row r="2" spans="1:4" ht="27" customHeight="1" x14ac:dyDescent="0.2">
      <c r="A2" s="167" t="s">
        <v>62</v>
      </c>
      <c r="B2" s="168"/>
      <c r="C2" s="168"/>
      <c r="D2" s="168"/>
    </row>
    <row r="3" spans="1:4" x14ac:dyDescent="0.2">
      <c r="A3" s="169" t="s">
        <v>63</v>
      </c>
      <c r="B3" s="169" t="s">
        <v>64</v>
      </c>
      <c r="C3" s="169" t="s">
        <v>65</v>
      </c>
      <c r="D3" s="169"/>
    </row>
    <row r="4" spans="1:4" x14ac:dyDescent="0.2">
      <c r="A4" s="170" t="s">
        <v>66</v>
      </c>
      <c r="B4" s="171" t="s">
        <v>513</v>
      </c>
      <c r="C4" s="171"/>
      <c r="D4" s="169"/>
    </row>
    <row r="5" spans="1:4" x14ac:dyDescent="0.2">
      <c r="A5" s="170" t="s">
        <v>67</v>
      </c>
      <c r="B5" s="171" t="s">
        <v>514</v>
      </c>
      <c r="C5" s="171"/>
      <c r="D5" s="171"/>
    </row>
    <row r="6" spans="1:4" x14ac:dyDescent="0.2">
      <c r="A6" s="170" t="s">
        <v>69</v>
      </c>
      <c r="B6" s="171" t="s">
        <v>515</v>
      </c>
      <c r="C6" s="171"/>
      <c r="D6" s="171"/>
    </row>
    <row r="7" spans="1:4" x14ac:dyDescent="0.2">
      <c r="A7" s="276" t="s">
        <v>71</v>
      </c>
      <c r="B7" s="171" t="s">
        <v>517</v>
      </c>
      <c r="C7" s="171"/>
      <c r="D7" s="172"/>
    </row>
    <row r="8" spans="1:4" x14ac:dyDescent="0.2">
      <c r="A8" s="276" t="s">
        <v>72</v>
      </c>
      <c r="B8" s="171" t="s">
        <v>518</v>
      </c>
      <c r="C8" s="171"/>
    </row>
    <row r="9" spans="1:4" x14ac:dyDescent="0.2">
      <c r="A9" s="276" t="s">
        <v>73</v>
      </c>
      <c r="B9" s="171" t="s">
        <v>516</v>
      </c>
      <c r="C9" s="171"/>
    </row>
    <row r="10" spans="1:4" x14ac:dyDescent="0.2">
      <c r="A10" s="276" t="s">
        <v>75</v>
      </c>
      <c r="B10" s="171" t="s">
        <v>519</v>
      </c>
      <c r="C10" s="275" t="s">
        <v>525</v>
      </c>
    </row>
    <row r="11" spans="1:4" x14ac:dyDescent="0.2">
      <c r="A11" s="27" t="s">
        <v>76</v>
      </c>
      <c r="B11" s="171" t="s">
        <v>520</v>
      </c>
      <c r="C11" s="275" t="s">
        <v>525</v>
      </c>
    </row>
    <row r="12" spans="1:4" x14ac:dyDescent="0.2">
      <c r="A12" s="27" t="s">
        <v>77</v>
      </c>
      <c r="B12" s="171" t="s">
        <v>528</v>
      </c>
      <c r="C12" s="275" t="s">
        <v>525</v>
      </c>
    </row>
    <row r="13" spans="1:4" x14ac:dyDescent="0.2">
      <c r="A13" s="27" t="s">
        <v>78</v>
      </c>
      <c r="B13" s="171" t="s">
        <v>521</v>
      </c>
      <c r="C13" s="275" t="s">
        <v>525</v>
      </c>
    </row>
    <row r="14" spans="1:4" x14ac:dyDescent="0.2">
      <c r="A14" s="27" t="s">
        <v>79</v>
      </c>
      <c r="B14" s="171" t="s">
        <v>522</v>
      </c>
      <c r="C14" s="275" t="s">
        <v>525</v>
      </c>
    </row>
    <row r="15" spans="1:4" x14ac:dyDescent="0.2">
      <c r="A15" s="27" t="s">
        <v>80</v>
      </c>
      <c r="B15" s="171" t="s">
        <v>523</v>
      </c>
      <c r="C15" s="275" t="s">
        <v>526</v>
      </c>
    </row>
    <row r="16" spans="1:4" x14ac:dyDescent="0.2">
      <c r="A16" s="27" t="s">
        <v>81</v>
      </c>
      <c r="B16" s="171" t="s">
        <v>524</v>
      </c>
      <c r="C16" s="275" t="s">
        <v>526</v>
      </c>
    </row>
    <row r="17" spans="1:3" x14ac:dyDescent="0.2">
      <c r="A17" s="27" t="s">
        <v>82</v>
      </c>
      <c r="B17" s="171" t="s">
        <v>527</v>
      </c>
      <c r="C17" s="275" t="s">
        <v>525</v>
      </c>
    </row>
    <row r="18" spans="1:3" x14ac:dyDescent="0.2">
      <c r="A18" s="35" t="s">
        <v>83</v>
      </c>
      <c r="B18" s="171"/>
      <c r="C18" s="171"/>
    </row>
    <row r="19" spans="1:3" x14ac:dyDescent="0.2">
      <c r="A19" s="35" t="s">
        <v>84</v>
      </c>
      <c r="B19" s="171"/>
      <c r="C19" s="171"/>
    </row>
    <row r="20" spans="1:3" x14ac:dyDescent="0.2">
      <c r="A20" s="35" t="s">
        <v>85</v>
      </c>
      <c r="B20" s="171"/>
      <c r="C20" s="171"/>
    </row>
    <row r="21" spans="1:3" x14ac:dyDescent="0.2">
      <c r="A21" s="35" t="s">
        <v>86</v>
      </c>
      <c r="B21" s="171"/>
      <c r="C21" s="171"/>
    </row>
    <row r="22" spans="1:3" x14ac:dyDescent="0.2">
      <c r="A22" s="35" t="s">
        <v>87</v>
      </c>
      <c r="B22" s="171"/>
      <c r="C22" s="171"/>
    </row>
    <row r="23" spans="1:3" x14ac:dyDescent="0.2">
      <c r="A23" s="35" t="s">
        <v>88</v>
      </c>
      <c r="B23" s="171"/>
      <c r="C23" s="171"/>
    </row>
    <row r="24" spans="1:3" x14ac:dyDescent="0.2">
      <c r="A24" s="35" t="s">
        <v>89</v>
      </c>
      <c r="B24" s="171"/>
      <c r="C24" s="171"/>
    </row>
    <row r="25" spans="1:3" x14ac:dyDescent="0.2">
      <c r="A25" s="35" t="s">
        <v>90</v>
      </c>
      <c r="B25" s="171"/>
      <c r="C25" s="171"/>
    </row>
    <row r="26" spans="1:3" x14ac:dyDescent="0.2">
      <c r="A26" s="35" t="s">
        <v>91</v>
      </c>
      <c r="B26" s="171"/>
      <c r="C26" s="171"/>
    </row>
    <row r="27" spans="1:3" x14ac:dyDescent="0.2">
      <c r="A27" s="35" t="s">
        <v>92</v>
      </c>
      <c r="B27" s="171"/>
      <c r="C27" s="171"/>
    </row>
    <row r="28" spans="1:3" x14ac:dyDescent="0.2">
      <c r="A28" s="35" t="s">
        <v>93</v>
      </c>
      <c r="B28" s="171"/>
      <c r="C28" s="171"/>
    </row>
    <row r="29" spans="1:3" x14ac:dyDescent="0.2">
      <c r="A29" s="35" t="s">
        <v>94</v>
      </c>
      <c r="B29" s="171"/>
      <c r="C29" s="171"/>
    </row>
    <row r="30" spans="1:3" x14ac:dyDescent="0.2">
      <c r="A30" s="35" t="s">
        <v>95</v>
      </c>
      <c r="B30" s="171"/>
      <c r="C30" s="171"/>
    </row>
    <row r="31" spans="1:3" x14ac:dyDescent="0.2">
      <c r="A31" s="35" t="s">
        <v>96</v>
      </c>
      <c r="B31" s="171"/>
      <c r="C31" s="171"/>
    </row>
    <row r="32" spans="1:3" x14ac:dyDescent="0.2">
      <c r="A32" s="35" t="s">
        <v>97</v>
      </c>
      <c r="B32" s="171"/>
      <c r="C32" s="171"/>
    </row>
    <row r="33" spans="1:3" x14ac:dyDescent="0.2">
      <c r="A33" s="35" t="s">
        <v>98</v>
      </c>
      <c r="B33" s="171"/>
      <c r="C33" s="171"/>
    </row>
    <row r="34" spans="1:3" x14ac:dyDescent="0.2">
      <c r="A34" s="35" t="s">
        <v>99</v>
      </c>
      <c r="B34" s="171"/>
      <c r="C34" s="171"/>
    </row>
    <row r="35" spans="1:3" x14ac:dyDescent="0.2">
      <c r="A35" s="35" t="s">
        <v>100</v>
      </c>
      <c r="B35" s="171"/>
      <c r="C35" s="171"/>
    </row>
    <row r="36" spans="1:3" x14ac:dyDescent="0.2">
      <c r="A36" s="35" t="s">
        <v>101</v>
      </c>
      <c r="B36" s="171"/>
      <c r="C36" s="171"/>
    </row>
  </sheetData>
  <phoneticPr fontId="7" type="noConversion"/>
  <hyperlinks>
    <hyperlink ref="A5" location="'UC002 Test Cases'!A1" display="UC002" xr:uid="{00000000-0004-0000-0200-000000000000}"/>
    <hyperlink ref="A4" location="'UC001 Test Cases'!A1" display="UC001" xr:uid="{00000000-0004-0000-0200-000001000000}"/>
    <hyperlink ref="A6" location="'UC003 Test Cases'!A1" display="UC003" xr:uid="{00000000-0004-0000-0200-000002000000}"/>
    <hyperlink ref="A7" location="'UC004 Test Cases'!A1" display="UC004" xr:uid="{00000000-0004-0000-0200-000003000000}"/>
    <hyperlink ref="A8" location="'UC005 Test Cases'!A1" display="UC005" xr:uid="{00000000-0004-0000-0200-000004000000}"/>
    <hyperlink ref="A9" location="'UC006 Test Cases'!A1" display="UC006" xr:uid="{00000000-0004-0000-0200-000005000000}"/>
  </hyperlink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I84"/>
  <sheetViews>
    <sheetView workbookViewId="0">
      <pane ySplit="12" topLeftCell="A13" activePane="bottomLeft" state="frozen"/>
      <selection pane="bottomLeft" activeCell="C25" sqref="C25"/>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69" t="str">
        <f ca="1">MID(CELL("filename",A7),FIND("]",CELL("filename"),1)+1,255)</f>
        <v>Assign Bin</v>
      </c>
      <c r="B1" s="369"/>
      <c r="C1" s="369"/>
      <c r="D1" s="369"/>
      <c r="E1" s="369"/>
      <c r="F1" s="369"/>
      <c r="G1" s="369"/>
      <c r="H1" s="369"/>
      <c r="I1" s="369"/>
    </row>
    <row r="2" spans="1:9" ht="3.75" customHeight="1" x14ac:dyDescent="0.3">
      <c r="A2" s="41"/>
      <c r="B2" s="41"/>
      <c r="C2" s="41"/>
      <c r="D2" s="41"/>
      <c r="E2" s="41"/>
      <c r="F2" s="41"/>
      <c r="G2" s="41"/>
      <c r="H2" s="41"/>
      <c r="I2" s="41"/>
    </row>
    <row r="3" spans="1:9" s="37" customFormat="1" x14ac:dyDescent="0.2">
      <c r="A3" s="42"/>
      <c r="B3" s="42"/>
      <c r="C3" s="42"/>
      <c r="D3" s="43"/>
      <c r="E3" s="43" t="s">
        <v>102</v>
      </c>
      <c r="F3" s="44"/>
      <c r="G3" s="45"/>
      <c r="H3" s="42"/>
      <c r="I3" s="42"/>
    </row>
    <row r="4" spans="1:9" s="37" customFormat="1" ht="12" x14ac:dyDescent="0.2">
      <c r="A4" s="42"/>
      <c r="B4" s="42"/>
      <c r="C4" s="42"/>
      <c r="D4" s="46" t="s">
        <v>103</v>
      </c>
      <c r="E4" s="47">
        <f>COUNTIF($D$12:$D$65,"U")</f>
        <v>0</v>
      </c>
      <c r="F4" s="48" t="str">
        <f>IF($E$9=0,"-",$E4/$E$9)</f>
        <v>-</v>
      </c>
      <c r="G4" s="49">
        <f>SUMIF($D$12:$D$64,"U",$G$12:$G$64)/60</f>
        <v>0</v>
      </c>
      <c r="H4" s="42"/>
      <c r="I4" s="42"/>
    </row>
    <row r="5" spans="1:9" s="37" customFormat="1" ht="12" x14ac:dyDescent="0.2">
      <c r="A5" s="42"/>
      <c r="B5" s="42"/>
      <c r="C5" s="42"/>
      <c r="D5" s="46" t="s">
        <v>104</v>
      </c>
      <c r="E5" s="47">
        <f>COUNTIF($D$12:$D$65,"P")</f>
        <v>0</v>
      </c>
      <c r="F5" s="48" t="str">
        <f>IF($E$9=0,"-",$E5/$E$9)</f>
        <v>-</v>
      </c>
      <c r="G5" s="50">
        <f>SUMIF($D$12:$D$65,"P",$G$12:$G$65)/60</f>
        <v>0</v>
      </c>
      <c r="H5" s="42"/>
      <c r="I5" s="42"/>
    </row>
    <row r="6" spans="1:9" s="37" customFormat="1" ht="12" x14ac:dyDescent="0.2">
      <c r="A6" s="42"/>
      <c r="B6" s="42"/>
      <c r="C6" s="42"/>
      <c r="D6" s="46" t="s">
        <v>105</v>
      </c>
      <c r="E6" s="47">
        <f>COUNTIF($D$12:$D$65,"F")</f>
        <v>0</v>
      </c>
      <c r="F6" s="48" t="str">
        <f>IF($E$9=0,"-",$E6/$E$9)</f>
        <v>-</v>
      </c>
      <c r="G6" s="50">
        <f>SUMIF($D$12:$D$65,"F",$G$12:$G$65)/60</f>
        <v>0</v>
      </c>
      <c r="H6" s="42"/>
      <c r="I6" s="42"/>
    </row>
    <row r="7" spans="1:9" s="37" customFormat="1" ht="12" x14ac:dyDescent="0.2">
      <c r="A7" s="51"/>
      <c r="B7" s="51"/>
      <c r="C7" s="52"/>
      <c r="D7" s="46" t="s">
        <v>106</v>
      </c>
      <c r="E7" s="47">
        <f>COUNTIF($D$12:$D$65,"S")</f>
        <v>0</v>
      </c>
      <c r="F7" s="48" t="str">
        <f>IF($E$9=0,"-",$E7/$E$9)</f>
        <v>-</v>
      </c>
      <c r="G7" s="50">
        <f>SUMIF($D$12:$D$65,"S",$G$12:$G$65)/60</f>
        <v>0</v>
      </c>
      <c r="H7" s="42"/>
      <c r="I7" s="42"/>
    </row>
    <row r="8" spans="1:9" s="37" customFormat="1" ht="12" x14ac:dyDescent="0.2">
      <c r="A8" s="51"/>
      <c r="B8" s="51"/>
      <c r="C8" s="52"/>
      <c r="D8" s="46" t="s">
        <v>107</v>
      </c>
      <c r="E8" s="47">
        <f>COUNTIF($D$12:$D$65,"B")</f>
        <v>0</v>
      </c>
      <c r="F8" s="53" t="str">
        <f>IF($E$9=0,"-",$E8/$E$9)</f>
        <v>-</v>
      </c>
      <c r="G8" s="50">
        <f>SUMIF($D$12:$D$65,"B",$G$12:$G$65)/60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COUNTIF($D$12:$D$65,"N/A")</f>
        <v>0</v>
      </c>
      <c r="F10" s="60"/>
      <c r="G10" s="61">
        <f>SUMIF($D$12:$D$65,"n/a",$G$12:$G$65)/60</f>
        <v>0</v>
      </c>
      <c r="I10" s="80"/>
    </row>
    <row r="11" spans="1:9" ht="4.5" customHeight="1" x14ac:dyDescent="0.2">
      <c r="A11" s="62"/>
      <c r="B11" s="62"/>
      <c r="C11" s="62"/>
      <c r="D11" s="62"/>
      <c r="E11" s="62"/>
      <c r="F11" s="62"/>
      <c r="G11" s="62"/>
      <c r="H11" s="62"/>
      <c r="I11" s="81"/>
    </row>
    <row r="12" spans="1:9" ht="29.25" customHeight="1" x14ac:dyDescent="0.2">
      <c r="A12" s="63" t="s">
        <v>108</v>
      </c>
      <c r="B12" s="63" t="s">
        <v>109</v>
      </c>
      <c r="C12" s="63" t="s">
        <v>110</v>
      </c>
      <c r="D12" s="63" t="s">
        <v>111</v>
      </c>
      <c r="E12" s="63" t="s">
        <v>112</v>
      </c>
      <c r="F12" s="63" t="s">
        <v>31</v>
      </c>
      <c r="G12" s="63" t="s">
        <v>113</v>
      </c>
      <c r="H12" s="64" t="s">
        <v>65</v>
      </c>
      <c r="I12" s="82"/>
    </row>
    <row r="13" spans="1:9" x14ac:dyDescent="0.2">
      <c r="A13" s="370" t="s">
        <v>114</v>
      </c>
      <c r="B13" s="371"/>
      <c r="C13" s="371"/>
      <c r="D13" s="371"/>
      <c r="E13" s="371"/>
      <c r="F13" s="371"/>
      <c r="G13" s="371"/>
      <c r="H13" s="371"/>
      <c r="I13" s="372"/>
    </row>
    <row r="14" spans="1:9" ht="24" x14ac:dyDescent="0.2">
      <c r="A14" s="65"/>
      <c r="B14" s="148" t="s">
        <v>115</v>
      </c>
      <c r="C14" s="120" t="s">
        <v>116</v>
      </c>
      <c r="D14" s="68"/>
      <c r="E14" s="69"/>
      <c r="F14" s="70"/>
      <c r="G14" s="71"/>
      <c r="H14" s="72"/>
      <c r="I14" s="70"/>
    </row>
    <row r="15" spans="1:9" ht="24" x14ac:dyDescent="0.2">
      <c r="A15" s="73"/>
      <c r="B15" s="166" t="s">
        <v>117</v>
      </c>
      <c r="C15" s="145" t="s">
        <v>116</v>
      </c>
      <c r="D15" s="68"/>
      <c r="E15" s="69"/>
      <c r="F15" s="70"/>
      <c r="G15" s="71"/>
      <c r="H15" s="78"/>
      <c r="I15" s="77"/>
    </row>
    <row r="16" spans="1:9" x14ac:dyDescent="0.2">
      <c r="A16" s="73"/>
      <c r="B16" s="157"/>
      <c r="C16" s="74"/>
      <c r="D16" s="68"/>
      <c r="E16" s="69"/>
      <c r="F16" s="70"/>
      <c r="G16" s="71"/>
      <c r="H16" s="78"/>
      <c r="I16" s="77"/>
    </row>
    <row r="17" spans="1:9" x14ac:dyDescent="0.2">
      <c r="A17" s="73"/>
      <c r="B17" s="125"/>
      <c r="C17" s="125"/>
      <c r="D17" s="68"/>
      <c r="E17" s="69"/>
      <c r="F17" s="70"/>
      <c r="G17" s="71"/>
      <c r="H17" s="78"/>
      <c r="I17" s="77"/>
    </row>
    <row r="18" spans="1:9" x14ac:dyDescent="0.2">
      <c r="A18" s="73"/>
      <c r="B18" s="125"/>
      <c r="C18" s="125"/>
      <c r="D18" s="68"/>
      <c r="E18" s="69"/>
      <c r="F18" s="70"/>
      <c r="G18" s="71"/>
      <c r="H18" s="78"/>
      <c r="I18" s="77"/>
    </row>
    <row r="19" spans="1:9" x14ac:dyDescent="0.2">
      <c r="A19" s="73"/>
      <c r="B19" s="125"/>
      <c r="C19" s="125"/>
      <c r="D19" s="68"/>
      <c r="E19" s="69"/>
      <c r="F19" s="70"/>
      <c r="G19" s="71"/>
      <c r="H19" s="78"/>
      <c r="I19" s="77"/>
    </row>
    <row r="20" spans="1:9" x14ac:dyDescent="0.2">
      <c r="A20" s="73"/>
      <c r="B20" s="125"/>
      <c r="C20" s="125"/>
      <c r="D20" s="68"/>
      <c r="E20" s="69"/>
      <c r="F20" s="70"/>
      <c r="G20" s="71"/>
      <c r="H20" s="78"/>
      <c r="I20" s="77"/>
    </row>
    <row r="21" spans="1:9" x14ac:dyDescent="0.2">
      <c r="A21" s="149"/>
      <c r="B21" s="150"/>
      <c r="C21" s="150"/>
      <c r="D21" s="151"/>
      <c r="E21" s="152"/>
      <c r="F21" s="153"/>
      <c r="G21" s="154"/>
      <c r="H21" s="155"/>
      <c r="I21" s="156"/>
    </row>
    <row r="22" spans="1:9" x14ac:dyDescent="0.2">
      <c r="A22" s="73"/>
      <c r="B22" s="125"/>
      <c r="C22" s="125"/>
      <c r="D22" s="68"/>
      <c r="E22" s="76"/>
      <c r="F22" s="77"/>
      <c r="G22" s="71"/>
      <c r="H22" s="78"/>
      <c r="I22" s="77"/>
    </row>
    <row r="23" spans="1:9" x14ac:dyDescent="0.2">
      <c r="A23" s="73"/>
      <c r="B23" s="125"/>
      <c r="C23" s="125"/>
      <c r="D23" s="68"/>
      <c r="E23" s="76"/>
      <c r="F23" s="77"/>
      <c r="G23" s="71"/>
      <c r="H23" s="78"/>
      <c r="I23" s="77"/>
    </row>
    <row r="24" spans="1:9" x14ac:dyDescent="0.2">
      <c r="A24" s="73"/>
      <c r="B24" s="125"/>
      <c r="C24" s="125"/>
      <c r="D24" s="68"/>
      <c r="E24" s="76"/>
      <c r="F24" s="77"/>
      <c r="G24" s="71"/>
      <c r="H24" s="78"/>
      <c r="I24" s="77"/>
    </row>
    <row r="25" spans="1:9" x14ac:dyDescent="0.2">
      <c r="A25" s="73"/>
      <c r="B25" s="125"/>
      <c r="C25" s="125"/>
      <c r="D25" s="68"/>
      <c r="E25" s="76"/>
      <c r="F25" s="77"/>
      <c r="G25" s="71"/>
      <c r="H25" s="78"/>
      <c r="I25" s="77"/>
    </row>
    <row r="26" spans="1:9" x14ac:dyDescent="0.2">
      <c r="A26" s="73"/>
      <c r="B26" s="125"/>
      <c r="C26" s="125"/>
      <c r="D26" s="68"/>
      <c r="E26" s="76"/>
      <c r="F26" s="77"/>
      <c r="G26" s="71"/>
      <c r="H26" s="78"/>
      <c r="I26" s="77"/>
    </row>
    <row r="27" spans="1:9" x14ac:dyDescent="0.2">
      <c r="A27" s="73"/>
      <c r="B27" s="125"/>
      <c r="C27" s="125"/>
      <c r="D27" s="68"/>
      <c r="E27" s="76"/>
      <c r="F27" s="77"/>
      <c r="G27" s="71"/>
      <c r="H27" s="78"/>
      <c r="I27" s="77"/>
    </row>
    <row r="28" spans="1:9" x14ac:dyDescent="0.2">
      <c r="A28" s="73"/>
      <c r="B28" s="125"/>
      <c r="C28" s="125"/>
      <c r="D28" s="68"/>
      <c r="E28" s="76"/>
      <c r="F28" s="77"/>
      <c r="G28" s="71"/>
      <c r="H28" s="78"/>
      <c r="I28" s="77"/>
    </row>
    <row r="29" spans="1:9" x14ac:dyDescent="0.2">
      <c r="A29" s="73"/>
      <c r="B29" s="125"/>
      <c r="C29" s="125"/>
      <c r="D29" s="68"/>
      <c r="E29" s="76"/>
      <c r="F29" s="77"/>
      <c r="G29" s="71"/>
      <c r="H29" s="78"/>
      <c r="I29" s="77"/>
    </row>
    <row r="30" spans="1:9" x14ac:dyDescent="0.2">
      <c r="A30" s="73"/>
      <c r="B30" s="74"/>
      <c r="C30" s="74"/>
      <c r="D30" s="68"/>
      <c r="E30" s="76"/>
      <c r="F30" s="77"/>
      <c r="G30" s="71"/>
      <c r="H30" s="78"/>
      <c r="I30" s="77"/>
    </row>
    <row r="31" spans="1:9" x14ac:dyDescent="0.2">
      <c r="A31" s="73"/>
      <c r="B31" s="75"/>
      <c r="C31" s="74"/>
      <c r="D31" s="68"/>
      <c r="E31" s="76"/>
      <c r="F31" s="77"/>
      <c r="G31" s="71"/>
      <c r="H31" s="78"/>
      <c r="I31" s="77"/>
    </row>
    <row r="32" spans="1:9" x14ac:dyDescent="0.2">
      <c r="A32" s="73"/>
      <c r="B32" s="75"/>
      <c r="C32" s="74"/>
      <c r="D32" s="68"/>
      <c r="E32" s="76"/>
      <c r="F32" s="77"/>
      <c r="G32" s="71"/>
      <c r="H32" s="78"/>
      <c r="I32" s="77"/>
    </row>
    <row r="33" spans="1:9" x14ac:dyDescent="0.2">
      <c r="A33" s="73"/>
      <c r="B33" s="74"/>
      <c r="C33" s="74"/>
      <c r="D33" s="68"/>
      <c r="E33" s="76"/>
      <c r="F33" s="77"/>
      <c r="G33" s="71"/>
      <c r="H33" s="78"/>
      <c r="I33" s="77"/>
    </row>
    <row r="34" spans="1:9" x14ac:dyDescent="0.2">
      <c r="A34" s="73"/>
      <c r="B34" s="75"/>
      <c r="C34" s="74"/>
      <c r="D34" s="68"/>
      <c r="E34" s="76"/>
      <c r="F34" s="77"/>
      <c r="G34" s="71"/>
      <c r="H34" s="78"/>
      <c r="I34" s="77"/>
    </row>
    <row r="35" spans="1:9" x14ac:dyDescent="0.2">
      <c r="A35" s="73"/>
      <c r="B35" s="75"/>
      <c r="C35" s="74"/>
      <c r="D35" s="68"/>
      <c r="E35" s="76"/>
      <c r="F35" s="77"/>
      <c r="G35" s="71"/>
      <c r="H35" s="78"/>
      <c r="I35" s="77"/>
    </row>
    <row r="36" spans="1:9" x14ac:dyDescent="0.2">
      <c r="A36" s="73"/>
      <c r="B36" s="74"/>
      <c r="C36" s="74"/>
      <c r="D36" s="68"/>
      <c r="E36" s="76"/>
      <c r="F36" s="77"/>
      <c r="G36" s="71"/>
      <c r="H36" s="78"/>
      <c r="I36" s="77"/>
    </row>
    <row r="37" spans="1:9" x14ac:dyDescent="0.2">
      <c r="A37" s="73"/>
      <c r="B37" s="75"/>
      <c r="C37" s="74"/>
      <c r="D37" s="68"/>
      <c r="E37" s="76"/>
      <c r="F37" s="77"/>
      <c r="G37" s="71"/>
      <c r="H37" s="78"/>
      <c r="I37" s="77"/>
    </row>
    <row r="38" spans="1:9" x14ac:dyDescent="0.2">
      <c r="A38" s="73"/>
      <c r="B38" s="75"/>
      <c r="C38" s="74"/>
      <c r="D38" s="68"/>
      <c r="E38" s="76"/>
      <c r="F38" s="77"/>
      <c r="G38" s="71"/>
      <c r="H38" s="78"/>
      <c r="I38" s="77"/>
    </row>
    <row r="39" spans="1:9" x14ac:dyDescent="0.2">
      <c r="A39" s="73"/>
      <c r="B39" s="74"/>
      <c r="C39" s="74"/>
      <c r="D39" s="68"/>
      <c r="E39" s="76"/>
      <c r="F39" s="77"/>
      <c r="G39" s="71"/>
      <c r="H39" s="78"/>
      <c r="I39" s="77"/>
    </row>
    <row r="40" spans="1:9" x14ac:dyDescent="0.2">
      <c r="A40" s="73"/>
      <c r="B40" s="75"/>
      <c r="C40" s="74"/>
      <c r="D40" s="68"/>
      <c r="E40" s="76"/>
      <c r="F40" s="77"/>
      <c r="G40" s="71"/>
      <c r="H40" s="78"/>
      <c r="I40" s="77"/>
    </row>
    <row r="41" spans="1:9" x14ac:dyDescent="0.2">
      <c r="A41" s="73"/>
      <c r="B41" s="75"/>
      <c r="C41" s="74"/>
      <c r="D41" s="68"/>
      <c r="E41" s="76"/>
      <c r="F41" s="77"/>
      <c r="G41" s="71"/>
      <c r="H41" s="78"/>
      <c r="I41" s="77"/>
    </row>
    <row r="42" spans="1:9" x14ac:dyDescent="0.2">
      <c r="A42" s="73"/>
      <c r="B42" s="74"/>
      <c r="C42" s="74"/>
      <c r="D42" s="68"/>
      <c r="E42" s="76"/>
      <c r="F42" s="77"/>
      <c r="G42" s="71"/>
      <c r="H42" s="78"/>
      <c r="I42" s="77"/>
    </row>
    <row r="43" spans="1:9" x14ac:dyDescent="0.2">
      <c r="A43" s="73"/>
      <c r="B43" s="75"/>
      <c r="C43" s="74"/>
      <c r="D43" s="68"/>
      <c r="E43" s="76"/>
      <c r="F43" s="77"/>
      <c r="G43" s="71"/>
      <c r="H43" s="78"/>
      <c r="I43" s="77"/>
    </row>
    <row r="44" spans="1:9" x14ac:dyDescent="0.2">
      <c r="A44" s="73"/>
      <c r="B44" s="75"/>
      <c r="C44" s="74"/>
      <c r="D44" s="68"/>
      <c r="E44" s="76"/>
      <c r="F44" s="77"/>
      <c r="G44" s="71"/>
      <c r="H44" s="78"/>
      <c r="I44" s="77"/>
    </row>
    <row r="45" spans="1:9" x14ac:dyDescent="0.2">
      <c r="A45" s="73"/>
      <c r="B45" s="74"/>
      <c r="C45" s="74"/>
      <c r="D45" s="68"/>
      <c r="E45" s="76"/>
      <c r="F45" s="77"/>
      <c r="G45" s="71"/>
      <c r="H45" s="78"/>
      <c r="I45" s="77"/>
    </row>
    <row r="46" spans="1:9" x14ac:dyDescent="0.2">
      <c r="A46" s="73"/>
      <c r="B46" s="75"/>
      <c r="C46" s="74"/>
      <c r="D46" s="68"/>
      <c r="E46" s="76"/>
      <c r="F46" s="77"/>
      <c r="G46" s="71"/>
      <c r="H46" s="78"/>
      <c r="I46" s="77"/>
    </row>
    <row r="47" spans="1:9" x14ac:dyDescent="0.2">
      <c r="A47" s="73"/>
      <c r="B47" s="75"/>
      <c r="C47" s="74"/>
      <c r="D47" s="68"/>
      <c r="E47" s="76"/>
      <c r="F47" s="77"/>
      <c r="G47" s="71"/>
      <c r="H47" s="78"/>
      <c r="I47" s="77"/>
    </row>
    <row r="48" spans="1:9" x14ac:dyDescent="0.2">
      <c r="A48" s="73"/>
      <c r="B48" s="74"/>
      <c r="C48" s="74"/>
      <c r="D48" s="68"/>
      <c r="E48" s="76"/>
      <c r="F48" s="77"/>
      <c r="G48" s="71"/>
      <c r="H48" s="78"/>
      <c r="I48" s="77"/>
    </row>
    <row r="49" spans="1:9" x14ac:dyDescent="0.2">
      <c r="A49" s="73"/>
      <c r="B49" s="75"/>
      <c r="C49" s="74"/>
      <c r="D49" s="68"/>
      <c r="E49" s="76"/>
      <c r="F49" s="77"/>
      <c r="G49" s="71"/>
      <c r="H49" s="78"/>
      <c r="I49" s="77"/>
    </row>
    <row r="50" spans="1:9" x14ac:dyDescent="0.2">
      <c r="A50" s="73"/>
      <c r="B50" s="75"/>
      <c r="C50" s="74"/>
      <c r="D50" s="68"/>
      <c r="E50" s="76"/>
      <c r="F50" s="77"/>
      <c r="G50" s="71"/>
      <c r="H50" s="78"/>
      <c r="I50" s="77"/>
    </row>
    <row r="51" spans="1:9" x14ac:dyDescent="0.2">
      <c r="A51" s="73"/>
      <c r="B51" s="74"/>
      <c r="C51" s="74"/>
      <c r="D51" s="68"/>
      <c r="E51" s="76"/>
      <c r="F51" s="77"/>
      <c r="G51" s="71"/>
      <c r="H51" s="78"/>
      <c r="I51" s="77"/>
    </row>
    <row r="52" spans="1:9" x14ac:dyDescent="0.2">
      <c r="A52" s="73"/>
      <c r="B52" s="75"/>
      <c r="C52" s="74"/>
      <c r="D52" s="68"/>
      <c r="E52" s="76"/>
      <c r="F52" s="77"/>
      <c r="G52" s="71"/>
      <c r="H52" s="78"/>
      <c r="I52" s="77"/>
    </row>
    <row r="53" spans="1:9" x14ac:dyDescent="0.2">
      <c r="A53" s="73"/>
      <c r="B53" s="75"/>
      <c r="C53" s="74"/>
      <c r="D53" s="68"/>
      <c r="E53" s="76"/>
      <c r="F53" s="77"/>
      <c r="G53" s="71"/>
      <c r="H53" s="78"/>
      <c r="I53" s="77"/>
    </row>
    <row r="54" spans="1:9" x14ac:dyDescent="0.2">
      <c r="A54" s="73"/>
      <c r="B54" s="74"/>
      <c r="C54" s="74"/>
      <c r="D54" s="68"/>
      <c r="E54" s="76"/>
      <c r="F54" s="77"/>
      <c r="G54" s="71"/>
      <c r="H54" s="78"/>
      <c r="I54" s="77"/>
    </row>
    <row r="55" spans="1:9" x14ac:dyDescent="0.2">
      <c r="A55" s="73"/>
      <c r="B55" s="75"/>
      <c r="C55" s="74"/>
      <c r="D55" s="68"/>
      <c r="E55" s="76"/>
      <c r="F55" s="77"/>
      <c r="G55" s="71"/>
      <c r="H55" s="78"/>
      <c r="I55" s="77"/>
    </row>
    <row r="56" spans="1:9" x14ac:dyDescent="0.2">
      <c r="A56" s="73"/>
      <c r="B56" s="75"/>
      <c r="C56" s="74"/>
      <c r="D56" s="68"/>
      <c r="E56" s="76"/>
      <c r="F56" s="77"/>
      <c r="G56" s="71"/>
      <c r="H56" s="78"/>
      <c r="I56" s="77"/>
    </row>
    <row r="57" spans="1:9" x14ac:dyDescent="0.2">
      <c r="A57" s="73"/>
      <c r="B57" s="74"/>
      <c r="C57" s="74"/>
      <c r="D57" s="68"/>
      <c r="E57" s="76"/>
      <c r="F57" s="77"/>
      <c r="G57" s="71"/>
      <c r="H57" s="78"/>
      <c r="I57" s="77"/>
    </row>
    <row r="58" spans="1:9" x14ac:dyDescent="0.2">
      <c r="A58" s="73"/>
      <c r="B58" s="75"/>
      <c r="C58" s="74"/>
      <c r="D58" s="68"/>
      <c r="E58" s="76"/>
      <c r="F58" s="77"/>
      <c r="G58" s="71"/>
      <c r="H58" s="78"/>
      <c r="I58" s="77"/>
    </row>
    <row r="59" spans="1:9" x14ac:dyDescent="0.2">
      <c r="A59" s="73"/>
      <c r="B59" s="75"/>
      <c r="C59" s="74"/>
      <c r="D59" s="68"/>
      <c r="E59" s="76"/>
      <c r="F59" s="77"/>
      <c r="G59" s="71"/>
      <c r="H59" s="78"/>
      <c r="I59" s="77"/>
    </row>
    <row r="60" spans="1:9" x14ac:dyDescent="0.2">
      <c r="A60" s="73"/>
      <c r="B60" s="74"/>
      <c r="C60" s="74"/>
      <c r="D60" s="68"/>
      <c r="E60" s="76"/>
      <c r="F60" s="77"/>
      <c r="G60" s="71"/>
      <c r="H60" s="78"/>
      <c r="I60" s="77"/>
    </row>
    <row r="61" spans="1:9" x14ac:dyDescent="0.2">
      <c r="A61" s="73"/>
      <c r="B61" s="75"/>
      <c r="C61" s="74"/>
      <c r="D61" s="68"/>
      <c r="E61" s="76"/>
      <c r="F61" s="77"/>
      <c r="G61" s="71"/>
      <c r="H61" s="78"/>
      <c r="I61" s="77"/>
    </row>
    <row r="62" spans="1:9" x14ac:dyDescent="0.2">
      <c r="A62" s="73"/>
      <c r="B62" s="75"/>
      <c r="C62" s="74"/>
      <c r="D62" s="68"/>
      <c r="E62" s="76"/>
      <c r="F62" s="77"/>
      <c r="G62" s="71"/>
      <c r="H62" s="78"/>
      <c r="I62" s="77"/>
    </row>
    <row r="63" spans="1:9" x14ac:dyDescent="0.2">
      <c r="A63" s="73"/>
      <c r="B63" s="74"/>
      <c r="C63" s="74"/>
      <c r="D63" s="68"/>
      <c r="E63" s="76"/>
      <c r="F63" s="77"/>
      <c r="G63" s="71"/>
      <c r="H63" s="78"/>
      <c r="I63" s="77"/>
    </row>
    <row r="64" spans="1:9" x14ac:dyDescent="0.2">
      <c r="A64" s="73"/>
      <c r="B64" s="74"/>
      <c r="C64" s="74"/>
      <c r="D64" s="68"/>
      <c r="E64" s="76"/>
      <c r="F64" s="77"/>
      <c r="G64" s="71"/>
      <c r="H64" s="78"/>
      <c r="I64" s="77"/>
    </row>
    <row r="65" spans="1:9" x14ac:dyDescent="0.2">
      <c r="A65" s="373"/>
      <c r="B65" s="371"/>
      <c r="C65" s="371"/>
      <c r="D65" s="371"/>
      <c r="E65" s="371"/>
      <c r="F65" s="371"/>
      <c r="G65" s="371"/>
      <c r="H65" s="371"/>
      <c r="I65" s="372"/>
    </row>
    <row r="66" spans="1:9" s="38" customFormat="1" ht="36" customHeight="1" x14ac:dyDescent="0.2">
      <c r="A66" s="73"/>
      <c r="B66" s="119"/>
      <c r="C66" s="120"/>
      <c r="D66" s="68"/>
      <c r="E66" s="69"/>
      <c r="F66" s="70"/>
      <c r="G66" s="71"/>
      <c r="H66" s="78"/>
      <c r="I66" s="77"/>
    </row>
    <row r="67" spans="1:9" s="38" customFormat="1" ht="36" customHeight="1" x14ac:dyDescent="0.2">
      <c r="A67" s="73"/>
      <c r="B67" s="157"/>
      <c r="C67" s="145"/>
      <c r="D67" s="68"/>
      <c r="E67" s="69"/>
      <c r="F67" s="70"/>
      <c r="G67" s="71"/>
      <c r="H67" s="78"/>
      <c r="I67" s="77"/>
    </row>
    <row r="68" spans="1:9" s="38" customFormat="1" ht="36" customHeight="1" x14ac:dyDescent="0.2">
      <c r="A68" s="73"/>
      <c r="B68" s="157"/>
      <c r="C68" s="74"/>
      <c r="D68" s="68"/>
      <c r="E68" s="69"/>
      <c r="F68" s="70"/>
      <c r="G68" s="71"/>
      <c r="H68" s="78"/>
      <c r="I68" s="77"/>
    </row>
    <row r="69" spans="1:9" s="38" customFormat="1" ht="36" customHeight="1" x14ac:dyDescent="0.2">
      <c r="A69" s="73"/>
      <c r="B69" s="125"/>
      <c r="C69" s="125"/>
      <c r="D69" s="68"/>
      <c r="E69" s="69"/>
      <c r="F69" s="70"/>
      <c r="G69" s="71"/>
      <c r="H69" s="78"/>
      <c r="I69" s="77"/>
    </row>
    <row r="70" spans="1:9" s="38" customFormat="1" ht="36" customHeight="1" x14ac:dyDescent="0.2">
      <c r="A70" s="73"/>
      <c r="B70" s="125"/>
      <c r="C70" s="125"/>
      <c r="D70" s="68"/>
      <c r="E70" s="69"/>
      <c r="F70" s="70"/>
      <c r="G70" s="71"/>
      <c r="H70" s="78"/>
      <c r="I70" s="77"/>
    </row>
    <row r="71" spans="1:9" s="38" customFormat="1" ht="36" customHeight="1" x14ac:dyDescent="0.2">
      <c r="A71" s="73"/>
      <c r="B71" s="125"/>
      <c r="C71" s="125"/>
      <c r="D71" s="68"/>
      <c r="E71" s="69"/>
      <c r="F71" s="70"/>
      <c r="G71" s="71"/>
      <c r="H71" s="78"/>
      <c r="I71" s="77"/>
    </row>
    <row r="72" spans="1:9" s="38" customFormat="1" ht="36" customHeight="1" x14ac:dyDescent="0.2">
      <c r="A72" s="73"/>
      <c r="B72" s="125"/>
      <c r="C72" s="125"/>
      <c r="D72" s="68"/>
      <c r="E72" s="69"/>
      <c r="F72" s="70"/>
      <c r="G72" s="71"/>
      <c r="H72" s="78"/>
      <c r="I72" s="77"/>
    </row>
    <row r="73" spans="1:9" s="38" customFormat="1" ht="198.95" customHeight="1" x14ac:dyDescent="0.2">
      <c r="A73" s="73"/>
      <c r="B73" s="125"/>
      <c r="C73" s="125"/>
      <c r="D73" s="68"/>
      <c r="E73" s="152"/>
      <c r="F73" s="153"/>
      <c r="G73" s="154"/>
      <c r="H73" s="78"/>
      <c r="I73" s="77"/>
    </row>
    <row r="74" spans="1:9" s="38" customFormat="1" x14ac:dyDescent="0.2">
      <c r="A74" s="73">
        <f>MAX(A$12:A73)+1</f>
        <v>1</v>
      </c>
      <c r="B74" s="74"/>
      <c r="C74" s="74"/>
      <c r="D74" s="68" t="s">
        <v>118</v>
      </c>
      <c r="E74" s="76"/>
      <c r="F74" s="77"/>
      <c r="G74" s="71"/>
      <c r="H74" s="78"/>
      <c r="I74" s="77"/>
    </row>
    <row r="75" spans="1:9" x14ac:dyDescent="0.2">
      <c r="A75" s="73">
        <f>MAX(A$12:A74)+1</f>
        <v>2</v>
      </c>
      <c r="B75" s="75"/>
      <c r="C75" s="74"/>
      <c r="D75" s="68" t="s">
        <v>118</v>
      </c>
      <c r="E75" s="76"/>
      <c r="F75" s="77"/>
      <c r="G75" s="71"/>
      <c r="H75" s="78"/>
      <c r="I75" s="77"/>
    </row>
    <row r="76" spans="1:9" x14ac:dyDescent="0.2">
      <c r="A76" s="73">
        <f>MAX(A$12:A75)+1</f>
        <v>3</v>
      </c>
      <c r="B76" s="75"/>
      <c r="C76" s="74"/>
      <c r="D76" s="68" t="s">
        <v>118</v>
      </c>
      <c r="E76" s="76"/>
      <c r="F76" s="77"/>
      <c r="G76" s="71"/>
      <c r="H76" s="78"/>
      <c r="I76" s="77"/>
    </row>
    <row r="77" spans="1:9" x14ac:dyDescent="0.2">
      <c r="A77" s="73">
        <f>MAX(A$12:A76)+1</f>
        <v>4</v>
      </c>
      <c r="B77" s="74"/>
      <c r="C77" s="74"/>
      <c r="D77" s="68" t="s">
        <v>118</v>
      </c>
      <c r="E77" s="76"/>
      <c r="F77" s="77"/>
      <c r="G77" s="71"/>
      <c r="H77" s="78"/>
      <c r="I77" s="77"/>
    </row>
    <row r="78" spans="1:9" x14ac:dyDescent="0.2">
      <c r="A78" s="73">
        <f>MAX(A$12:A77)+1</f>
        <v>5</v>
      </c>
      <c r="B78" s="74"/>
      <c r="C78" s="74"/>
      <c r="D78" s="68" t="s">
        <v>118</v>
      </c>
      <c r="E78" s="76"/>
      <c r="F78" s="77"/>
      <c r="G78" s="71"/>
      <c r="H78" s="78"/>
      <c r="I78" s="77"/>
    </row>
    <row r="79" spans="1:9" x14ac:dyDescent="0.2">
      <c r="A79" s="73">
        <f>MAX(A$12:A78)+1</f>
        <v>6</v>
      </c>
      <c r="B79" s="75"/>
      <c r="C79" s="74"/>
      <c r="D79" s="68" t="s">
        <v>118</v>
      </c>
      <c r="E79" s="76"/>
      <c r="F79" s="77"/>
      <c r="G79" s="71"/>
      <c r="H79" s="78"/>
      <c r="I79" s="77"/>
    </row>
    <row r="80" spans="1:9" x14ac:dyDescent="0.2">
      <c r="A80" s="73">
        <f>MAX(A$12:A79)+1</f>
        <v>7</v>
      </c>
      <c r="B80" s="75"/>
      <c r="C80" s="74"/>
      <c r="D80" s="68" t="s">
        <v>118</v>
      </c>
      <c r="E80" s="76"/>
      <c r="F80" s="77"/>
      <c r="G80" s="71"/>
      <c r="H80" s="78"/>
      <c r="I80" s="77"/>
    </row>
    <row r="81" spans="1:9" x14ac:dyDescent="0.2">
      <c r="A81" s="73">
        <f>MAX(A$12:A80)+1</f>
        <v>8</v>
      </c>
      <c r="B81" s="74"/>
      <c r="C81" s="74"/>
      <c r="D81" s="68" t="s">
        <v>118</v>
      </c>
      <c r="E81" s="76"/>
      <c r="F81" s="77"/>
      <c r="G81" s="71"/>
      <c r="H81" s="78"/>
      <c r="I81" s="77"/>
    </row>
    <row r="82" spans="1:9" x14ac:dyDescent="0.2">
      <c r="A82" s="73">
        <f>MAX(A$12:A81)+1</f>
        <v>9</v>
      </c>
      <c r="B82" s="75"/>
      <c r="C82" s="74"/>
      <c r="D82" s="68" t="s">
        <v>118</v>
      </c>
      <c r="E82" s="76"/>
      <c r="F82" s="77"/>
      <c r="G82" s="71"/>
      <c r="H82" s="78"/>
      <c r="I82" s="77"/>
    </row>
    <row r="83" spans="1:9" x14ac:dyDescent="0.2">
      <c r="A83" s="73">
        <f>MAX(A$12:A82)+1</f>
        <v>10</v>
      </c>
      <c r="B83" s="74"/>
      <c r="C83" s="74"/>
      <c r="D83" s="68" t="s">
        <v>118</v>
      </c>
      <c r="E83" s="76"/>
      <c r="F83" s="77"/>
      <c r="G83" s="71"/>
      <c r="H83" s="78"/>
      <c r="I83" s="77"/>
    </row>
    <row r="84" spans="1:9" x14ac:dyDescent="0.2">
      <c r="A84" s="73">
        <f>MAX(A$12:A83)+1</f>
        <v>11</v>
      </c>
      <c r="B84" s="75"/>
      <c r="C84" s="74"/>
      <c r="D84" s="68" t="s">
        <v>118</v>
      </c>
      <c r="E84" s="76"/>
      <c r="F84" s="77"/>
      <c r="G84" s="71"/>
      <c r="H84" s="78"/>
      <c r="I84" s="77"/>
    </row>
  </sheetData>
  <mergeCells count="3">
    <mergeCell ref="A1:I1"/>
    <mergeCell ref="A13:I13"/>
    <mergeCell ref="A65:I65"/>
  </mergeCells>
  <phoneticPr fontId="7" type="noConversion"/>
  <conditionalFormatting sqref="D14:D64 D66:D84">
    <cfRule type="cellIs" dxfId="59" priority="1" stopIfTrue="1" operator="equal">
      <formula>"F"</formula>
    </cfRule>
    <cfRule type="cellIs" dxfId="58" priority="2" stopIfTrue="1" operator="equal">
      <formula>"B"</formula>
    </cfRule>
    <cfRule type="cellIs" dxfId="57"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57 D58 D59 D60 D61 D62 D63 D64 D66 D67 D68 D69 D70 D71 D72 D73 D74 D75 D76 D77 D78 D79 D80 D81 D82 D83 D84 D14:D21 D22:D56" xr:uid="{00000000-0002-0000-0300-000002000000}">
      <formula1>"U,P,F,B,S,n/a"</formula1>
    </dataValidation>
  </dataValidations>
  <hyperlinks>
    <hyperlink ref="B14" location="'UC001 Test Cases'!A1" display="Assign Bin From Bin" xr:uid="{00000000-0004-0000-0300-000000000000}"/>
    <hyperlink ref="B15" location="'UC001 Test Cases'!A1" display="Assign Bin From Bin(click confirm No button)" xr:uid="{00000000-0004-0000-0300-000001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09578"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09578"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5"/>
  <sheetViews>
    <sheetView workbookViewId="0">
      <selection activeCell="D23" sqref="D23"/>
    </sheetView>
  </sheetViews>
  <sheetFormatPr defaultColWidth="9" defaultRowHeight="12.75" x14ac:dyDescent="0.2"/>
  <cols>
    <col min="1" max="1" width="3.140625" customWidth="1"/>
    <col min="2" max="2" width="32.140625" customWidth="1"/>
    <col min="3" max="3" width="8.7109375" customWidth="1"/>
    <col min="4" max="4" width="57.85546875" customWidth="1"/>
    <col min="5" max="5" width="28.42578125" customWidth="1"/>
    <col min="6" max="6" width="28.7109375" customWidth="1"/>
    <col min="7" max="7" width="12.140625" customWidth="1"/>
  </cols>
  <sheetData>
    <row r="1" spans="1:8" ht="15.75" x14ac:dyDescent="0.2">
      <c r="A1" s="385" t="s">
        <v>119</v>
      </c>
      <c r="B1" s="385"/>
      <c r="C1" s="385"/>
      <c r="D1" s="385"/>
      <c r="E1" s="385"/>
      <c r="F1" s="385"/>
      <c r="G1" s="385"/>
      <c r="H1" s="385"/>
    </row>
    <row r="2" spans="1:8" x14ac:dyDescent="0.2">
      <c r="A2" s="85"/>
      <c r="B2" s="86" t="s">
        <v>120</v>
      </c>
      <c r="C2" s="86"/>
      <c r="D2" s="87" t="s">
        <v>529</v>
      </c>
      <c r="E2" s="88"/>
      <c r="F2" s="89" t="s">
        <v>121</v>
      </c>
      <c r="G2" s="161" t="s">
        <v>122</v>
      </c>
      <c r="H2" s="91"/>
    </row>
    <row r="3" spans="1:8" x14ac:dyDescent="0.2">
      <c r="A3" s="92"/>
      <c r="B3" s="93" t="s">
        <v>123</v>
      </c>
      <c r="C3" s="94"/>
      <c r="D3" s="386" t="s">
        <v>124</v>
      </c>
      <c r="E3" s="387"/>
      <c r="F3" s="388"/>
      <c r="G3" s="389"/>
      <c r="H3" s="91"/>
    </row>
    <row r="4" spans="1:8" x14ac:dyDescent="0.2">
      <c r="A4" s="95"/>
      <c r="B4" s="93" t="s">
        <v>125</v>
      </c>
      <c r="C4" s="94"/>
      <c r="D4" s="386" t="s">
        <v>529</v>
      </c>
      <c r="E4" s="387"/>
      <c r="F4" s="388"/>
      <c r="G4" s="389"/>
      <c r="H4" s="91"/>
    </row>
    <row r="5" spans="1:8" x14ac:dyDescent="0.2">
      <c r="A5" s="95"/>
      <c r="B5" s="93" t="s">
        <v>126</v>
      </c>
      <c r="C5" s="94"/>
      <c r="D5" s="390" t="s">
        <v>127</v>
      </c>
      <c r="E5" s="388"/>
      <c r="F5" s="388"/>
      <c r="G5" s="389"/>
      <c r="H5" s="91"/>
    </row>
    <row r="6" spans="1:8" x14ac:dyDescent="0.2">
      <c r="A6" s="97"/>
      <c r="B6" s="98" t="s">
        <v>128</v>
      </c>
      <c r="C6" s="141"/>
      <c r="D6" s="378" t="s">
        <v>129</v>
      </c>
      <c r="E6" s="379"/>
      <c r="F6" s="379"/>
      <c r="G6" s="380"/>
      <c r="H6" s="100"/>
    </row>
    <row r="7" spans="1:8" x14ac:dyDescent="0.2">
      <c r="A7" s="101"/>
      <c r="B7" s="102" t="s">
        <v>130</v>
      </c>
      <c r="C7" s="102"/>
      <c r="D7" s="103"/>
      <c r="E7" s="104"/>
      <c r="F7" s="105" t="s">
        <v>131</v>
      </c>
      <c r="G7" s="106" t="s">
        <v>132</v>
      </c>
      <c r="H7" s="107"/>
    </row>
    <row r="8" spans="1:8" x14ac:dyDescent="0.2">
      <c r="A8" s="108"/>
      <c r="B8" s="109" t="s">
        <v>133</v>
      </c>
      <c r="C8" s="109"/>
      <c r="D8" s="142"/>
      <c r="E8" s="143"/>
      <c r="F8" s="112" t="s">
        <v>134</v>
      </c>
      <c r="G8" s="113" t="s">
        <v>135</v>
      </c>
      <c r="H8" s="114"/>
    </row>
    <row r="9" spans="1:8" ht="22.5" x14ac:dyDescent="0.2">
      <c r="A9" s="115" t="s">
        <v>136</v>
      </c>
      <c r="B9" s="116" t="s">
        <v>137</v>
      </c>
      <c r="C9" s="116" t="s">
        <v>138</v>
      </c>
      <c r="D9" s="116" t="s">
        <v>139</v>
      </c>
      <c r="E9" s="116" t="s">
        <v>140</v>
      </c>
      <c r="F9" s="117" t="s">
        <v>141</v>
      </c>
      <c r="G9" s="381" t="s">
        <v>142</v>
      </c>
      <c r="H9" s="382"/>
    </row>
    <row r="10" spans="1:8" ht="21.75" customHeight="1" x14ac:dyDescent="0.2">
      <c r="A10" s="118">
        <v>1</v>
      </c>
      <c r="B10" s="119" t="s">
        <v>143</v>
      </c>
      <c r="C10" s="119" t="s">
        <v>144</v>
      </c>
      <c r="D10" s="120" t="s">
        <v>145</v>
      </c>
      <c r="E10" s="121"/>
      <c r="F10" s="68" t="s">
        <v>104</v>
      </c>
      <c r="G10" s="383"/>
      <c r="H10" s="384"/>
    </row>
    <row r="11" spans="1:8" ht="21.75" customHeight="1" x14ac:dyDescent="0.2">
      <c r="A11" s="118">
        <v>2</v>
      </c>
      <c r="B11" s="144" t="s">
        <v>146</v>
      </c>
      <c r="C11" s="158"/>
      <c r="D11" s="145" t="s">
        <v>147</v>
      </c>
      <c r="E11" s="146"/>
      <c r="F11" s="68" t="s">
        <v>104</v>
      </c>
      <c r="G11" s="376"/>
      <c r="H11" s="377"/>
    </row>
    <row r="12" spans="1:8" x14ac:dyDescent="0.2">
      <c r="A12" s="118"/>
      <c r="B12" s="162"/>
      <c r="C12" s="163"/>
      <c r="D12" s="74" t="s">
        <v>148</v>
      </c>
      <c r="E12" s="137" t="s">
        <v>149</v>
      </c>
      <c r="F12" s="68" t="s">
        <v>104</v>
      </c>
      <c r="G12" s="376"/>
      <c r="H12" s="377"/>
    </row>
    <row r="13" spans="1:8" x14ac:dyDescent="0.2">
      <c r="A13" s="118"/>
      <c r="B13" s="125"/>
      <c r="C13" s="124"/>
      <c r="D13" s="125" t="s">
        <v>150</v>
      </c>
      <c r="E13" s="126" t="s">
        <v>149</v>
      </c>
      <c r="F13" s="68" t="s">
        <v>104</v>
      </c>
      <c r="G13" s="376"/>
      <c r="H13" s="377"/>
    </row>
    <row r="14" spans="1:8" x14ac:dyDescent="0.2">
      <c r="A14" s="118"/>
      <c r="B14" s="125"/>
      <c r="C14" s="125"/>
      <c r="D14" s="125" t="s">
        <v>151</v>
      </c>
      <c r="E14" s="126">
        <v>0</v>
      </c>
      <c r="F14" s="68" t="s">
        <v>104</v>
      </c>
      <c r="G14" s="376"/>
      <c r="H14" s="377"/>
    </row>
    <row r="15" spans="1:8" x14ac:dyDescent="0.2">
      <c r="A15" s="118"/>
      <c r="B15" s="125"/>
      <c r="C15" s="125"/>
      <c r="D15" s="125" t="s">
        <v>152</v>
      </c>
      <c r="E15" s="126">
        <v>0</v>
      </c>
      <c r="F15" s="68" t="s">
        <v>104</v>
      </c>
      <c r="G15" s="376"/>
      <c r="H15" s="377"/>
    </row>
    <row r="16" spans="1:8" x14ac:dyDescent="0.2">
      <c r="A16" s="118">
        <v>3</v>
      </c>
      <c r="B16" s="119" t="s">
        <v>153</v>
      </c>
      <c r="C16" s="119"/>
      <c r="D16" s="125" t="s">
        <v>154</v>
      </c>
      <c r="E16" s="126"/>
      <c r="F16" s="68" t="s">
        <v>104</v>
      </c>
      <c r="G16" s="376"/>
      <c r="H16" s="377"/>
    </row>
    <row r="17" spans="1:8" x14ac:dyDescent="0.2">
      <c r="A17" s="118">
        <v>4</v>
      </c>
      <c r="B17" s="119" t="s">
        <v>155</v>
      </c>
      <c r="C17" s="119"/>
      <c r="D17" s="125" t="s">
        <v>156</v>
      </c>
      <c r="E17" s="126" t="s">
        <v>157</v>
      </c>
      <c r="F17" s="68" t="s">
        <v>104</v>
      </c>
      <c r="G17" s="376"/>
      <c r="H17" s="377"/>
    </row>
    <row r="18" spans="1:8" x14ac:dyDescent="0.2">
      <c r="A18" s="118"/>
      <c r="B18" s="125"/>
      <c r="C18" s="125"/>
      <c r="D18" s="125" t="s">
        <v>158</v>
      </c>
      <c r="E18" s="126">
        <v>1182</v>
      </c>
      <c r="F18" s="68" t="s">
        <v>104</v>
      </c>
      <c r="G18" s="376"/>
      <c r="H18" s="377"/>
    </row>
    <row r="19" spans="1:8" x14ac:dyDescent="0.2">
      <c r="A19" s="118"/>
      <c r="B19" s="125"/>
      <c r="C19" s="125"/>
      <c r="D19" s="119" t="s">
        <v>159</v>
      </c>
      <c r="E19" s="147">
        <v>1</v>
      </c>
      <c r="F19" s="68" t="s">
        <v>104</v>
      </c>
      <c r="G19" s="376"/>
      <c r="H19" s="377"/>
    </row>
    <row r="20" spans="1:8" x14ac:dyDescent="0.2">
      <c r="A20" s="118"/>
      <c r="B20" s="125"/>
      <c r="C20" s="125"/>
      <c r="D20" s="119" t="s">
        <v>160</v>
      </c>
      <c r="E20" s="147">
        <v>0</v>
      </c>
      <c r="F20" s="68" t="s">
        <v>104</v>
      </c>
      <c r="G20" s="122"/>
      <c r="H20" s="123"/>
    </row>
    <row r="21" spans="1:8" ht="59.25" customHeight="1" x14ac:dyDescent="0.2">
      <c r="A21" s="118"/>
      <c r="B21" s="125"/>
      <c r="C21" s="125"/>
      <c r="D21" s="119" t="s">
        <v>161</v>
      </c>
      <c r="E21" s="147" t="s">
        <v>162</v>
      </c>
      <c r="F21" s="68" t="s">
        <v>104</v>
      </c>
      <c r="G21" s="122"/>
      <c r="H21" s="123"/>
    </row>
    <row r="22" spans="1:8" ht="24" x14ac:dyDescent="0.2">
      <c r="A22" s="118">
        <v>5</v>
      </c>
      <c r="B22" s="119" t="s">
        <v>163</v>
      </c>
      <c r="C22" s="119"/>
      <c r="D22" s="119" t="s">
        <v>164</v>
      </c>
      <c r="E22" s="147" t="s">
        <v>530</v>
      </c>
      <c r="F22" s="68" t="s">
        <v>104</v>
      </c>
      <c r="G22" s="376"/>
      <c r="H22" s="377"/>
    </row>
    <row r="23" spans="1:8" ht="23.25" customHeight="1" x14ac:dyDescent="0.2">
      <c r="A23" s="118">
        <v>6</v>
      </c>
      <c r="B23" s="119" t="s">
        <v>165</v>
      </c>
      <c r="C23" s="119"/>
      <c r="D23" s="119" t="s">
        <v>166</v>
      </c>
      <c r="E23" s="147"/>
      <c r="F23" s="68" t="s">
        <v>104</v>
      </c>
      <c r="G23" s="376"/>
      <c r="H23" s="377"/>
    </row>
    <row r="24" spans="1:8" ht="17.25" customHeight="1" x14ac:dyDescent="0.2">
      <c r="A24" s="118">
        <v>7</v>
      </c>
      <c r="B24" s="119" t="s">
        <v>167</v>
      </c>
      <c r="C24" s="119"/>
      <c r="D24" s="119" t="s">
        <v>168</v>
      </c>
      <c r="E24" s="147" t="s">
        <v>169</v>
      </c>
      <c r="F24" s="68" t="s">
        <v>104</v>
      </c>
      <c r="G24" s="376"/>
      <c r="H24" s="377"/>
    </row>
    <row r="25" spans="1:8" x14ac:dyDescent="0.2">
      <c r="A25" s="118">
        <v>8</v>
      </c>
      <c r="B25" s="125"/>
      <c r="C25" s="125"/>
      <c r="D25" s="125"/>
      <c r="E25" s="126"/>
      <c r="F25" s="68" t="s">
        <v>118</v>
      </c>
      <c r="G25" s="376"/>
      <c r="H25" s="377"/>
    </row>
    <row r="26" spans="1:8" x14ac:dyDescent="0.2">
      <c r="A26" s="118">
        <v>9</v>
      </c>
      <c r="B26" s="125"/>
      <c r="C26" s="125"/>
      <c r="D26" s="125"/>
      <c r="E26" s="126"/>
      <c r="F26" s="68" t="s">
        <v>118</v>
      </c>
      <c r="G26" s="376"/>
      <c r="H26" s="377"/>
    </row>
    <row r="27" spans="1:8" x14ac:dyDescent="0.2">
      <c r="A27" s="118">
        <v>10</v>
      </c>
      <c r="B27" s="125"/>
      <c r="C27" s="125"/>
      <c r="D27" s="125"/>
      <c r="E27" s="126"/>
      <c r="F27" s="68" t="s">
        <v>118</v>
      </c>
      <c r="G27" s="376"/>
      <c r="H27" s="377"/>
    </row>
    <row r="28" spans="1:8" x14ac:dyDescent="0.2">
      <c r="A28" s="118">
        <v>11</v>
      </c>
      <c r="B28" s="125"/>
      <c r="C28" s="125"/>
      <c r="D28" s="125"/>
      <c r="E28" s="126"/>
      <c r="F28" s="68" t="s">
        <v>118</v>
      </c>
      <c r="G28" s="376"/>
      <c r="H28" s="377"/>
    </row>
    <row r="29" spans="1:8" x14ac:dyDescent="0.2">
      <c r="A29" s="118">
        <v>12</v>
      </c>
      <c r="B29" s="125"/>
      <c r="C29" s="125"/>
      <c r="D29" s="125"/>
      <c r="E29" s="126"/>
      <c r="F29" s="68" t="s">
        <v>118</v>
      </c>
      <c r="G29" s="376"/>
      <c r="H29" s="377"/>
    </row>
    <row r="30" spans="1:8" x14ac:dyDescent="0.2">
      <c r="A30" s="118">
        <v>13</v>
      </c>
      <c r="B30" s="125"/>
      <c r="C30" s="125"/>
      <c r="D30" s="125"/>
      <c r="E30" s="126"/>
      <c r="F30" s="68" t="s">
        <v>118</v>
      </c>
      <c r="G30" s="376"/>
      <c r="H30" s="377"/>
    </row>
    <row r="31" spans="1:8" x14ac:dyDescent="0.2">
      <c r="A31" s="127"/>
      <c r="B31" s="128" t="s">
        <v>170</v>
      </c>
      <c r="C31" s="128"/>
      <c r="D31" s="129"/>
      <c r="E31" s="130"/>
      <c r="F31" s="68" t="s">
        <v>118</v>
      </c>
      <c r="G31" s="374"/>
      <c r="H31" s="375"/>
    </row>
    <row r="33" spans="1:8" ht="16.5" customHeight="1" x14ac:dyDescent="0.2"/>
    <row r="35" spans="1:8" ht="15.75" x14ac:dyDescent="0.2">
      <c r="A35" s="385" t="s">
        <v>171</v>
      </c>
      <c r="B35" s="385"/>
      <c r="C35" s="385"/>
      <c r="D35" s="385"/>
      <c r="E35" s="385"/>
      <c r="F35" s="385"/>
      <c r="G35" s="385"/>
      <c r="H35" s="385"/>
    </row>
    <row r="36" spans="1:8" ht="24" x14ac:dyDescent="0.2">
      <c r="A36" s="85"/>
      <c r="B36" s="86" t="s">
        <v>120</v>
      </c>
      <c r="C36" s="86"/>
      <c r="D36" s="87" t="s">
        <v>532</v>
      </c>
      <c r="E36" s="88"/>
      <c r="F36" s="89" t="s">
        <v>121</v>
      </c>
      <c r="G36" s="90" t="s">
        <v>172</v>
      </c>
      <c r="H36" s="91"/>
    </row>
    <row r="37" spans="1:8" ht="18" customHeight="1" x14ac:dyDescent="0.2">
      <c r="A37" s="92"/>
      <c r="B37" s="93" t="s">
        <v>123</v>
      </c>
      <c r="C37" s="94"/>
      <c r="D37" s="386" t="s">
        <v>124</v>
      </c>
      <c r="E37" s="387"/>
      <c r="F37" s="388"/>
      <c r="G37" s="389"/>
      <c r="H37" s="91"/>
    </row>
    <row r="38" spans="1:8" x14ac:dyDescent="0.2">
      <c r="A38" s="95"/>
      <c r="B38" s="93" t="s">
        <v>125</v>
      </c>
      <c r="C38" s="94"/>
      <c r="D38" s="386" t="s">
        <v>531</v>
      </c>
      <c r="E38" s="387"/>
      <c r="F38" s="388"/>
      <c r="G38" s="389"/>
      <c r="H38" s="91"/>
    </row>
    <row r="39" spans="1:8" x14ac:dyDescent="0.2">
      <c r="A39" s="95"/>
      <c r="B39" s="93" t="s">
        <v>126</v>
      </c>
      <c r="C39" s="94"/>
      <c r="D39" s="390" t="s">
        <v>127</v>
      </c>
      <c r="E39" s="388"/>
      <c r="F39" s="388"/>
      <c r="G39" s="389"/>
      <c r="H39" s="91"/>
    </row>
    <row r="40" spans="1:8" x14ac:dyDescent="0.2">
      <c r="A40" s="97"/>
      <c r="B40" s="98" t="s">
        <v>128</v>
      </c>
      <c r="C40" s="141"/>
      <c r="D40" s="378" t="s">
        <v>129</v>
      </c>
      <c r="E40" s="379"/>
      <c r="F40" s="379"/>
      <c r="G40" s="380"/>
      <c r="H40" s="100"/>
    </row>
    <row r="41" spans="1:8" x14ac:dyDescent="0.2">
      <c r="A41" s="101"/>
      <c r="B41" s="102" t="s">
        <v>130</v>
      </c>
      <c r="C41" s="102"/>
      <c r="D41" s="103"/>
      <c r="E41" s="104"/>
      <c r="F41" s="105" t="s">
        <v>131</v>
      </c>
      <c r="G41" s="106" t="s">
        <v>132</v>
      </c>
      <c r="H41" s="107"/>
    </row>
    <row r="42" spans="1:8" x14ac:dyDescent="0.2">
      <c r="A42" s="108"/>
      <c r="B42" s="109" t="s">
        <v>133</v>
      </c>
      <c r="C42" s="109"/>
      <c r="D42" s="142"/>
      <c r="E42" s="143"/>
      <c r="F42" s="112" t="s">
        <v>134</v>
      </c>
      <c r="G42" s="113" t="s">
        <v>135</v>
      </c>
      <c r="H42" s="114"/>
    </row>
    <row r="43" spans="1:8" ht="22.5" x14ac:dyDescent="0.2">
      <c r="A43" s="115" t="s">
        <v>136</v>
      </c>
      <c r="B43" s="116" t="s">
        <v>137</v>
      </c>
      <c r="C43" s="116" t="s">
        <v>138</v>
      </c>
      <c r="D43" s="116" t="s">
        <v>139</v>
      </c>
      <c r="E43" s="116" t="s">
        <v>140</v>
      </c>
      <c r="F43" s="117" t="s">
        <v>141</v>
      </c>
      <c r="G43" s="381" t="s">
        <v>142</v>
      </c>
      <c r="H43" s="382"/>
    </row>
    <row r="44" spans="1:8" x14ac:dyDescent="0.2">
      <c r="A44" s="118">
        <v>1</v>
      </c>
      <c r="B44" s="119" t="s">
        <v>143</v>
      </c>
      <c r="C44" s="119" t="s">
        <v>144</v>
      </c>
      <c r="D44" s="120" t="s">
        <v>145</v>
      </c>
      <c r="E44" s="121"/>
      <c r="F44" s="68" t="s">
        <v>104</v>
      </c>
      <c r="G44" s="383"/>
      <c r="H44" s="384"/>
    </row>
    <row r="45" spans="1:8" x14ac:dyDescent="0.2">
      <c r="A45" s="118">
        <v>2</v>
      </c>
      <c r="B45" s="164" t="s">
        <v>146</v>
      </c>
      <c r="C45" s="165"/>
      <c r="D45" s="145" t="s">
        <v>147</v>
      </c>
      <c r="E45" s="146"/>
      <c r="F45" s="68" t="s">
        <v>104</v>
      </c>
      <c r="G45" s="376"/>
      <c r="H45" s="377"/>
    </row>
    <row r="46" spans="1:8" x14ac:dyDescent="0.2">
      <c r="A46" s="118"/>
      <c r="B46" s="164"/>
      <c r="C46" s="165"/>
      <c r="D46" s="74" t="s">
        <v>148</v>
      </c>
      <c r="E46" s="137" t="s">
        <v>149</v>
      </c>
      <c r="F46" s="68" t="s">
        <v>104</v>
      </c>
      <c r="G46" s="376"/>
      <c r="H46" s="377"/>
    </row>
    <row r="47" spans="1:8" x14ac:dyDescent="0.2">
      <c r="A47" s="118"/>
      <c r="B47" s="125"/>
      <c r="C47" s="125"/>
      <c r="D47" s="125" t="s">
        <v>150</v>
      </c>
      <c r="E47" s="126" t="s">
        <v>149</v>
      </c>
      <c r="F47" s="68" t="s">
        <v>104</v>
      </c>
      <c r="G47" s="376"/>
      <c r="H47" s="377"/>
    </row>
    <row r="48" spans="1:8" x14ac:dyDescent="0.2">
      <c r="A48" s="118"/>
      <c r="B48" s="125"/>
      <c r="C48" s="125"/>
      <c r="D48" s="125" t="s">
        <v>151</v>
      </c>
      <c r="E48" s="126">
        <v>0</v>
      </c>
      <c r="F48" s="68" t="s">
        <v>104</v>
      </c>
      <c r="G48" s="376"/>
      <c r="H48" s="377"/>
    </row>
    <row r="49" spans="1:8" x14ac:dyDescent="0.2">
      <c r="A49" s="118"/>
      <c r="B49" s="125"/>
      <c r="C49" s="125"/>
      <c r="D49" s="125" t="s">
        <v>152</v>
      </c>
      <c r="E49" s="126">
        <v>0</v>
      </c>
      <c r="F49" s="68" t="s">
        <v>104</v>
      </c>
      <c r="G49" s="376"/>
      <c r="H49" s="377"/>
    </row>
    <row r="50" spans="1:8" x14ac:dyDescent="0.2">
      <c r="A50" s="118">
        <v>3</v>
      </c>
      <c r="B50" s="119" t="s">
        <v>153</v>
      </c>
      <c r="C50" s="119"/>
      <c r="D50" s="125" t="s">
        <v>154</v>
      </c>
      <c r="E50" s="126"/>
      <c r="F50" s="68" t="s">
        <v>104</v>
      </c>
      <c r="G50" s="376"/>
      <c r="H50" s="377"/>
    </row>
    <row r="51" spans="1:8" x14ac:dyDescent="0.2">
      <c r="A51" s="118">
        <v>4</v>
      </c>
      <c r="B51" s="119" t="s">
        <v>173</v>
      </c>
      <c r="C51" s="119"/>
      <c r="D51" s="125" t="s">
        <v>174</v>
      </c>
      <c r="E51" s="126" t="s">
        <v>175</v>
      </c>
      <c r="F51" s="68" t="s">
        <v>104</v>
      </c>
      <c r="G51" s="376"/>
      <c r="H51" s="377"/>
    </row>
    <row r="52" spans="1:8" x14ac:dyDescent="0.2">
      <c r="A52" s="118"/>
      <c r="B52" s="125"/>
      <c r="C52" s="125"/>
      <c r="D52" s="125" t="s">
        <v>158</v>
      </c>
      <c r="E52" s="126">
        <v>1765</v>
      </c>
      <c r="F52" s="68" t="s">
        <v>104</v>
      </c>
      <c r="G52" s="376"/>
      <c r="H52" s="377"/>
    </row>
    <row r="53" spans="1:8" x14ac:dyDescent="0.2">
      <c r="A53" s="118"/>
      <c r="B53" s="125"/>
      <c r="C53" s="125"/>
      <c r="D53" s="119" t="s">
        <v>159</v>
      </c>
      <c r="E53" s="147">
        <v>3</v>
      </c>
      <c r="F53" s="68" t="s">
        <v>104</v>
      </c>
      <c r="G53" s="376"/>
      <c r="H53" s="377"/>
    </row>
    <row r="54" spans="1:8" x14ac:dyDescent="0.2">
      <c r="A54" s="118"/>
      <c r="B54" s="125"/>
      <c r="C54" s="125"/>
      <c r="D54" s="119" t="s">
        <v>160</v>
      </c>
      <c r="E54" s="147">
        <v>0</v>
      </c>
      <c r="F54" s="68" t="s">
        <v>104</v>
      </c>
      <c r="G54" s="122"/>
      <c r="H54" s="123"/>
    </row>
    <row r="55" spans="1:8" ht="108" x14ac:dyDescent="0.2">
      <c r="A55" s="118"/>
      <c r="B55" s="125"/>
      <c r="C55" s="125"/>
      <c r="D55" s="119" t="s">
        <v>161</v>
      </c>
      <c r="E55" s="147" t="s">
        <v>176</v>
      </c>
      <c r="F55" s="68" t="s">
        <v>104</v>
      </c>
      <c r="G55" s="122"/>
      <c r="H55" s="123"/>
    </row>
    <row r="56" spans="1:8" ht="26.25" customHeight="1" x14ac:dyDescent="0.2">
      <c r="A56" s="118">
        <v>5</v>
      </c>
      <c r="B56" s="119" t="s">
        <v>163</v>
      </c>
      <c r="C56" s="119"/>
      <c r="D56" s="119" t="s">
        <v>164</v>
      </c>
      <c r="E56" s="147" t="s">
        <v>533</v>
      </c>
      <c r="F56" s="68" t="s">
        <v>104</v>
      </c>
      <c r="G56" s="376"/>
      <c r="H56" s="377"/>
    </row>
    <row r="57" spans="1:8" ht="27.75" customHeight="1" x14ac:dyDescent="0.2">
      <c r="A57" s="118">
        <v>7</v>
      </c>
      <c r="B57" s="119" t="s">
        <v>177</v>
      </c>
      <c r="C57" s="119"/>
      <c r="D57" s="119" t="s">
        <v>178</v>
      </c>
      <c r="E57" s="147"/>
      <c r="F57" s="68" t="s">
        <v>104</v>
      </c>
      <c r="G57" s="376"/>
      <c r="H57" s="377"/>
    </row>
    <row r="58" spans="1:8" ht="24.75" customHeight="1" x14ac:dyDescent="0.2">
      <c r="A58" s="118">
        <v>8</v>
      </c>
      <c r="B58" s="119" t="s">
        <v>163</v>
      </c>
      <c r="C58" s="119"/>
      <c r="D58" s="119" t="s">
        <v>164</v>
      </c>
      <c r="E58" s="147" t="s">
        <v>179</v>
      </c>
      <c r="F58" s="68" t="s">
        <v>104</v>
      </c>
      <c r="G58" s="122"/>
      <c r="H58" s="123"/>
    </row>
    <row r="59" spans="1:8" ht="28.5" customHeight="1" x14ac:dyDescent="0.2">
      <c r="A59" s="118">
        <v>9</v>
      </c>
      <c r="B59" s="119" t="s">
        <v>165</v>
      </c>
      <c r="C59" s="119"/>
      <c r="D59" s="119" t="s">
        <v>166</v>
      </c>
      <c r="E59" s="147"/>
      <c r="F59" s="68" t="s">
        <v>104</v>
      </c>
      <c r="G59" s="376"/>
      <c r="H59" s="377"/>
    </row>
    <row r="60" spans="1:8" ht="24" x14ac:dyDescent="0.2">
      <c r="A60" s="118">
        <v>10</v>
      </c>
      <c r="B60" s="119" t="s">
        <v>167</v>
      </c>
      <c r="C60" s="119"/>
      <c r="D60" s="119" t="s">
        <v>168</v>
      </c>
      <c r="E60" s="147" t="s">
        <v>180</v>
      </c>
      <c r="F60" s="68" t="s">
        <v>104</v>
      </c>
      <c r="G60" s="376"/>
      <c r="H60" s="377"/>
    </row>
    <row r="61" spans="1:8" x14ac:dyDescent="0.2">
      <c r="A61" s="118"/>
      <c r="B61" s="125"/>
      <c r="C61" s="125"/>
      <c r="D61" s="125"/>
      <c r="E61" s="282"/>
      <c r="F61" s="68" t="s">
        <v>118</v>
      </c>
      <c r="G61" s="376"/>
      <c r="H61" s="377"/>
    </row>
    <row r="62" spans="1:8" x14ac:dyDescent="0.2">
      <c r="A62" s="118"/>
      <c r="B62" s="125"/>
      <c r="C62" s="125"/>
      <c r="D62" s="125"/>
      <c r="E62" s="282"/>
      <c r="F62" s="68" t="s">
        <v>118</v>
      </c>
      <c r="G62" s="376"/>
      <c r="H62" s="377"/>
    </row>
    <row r="63" spans="1:8" x14ac:dyDescent="0.2">
      <c r="A63" s="118"/>
      <c r="B63" s="125"/>
      <c r="C63" s="125"/>
      <c r="D63" s="125"/>
      <c r="E63" s="282"/>
      <c r="F63" s="68" t="s">
        <v>118</v>
      </c>
      <c r="G63" s="376"/>
      <c r="H63" s="377"/>
    </row>
    <row r="64" spans="1:8" x14ac:dyDescent="0.2">
      <c r="A64" s="118"/>
      <c r="B64" s="125"/>
      <c r="C64" s="125"/>
      <c r="D64" s="125"/>
      <c r="E64" s="282"/>
      <c r="F64" s="68" t="s">
        <v>118</v>
      </c>
      <c r="G64" s="376"/>
      <c r="H64" s="377"/>
    </row>
    <row r="65" spans="1:8" x14ac:dyDescent="0.2">
      <c r="A65" s="127"/>
      <c r="B65" s="128" t="s">
        <v>170</v>
      </c>
      <c r="C65" s="128"/>
      <c r="D65" s="129"/>
      <c r="E65" s="283"/>
      <c r="F65" s="68" t="s">
        <v>118</v>
      </c>
      <c r="G65" s="374"/>
      <c r="H65" s="375"/>
    </row>
  </sheetData>
  <mergeCells count="51">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2:H22"/>
    <mergeCell ref="G23:H23"/>
    <mergeCell ref="G24:H24"/>
    <mergeCell ref="G25:H25"/>
    <mergeCell ref="G26:H26"/>
    <mergeCell ref="G27:H27"/>
    <mergeCell ref="G28:H28"/>
    <mergeCell ref="G29:H29"/>
    <mergeCell ref="G30:H30"/>
    <mergeCell ref="G31:H31"/>
    <mergeCell ref="A35:H35"/>
    <mergeCell ref="D37:G37"/>
    <mergeCell ref="D38:G38"/>
    <mergeCell ref="D39:G39"/>
    <mergeCell ref="D40:G40"/>
    <mergeCell ref="G43:H43"/>
    <mergeCell ref="G44:H44"/>
    <mergeCell ref="G45:H45"/>
    <mergeCell ref="G46:H46"/>
    <mergeCell ref="G47:H47"/>
    <mergeCell ref="G48:H48"/>
    <mergeCell ref="G49:H49"/>
    <mergeCell ref="G50:H50"/>
    <mergeCell ref="G51:H51"/>
    <mergeCell ref="G52:H52"/>
    <mergeCell ref="G53:H53"/>
    <mergeCell ref="G56:H56"/>
    <mergeCell ref="G57:H57"/>
    <mergeCell ref="G59:H59"/>
    <mergeCell ref="G65:H65"/>
    <mergeCell ref="G60:H60"/>
    <mergeCell ref="G61:H61"/>
    <mergeCell ref="G62:H62"/>
    <mergeCell ref="G63:H63"/>
    <mergeCell ref="G64:H64"/>
  </mergeCells>
  <phoneticPr fontId="7" type="noConversion"/>
  <conditionalFormatting sqref="F57">
    <cfRule type="cellIs" dxfId="56" priority="7" stopIfTrue="1" operator="equal">
      <formula>"F"</formula>
    </cfRule>
    <cfRule type="cellIs" dxfId="55" priority="8" stopIfTrue="1" operator="equal">
      <formula>"B"</formula>
    </cfRule>
    <cfRule type="cellIs" dxfId="54" priority="9" stopIfTrue="1" operator="equal">
      <formula>"u"</formula>
    </cfRule>
  </conditionalFormatting>
  <conditionalFormatting sqref="F58">
    <cfRule type="cellIs" dxfId="53" priority="1" stopIfTrue="1" operator="equal">
      <formula>"F"</formula>
    </cfRule>
    <cfRule type="cellIs" dxfId="52" priority="2" stopIfTrue="1" operator="equal">
      <formula>"B"</formula>
    </cfRule>
    <cfRule type="cellIs" dxfId="51" priority="3" stopIfTrue="1" operator="equal">
      <formula>"u"</formula>
    </cfRule>
  </conditionalFormatting>
  <conditionalFormatting sqref="F10:F31">
    <cfRule type="cellIs" dxfId="50" priority="25" stopIfTrue="1" operator="equal">
      <formula>"F"</formula>
    </cfRule>
    <cfRule type="cellIs" dxfId="49" priority="26" stopIfTrue="1" operator="equal">
      <formula>"B"</formula>
    </cfRule>
    <cfRule type="cellIs" dxfId="48" priority="27" stopIfTrue="1" operator="equal">
      <formula>"u"</formula>
    </cfRule>
  </conditionalFormatting>
  <conditionalFormatting sqref="F59:F60">
    <cfRule type="cellIs" dxfId="47" priority="4" stopIfTrue="1" operator="equal">
      <formula>"F"</formula>
    </cfRule>
    <cfRule type="cellIs" dxfId="46" priority="5" stopIfTrue="1" operator="equal">
      <formula>"B"</formula>
    </cfRule>
    <cfRule type="cellIs" dxfId="45" priority="6" stopIfTrue="1" operator="equal">
      <formula>"u"</formula>
    </cfRule>
  </conditionalFormatting>
  <conditionalFormatting sqref="F44:F56 F61:F65">
    <cfRule type="cellIs" dxfId="44" priority="10" stopIfTrue="1" operator="equal">
      <formula>"F"</formula>
    </cfRule>
    <cfRule type="cellIs" dxfId="43" priority="11" stopIfTrue="1" operator="equal">
      <formula>"B"</formula>
    </cfRule>
    <cfRule type="cellIs" dxfId="42" priority="12" stopIfTrue="1" operator="equal">
      <formula>"u"</formula>
    </cfRule>
  </conditionalFormatting>
  <dataValidations xWindow="1036" yWindow="549" count="1">
    <dataValidation type="list" showInputMessage="1" showErrorMessage="1" promptTitle="Valid values include:" prompt="U - Untested_x000a_P - Pass_x000a_F - Fail_x000a_B - Blocked_x000a_S - Skipped_x000a_n/a - Not applicable_x000a_" sqref="F20 F21 F54 F55 F56 F57 F58 F59 F60 F10:F19 F22:F23 F24:F31 F44:F53 F61:F65" xr:uid="{00000000-0002-0000-0400-000000000000}">
      <formula1>"U,P,F,B,S,n/a"</formula1>
    </dataValidation>
  </dataValidations>
  <hyperlinks>
    <hyperlink ref="G66" location="'UC002'!A1" display="'UC002'!A1" xr:uid="{00000000-0004-0000-0400-000000000000}"/>
    <hyperlink ref="G2" location="'Assign Bin'!A1" display="UC001-01" xr:uid="{00000000-0004-0000-0400-000001000000}"/>
    <hyperlink ref="G68" location="'UC002'!A1" display="'UC002'!A1" xr:uid="{00000000-0004-0000-0400-000002000000}"/>
    <hyperlink ref="G36" location="'Assign Bin'!A1" display="UC001-02" xr:uid="{00000000-0004-0000-0400-000003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4"/>
  <sheetViews>
    <sheetView workbookViewId="0">
      <pane ySplit="12" topLeftCell="A13" activePane="bottomLeft" state="frozen"/>
      <selection pane="bottomLeft" activeCell="A13" sqref="A13:I13"/>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69" t="str">
        <f ca="1">MID(CELL("filename",A7),FIND("]",CELL("filename"),1)+1,255)</f>
        <v>Release Bin</v>
      </c>
      <c r="B1" s="369"/>
      <c r="C1" s="369"/>
      <c r="D1" s="369"/>
      <c r="E1" s="369"/>
      <c r="F1" s="369"/>
      <c r="G1" s="369"/>
      <c r="H1" s="369"/>
      <c r="I1" s="369"/>
    </row>
    <row r="2" spans="1:9" ht="3.75" customHeight="1" x14ac:dyDescent="0.3">
      <c r="A2" s="41"/>
      <c r="B2" s="41"/>
      <c r="C2" s="41"/>
      <c r="D2" s="41"/>
      <c r="E2" s="41"/>
      <c r="F2" s="41"/>
      <c r="G2" s="41"/>
      <c r="H2" s="41"/>
      <c r="I2" s="41"/>
    </row>
    <row r="3" spans="1:9" s="37" customFormat="1" x14ac:dyDescent="0.2">
      <c r="A3" s="42"/>
      <c r="B3" s="42"/>
      <c r="C3" s="42"/>
      <c r="D3" s="43"/>
      <c r="E3" s="43" t="s">
        <v>102</v>
      </c>
      <c r="F3" s="44"/>
      <c r="G3" s="45"/>
      <c r="H3" s="42"/>
      <c r="I3" s="42"/>
    </row>
    <row r="4" spans="1:9" s="37" customFormat="1" ht="12" x14ac:dyDescent="0.2">
      <c r="A4" s="42"/>
      <c r="B4" s="42"/>
      <c r="C4" s="42"/>
      <c r="D4" s="46" t="s">
        <v>103</v>
      </c>
      <c r="E4" s="47">
        <f>COUNTIF($D$12:$D$65,"U")</f>
        <v>0</v>
      </c>
      <c r="F4" s="48" t="str">
        <f t="shared" ref="F4:F8" si="0">IF($E$9=0,"-",$E4/$E$9)</f>
        <v>-</v>
      </c>
      <c r="G4" s="49">
        <f>SUMIF($D$12:$D$64,"U",$G$12:$G$64)/60</f>
        <v>0</v>
      </c>
      <c r="H4" s="42"/>
      <c r="I4" s="42"/>
    </row>
    <row r="5" spans="1:9" s="37" customFormat="1" ht="12" x14ac:dyDescent="0.2">
      <c r="A5" s="42"/>
      <c r="B5" s="42"/>
      <c r="C5" s="42"/>
      <c r="D5" s="46" t="s">
        <v>104</v>
      </c>
      <c r="E5" s="47">
        <f>COUNTIF($D$12:$D$65,"P")</f>
        <v>0</v>
      </c>
      <c r="F5" s="48" t="str">
        <f t="shared" si="0"/>
        <v>-</v>
      </c>
      <c r="G5" s="50">
        <f>SUMIF($D$12:$D$65,"P",$G$12:$G$65)/60</f>
        <v>0</v>
      </c>
      <c r="H5" s="42"/>
      <c r="I5" s="42"/>
    </row>
    <row r="6" spans="1:9" s="37" customFormat="1" ht="12" x14ac:dyDescent="0.2">
      <c r="A6" s="42"/>
      <c r="B6" s="42"/>
      <c r="C6" s="42"/>
      <c r="D6" s="46" t="s">
        <v>105</v>
      </c>
      <c r="E6" s="47">
        <f>COUNTIF($D$12:$D$65,"F")</f>
        <v>0</v>
      </c>
      <c r="F6" s="48" t="str">
        <f t="shared" si="0"/>
        <v>-</v>
      </c>
      <c r="G6" s="50">
        <f>SUMIF($D$12:$D$65,"F",$G$12:$G$65)/60</f>
        <v>0</v>
      </c>
      <c r="H6" s="42"/>
      <c r="I6" s="42"/>
    </row>
    <row r="7" spans="1:9" s="37" customFormat="1" ht="12" x14ac:dyDescent="0.2">
      <c r="A7" s="51"/>
      <c r="B7" s="51"/>
      <c r="C7" s="52"/>
      <c r="D7" s="46" t="s">
        <v>106</v>
      </c>
      <c r="E7" s="47">
        <f>COUNTIF($D$12:$D$65,"S")</f>
        <v>0</v>
      </c>
      <c r="F7" s="48" t="str">
        <f t="shared" si="0"/>
        <v>-</v>
      </c>
      <c r="G7" s="50">
        <f>SUMIF($D$12:$D$65,"S",$G$12:$G$65)/60</f>
        <v>0</v>
      </c>
      <c r="H7" s="42"/>
      <c r="I7" s="42"/>
    </row>
    <row r="8" spans="1:9" s="37" customFormat="1" ht="12" x14ac:dyDescent="0.2">
      <c r="A8" s="51"/>
      <c r="B8" s="51"/>
      <c r="C8" s="52"/>
      <c r="D8" s="46" t="s">
        <v>107</v>
      </c>
      <c r="E8" s="47">
        <f>COUNTIF($D$12:$D$65,"B")</f>
        <v>0</v>
      </c>
      <c r="F8" s="53" t="str">
        <f t="shared" si="0"/>
        <v>-</v>
      </c>
      <c r="G8" s="50">
        <f>SUMIF($D$12:$D$65,"B",$G$12:$G$65)/60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COUNTIF($D$12:$D$65,"N/A")</f>
        <v>0</v>
      </c>
      <c r="F10" s="60"/>
      <c r="G10" s="61">
        <f>SUMIF($D$12:$D$65,"n/a",$G$12:$G$65)/60</f>
        <v>0</v>
      </c>
      <c r="I10" s="80"/>
    </row>
    <row r="11" spans="1:9" ht="4.5" customHeight="1" x14ac:dyDescent="0.2">
      <c r="A11" s="62"/>
      <c r="B11" s="62"/>
      <c r="C11" s="62"/>
      <c r="D11" s="62"/>
      <c r="E11" s="62"/>
      <c r="F11" s="62"/>
      <c r="G11" s="62"/>
      <c r="H11" s="62"/>
      <c r="I11" s="81"/>
    </row>
    <row r="12" spans="1:9" ht="29.25" customHeight="1" x14ac:dyDescent="0.2">
      <c r="A12" s="63" t="s">
        <v>108</v>
      </c>
      <c r="B12" s="63" t="s">
        <v>109</v>
      </c>
      <c r="C12" s="63" t="s">
        <v>110</v>
      </c>
      <c r="D12" s="63" t="s">
        <v>111</v>
      </c>
      <c r="E12" s="63" t="s">
        <v>112</v>
      </c>
      <c r="F12" s="63" t="s">
        <v>31</v>
      </c>
      <c r="G12" s="63" t="s">
        <v>113</v>
      </c>
      <c r="H12" s="64" t="s">
        <v>65</v>
      </c>
      <c r="I12" s="82"/>
    </row>
    <row r="13" spans="1:9" x14ac:dyDescent="0.2">
      <c r="A13" s="373" t="s">
        <v>181</v>
      </c>
      <c r="B13" s="371"/>
      <c r="C13" s="371"/>
      <c r="D13" s="371"/>
      <c r="E13" s="371"/>
      <c r="F13" s="371"/>
      <c r="G13" s="371"/>
      <c r="H13" s="371"/>
      <c r="I13" s="372"/>
    </row>
    <row r="14" spans="1:9" ht="24" x14ac:dyDescent="0.2">
      <c r="A14" s="65"/>
      <c r="B14" s="148" t="s">
        <v>182</v>
      </c>
      <c r="C14" s="120" t="s">
        <v>183</v>
      </c>
      <c r="D14" s="68"/>
      <c r="E14" s="69"/>
      <c r="F14" s="70"/>
      <c r="G14" s="71"/>
      <c r="H14" s="72"/>
      <c r="I14" s="70"/>
    </row>
    <row r="15" spans="1:9" x14ac:dyDescent="0.2">
      <c r="A15" s="73"/>
      <c r="B15" s="144"/>
      <c r="C15" s="145"/>
      <c r="D15" s="68"/>
      <c r="E15" s="69"/>
      <c r="F15" s="70"/>
      <c r="G15" s="71"/>
      <c r="H15" s="78"/>
      <c r="I15" s="77"/>
    </row>
    <row r="16" spans="1:9" x14ac:dyDescent="0.2">
      <c r="A16" s="73"/>
      <c r="B16" s="144"/>
      <c r="C16" s="74"/>
      <c r="D16" s="68"/>
      <c r="E16" s="69"/>
      <c r="F16" s="70"/>
      <c r="G16" s="71"/>
      <c r="H16" s="78"/>
      <c r="I16" s="77"/>
    </row>
    <row r="17" spans="1:9" x14ac:dyDescent="0.2">
      <c r="A17" s="73"/>
      <c r="B17" s="125"/>
      <c r="C17" s="125"/>
      <c r="D17" s="68"/>
      <c r="E17" s="69"/>
      <c r="F17" s="70"/>
      <c r="G17" s="71"/>
      <c r="H17" s="78"/>
      <c r="I17" s="77"/>
    </row>
    <row r="18" spans="1:9" x14ac:dyDescent="0.2">
      <c r="A18" s="73"/>
      <c r="B18" s="125"/>
      <c r="C18" s="125"/>
      <c r="D18" s="68"/>
      <c r="E18" s="69"/>
      <c r="F18" s="70"/>
      <c r="G18" s="71"/>
      <c r="H18" s="78"/>
      <c r="I18" s="77"/>
    </row>
    <row r="19" spans="1:9" x14ac:dyDescent="0.2">
      <c r="A19" s="73"/>
      <c r="B19" s="125"/>
      <c r="C19" s="125"/>
      <c r="D19" s="68"/>
      <c r="E19" s="69"/>
      <c r="F19" s="70"/>
      <c r="G19" s="71"/>
      <c r="H19" s="78"/>
      <c r="I19" s="77"/>
    </row>
    <row r="20" spans="1:9" x14ac:dyDescent="0.2">
      <c r="A20" s="73"/>
      <c r="B20" s="125"/>
      <c r="C20" s="125"/>
      <c r="D20" s="68"/>
      <c r="E20" s="69"/>
      <c r="F20" s="70"/>
      <c r="G20" s="71"/>
      <c r="H20" s="78"/>
      <c r="I20" s="77"/>
    </row>
    <row r="21" spans="1:9" x14ac:dyDescent="0.2">
      <c r="A21" s="149"/>
      <c r="B21" s="150"/>
      <c r="C21" s="150"/>
      <c r="D21" s="151"/>
      <c r="E21" s="152"/>
      <c r="F21" s="153"/>
      <c r="G21" s="154"/>
      <c r="H21" s="155"/>
      <c r="I21" s="156"/>
    </row>
    <row r="22" spans="1:9" x14ac:dyDescent="0.2">
      <c r="A22" s="73"/>
      <c r="B22" s="125"/>
      <c r="C22" s="125"/>
      <c r="D22" s="68"/>
      <c r="E22" s="76"/>
      <c r="F22" s="77"/>
      <c r="G22" s="71"/>
      <c r="H22" s="78"/>
      <c r="I22" s="77"/>
    </row>
    <row r="23" spans="1:9" x14ac:dyDescent="0.2">
      <c r="A23" s="73"/>
      <c r="B23" s="125"/>
      <c r="C23" s="125"/>
      <c r="D23" s="68"/>
      <c r="E23" s="76"/>
      <c r="F23" s="77"/>
      <c r="G23" s="71"/>
      <c r="H23" s="78"/>
      <c r="I23" s="77"/>
    </row>
    <row r="24" spans="1:9" x14ac:dyDescent="0.2">
      <c r="A24" s="73"/>
      <c r="B24" s="125"/>
      <c r="C24" s="125"/>
      <c r="D24" s="68"/>
      <c r="E24" s="76"/>
      <c r="F24" s="77"/>
      <c r="G24" s="71"/>
      <c r="H24" s="78"/>
      <c r="I24" s="77"/>
    </row>
    <row r="25" spans="1:9" x14ac:dyDescent="0.2">
      <c r="A25" s="73"/>
      <c r="B25" s="125"/>
      <c r="C25" s="125"/>
      <c r="D25" s="68"/>
      <c r="E25" s="76"/>
      <c r="F25" s="77"/>
      <c r="G25" s="71"/>
      <c r="H25" s="78"/>
      <c r="I25" s="77"/>
    </row>
    <row r="26" spans="1:9" x14ac:dyDescent="0.2">
      <c r="A26" s="73"/>
      <c r="B26" s="125"/>
      <c r="C26" s="125"/>
      <c r="D26" s="68"/>
      <c r="E26" s="76"/>
      <c r="F26" s="77"/>
      <c r="G26" s="71"/>
      <c r="H26" s="78"/>
      <c r="I26" s="77"/>
    </row>
    <row r="27" spans="1:9" x14ac:dyDescent="0.2">
      <c r="A27" s="73"/>
      <c r="B27" s="125"/>
      <c r="C27" s="125"/>
      <c r="D27" s="68"/>
      <c r="E27" s="76"/>
      <c r="F27" s="77"/>
      <c r="G27" s="71"/>
      <c r="H27" s="78"/>
      <c r="I27" s="77"/>
    </row>
    <row r="28" spans="1:9" x14ac:dyDescent="0.2">
      <c r="A28" s="73"/>
      <c r="B28" s="125"/>
      <c r="C28" s="125"/>
      <c r="D28" s="68"/>
      <c r="E28" s="76"/>
      <c r="F28" s="77"/>
      <c r="G28" s="71"/>
      <c r="H28" s="78"/>
      <c r="I28" s="77"/>
    </row>
    <row r="29" spans="1:9" x14ac:dyDescent="0.2">
      <c r="A29" s="73"/>
      <c r="B29" s="125"/>
      <c r="C29" s="125"/>
      <c r="D29" s="68"/>
      <c r="E29" s="76"/>
      <c r="F29" s="77"/>
      <c r="G29" s="71"/>
      <c r="H29" s="78"/>
      <c r="I29" s="77"/>
    </row>
    <row r="30" spans="1:9" x14ac:dyDescent="0.2">
      <c r="A30" s="73"/>
      <c r="B30" s="74"/>
      <c r="C30" s="74"/>
      <c r="D30" s="68"/>
      <c r="E30" s="76"/>
      <c r="F30" s="77"/>
      <c r="G30" s="71"/>
      <c r="H30" s="78"/>
      <c r="I30" s="77"/>
    </row>
    <row r="31" spans="1:9" x14ac:dyDescent="0.2">
      <c r="A31" s="73"/>
      <c r="B31" s="75"/>
      <c r="C31" s="74"/>
      <c r="D31" s="68"/>
      <c r="E31" s="76"/>
      <c r="F31" s="77"/>
      <c r="G31" s="71"/>
      <c r="H31" s="78"/>
      <c r="I31" s="77"/>
    </row>
    <row r="32" spans="1:9" x14ac:dyDescent="0.2">
      <c r="A32" s="73"/>
      <c r="B32" s="75"/>
      <c r="C32" s="74"/>
      <c r="D32" s="68"/>
      <c r="E32" s="76"/>
      <c r="F32" s="77"/>
      <c r="G32" s="71"/>
      <c r="H32" s="78"/>
      <c r="I32" s="77"/>
    </row>
    <row r="33" spans="1:9" x14ac:dyDescent="0.2">
      <c r="A33" s="73"/>
      <c r="B33" s="74"/>
      <c r="C33" s="74"/>
      <c r="D33" s="68"/>
      <c r="E33" s="76"/>
      <c r="F33" s="77"/>
      <c r="G33" s="71"/>
      <c r="H33" s="78"/>
      <c r="I33" s="77"/>
    </row>
    <row r="34" spans="1:9" x14ac:dyDescent="0.2">
      <c r="A34" s="73"/>
      <c r="B34" s="75"/>
      <c r="C34" s="74"/>
      <c r="D34" s="68"/>
      <c r="E34" s="76"/>
      <c r="F34" s="77"/>
      <c r="G34" s="71"/>
      <c r="H34" s="78"/>
      <c r="I34" s="77"/>
    </row>
    <row r="35" spans="1:9" x14ac:dyDescent="0.2">
      <c r="A35" s="73"/>
      <c r="B35" s="75"/>
      <c r="C35" s="74"/>
      <c r="D35" s="68"/>
      <c r="E35" s="76"/>
      <c r="F35" s="77"/>
      <c r="G35" s="71"/>
      <c r="H35" s="78"/>
      <c r="I35" s="77"/>
    </row>
    <row r="36" spans="1:9" x14ac:dyDescent="0.2">
      <c r="A36" s="73"/>
      <c r="B36" s="74"/>
      <c r="C36" s="74"/>
      <c r="D36" s="68"/>
      <c r="E36" s="76"/>
      <c r="F36" s="77"/>
      <c r="G36" s="71"/>
      <c r="H36" s="78"/>
      <c r="I36" s="77"/>
    </row>
    <row r="37" spans="1:9" x14ac:dyDescent="0.2">
      <c r="A37" s="73"/>
      <c r="B37" s="75"/>
      <c r="C37" s="74"/>
      <c r="D37" s="68"/>
      <c r="E37" s="76"/>
      <c r="F37" s="77"/>
      <c r="G37" s="71"/>
      <c r="H37" s="78"/>
      <c r="I37" s="77"/>
    </row>
    <row r="38" spans="1:9" x14ac:dyDescent="0.2">
      <c r="A38" s="73"/>
      <c r="B38" s="75"/>
      <c r="C38" s="74"/>
      <c r="D38" s="68"/>
      <c r="E38" s="76"/>
      <c r="F38" s="77"/>
      <c r="G38" s="71"/>
      <c r="H38" s="78"/>
      <c r="I38" s="77"/>
    </row>
    <row r="39" spans="1:9" x14ac:dyDescent="0.2">
      <c r="A39" s="73"/>
      <c r="B39" s="74"/>
      <c r="C39" s="74"/>
      <c r="D39" s="68"/>
      <c r="E39" s="76"/>
      <c r="F39" s="77"/>
      <c r="G39" s="71"/>
      <c r="H39" s="78"/>
      <c r="I39" s="77"/>
    </row>
    <row r="40" spans="1:9" x14ac:dyDescent="0.2">
      <c r="A40" s="73"/>
      <c r="B40" s="75"/>
      <c r="C40" s="74"/>
      <c r="D40" s="68"/>
      <c r="E40" s="76"/>
      <c r="F40" s="77"/>
      <c r="G40" s="71"/>
      <c r="H40" s="78"/>
      <c r="I40" s="77"/>
    </row>
    <row r="41" spans="1:9" x14ac:dyDescent="0.2">
      <c r="A41" s="73"/>
      <c r="B41" s="75"/>
      <c r="C41" s="74"/>
      <c r="D41" s="68"/>
      <c r="E41" s="76"/>
      <c r="F41" s="77"/>
      <c r="G41" s="71"/>
      <c r="H41" s="78"/>
      <c r="I41" s="77"/>
    </row>
    <row r="42" spans="1:9" x14ac:dyDescent="0.2">
      <c r="A42" s="73"/>
      <c r="B42" s="74"/>
      <c r="C42" s="74"/>
      <c r="D42" s="68"/>
      <c r="E42" s="76"/>
      <c r="F42" s="77"/>
      <c r="G42" s="71"/>
      <c r="H42" s="78"/>
      <c r="I42" s="77"/>
    </row>
    <row r="43" spans="1:9" x14ac:dyDescent="0.2">
      <c r="A43" s="73"/>
      <c r="B43" s="75"/>
      <c r="C43" s="74"/>
      <c r="D43" s="68"/>
      <c r="E43" s="76"/>
      <c r="F43" s="77"/>
      <c r="G43" s="71"/>
      <c r="H43" s="78"/>
      <c r="I43" s="77"/>
    </row>
    <row r="44" spans="1:9" x14ac:dyDescent="0.2">
      <c r="A44" s="73"/>
      <c r="B44" s="75"/>
      <c r="C44" s="74"/>
      <c r="D44" s="68"/>
      <c r="E44" s="76"/>
      <c r="F44" s="77"/>
      <c r="G44" s="71"/>
      <c r="H44" s="78"/>
      <c r="I44" s="77"/>
    </row>
    <row r="45" spans="1:9" x14ac:dyDescent="0.2">
      <c r="A45" s="73"/>
      <c r="B45" s="74"/>
      <c r="C45" s="74"/>
      <c r="D45" s="68"/>
      <c r="E45" s="76"/>
      <c r="F45" s="77"/>
      <c r="G45" s="71"/>
      <c r="H45" s="78"/>
      <c r="I45" s="77"/>
    </row>
    <row r="46" spans="1:9" x14ac:dyDescent="0.2">
      <c r="A46" s="73"/>
      <c r="B46" s="75"/>
      <c r="C46" s="74"/>
      <c r="D46" s="68"/>
      <c r="E46" s="76"/>
      <c r="F46" s="77"/>
      <c r="G46" s="71"/>
      <c r="H46" s="78"/>
      <c r="I46" s="77"/>
    </row>
    <row r="47" spans="1:9" x14ac:dyDescent="0.2">
      <c r="A47" s="73"/>
      <c r="B47" s="75"/>
      <c r="C47" s="74"/>
      <c r="D47" s="68"/>
      <c r="E47" s="76"/>
      <c r="F47" s="77"/>
      <c r="G47" s="71"/>
      <c r="H47" s="78"/>
      <c r="I47" s="77"/>
    </row>
    <row r="48" spans="1:9" x14ac:dyDescent="0.2">
      <c r="A48" s="73"/>
      <c r="B48" s="74"/>
      <c r="C48" s="74"/>
      <c r="D48" s="68"/>
      <c r="E48" s="76"/>
      <c r="F48" s="77"/>
      <c r="G48" s="71"/>
      <c r="H48" s="78"/>
      <c r="I48" s="77"/>
    </row>
    <row r="49" spans="1:9" x14ac:dyDescent="0.2">
      <c r="A49" s="73"/>
      <c r="B49" s="75"/>
      <c r="C49" s="74"/>
      <c r="D49" s="68"/>
      <c r="E49" s="76"/>
      <c r="F49" s="77"/>
      <c r="G49" s="71"/>
      <c r="H49" s="78"/>
      <c r="I49" s="77"/>
    </row>
    <row r="50" spans="1:9" x14ac:dyDescent="0.2">
      <c r="A50" s="73"/>
      <c r="B50" s="75"/>
      <c r="C50" s="74"/>
      <c r="D50" s="68"/>
      <c r="E50" s="76"/>
      <c r="F50" s="77"/>
      <c r="G50" s="71"/>
      <c r="H50" s="78"/>
      <c r="I50" s="77"/>
    </row>
    <row r="51" spans="1:9" x14ac:dyDescent="0.2">
      <c r="A51" s="73"/>
      <c r="B51" s="74"/>
      <c r="C51" s="74"/>
      <c r="D51" s="68"/>
      <c r="E51" s="76"/>
      <c r="F51" s="77"/>
      <c r="G51" s="71"/>
      <c r="H51" s="78"/>
      <c r="I51" s="77"/>
    </row>
    <row r="52" spans="1:9" x14ac:dyDescent="0.2">
      <c r="A52" s="73"/>
      <c r="B52" s="75"/>
      <c r="C52" s="74"/>
      <c r="D52" s="68"/>
      <c r="E52" s="76"/>
      <c r="F52" s="77"/>
      <c r="G52" s="71"/>
      <c r="H52" s="78"/>
      <c r="I52" s="77"/>
    </row>
    <row r="53" spans="1:9" x14ac:dyDescent="0.2">
      <c r="A53" s="73"/>
      <c r="B53" s="75"/>
      <c r="C53" s="74"/>
      <c r="D53" s="68"/>
      <c r="E53" s="76"/>
      <c r="F53" s="77"/>
      <c r="G53" s="71"/>
      <c r="H53" s="78"/>
      <c r="I53" s="77"/>
    </row>
    <row r="54" spans="1:9" x14ac:dyDescent="0.2">
      <c r="A54" s="73"/>
      <c r="B54" s="74"/>
      <c r="C54" s="74"/>
      <c r="D54" s="68"/>
      <c r="E54" s="76"/>
      <c r="F54" s="77"/>
      <c r="G54" s="71"/>
      <c r="H54" s="78"/>
      <c r="I54" s="77"/>
    </row>
    <row r="55" spans="1:9" x14ac:dyDescent="0.2">
      <c r="A55" s="73"/>
      <c r="B55" s="75"/>
      <c r="C55" s="74"/>
      <c r="D55" s="68"/>
      <c r="E55" s="76"/>
      <c r="F55" s="77"/>
      <c r="G55" s="71"/>
      <c r="H55" s="78"/>
      <c r="I55" s="77"/>
    </row>
    <row r="56" spans="1:9" x14ac:dyDescent="0.2">
      <c r="A56" s="73"/>
      <c r="B56" s="75"/>
      <c r="C56" s="74"/>
      <c r="D56" s="68"/>
      <c r="E56" s="76"/>
      <c r="F56" s="77"/>
      <c r="G56" s="71"/>
      <c r="H56" s="78"/>
      <c r="I56" s="77"/>
    </row>
    <row r="57" spans="1:9" x14ac:dyDescent="0.2">
      <c r="A57" s="73"/>
      <c r="B57" s="74"/>
      <c r="C57" s="74"/>
      <c r="D57" s="68"/>
      <c r="E57" s="76"/>
      <c r="F57" s="77"/>
      <c r="G57" s="71"/>
      <c r="H57" s="78"/>
      <c r="I57" s="77"/>
    </row>
    <row r="58" spans="1:9" x14ac:dyDescent="0.2">
      <c r="A58" s="73"/>
      <c r="B58" s="75"/>
      <c r="C58" s="74"/>
      <c r="D58" s="68"/>
      <c r="E58" s="76"/>
      <c r="F58" s="77"/>
      <c r="G58" s="71"/>
      <c r="H58" s="78"/>
      <c r="I58" s="77"/>
    </row>
    <row r="59" spans="1:9" x14ac:dyDescent="0.2">
      <c r="A59" s="73"/>
      <c r="B59" s="75"/>
      <c r="C59" s="74"/>
      <c r="D59" s="68"/>
      <c r="E59" s="76"/>
      <c r="F59" s="77"/>
      <c r="G59" s="71"/>
      <c r="H59" s="78"/>
      <c r="I59" s="77"/>
    </row>
    <row r="60" spans="1:9" x14ac:dyDescent="0.2">
      <c r="A60" s="73"/>
      <c r="B60" s="74"/>
      <c r="C60" s="74"/>
      <c r="D60" s="68"/>
      <c r="E60" s="76"/>
      <c r="F60" s="77"/>
      <c r="G60" s="71"/>
      <c r="H60" s="78"/>
      <c r="I60" s="77"/>
    </row>
    <row r="61" spans="1:9" x14ac:dyDescent="0.2">
      <c r="A61" s="73"/>
      <c r="B61" s="75"/>
      <c r="C61" s="74"/>
      <c r="D61" s="68"/>
      <c r="E61" s="76"/>
      <c r="F61" s="77"/>
      <c r="G61" s="71"/>
      <c r="H61" s="78"/>
      <c r="I61" s="77"/>
    </row>
    <row r="62" spans="1:9" x14ac:dyDescent="0.2">
      <c r="A62" s="73"/>
      <c r="B62" s="75"/>
      <c r="C62" s="74"/>
      <c r="D62" s="68"/>
      <c r="E62" s="76"/>
      <c r="F62" s="77"/>
      <c r="G62" s="71"/>
      <c r="H62" s="78"/>
      <c r="I62" s="77"/>
    </row>
    <row r="63" spans="1:9" x14ac:dyDescent="0.2">
      <c r="A63" s="73"/>
      <c r="B63" s="74"/>
      <c r="C63" s="74"/>
      <c r="D63" s="68"/>
      <c r="E63" s="76"/>
      <c r="F63" s="77"/>
      <c r="G63" s="71"/>
      <c r="H63" s="78"/>
      <c r="I63" s="77"/>
    </row>
    <row r="64" spans="1:9" x14ac:dyDescent="0.2">
      <c r="A64" s="73"/>
      <c r="B64" s="74"/>
      <c r="C64" s="74"/>
      <c r="D64" s="68"/>
      <c r="E64" s="76"/>
      <c r="F64" s="77"/>
      <c r="G64" s="71"/>
      <c r="H64" s="78"/>
      <c r="I64" s="77"/>
    </row>
    <row r="65" spans="1:9" x14ac:dyDescent="0.2">
      <c r="A65" s="373"/>
      <c r="B65" s="371"/>
      <c r="C65" s="371"/>
      <c r="D65" s="371"/>
      <c r="E65" s="371"/>
      <c r="F65" s="371"/>
      <c r="G65" s="371"/>
      <c r="H65" s="371"/>
      <c r="I65" s="372"/>
    </row>
    <row r="66" spans="1:9" s="38" customFormat="1" ht="36" customHeight="1" x14ac:dyDescent="0.2">
      <c r="A66" s="73"/>
      <c r="B66" s="119"/>
      <c r="C66" s="120"/>
      <c r="D66" s="68"/>
      <c r="E66" s="69"/>
      <c r="F66" s="70"/>
      <c r="G66" s="71"/>
      <c r="H66" s="78"/>
      <c r="I66" s="77"/>
    </row>
    <row r="67" spans="1:9" s="38" customFormat="1" ht="36" customHeight="1" x14ac:dyDescent="0.2">
      <c r="A67" s="73"/>
      <c r="B67" s="157"/>
      <c r="C67" s="145"/>
      <c r="D67" s="68"/>
      <c r="E67" s="69"/>
      <c r="F67" s="70"/>
      <c r="G67" s="71"/>
      <c r="H67" s="78"/>
      <c r="I67" s="77"/>
    </row>
    <row r="68" spans="1:9" s="38" customFormat="1" ht="36" customHeight="1" x14ac:dyDescent="0.2">
      <c r="A68" s="73"/>
      <c r="B68" s="157"/>
      <c r="C68" s="74"/>
      <c r="D68" s="68"/>
      <c r="E68" s="69"/>
      <c r="F68" s="70"/>
      <c r="G68" s="71"/>
      <c r="H68" s="78"/>
      <c r="I68" s="77"/>
    </row>
    <row r="69" spans="1:9" s="38" customFormat="1" ht="36" customHeight="1" x14ac:dyDescent="0.2">
      <c r="A69" s="73"/>
      <c r="B69" s="125"/>
      <c r="C69" s="125"/>
      <c r="D69" s="68"/>
      <c r="E69" s="69"/>
      <c r="F69" s="70"/>
      <c r="G69" s="71"/>
      <c r="H69" s="78"/>
      <c r="I69" s="77"/>
    </row>
    <row r="70" spans="1:9" s="38" customFormat="1" ht="36" customHeight="1" x14ac:dyDescent="0.2">
      <c r="A70" s="73"/>
      <c r="B70" s="125"/>
      <c r="C70" s="125"/>
      <c r="D70" s="68"/>
      <c r="E70" s="69"/>
      <c r="F70" s="70"/>
      <c r="G70" s="71"/>
      <c r="H70" s="78"/>
      <c r="I70" s="77"/>
    </row>
    <row r="71" spans="1:9" s="38" customFormat="1" ht="36" customHeight="1" x14ac:dyDescent="0.2">
      <c r="A71" s="73"/>
      <c r="B71" s="125"/>
      <c r="C71" s="125"/>
      <c r="D71" s="68"/>
      <c r="E71" s="69"/>
      <c r="F71" s="70"/>
      <c r="G71" s="71"/>
      <c r="H71" s="78"/>
      <c r="I71" s="77"/>
    </row>
    <row r="72" spans="1:9" s="38" customFormat="1" ht="36" customHeight="1" x14ac:dyDescent="0.2">
      <c r="A72" s="73"/>
      <c r="B72" s="125"/>
      <c r="C72" s="125"/>
      <c r="D72" s="68"/>
      <c r="E72" s="69"/>
      <c r="F72" s="70"/>
      <c r="G72" s="71"/>
      <c r="H72" s="78"/>
      <c r="I72" s="77"/>
    </row>
    <row r="73" spans="1:9" s="38" customFormat="1" ht="198.95" customHeight="1" x14ac:dyDescent="0.2">
      <c r="A73" s="73"/>
      <c r="B73" s="125"/>
      <c r="C73" s="125"/>
      <c r="D73" s="68"/>
      <c r="E73" s="152"/>
      <c r="F73" s="153"/>
      <c r="G73" s="154"/>
      <c r="H73" s="78"/>
      <c r="I73" s="77"/>
    </row>
    <row r="74" spans="1:9" s="38" customFormat="1" x14ac:dyDescent="0.2">
      <c r="A74" s="73">
        <f>MAX(A$12:A73)+1</f>
        <v>1</v>
      </c>
      <c r="B74" s="74"/>
      <c r="C74" s="74"/>
      <c r="D74" s="68" t="s">
        <v>118</v>
      </c>
      <c r="E74" s="76"/>
      <c r="F74" s="77"/>
      <c r="G74" s="71"/>
      <c r="H74" s="78"/>
      <c r="I74" s="77"/>
    </row>
    <row r="75" spans="1:9" x14ac:dyDescent="0.2">
      <c r="A75" s="73">
        <f>MAX(A$12:A74)+1</f>
        <v>2</v>
      </c>
      <c r="B75" s="75"/>
      <c r="C75" s="74"/>
      <c r="D75" s="68" t="s">
        <v>118</v>
      </c>
      <c r="E75" s="76"/>
      <c r="F75" s="77"/>
      <c r="G75" s="71"/>
      <c r="H75" s="78"/>
      <c r="I75" s="77"/>
    </row>
    <row r="76" spans="1:9" x14ac:dyDescent="0.2">
      <c r="A76" s="73">
        <f>MAX(A$12:A75)+1</f>
        <v>3</v>
      </c>
      <c r="B76" s="75"/>
      <c r="C76" s="74"/>
      <c r="D76" s="68" t="s">
        <v>118</v>
      </c>
      <c r="E76" s="76"/>
      <c r="F76" s="77"/>
      <c r="G76" s="71"/>
      <c r="H76" s="78"/>
      <c r="I76" s="77"/>
    </row>
    <row r="77" spans="1:9" x14ac:dyDescent="0.2">
      <c r="A77" s="73">
        <f>MAX(A$12:A76)+1</f>
        <v>4</v>
      </c>
      <c r="B77" s="74"/>
      <c r="C77" s="74"/>
      <c r="D77" s="68" t="s">
        <v>118</v>
      </c>
      <c r="E77" s="76"/>
      <c r="F77" s="77"/>
      <c r="G77" s="71"/>
      <c r="H77" s="78"/>
      <c r="I77" s="77"/>
    </row>
    <row r="78" spans="1:9" x14ac:dyDescent="0.2">
      <c r="A78" s="73">
        <f>MAX(A$12:A77)+1</f>
        <v>5</v>
      </c>
      <c r="B78" s="74"/>
      <c r="C78" s="74"/>
      <c r="D78" s="68" t="s">
        <v>118</v>
      </c>
      <c r="E78" s="76"/>
      <c r="F78" s="77"/>
      <c r="G78" s="71"/>
      <c r="H78" s="78"/>
      <c r="I78" s="77"/>
    </row>
    <row r="79" spans="1:9" x14ac:dyDescent="0.2">
      <c r="A79" s="73">
        <f>MAX(A$12:A78)+1</f>
        <v>6</v>
      </c>
      <c r="B79" s="75"/>
      <c r="C79" s="74"/>
      <c r="D79" s="68" t="s">
        <v>118</v>
      </c>
      <c r="E79" s="76"/>
      <c r="F79" s="77"/>
      <c r="G79" s="71"/>
      <c r="H79" s="78"/>
      <c r="I79" s="77"/>
    </row>
    <row r="80" spans="1:9" x14ac:dyDescent="0.2">
      <c r="A80" s="73">
        <f>MAX(A$12:A79)+1</f>
        <v>7</v>
      </c>
      <c r="B80" s="75"/>
      <c r="C80" s="74"/>
      <c r="D80" s="68" t="s">
        <v>118</v>
      </c>
      <c r="E80" s="76"/>
      <c r="F80" s="77"/>
      <c r="G80" s="71"/>
      <c r="H80" s="78"/>
      <c r="I80" s="77"/>
    </row>
    <row r="81" spans="1:9" x14ac:dyDescent="0.2">
      <c r="A81" s="73">
        <f>MAX(A$12:A80)+1</f>
        <v>8</v>
      </c>
      <c r="B81" s="74"/>
      <c r="C81" s="74"/>
      <c r="D81" s="68" t="s">
        <v>118</v>
      </c>
      <c r="E81" s="76"/>
      <c r="F81" s="77"/>
      <c r="G81" s="71"/>
      <c r="H81" s="78"/>
      <c r="I81" s="77"/>
    </row>
    <row r="82" spans="1:9" x14ac:dyDescent="0.2">
      <c r="A82" s="73">
        <f>MAX(A$12:A81)+1</f>
        <v>9</v>
      </c>
      <c r="B82" s="75"/>
      <c r="C82" s="74"/>
      <c r="D82" s="68" t="s">
        <v>118</v>
      </c>
      <c r="E82" s="76"/>
      <c r="F82" s="77"/>
      <c r="G82" s="71"/>
      <c r="H82" s="78"/>
      <c r="I82" s="77"/>
    </row>
    <row r="83" spans="1:9" x14ac:dyDescent="0.2">
      <c r="A83" s="73">
        <f>MAX(A$12:A82)+1</f>
        <v>10</v>
      </c>
      <c r="B83" s="74"/>
      <c r="C83" s="74"/>
      <c r="D83" s="68" t="s">
        <v>118</v>
      </c>
      <c r="E83" s="76"/>
      <c r="F83" s="77"/>
      <c r="G83" s="71"/>
      <c r="H83" s="78"/>
      <c r="I83" s="77"/>
    </row>
    <row r="84" spans="1:9" x14ac:dyDescent="0.2">
      <c r="A84" s="73">
        <f>MAX(A$12:A83)+1</f>
        <v>11</v>
      </c>
      <c r="B84" s="75"/>
      <c r="C84" s="74"/>
      <c r="D84" s="68" t="s">
        <v>118</v>
      </c>
      <c r="E84" s="76"/>
      <c r="F84" s="77"/>
      <c r="G84" s="71"/>
      <c r="H84" s="78"/>
      <c r="I84" s="77"/>
    </row>
  </sheetData>
  <mergeCells count="3">
    <mergeCell ref="A1:I1"/>
    <mergeCell ref="A13:I13"/>
    <mergeCell ref="A65:I65"/>
  </mergeCells>
  <phoneticPr fontId="7" type="noConversion"/>
  <conditionalFormatting sqref="D14:D64 D66:D84">
    <cfRule type="cellIs" dxfId="41" priority="1" stopIfTrue="1" operator="equal">
      <formula>"F"</formula>
    </cfRule>
    <cfRule type="cellIs" dxfId="40" priority="2" stopIfTrue="1" operator="equal">
      <formula>"B"</formula>
    </cfRule>
    <cfRule type="cellIs" dxfId="39" priority="3" stopIfTrue="1" operator="equal">
      <formula>"u"</formula>
    </cfRule>
  </conditionalFormatting>
  <dataValidations count="3">
    <dataValidation allowBlank="1" showErrorMessage="1" sqref="A12:B12" xr:uid="{00000000-0002-0000-0500-000000000000}"/>
    <dataValidation allowBlank="1" showErrorMessage="1" promptTitle="Valid values include:" sqref="D12" xr:uid="{00000000-0002-0000-0500-000001000000}"/>
    <dataValidation type="list" showInputMessage="1" showErrorMessage="1" promptTitle="Valid values include:" prompt="U - Untested_x000a_P - Pass_x000a_F - Fail_x000a_B - Blocked_x000a_S - Skipped_x000a_n/a - Not applicable_x000a_" sqref="D57 D58 D59 D60 D61 D62 D63 D64 D66 D67 D68 D69 D70 D71 D72 D73 D74 D75 D76 D77 D78 D79 D80 D81 D82 D83 D84 D14:D21 D22:D56" xr:uid="{00000000-0002-0000-0500-000002000000}">
      <formula1>"U,P,F,B,S,n/a"</formula1>
    </dataValidation>
  </dataValidations>
  <hyperlinks>
    <hyperlink ref="B14" location="'UC002 Test Cases'!A1" display="Release Bin From Bin" xr:uid="{00000000-0004-0000-05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50529"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0529" r:id="rId3"/>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9"/>
  <sheetViews>
    <sheetView workbookViewId="0">
      <selection activeCell="F35" sqref="F35"/>
    </sheetView>
  </sheetViews>
  <sheetFormatPr defaultColWidth="9" defaultRowHeight="12.75" x14ac:dyDescent="0.2"/>
  <cols>
    <col min="1" max="1" width="3.140625" customWidth="1"/>
    <col min="2" max="2" width="32.140625" customWidth="1"/>
    <col min="3" max="3" width="15" customWidth="1"/>
    <col min="4" max="4" width="30.42578125" customWidth="1"/>
    <col min="5" max="5" width="19.85546875" customWidth="1"/>
    <col min="6" max="6" width="9.140625" customWidth="1"/>
    <col min="7" max="7" width="12.140625" customWidth="1"/>
  </cols>
  <sheetData>
    <row r="1" spans="1:8" ht="15.75" x14ac:dyDescent="0.2">
      <c r="A1" s="385" t="s">
        <v>184</v>
      </c>
      <c r="B1" s="385"/>
      <c r="C1" s="385"/>
      <c r="D1" s="385"/>
      <c r="E1" s="385"/>
      <c r="F1" s="385"/>
      <c r="G1" s="385"/>
      <c r="H1" s="385"/>
    </row>
    <row r="2" spans="1:8" x14ac:dyDescent="0.2">
      <c r="A2" s="85"/>
      <c r="B2" s="86" t="s">
        <v>120</v>
      </c>
      <c r="C2" s="86"/>
      <c r="D2" s="87" t="s">
        <v>534</v>
      </c>
      <c r="E2" s="88"/>
      <c r="F2" s="89" t="s">
        <v>121</v>
      </c>
      <c r="G2" s="90" t="s">
        <v>185</v>
      </c>
      <c r="H2" s="91"/>
    </row>
    <row r="3" spans="1:8" x14ac:dyDescent="0.2">
      <c r="A3" s="92"/>
      <c r="B3" s="93" t="s">
        <v>123</v>
      </c>
      <c r="C3" s="94"/>
      <c r="D3" s="386" t="s">
        <v>68</v>
      </c>
      <c r="E3" s="387"/>
      <c r="F3" s="388"/>
      <c r="G3" s="389"/>
      <c r="H3" s="91"/>
    </row>
    <row r="4" spans="1:8" x14ac:dyDescent="0.2">
      <c r="A4" s="95"/>
      <c r="B4" s="93" t="s">
        <v>125</v>
      </c>
      <c r="C4" s="94"/>
      <c r="D4" s="386" t="s">
        <v>68</v>
      </c>
      <c r="E4" s="387"/>
      <c r="F4" s="388"/>
      <c r="G4" s="389"/>
      <c r="H4" s="91"/>
    </row>
    <row r="5" spans="1:8" x14ac:dyDescent="0.2">
      <c r="A5" s="95"/>
      <c r="B5" s="93" t="s">
        <v>126</v>
      </c>
      <c r="C5" s="94"/>
      <c r="D5" s="386" t="s">
        <v>186</v>
      </c>
      <c r="E5" s="387"/>
      <c r="F5" s="388"/>
      <c r="G5" s="389"/>
      <c r="H5" s="91"/>
    </row>
    <row r="6" spans="1:8" x14ac:dyDescent="0.2">
      <c r="A6" s="97"/>
      <c r="B6" s="98" t="s">
        <v>128</v>
      </c>
      <c r="C6" s="141"/>
      <c r="D6" s="378" t="s">
        <v>535</v>
      </c>
      <c r="E6" s="379"/>
      <c r="F6" s="379"/>
      <c r="G6" s="380"/>
      <c r="H6" s="100"/>
    </row>
    <row r="7" spans="1:8" x14ac:dyDescent="0.2">
      <c r="A7" s="101"/>
      <c r="B7" s="102" t="s">
        <v>130</v>
      </c>
      <c r="C7" s="102"/>
      <c r="D7" s="103"/>
      <c r="E7" s="104"/>
      <c r="F7" s="105" t="s">
        <v>131</v>
      </c>
      <c r="G7" s="106" t="s">
        <v>132</v>
      </c>
      <c r="H7" s="107"/>
    </row>
    <row r="8" spans="1:8" x14ac:dyDescent="0.2">
      <c r="A8" s="108"/>
      <c r="B8" s="109" t="s">
        <v>133</v>
      </c>
      <c r="C8" s="109"/>
      <c r="D8" s="142"/>
      <c r="E8" s="143"/>
      <c r="F8" s="112" t="s">
        <v>134</v>
      </c>
      <c r="G8" s="113" t="s">
        <v>135</v>
      </c>
      <c r="H8" s="114"/>
    </row>
    <row r="9" spans="1:8" ht="25.5" x14ac:dyDescent="0.2">
      <c r="A9" s="115" t="s">
        <v>136</v>
      </c>
      <c r="B9" s="116" t="s">
        <v>137</v>
      </c>
      <c r="C9" s="116" t="s">
        <v>138</v>
      </c>
      <c r="D9" s="116" t="s">
        <v>139</v>
      </c>
      <c r="E9" s="116" t="s">
        <v>140</v>
      </c>
      <c r="F9" s="117" t="s">
        <v>141</v>
      </c>
      <c r="G9" s="381" t="s">
        <v>142</v>
      </c>
      <c r="H9" s="382"/>
    </row>
    <row r="10" spans="1:8" x14ac:dyDescent="0.2">
      <c r="A10" s="118">
        <v>1</v>
      </c>
      <c r="B10" s="119" t="s">
        <v>143</v>
      </c>
      <c r="C10" s="119" t="s">
        <v>187</v>
      </c>
      <c r="D10" s="120" t="s">
        <v>145</v>
      </c>
      <c r="E10" s="121"/>
      <c r="F10" s="68" t="s">
        <v>104</v>
      </c>
      <c r="G10" s="383"/>
      <c r="H10" s="384"/>
    </row>
    <row r="11" spans="1:8" x14ac:dyDescent="0.2">
      <c r="A11" s="118">
        <v>2</v>
      </c>
      <c r="B11" s="144" t="s">
        <v>188</v>
      </c>
      <c r="C11" s="158"/>
      <c r="D11" s="145" t="s">
        <v>189</v>
      </c>
      <c r="E11" s="146"/>
      <c r="F11" s="68" t="s">
        <v>104</v>
      </c>
      <c r="G11" s="376"/>
      <c r="H11" s="377"/>
    </row>
    <row r="12" spans="1:8" ht="24" x14ac:dyDescent="0.2">
      <c r="A12" s="118">
        <v>3</v>
      </c>
      <c r="B12" s="159" t="s">
        <v>190</v>
      </c>
      <c r="C12" s="160"/>
      <c r="D12" s="145" t="s">
        <v>186</v>
      </c>
      <c r="E12" s="146" t="s">
        <v>191</v>
      </c>
      <c r="F12" s="68" t="s">
        <v>104</v>
      </c>
      <c r="G12" s="376"/>
      <c r="H12" s="377"/>
    </row>
    <row r="13" spans="1:8" x14ac:dyDescent="0.2">
      <c r="A13" s="118">
        <v>4</v>
      </c>
      <c r="B13" s="125"/>
      <c r="C13" s="125"/>
      <c r="D13" s="125"/>
      <c r="E13" s="126"/>
      <c r="F13" s="68" t="s">
        <v>118</v>
      </c>
      <c r="G13" s="376"/>
      <c r="H13" s="377"/>
    </row>
    <row r="14" spans="1:8" x14ac:dyDescent="0.2">
      <c r="A14" s="118">
        <v>5</v>
      </c>
      <c r="B14" s="125"/>
      <c r="C14" s="125"/>
      <c r="D14" s="125"/>
      <c r="E14" s="126"/>
      <c r="F14" s="68" t="s">
        <v>118</v>
      </c>
      <c r="G14" s="376"/>
      <c r="H14" s="377"/>
    </row>
    <row r="15" spans="1:8" x14ac:dyDescent="0.2">
      <c r="A15" s="118">
        <v>6</v>
      </c>
      <c r="B15" s="125"/>
      <c r="C15" s="125"/>
      <c r="D15" s="125"/>
      <c r="E15" s="126"/>
      <c r="F15" s="68" t="s">
        <v>118</v>
      </c>
      <c r="G15" s="376"/>
      <c r="H15" s="377"/>
    </row>
    <row r="16" spans="1:8" x14ac:dyDescent="0.2">
      <c r="A16" s="118">
        <v>7</v>
      </c>
      <c r="B16" s="119"/>
      <c r="C16" s="119"/>
      <c r="D16" s="119"/>
      <c r="E16" s="147"/>
      <c r="F16" s="68" t="s">
        <v>118</v>
      </c>
      <c r="G16" s="376"/>
      <c r="H16" s="377"/>
    </row>
    <row r="17" spans="1:8" x14ac:dyDescent="0.2">
      <c r="A17" s="118">
        <v>8</v>
      </c>
      <c r="B17" s="119"/>
      <c r="C17" s="119"/>
      <c r="D17" s="125"/>
      <c r="E17" s="126"/>
      <c r="F17" s="68" t="s">
        <v>118</v>
      </c>
      <c r="G17" s="376"/>
      <c r="H17" s="377"/>
    </row>
    <row r="18" spans="1:8" x14ac:dyDescent="0.2">
      <c r="A18" s="118">
        <v>9</v>
      </c>
      <c r="B18" s="125"/>
      <c r="C18" s="125"/>
      <c r="D18" s="125"/>
      <c r="E18" s="126"/>
      <c r="F18" s="68" t="s">
        <v>118</v>
      </c>
      <c r="G18" s="376"/>
      <c r="H18" s="377"/>
    </row>
    <row r="19" spans="1:8" x14ac:dyDescent="0.2">
      <c r="A19" s="118">
        <v>10</v>
      </c>
      <c r="B19" s="125"/>
      <c r="C19" s="125"/>
      <c r="D19" s="119"/>
      <c r="E19" s="147"/>
      <c r="F19" s="68" t="s">
        <v>118</v>
      </c>
      <c r="G19" s="376"/>
      <c r="H19" s="377"/>
    </row>
    <row r="20" spans="1:8" x14ac:dyDescent="0.2">
      <c r="A20" s="118">
        <v>11</v>
      </c>
      <c r="B20" s="119"/>
      <c r="C20" s="119"/>
      <c r="D20" s="119"/>
      <c r="E20" s="147"/>
      <c r="F20" s="68" t="s">
        <v>118</v>
      </c>
      <c r="G20" s="376"/>
      <c r="H20" s="377"/>
    </row>
    <row r="21" spans="1:8" x14ac:dyDescent="0.2">
      <c r="A21" s="118">
        <v>12</v>
      </c>
      <c r="B21" s="119"/>
      <c r="C21" s="119"/>
      <c r="D21" s="119"/>
      <c r="E21" s="147"/>
      <c r="F21" s="68" t="s">
        <v>118</v>
      </c>
      <c r="G21" s="376"/>
      <c r="H21" s="377"/>
    </row>
    <row r="22" spans="1:8" x14ac:dyDescent="0.2">
      <c r="A22" s="118">
        <v>13</v>
      </c>
      <c r="B22" s="119"/>
      <c r="C22" s="119"/>
      <c r="D22" s="119"/>
      <c r="E22" s="147"/>
      <c r="F22" s="68" t="s">
        <v>118</v>
      </c>
      <c r="G22" s="376"/>
      <c r="H22" s="377"/>
    </row>
    <row r="23" spans="1:8" x14ac:dyDescent="0.2">
      <c r="A23" s="118">
        <v>14</v>
      </c>
      <c r="B23" s="119"/>
      <c r="C23" s="119"/>
      <c r="D23" s="119"/>
      <c r="E23" s="147"/>
      <c r="F23" s="68" t="s">
        <v>118</v>
      </c>
      <c r="G23" s="376"/>
      <c r="H23" s="377"/>
    </row>
    <row r="24" spans="1:8" x14ac:dyDescent="0.2">
      <c r="A24" s="118">
        <v>15</v>
      </c>
      <c r="B24" s="125"/>
      <c r="C24" s="125"/>
      <c r="D24" s="125"/>
      <c r="E24" s="126"/>
      <c r="F24" s="68" t="s">
        <v>118</v>
      </c>
      <c r="G24" s="376"/>
      <c r="H24" s="377"/>
    </row>
    <row r="25" spans="1:8" x14ac:dyDescent="0.2">
      <c r="A25" s="118">
        <v>16</v>
      </c>
      <c r="B25" s="125"/>
      <c r="C25" s="125"/>
      <c r="D25" s="125"/>
      <c r="E25" s="126"/>
      <c r="F25" s="68" t="s">
        <v>118</v>
      </c>
      <c r="G25" s="376"/>
      <c r="H25" s="377"/>
    </row>
    <row r="26" spans="1:8" x14ac:dyDescent="0.2">
      <c r="A26" s="118">
        <v>17</v>
      </c>
      <c r="B26" s="125"/>
      <c r="C26" s="125"/>
      <c r="D26" s="125"/>
      <c r="E26" s="126"/>
      <c r="F26" s="68" t="s">
        <v>118</v>
      </c>
      <c r="G26" s="376"/>
      <c r="H26" s="377"/>
    </row>
    <row r="27" spans="1:8" x14ac:dyDescent="0.2">
      <c r="A27" s="118">
        <v>18</v>
      </c>
      <c r="B27" s="125"/>
      <c r="C27" s="125"/>
      <c r="D27" s="125"/>
      <c r="E27" s="126"/>
      <c r="F27" s="68" t="s">
        <v>118</v>
      </c>
      <c r="G27" s="376"/>
      <c r="H27" s="377"/>
    </row>
    <row r="28" spans="1:8" x14ac:dyDescent="0.2">
      <c r="A28" s="118">
        <v>19</v>
      </c>
      <c r="B28" s="125"/>
      <c r="C28" s="125"/>
      <c r="D28" s="125"/>
      <c r="E28" s="126"/>
      <c r="F28" s="68" t="s">
        <v>118</v>
      </c>
      <c r="G28" s="376"/>
      <c r="H28" s="377"/>
    </row>
    <row r="29" spans="1:8" x14ac:dyDescent="0.2">
      <c r="A29" s="118">
        <v>20</v>
      </c>
      <c r="B29" s="125"/>
      <c r="C29" s="125"/>
      <c r="D29" s="125"/>
      <c r="E29" s="126"/>
      <c r="F29" s="68" t="s">
        <v>118</v>
      </c>
      <c r="G29" s="376"/>
      <c r="H29" s="377"/>
    </row>
    <row r="30" spans="1:8" x14ac:dyDescent="0.2">
      <c r="A30" s="127"/>
      <c r="B30" s="128" t="s">
        <v>170</v>
      </c>
      <c r="C30" s="128"/>
      <c r="D30" s="129"/>
      <c r="E30" s="130"/>
      <c r="F30" s="68" t="s">
        <v>118</v>
      </c>
      <c r="G30" s="374"/>
      <c r="H30" s="375"/>
    </row>
    <row r="32" spans="1:8" ht="16.5" customHeight="1" x14ac:dyDescent="0.2"/>
    <row r="34" ht="16.5" customHeight="1" x14ac:dyDescent="0.2"/>
    <row r="36" ht="12.75" customHeight="1" x14ac:dyDescent="0.2"/>
    <row r="39" ht="13.5" customHeight="1" x14ac:dyDescent="0.2"/>
  </sheetData>
  <mergeCells count="27">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9:H29"/>
    <mergeCell ref="G30:H30"/>
    <mergeCell ref="G24:H24"/>
    <mergeCell ref="G25:H25"/>
    <mergeCell ref="G26:H26"/>
    <mergeCell ref="G27:H27"/>
    <mergeCell ref="G28:H28"/>
  </mergeCells>
  <phoneticPr fontId="7" type="noConversion"/>
  <conditionalFormatting sqref="F10:F30">
    <cfRule type="cellIs" dxfId="38" priority="1" stopIfTrue="1" operator="equal">
      <formula>"F"</formula>
    </cfRule>
    <cfRule type="cellIs" dxfId="37" priority="2" stopIfTrue="1" operator="equal">
      <formula>"B"</formula>
    </cfRule>
    <cfRule type="cellIs" dxfId="36"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30" xr:uid="{00000000-0002-0000-0600-000000000000}">
      <formula1>"U,P,F,B,S,n/a"</formula1>
    </dataValidation>
  </dataValidations>
  <hyperlinks>
    <hyperlink ref="G35" location="'UC002'!A1" display="'UC002'!A1" xr:uid="{00000000-0004-0000-0600-000000000000}"/>
    <hyperlink ref="G66" location="'UC002'!A1" display="'UC002'!A1" xr:uid="{00000000-0004-0000-0600-000001000000}"/>
    <hyperlink ref="G2" location="'Release Bin'!A1" display="UC002-01" xr:uid="{00000000-0004-0000-0600-000002000000}"/>
    <hyperlink ref="G36" location="'UC002'!A1" display="'UC002'!A1" xr:uid="{00000000-0004-0000-0600-000003000000}"/>
    <hyperlink ref="G68" location="'UC002'!A1" display="'UC002'!A1" xr:uid="{00000000-0004-0000-0600-000004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4"/>
  <sheetViews>
    <sheetView workbookViewId="0">
      <pane ySplit="12" topLeftCell="A13" activePane="bottomLeft" state="frozen"/>
      <selection pane="bottomLeft" activeCell="C39" sqref="C39"/>
    </sheetView>
  </sheetViews>
  <sheetFormatPr defaultColWidth="9.140625" defaultRowHeight="12.75" x14ac:dyDescent="0.2"/>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x14ac:dyDescent="0.3">
      <c r="A1" s="369" t="str">
        <f ca="1">MID(CELL("filename",A7),FIND("]",CELL("filename"),1)+1,255)</f>
        <v>Adjust Blend Amount</v>
      </c>
      <c r="B1" s="369"/>
      <c r="C1" s="369"/>
      <c r="D1" s="369"/>
      <c r="E1" s="369"/>
      <c r="F1" s="369"/>
      <c r="G1" s="369"/>
      <c r="H1" s="369"/>
      <c r="I1" s="369"/>
    </row>
    <row r="2" spans="1:9" ht="3.75" customHeight="1" x14ac:dyDescent="0.3">
      <c r="A2" s="41"/>
      <c r="B2" s="41"/>
      <c r="C2" s="41"/>
      <c r="D2" s="41"/>
      <c r="E2" s="41"/>
      <c r="F2" s="41"/>
      <c r="G2" s="41"/>
      <c r="H2" s="41"/>
      <c r="I2" s="41"/>
    </row>
    <row r="3" spans="1:9" s="37" customFormat="1" x14ac:dyDescent="0.2">
      <c r="A3" s="42"/>
      <c r="B3" s="42"/>
      <c r="C3" s="42"/>
      <c r="D3" s="43"/>
      <c r="E3" s="43" t="s">
        <v>102</v>
      </c>
      <c r="F3" s="44"/>
      <c r="G3" s="45"/>
      <c r="H3" s="42"/>
      <c r="I3" s="42"/>
    </row>
    <row r="4" spans="1:9" s="37" customFormat="1" ht="12" x14ac:dyDescent="0.2">
      <c r="A4" s="42"/>
      <c r="B4" s="42"/>
      <c r="C4" s="42"/>
      <c r="D4" s="46" t="s">
        <v>103</v>
      </c>
      <c r="E4" s="47">
        <f>COUNTIF($D$12:$D$65,"U")</f>
        <v>0</v>
      </c>
      <c r="F4" s="48" t="str">
        <f t="shared" ref="F4:F8" si="0">IF($E$9=0,"-",$E4/$E$9)</f>
        <v>-</v>
      </c>
      <c r="G4" s="49">
        <f>SUMIF($D$12:$D$64,"U",$G$12:$G$64)/60</f>
        <v>0</v>
      </c>
      <c r="H4" s="42"/>
      <c r="I4" s="42"/>
    </row>
    <row r="5" spans="1:9" s="37" customFormat="1" ht="12" x14ac:dyDescent="0.2">
      <c r="A5" s="42"/>
      <c r="B5" s="42"/>
      <c r="C5" s="42"/>
      <c r="D5" s="46" t="s">
        <v>104</v>
      </c>
      <c r="E5" s="47">
        <f>COUNTIF($D$12:$D$65,"P")</f>
        <v>0</v>
      </c>
      <c r="F5" s="48" t="str">
        <f t="shared" si="0"/>
        <v>-</v>
      </c>
      <c r="G5" s="50">
        <f>SUMIF($D$12:$D$65,"P",$G$12:$G$65)/60</f>
        <v>0</v>
      </c>
      <c r="H5" s="42"/>
      <c r="I5" s="42"/>
    </row>
    <row r="6" spans="1:9" s="37" customFormat="1" ht="12" x14ac:dyDescent="0.2">
      <c r="A6" s="42"/>
      <c r="B6" s="42"/>
      <c r="C6" s="42"/>
      <c r="D6" s="46" t="s">
        <v>105</v>
      </c>
      <c r="E6" s="47">
        <f>COUNTIF($D$12:$D$65,"F")</f>
        <v>0</v>
      </c>
      <c r="F6" s="48" t="str">
        <f t="shared" si="0"/>
        <v>-</v>
      </c>
      <c r="G6" s="50">
        <f>SUMIF($D$12:$D$65,"F",$G$12:$G$65)/60</f>
        <v>0</v>
      </c>
      <c r="H6" s="42"/>
      <c r="I6" s="42"/>
    </row>
    <row r="7" spans="1:9" s="37" customFormat="1" ht="12" x14ac:dyDescent="0.2">
      <c r="A7" s="51"/>
      <c r="B7" s="51"/>
      <c r="C7" s="52"/>
      <c r="D7" s="46" t="s">
        <v>106</v>
      </c>
      <c r="E7" s="47">
        <f>COUNTIF($D$12:$D$65,"S")</f>
        <v>0</v>
      </c>
      <c r="F7" s="48" t="str">
        <f t="shared" si="0"/>
        <v>-</v>
      </c>
      <c r="G7" s="50">
        <f>SUMIF($D$12:$D$65,"S",$G$12:$G$65)/60</f>
        <v>0</v>
      </c>
      <c r="H7" s="42"/>
      <c r="I7" s="42"/>
    </row>
    <row r="8" spans="1:9" s="37" customFormat="1" ht="12" x14ac:dyDescent="0.2">
      <c r="A8" s="51"/>
      <c r="B8" s="51"/>
      <c r="C8" s="52"/>
      <c r="D8" s="46" t="s">
        <v>107</v>
      </c>
      <c r="E8" s="47">
        <f>COUNTIF($D$12:$D$65,"B")</f>
        <v>0</v>
      </c>
      <c r="F8" s="53" t="str">
        <f t="shared" si="0"/>
        <v>-</v>
      </c>
      <c r="G8" s="50">
        <f>SUMIF($D$12:$D$65,"B",$G$12:$G$65)/60</f>
        <v>0</v>
      </c>
      <c r="H8" s="42"/>
      <c r="I8" s="42"/>
    </row>
    <row r="9" spans="1:9" s="37" customFormat="1" ht="12" hidden="1" x14ac:dyDescent="0.2">
      <c r="A9" s="51"/>
      <c r="B9" s="51"/>
      <c r="C9" s="51"/>
      <c r="D9" s="54" t="s">
        <v>42</v>
      </c>
      <c r="E9" s="55">
        <f>SUM(E4:E8)</f>
        <v>0</v>
      </c>
      <c r="F9" s="56" t="str">
        <f>IF($E$9=0,"-",$E$9/$E$9)</f>
        <v>-</v>
      </c>
      <c r="G9" s="57">
        <f>SUM(G4:G8)</f>
        <v>0</v>
      </c>
      <c r="I9" s="80"/>
    </row>
    <row r="10" spans="1:9" s="37" customFormat="1" ht="12" hidden="1" x14ac:dyDescent="0.2">
      <c r="A10" s="51"/>
      <c r="B10" s="51"/>
      <c r="C10" s="51"/>
      <c r="D10" s="58" t="s">
        <v>44</v>
      </c>
      <c r="E10" s="59">
        <f>COUNTIF($D$12:$D$65,"N/A")</f>
        <v>0</v>
      </c>
      <c r="F10" s="60"/>
      <c r="G10" s="61">
        <f>SUMIF($D$12:$D$65,"n/a",$G$12:$G$65)/60</f>
        <v>0</v>
      </c>
      <c r="I10" s="80"/>
    </row>
    <row r="11" spans="1:9" ht="4.5" customHeight="1" x14ac:dyDescent="0.2">
      <c r="A11" s="62"/>
      <c r="B11" s="62"/>
      <c r="C11" s="62"/>
      <c r="D11" s="62"/>
      <c r="E11" s="62"/>
      <c r="F11" s="62"/>
      <c r="G11" s="62"/>
      <c r="H11" s="62"/>
      <c r="I11" s="81"/>
    </row>
    <row r="12" spans="1:9" ht="29.25" customHeight="1" x14ac:dyDescent="0.2">
      <c r="A12" s="63" t="s">
        <v>108</v>
      </c>
      <c r="B12" s="63" t="s">
        <v>109</v>
      </c>
      <c r="C12" s="63" t="s">
        <v>110</v>
      </c>
      <c r="D12" s="63" t="s">
        <v>111</v>
      </c>
      <c r="E12" s="63" t="s">
        <v>112</v>
      </c>
      <c r="F12" s="63" t="s">
        <v>31</v>
      </c>
      <c r="G12" s="63" t="s">
        <v>113</v>
      </c>
      <c r="H12" s="64" t="s">
        <v>65</v>
      </c>
      <c r="I12" s="82"/>
    </row>
    <row r="13" spans="1:9" x14ac:dyDescent="0.2">
      <c r="A13" s="370" t="s">
        <v>192</v>
      </c>
      <c r="B13" s="371"/>
      <c r="C13" s="371"/>
      <c r="D13" s="371"/>
      <c r="E13" s="371"/>
      <c r="F13" s="371"/>
      <c r="G13" s="371"/>
      <c r="H13" s="371"/>
      <c r="I13" s="372"/>
    </row>
    <row r="14" spans="1:9" ht="24" x14ac:dyDescent="0.2">
      <c r="A14" s="65"/>
      <c r="B14" s="148" t="s">
        <v>193</v>
      </c>
      <c r="C14" s="120" t="s">
        <v>116</v>
      </c>
      <c r="D14" s="68"/>
      <c r="E14" s="69"/>
      <c r="F14" s="70"/>
      <c r="G14" s="71"/>
      <c r="H14" s="72"/>
      <c r="I14" s="70"/>
    </row>
    <row r="15" spans="1:9" x14ac:dyDescent="0.2">
      <c r="A15" s="73"/>
      <c r="B15" s="144"/>
      <c r="C15" s="145"/>
      <c r="D15" s="68"/>
      <c r="E15" s="69"/>
      <c r="F15" s="70"/>
      <c r="G15" s="71"/>
      <c r="H15" s="78"/>
      <c r="I15" s="77"/>
    </row>
    <row r="16" spans="1:9" x14ac:dyDescent="0.2">
      <c r="A16" s="73"/>
      <c r="B16" s="144"/>
      <c r="C16" s="74"/>
      <c r="D16" s="68"/>
      <c r="E16" s="69"/>
      <c r="F16" s="70"/>
      <c r="G16" s="71"/>
      <c r="H16" s="78"/>
      <c r="I16" s="77"/>
    </row>
    <row r="17" spans="1:9" x14ac:dyDescent="0.2">
      <c r="A17" s="73"/>
      <c r="B17" s="125"/>
      <c r="C17" s="125"/>
      <c r="D17" s="68"/>
      <c r="E17" s="69"/>
      <c r="F17" s="70"/>
      <c r="G17" s="71"/>
      <c r="H17" s="78"/>
      <c r="I17" s="77"/>
    </row>
    <row r="18" spans="1:9" x14ac:dyDescent="0.2">
      <c r="A18" s="73"/>
      <c r="B18" s="125"/>
      <c r="C18" s="125"/>
      <c r="D18" s="68"/>
      <c r="E18" s="69"/>
      <c r="F18" s="70"/>
      <c r="G18" s="71"/>
      <c r="H18" s="78"/>
      <c r="I18" s="77"/>
    </row>
    <row r="19" spans="1:9" x14ac:dyDescent="0.2">
      <c r="A19" s="73"/>
      <c r="B19" s="125"/>
      <c r="C19" s="125"/>
      <c r="D19" s="68"/>
      <c r="E19" s="69"/>
      <c r="F19" s="70"/>
      <c r="G19" s="71"/>
      <c r="H19" s="78"/>
      <c r="I19" s="77"/>
    </row>
    <row r="20" spans="1:9" x14ac:dyDescent="0.2">
      <c r="A20" s="73"/>
      <c r="B20" s="125"/>
      <c r="C20" s="125"/>
      <c r="D20" s="68"/>
      <c r="E20" s="69"/>
      <c r="F20" s="70"/>
      <c r="G20" s="71"/>
      <c r="H20" s="78"/>
      <c r="I20" s="77"/>
    </row>
    <row r="21" spans="1:9" x14ac:dyDescent="0.2">
      <c r="A21" s="149"/>
      <c r="B21" s="150"/>
      <c r="C21" s="150"/>
      <c r="D21" s="151"/>
      <c r="E21" s="152"/>
      <c r="F21" s="153"/>
      <c r="G21" s="154"/>
      <c r="H21" s="155"/>
      <c r="I21" s="156"/>
    </row>
    <row r="22" spans="1:9" x14ac:dyDescent="0.2">
      <c r="A22" s="73"/>
      <c r="B22" s="125"/>
      <c r="C22" s="125"/>
      <c r="D22" s="68"/>
      <c r="E22" s="76"/>
      <c r="F22" s="77"/>
      <c r="G22" s="71"/>
      <c r="H22" s="78"/>
      <c r="I22" s="77"/>
    </row>
    <row r="23" spans="1:9" x14ac:dyDescent="0.2">
      <c r="A23" s="73"/>
      <c r="B23" s="125"/>
      <c r="C23" s="125"/>
      <c r="D23" s="68"/>
      <c r="E23" s="76"/>
      <c r="F23" s="77"/>
      <c r="G23" s="71"/>
      <c r="H23" s="78"/>
      <c r="I23" s="77"/>
    </row>
    <row r="24" spans="1:9" x14ac:dyDescent="0.2">
      <c r="A24" s="73"/>
      <c r="B24" s="125"/>
      <c r="C24" s="125"/>
      <c r="D24" s="68"/>
      <c r="E24" s="76"/>
      <c r="F24" s="77"/>
      <c r="G24" s="71"/>
      <c r="H24" s="78"/>
      <c r="I24" s="77"/>
    </row>
    <row r="25" spans="1:9" x14ac:dyDescent="0.2">
      <c r="A25" s="73"/>
      <c r="B25" s="125"/>
      <c r="C25" s="125"/>
      <c r="D25" s="68"/>
      <c r="E25" s="76"/>
      <c r="F25" s="77"/>
      <c r="G25" s="71"/>
      <c r="H25" s="78"/>
      <c r="I25" s="77"/>
    </row>
    <row r="26" spans="1:9" x14ac:dyDescent="0.2">
      <c r="A26" s="73"/>
      <c r="B26" s="125"/>
      <c r="C26" s="125"/>
      <c r="D26" s="68"/>
      <c r="E26" s="76"/>
      <c r="F26" s="77"/>
      <c r="G26" s="71"/>
      <c r="H26" s="78"/>
      <c r="I26" s="77"/>
    </row>
    <row r="27" spans="1:9" x14ac:dyDescent="0.2">
      <c r="A27" s="73"/>
      <c r="B27" s="125"/>
      <c r="C27" s="125"/>
      <c r="D27" s="68"/>
      <c r="E27" s="76"/>
      <c r="F27" s="77"/>
      <c r="G27" s="71"/>
      <c r="H27" s="78"/>
      <c r="I27" s="77"/>
    </row>
    <row r="28" spans="1:9" x14ac:dyDescent="0.2">
      <c r="A28" s="73"/>
      <c r="B28" s="125"/>
      <c r="C28" s="125"/>
      <c r="D28" s="68"/>
      <c r="E28" s="76"/>
      <c r="F28" s="77"/>
      <c r="G28" s="71"/>
      <c r="H28" s="78"/>
      <c r="I28" s="77"/>
    </row>
    <row r="29" spans="1:9" x14ac:dyDescent="0.2">
      <c r="A29" s="73"/>
      <c r="B29" s="125"/>
      <c r="C29" s="125"/>
      <c r="D29" s="68"/>
      <c r="E29" s="76"/>
      <c r="F29" s="77"/>
      <c r="G29" s="71"/>
      <c r="H29" s="78"/>
      <c r="I29" s="77"/>
    </row>
    <row r="30" spans="1:9" x14ac:dyDescent="0.2">
      <c r="A30" s="73"/>
      <c r="B30" s="74"/>
      <c r="C30" s="74"/>
      <c r="D30" s="68"/>
      <c r="E30" s="76"/>
      <c r="F30" s="77"/>
      <c r="G30" s="71"/>
      <c r="H30" s="78"/>
      <c r="I30" s="77"/>
    </row>
    <row r="31" spans="1:9" x14ac:dyDescent="0.2">
      <c r="A31" s="73"/>
      <c r="B31" s="75"/>
      <c r="C31" s="74"/>
      <c r="D31" s="68"/>
      <c r="E31" s="76"/>
      <c r="F31" s="77"/>
      <c r="G31" s="71"/>
      <c r="H31" s="78"/>
      <c r="I31" s="77"/>
    </row>
    <row r="32" spans="1:9" x14ac:dyDescent="0.2">
      <c r="A32" s="73"/>
      <c r="B32" s="75"/>
      <c r="C32" s="74"/>
      <c r="D32" s="68"/>
      <c r="E32" s="76"/>
      <c r="F32" s="77"/>
      <c r="G32" s="71"/>
      <c r="H32" s="78"/>
      <c r="I32" s="77"/>
    </row>
    <row r="33" spans="1:9" x14ac:dyDescent="0.2">
      <c r="A33" s="73"/>
      <c r="B33" s="74"/>
      <c r="C33" s="74"/>
      <c r="D33" s="68"/>
      <c r="E33" s="76"/>
      <c r="F33" s="77"/>
      <c r="G33" s="71"/>
      <c r="H33" s="78"/>
      <c r="I33" s="77"/>
    </row>
    <row r="34" spans="1:9" x14ac:dyDescent="0.2">
      <c r="A34" s="73"/>
      <c r="B34" s="75"/>
      <c r="C34" s="74"/>
      <c r="D34" s="68"/>
      <c r="E34" s="76"/>
      <c r="F34" s="77"/>
      <c r="G34" s="71"/>
      <c r="H34" s="78"/>
      <c r="I34" s="77"/>
    </row>
    <row r="35" spans="1:9" x14ac:dyDescent="0.2">
      <c r="A35" s="73"/>
      <c r="B35" s="75"/>
      <c r="C35" s="74"/>
      <c r="D35" s="68"/>
      <c r="E35" s="76"/>
      <c r="F35" s="77"/>
      <c r="G35" s="71"/>
      <c r="H35" s="78"/>
      <c r="I35" s="77"/>
    </row>
    <row r="36" spans="1:9" x14ac:dyDescent="0.2">
      <c r="A36" s="73"/>
      <c r="B36" s="74"/>
      <c r="C36" s="74"/>
      <c r="D36" s="68"/>
      <c r="E36" s="76"/>
      <c r="F36" s="77"/>
      <c r="G36" s="71"/>
      <c r="H36" s="78"/>
      <c r="I36" s="77"/>
    </row>
    <row r="37" spans="1:9" x14ac:dyDescent="0.2">
      <c r="A37" s="73"/>
      <c r="B37" s="75"/>
      <c r="C37" s="74"/>
      <c r="D37" s="68"/>
      <c r="E37" s="76"/>
      <c r="F37" s="77"/>
      <c r="G37" s="71"/>
      <c r="H37" s="78"/>
      <c r="I37" s="77"/>
    </row>
    <row r="38" spans="1:9" x14ac:dyDescent="0.2">
      <c r="A38" s="73"/>
      <c r="B38" s="75"/>
      <c r="C38" s="74"/>
      <c r="D38" s="68"/>
      <c r="E38" s="76"/>
      <c r="F38" s="77"/>
      <c r="G38" s="71"/>
      <c r="H38" s="78"/>
      <c r="I38" s="77"/>
    </row>
    <row r="39" spans="1:9" x14ac:dyDescent="0.2">
      <c r="A39" s="73"/>
      <c r="B39" s="74"/>
      <c r="C39" s="74"/>
      <c r="D39" s="68"/>
      <c r="E39" s="76"/>
      <c r="F39" s="77"/>
      <c r="G39" s="71"/>
      <c r="H39" s="78"/>
      <c r="I39" s="77"/>
    </row>
    <row r="40" spans="1:9" x14ac:dyDescent="0.2">
      <c r="A40" s="73"/>
      <c r="B40" s="75"/>
      <c r="C40" s="74"/>
      <c r="D40" s="68"/>
      <c r="E40" s="76"/>
      <c r="F40" s="77"/>
      <c r="G40" s="71"/>
      <c r="H40" s="78"/>
      <c r="I40" s="77"/>
    </row>
    <row r="41" spans="1:9" x14ac:dyDescent="0.2">
      <c r="A41" s="73"/>
      <c r="B41" s="75"/>
      <c r="C41" s="74"/>
      <c r="D41" s="68"/>
      <c r="E41" s="76"/>
      <c r="F41" s="77"/>
      <c r="G41" s="71"/>
      <c r="H41" s="78"/>
      <c r="I41" s="77"/>
    </row>
    <row r="42" spans="1:9" x14ac:dyDescent="0.2">
      <c r="A42" s="73"/>
      <c r="B42" s="74"/>
      <c r="C42" s="74"/>
      <c r="D42" s="68"/>
      <c r="E42" s="76"/>
      <c r="F42" s="77"/>
      <c r="G42" s="71"/>
      <c r="H42" s="78"/>
      <c r="I42" s="77"/>
    </row>
    <row r="43" spans="1:9" x14ac:dyDescent="0.2">
      <c r="A43" s="73"/>
      <c r="B43" s="75"/>
      <c r="C43" s="74"/>
      <c r="D43" s="68"/>
      <c r="E43" s="76"/>
      <c r="F43" s="77"/>
      <c r="G43" s="71"/>
      <c r="H43" s="78"/>
      <c r="I43" s="77"/>
    </row>
    <row r="44" spans="1:9" x14ac:dyDescent="0.2">
      <c r="A44" s="73"/>
      <c r="B44" s="75"/>
      <c r="C44" s="74"/>
      <c r="D44" s="68"/>
      <c r="E44" s="76"/>
      <c r="F44" s="77"/>
      <c r="G44" s="71"/>
      <c r="H44" s="78"/>
      <c r="I44" s="77"/>
    </row>
    <row r="45" spans="1:9" x14ac:dyDescent="0.2">
      <c r="A45" s="73"/>
      <c r="B45" s="74"/>
      <c r="C45" s="74"/>
      <c r="D45" s="68"/>
      <c r="E45" s="76"/>
      <c r="F45" s="77"/>
      <c r="G45" s="71"/>
      <c r="H45" s="78"/>
      <c r="I45" s="77"/>
    </row>
    <row r="46" spans="1:9" x14ac:dyDescent="0.2">
      <c r="A46" s="73"/>
      <c r="B46" s="75"/>
      <c r="C46" s="74"/>
      <c r="D46" s="68"/>
      <c r="E46" s="76"/>
      <c r="F46" s="77"/>
      <c r="G46" s="71"/>
      <c r="H46" s="78"/>
      <c r="I46" s="77"/>
    </row>
    <row r="47" spans="1:9" x14ac:dyDescent="0.2">
      <c r="A47" s="73"/>
      <c r="B47" s="75"/>
      <c r="C47" s="74"/>
      <c r="D47" s="68"/>
      <c r="E47" s="76"/>
      <c r="F47" s="77"/>
      <c r="G47" s="71"/>
      <c r="H47" s="78"/>
      <c r="I47" s="77"/>
    </row>
    <row r="48" spans="1:9" x14ac:dyDescent="0.2">
      <c r="A48" s="73"/>
      <c r="B48" s="74"/>
      <c r="C48" s="74"/>
      <c r="D48" s="68"/>
      <c r="E48" s="76"/>
      <c r="F48" s="77"/>
      <c r="G48" s="71"/>
      <c r="H48" s="78"/>
      <c r="I48" s="77"/>
    </row>
    <row r="49" spans="1:9" x14ac:dyDescent="0.2">
      <c r="A49" s="73"/>
      <c r="B49" s="75"/>
      <c r="C49" s="74"/>
      <c r="D49" s="68"/>
      <c r="E49" s="76"/>
      <c r="F49" s="77"/>
      <c r="G49" s="71"/>
      <c r="H49" s="78"/>
      <c r="I49" s="77"/>
    </row>
    <row r="50" spans="1:9" x14ac:dyDescent="0.2">
      <c r="A50" s="73"/>
      <c r="B50" s="75"/>
      <c r="C50" s="74"/>
      <c r="D50" s="68"/>
      <c r="E50" s="76"/>
      <c r="F50" s="77"/>
      <c r="G50" s="71"/>
      <c r="H50" s="78"/>
      <c r="I50" s="77"/>
    </row>
    <row r="51" spans="1:9" x14ac:dyDescent="0.2">
      <c r="A51" s="73"/>
      <c r="B51" s="74"/>
      <c r="C51" s="74"/>
      <c r="D51" s="68"/>
      <c r="E51" s="76"/>
      <c r="F51" s="77"/>
      <c r="G51" s="71"/>
      <c r="H51" s="78"/>
      <c r="I51" s="77"/>
    </row>
    <row r="52" spans="1:9" x14ac:dyDescent="0.2">
      <c r="A52" s="73"/>
      <c r="B52" s="75"/>
      <c r="C52" s="74"/>
      <c r="D52" s="68"/>
      <c r="E52" s="76"/>
      <c r="F52" s="77"/>
      <c r="G52" s="71"/>
      <c r="H52" s="78"/>
      <c r="I52" s="77"/>
    </row>
    <row r="53" spans="1:9" x14ac:dyDescent="0.2">
      <c r="A53" s="73"/>
      <c r="B53" s="75"/>
      <c r="C53" s="74"/>
      <c r="D53" s="68"/>
      <c r="E53" s="76"/>
      <c r="F53" s="77"/>
      <c r="G53" s="71"/>
      <c r="H53" s="78"/>
      <c r="I53" s="77"/>
    </row>
    <row r="54" spans="1:9" x14ac:dyDescent="0.2">
      <c r="A54" s="73"/>
      <c r="B54" s="74"/>
      <c r="C54" s="74"/>
      <c r="D54" s="68"/>
      <c r="E54" s="76"/>
      <c r="F54" s="77"/>
      <c r="G54" s="71"/>
      <c r="H54" s="78"/>
      <c r="I54" s="77"/>
    </row>
    <row r="55" spans="1:9" x14ac:dyDescent="0.2">
      <c r="A55" s="73"/>
      <c r="B55" s="75"/>
      <c r="C55" s="74"/>
      <c r="D55" s="68"/>
      <c r="E55" s="76"/>
      <c r="F55" s="77"/>
      <c r="G55" s="71"/>
      <c r="H55" s="78"/>
      <c r="I55" s="77"/>
    </row>
    <row r="56" spans="1:9" x14ac:dyDescent="0.2">
      <c r="A56" s="73"/>
      <c r="B56" s="75"/>
      <c r="C56" s="74"/>
      <c r="D56" s="68"/>
      <c r="E56" s="76"/>
      <c r="F56" s="77"/>
      <c r="G56" s="71"/>
      <c r="H56" s="78"/>
      <c r="I56" s="77"/>
    </row>
    <row r="57" spans="1:9" x14ac:dyDescent="0.2">
      <c r="A57" s="73"/>
      <c r="B57" s="74"/>
      <c r="C57" s="74"/>
      <c r="D57" s="68"/>
      <c r="E57" s="76"/>
      <c r="F57" s="77"/>
      <c r="G57" s="71"/>
      <c r="H57" s="78"/>
      <c r="I57" s="77"/>
    </row>
    <row r="58" spans="1:9" x14ac:dyDescent="0.2">
      <c r="A58" s="73"/>
      <c r="B58" s="75"/>
      <c r="C58" s="74"/>
      <c r="D58" s="68"/>
      <c r="E58" s="76"/>
      <c r="F58" s="77"/>
      <c r="G58" s="71"/>
      <c r="H58" s="78"/>
      <c r="I58" s="77"/>
    </row>
    <row r="59" spans="1:9" x14ac:dyDescent="0.2">
      <c r="A59" s="73"/>
      <c r="B59" s="75"/>
      <c r="C59" s="74"/>
      <c r="D59" s="68"/>
      <c r="E59" s="76"/>
      <c r="F59" s="77"/>
      <c r="G59" s="71"/>
      <c r="H59" s="78"/>
      <c r="I59" s="77"/>
    </row>
    <row r="60" spans="1:9" x14ac:dyDescent="0.2">
      <c r="A60" s="73"/>
      <c r="B60" s="74"/>
      <c r="C60" s="74"/>
      <c r="D60" s="68"/>
      <c r="E60" s="76"/>
      <c r="F60" s="77"/>
      <c r="G60" s="71"/>
      <c r="H60" s="78"/>
      <c r="I60" s="77"/>
    </row>
    <row r="61" spans="1:9" x14ac:dyDescent="0.2">
      <c r="A61" s="73"/>
      <c r="B61" s="75"/>
      <c r="C61" s="74"/>
      <c r="D61" s="68"/>
      <c r="E61" s="76"/>
      <c r="F61" s="77"/>
      <c r="G61" s="71"/>
      <c r="H61" s="78"/>
      <c r="I61" s="77"/>
    </row>
    <row r="62" spans="1:9" x14ac:dyDescent="0.2">
      <c r="A62" s="73"/>
      <c r="B62" s="75"/>
      <c r="C62" s="74"/>
      <c r="D62" s="68"/>
      <c r="E62" s="76"/>
      <c r="F62" s="77"/>
      <c r="G62" s="71"/>
      <c r="H62" s="78"/>
      <c r="I62" s="77"/>
    </row>
    <row r="63" spans="1:9" x14ac:dyDescent="0.2">
      <c r="A63" s="73"/>
      <c r="B63" s="74"/>
      <c r="C63" s="74"/>
      <c r="D63" s="68"/>
      <c r="E63" s="76"/>
      <c r="F63" s="77"/>
      <c r="G63" s="71"/>
      <c r="H63" s="78"/>
      <c r="I63" s="77"/>
    </row>
    <row r="64" spans="1:9" x14ac:dyDescent="0.2">
      <c r="A64" s="73"/>
      <c r="B64" s="74"/>
      <c r="C64" s="74"/>
      <c r="D64" s="68"/>
      <c r="E64" s="76"/>
      <c r="F64" s="77"/>
      <c r="G64" s="71"/>
      <c r="H64" s="78"/>
      <c r="I64" s="77"/>
    </row>
    <row r="65" spans="1:9" x14ac:dyDescent="0.2">
      <c r="A65" s="373"/>
      <c r="B65" s="371"/>
      <c r="C65" s="371"/>
      <c r="D65" s="371"/>
      <c r="E65" s="371"/>
      <c r="F65" s="371"/>
      <c r="G65" s="371"/>
      <c r="H65" s="371"/>
      <c r="I65" s="372"/>
    </row>
    <row r="66" spans="1:9" s="38" customFormat="1" ht="36" customHeight="1" x14ac:dyDescent="0.2">
      <c r="A66" s="73"/>
      <c r="B66" s="119"/>
      <c r="C66" s="120"/>
      <c r="D66" s="68"/>
      <c r="E66" s="69"/>
      <c r="F66" s="70"/>
      <c r="G66" s="71"/>
      <c r="H66" s="78"/>
      <c r="I66" s="77"/>
    </row>
    <row r="67" spans="1:9" s="38" customFormat="1" ht="36" customHeight="1" x14ac:dyDescent="0.2">
      <c r="A67" s="73"/>
      <c r="B67" s="157"/>
      <c r="C67" s="145"/>
      <c r="D67" s="68"/>
      <c r="E67" s="69"/>
      <c r="F67" s="70"/>
      <c r="G67" s="71"/>
      <c r="H67" s="78"/>
      <c r="I67" s="77"/>
    </row>
    <row r="68" spans="1:9" s="38" customFormat="1" ht="36" customHeight="1" x14ac:dyDescent="0.2">
      <c r="A68" s="73"/>
      <c r="B68" s="157"/>
      <c r="C68" s="74"/>
      <c r="D68" s="68"/>
      <c r="E68" s="69"/>
      <c r="F68" s="70"/>
      <c r="G68" s="71"/>
      <c r="H68" s="78"/>
      <c r="I68" s="77"/>
    </row>
    <row r="69" spans="1:9" s="38" customFormat="1" ht="36" customHeight="1" x14ac:dyDescent="0.2">
      <c r="A69" s="73"/>
      <c r="B69" s="125"/>
      <c r="C69" s="125"/>
      <c r="D69" s="68"/>
      <c r="E69" s="69"/>
      <c r="F69" s="70"/>
      <c r="G69" s="71"/>
      <c r="H69" s="78"/>
      <c r="I69" s="77"/>
    </row>
    <row r="70" spans="1:9" s="38" customFormat="1" ht="36" customHeight="1" x14ac:dyDescent="0.2">
      <c r="A70" s="73"/>
      <c r="B70" s="125"/>
      <c r="C70" s="125"/>
      <c r="D70" s="68"/>
      <c r="E70" s="69"/>
      <c r="F70" s="70"/>
      <c r="G70" s="71"/>
      <c r="H70" s="78"/>
      <c r="I70" s="77"/>
    </row>
    <row r="71" spans="1:9" s="38" customFormat="1" ht="36" customHeight="1" x14ac:dyDescent="0.2">
      <c r="A71" s="73"/>
      <c r="B71" s="125"/>
      <c r="C71" s="125"/>
      <c r="D71" s="68"/>
      <c r="E71" s="69"/>
      <c r="F71" s="70"/>
      <c r="G71" s="71"/>
      <c r="H71" s="78"/>
      <c r="I71" s="77"/>
    </row>
    <row r="72" spans="1:9" s="38" customFormat="1" ht="36" customHeight="1" x14ac:dyDescent="0.2">
      <c r="A72" s="73"/>
      <c r="B72" s="125"/>
      <c r="C72" s="125"/>
      <c r="D72" s="68"/>
      <c r="E72" s="69"/>
      <c r="F72" s="70"/>
      <c r="G72" s="71"/>
      <c r="H72" s="78"/>
      <c r="I72" s="77"/>
    </row>
    <row r="73" spans="1:9" s="38" customFormat="1" ht="198.95" customHeight="1" x14ac:dyDescent="0.2">
      <c r="A73" s="73"/>
      <c r="B73" s="125"/>
      <c r="C73" s="125"/>
      <c r="D73" s="68"/>
      <c r="E73" s="152"/>
      <c r="F73" s="153"/>
      <c r="G73" s="154"/>
      <c r="H73" s="78"/>
      <c r="I73" s="77"/>
    </row>
    <row r="74" spans="1:9" s="38" customFormat="1" x14ac:dyDescent="0.2">
      <c r="A74" s="73">
        <f>MAX(A$12:A73)+1</f>
        <v>1</v>
      </c>
      <c r="B74" s="74"/>
      <c r="C74" s="74"/>
      <c r="D74" s="68" t="s">
        <v>118</v>
      </c>
      <c r="E74" s="76"/>
      <c r="F74" s="77"/>
      <c r="G74" s="71"/>
      <c r="H74" s="78"/>
      <c r="I74" s="77"/>
    </row>
    <row r="75" spans="1:9" x14ac:dyDescent="0.2">
      <c r="A75" s="73">
        <f>MAX(A$12:A74)+1</f>
        <v>2</v>
      </c>
      <c r="B75" s="75"/>
      <c r="C75" s="74"/>
      <c r="D75" s="68" t="s">
        <v>118</v>
      </c>
      <c r="E75" s="76"/>
      <c r="F75" s="77"/>
      <c r="G75" s="71"/>
      <c r="H75" s="78"/>
      <c r="I75" s="77"/>
    </row>
    <row r="76" spans="1:9" x14ac:dyDescent="0.2">
      <c r="A76" s="73">
        <f>MAX(A$12:A75)+1</f>
        <v>3</v>
      </c>
      <c r="B76" s="75"/>
      <c r="C76" s="74"/>
      <c r="D76" s="68" t="s">
        <v>118</v>
      </c>
      <c r="E76" s="76"/>
      <c r="F76" s="77"/>
      <c r="G76" s="71"/>
      <c r="H76" s="78"/>
      <c r="I76" s="77"/>
    </row>
    <row r="77" spans="1:9" x14ac:dyDescent="0.2">
      <c r="A77" s="73">
        <f>MAX(A$12:A76)+1</f>
        <v>4</v>
      </c>
      <c r="B77" s="74"/>
      <c r="C77" s="74"/>
      <c r="D77" s="68" t="s">
        <v>118</v>
      </c>
      <c r="E77" s="76"/>
      <c r="F77" s="77"/>
      <c r="G77" s="71"/>
      <c r="H77" s="78"/>
      <c r="I77" s="77"/>
    </row>
    <row r="78" spans="1:9" x14ac:dyDescent="0.2">
      <c r="A78" s="73">
        <f>MAX(A$12:A77)+1</f>
        <v>5</v>
      </c>
      <c r="B78" s="74"/>
      <c r="C78" s="74"/>
      <c r="D78" s="68" t="s">
        <v>118</v>
      </c>
      <c r="E78" s="76"/>
      <c r="F78" s="77"/>
      <c r="G78" s="71"/>
      <c r="H78" s="78"/>
      <c r="I78" s="77"/>
    </row>
    <row r="79" spans="1:9" x14ac:dyDescent="0.2">
      <c r="A79" s="73">
        <f>MAX(A$12:A78)+1</f>
        <v>6</v>
      </c>
      <c r="B79" s="75"/>
      <c r="C79" s="74"/>
      <c r="D79" s="68" t="s">
        <v>118</v>
      </c>
      <c r="E79" s="76"/>
      <c r="F79" s="77"/>
      <c r="G79" s="71"/>
      <c r="H79" s="78"/>
      <c r="I79" s="77"/>
    </row>
    <row r="80" spans="1:9" x14ac:dyDescent="0.2">
      <c r="A80" s="73">
        <f>MAX(A$12:A79)+1</f>
        <v>7</v>
      </c>
      <c r="B80" s="75"/>
      <c r="C80" s="74"/>
      <c r="D80" s="68" t="s">
        <v>118</v>
      </c>
      <c r="E80" s="76"/>
      <c r="F80" s="77"/>
      <c r="G80" s="71"/>
      <c r="H80" s="78"/>
      <c r="I80" s="77"/>
    </row>
    <row r="81" spans="1:9" x14ac:dyDescent="0.2">
      <c r="A81" s="73">
        <f>MAX(A$12:A80)+1</f>
        <v>8</v>
      </c>
      <c r="B81" s="74"/>
      <c r="C81" s="74"/>
      <c r="D81" s="68" t="s">
        <v>118</v>
      </c>
      <c r="E81" s="76"/>
      <c r="F81" s="77"/>
      <c r="G81" s="71"/>
      <c r="H81" s="78"/>
      <c r="I81" s="77"/>
    </row>
    <row r="82" spans="1:9" x14ac:dyDescent="0.2">
      <c r="A82" s="73">
        <f>MAX(A$12:A81)+1</f>
        <v>9</v>
      </c>
      <c r="B82" s="75"/>
      <c r="C82" s="74"/>
      <c r="D82" s="68" t="s">
        <v>118</v>
      </c>
      <c r="E82" s="76"/>
      <c r="F82" s="77"/>
      <c r="G82" s="71"/>
      <c r="H82" s="78"/>
      <c r="I82" s="77"/>
    </row>
    <row r="83" spans="1:9" x14ac:dyDescent="0.2">
      <c r="A83" s="73">
        <f>MAX(A$12:A82)+1</f>
        <v>10</v>
      </c>
      <c r="B83" s="74"/>
      <c r="C83" s="74"/>
      <c r="D83" s="68" t="s">
        <v>118</v>
      </c>
      <c r="E83" s="76"/>
      <c r="F83" s="77"/>
      <c r="G83" s="71"/>
      <c r="H83" s="78"/>
      <c r="I83" s="77"/>
    </row>
    <row r="84" spans="1:9" x14ac:dyDescent="0.2">
      <c r="A84" s="73">
        <f>MAX(A$12:A83)+1</f>
        <v>11</v>
      </c>
      <c r="B84" s="75"/>
      <c r="C84" s="74"/>
      <c r="D84" s="68" t="s">
        <v>118</v>
      </c>
      <c r="E84" s="76"/>
      <c r="F84" s="77"/>
      <c r="G84" s="71"/>
      <c r="H84" s="78"/>
      <c r="I84" s="77"/>
    </row>
  </sheetData>
  <mergeCells count="3">
    <mergeCell ref="A1:I1"/>
    <mergeCell ref="A13:I13"/>
    <mergeCell ref="A65:I65"/>
  </mergeCells>
  <phoneticPr fontId="7" type="noConversion"/>
  <conditionalFormatting sqref="D14:D64 D66:D84">
    <cfRule type="cellIs" dxfId="35" priority="1" stopIfTrue="1" operator="equal">
      <formula>"F"</formula>
    </cfRule>
    <cfRule type="cellIs" dxfId="34" priority="2" stopIfTrue="1" operator="equal">
      <formula>"B"</formula>
    </cfRule>
    <cfRule type="cellIs" dxfId="33" priority="3" stopIfTrue="1" operator="equal">
      <formula>"u"</formula>
    </cfRule>
  </conditionalFormatting>
  <dataValidations count="3">
    <dataValidation allowBlank="1" showErrorMessage="1" sqref="A12:B12" xr:uid="{00000000-0002-0000-0700-000000000000}"/>
    <dataValidation allowBlank="1" showErrorMessage="1" promptTitle="Valid values include:" sqref="D12" xr:uid="{00000000-0002-0000-0700-000001000000}"/>
    <dataValidation type="list" showInputMessage="1" showErrorMessage="1" promptTitle="Valid values include:" prompt="U - Untested_x000a_P - Pass_x000a_F - Fail_x000a_B - Blocked_x000a_S - Skipped_x000a_n/a - Not applicable_x000a_" sqref="D57 D58 D59 D60 D61 D62 D63 D64 D66 D67 D68 D69 D70 D71 D72 D73 D74 D75 D76 D77 D78 D79 D80 D81 D82 D83 D84 D14:D21 D22:D56" xr:uid="{00000000-0002-0000-0700-000002000000}">
      <formula1>"U,P,F,B,S,n/a"</formula1>
    </dataValidation>
  </dataValidations>
  <hyperlinks>
    <hyperlink ref="B14" location="'UC003 Test Cases'!A1" display="Adjust Blend Amount From Bin" xr:uid="{00000000-0004-0000-07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53601"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3601" r:id="rId3"/>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
  <sheetViews>
    <sheetView workbookViewId="0">
      <selection activeCell="E20" sqref="E20"/>
    </sheetView>
  </sheetViews>
  <sheetFormatPr defaultColWidth="9" defaultRowHeight="12.75" x14ac:dyDescent="0.2"/>
  <cols>
    <col min="1" max="1" width="3.140625" customWidth="1"/>
    <col min="2" max="2" width="32.140625" customWidth="1"/>
    <col min="3" max="3" width="18.42578125" customWidth="1"/>
    <col min="4" max="4" width="55.42578125" customWidth="1"/>
    <col min="5" max="5" width="20.7109375" customWidth="1"/>
    <col min="6" max="6" width="9.140625" customWidth="1"/>
    <col min="7" max="7" width="12.140625" customWidth="1"/>
  </cols>
  <sheetData>
    <row r="1" spans="1:8" ht="15.75" x14ac:dyDescent="0.2">
      <c r="A1" s="385" t="s">
        <v>194</v>
      </c>
      <c r="B1" s="385"/>
      <c r="C1" s="385"/>
      <c r="D1" s="385"/>
      <c r="E1" s="385"/>
      <c r="F1" s="385"/>
      <c r="G1" s="385"/>
      <c r="H1" s="385"/>
    </row>
    <row r="2" spans="1:8" ht="24" x14ac:dyDescent="0.2">
      <c r="A2" s="85"/>
      <c r="B2" s="86" t="s">
        <v>120</v>
      </c>
      <c r="C2" s="86"/>
      <c r="D2" s="87" t="s">
        <v>568</v>
      </c>
      <c r="E2" s="88"/>
      <c r="F2" s="89" t="s">
        <v>121</v>
      </c>
      <c r="G2" s="90" t="s">
        <v>195</v>
      </c>
      <c r="H2" s="91"/>
    </row>
    <row r="3" spans="1:8" x14ac:dyDescent="0.2">
      <c r="A3" s="92"/>
      <c r="B3" s="93" t="s">
        <v>123</v>
      </c>
      <c r="C3" s="94"/>
      <c r="D3" s="386" t="s">
        <v>70</v>
      </c>
      <c r="E3" s="387"/>
      <c r="F3" s="388"/>
      <c r="G3" s="389"/>
      <c r="H3" s="91"/>
    </row>
    <row r="4" spans="1:8" x14ac:dyDescent="0.2">
      <c r="A4" s="95"/>
      <c r="B4" s="93" t="s">
        <v>125</v>
      </c>
      <c r="C4" s="94"/>
      <c r="D4" s="386" t="s">
        <v>70</v>
      </c>
      <c r="E4" s="387"/>
      <c r="F4" s="388"/>
      <c r="G4" s="389"/>
      <c r="H4" s="91"/>
    </row>
    <row r="5" spans="1:8" x14ac:dyDescent="0.2">
      <c r="A5" s="95"/>
      <c r="B5" s="93" t="s">
        <v>126</v>
      </c>
      <c r="C5" s="94"/>
      <c r="D5" s="386"/>
      <c r="E5" s="387"/>
      <c r="F5" s="388"/>
      <c r="G5" s="389"/>
      <c r="H5" s="91"/>
    </row>
    <row r="6" spans="1:8" ht="13.5" thickBot="1" x14ac:dyDescent="0.25">
      <c r="A6" s="97"/>
      <c r="B6" s="98" t="s">
        <v>128</v>
      </c>
      <c r="C6" s="141"/>
      <c r="D6" s="378" t="s">
        <v>569</v>
      </c>
      <c r="E6" s="379"/>
      <c r="F6" s="379"/>
      <c r="G6" s="380"/>
      <c r="H6" s="100"/>
    </row>
    <row r="7" spans="1:8" x14ac:dyDescent="0.2">
      <c r="A7" s="101"/>
      <c r="B7" s="102" t="s">
        <v>130</v>
      </c>
      <c r="C7" s="102"/>
      <c r="D7" s="103"/>
      <c r="E7" s="104"/>
      <c r="F7" s="105" t="s">
        <v>131</v>
      </c>
      <c r="G7" s="106" t="s">
        <v>132</v>
      </c>
      <c r="H7" s="107"/>
    </row>
    <row r="8" spans="1:8" ht="13.5" thickBot="1" x14ac:dyDescent="0.25">
      <c r="A8" s="108"/>
      <c r="B8" s="109" t="s">
        <v>133</v>
      </c>
      <c r="C8" s="109"/>
      <c r="D8" s="142"/>
      <c r="E8" s="143"/>
      <c r="F8" s="112" t="s">
        <v>134</v>
      </c>
      <c r="G8" s="113" t="s">
        <v>135</v>
      </c>
      <c r="H8" s="114"/>
    </row>
    <row r="9" spans="1:8" ht="25.5" x14ac:dyDescent="0.2">
      <c r="A9" s="115" t="s">
        <v>136</v>
      </c>
      <c r="B9" s="116" t="s">
        <v>137</v>
      </c>
      <c r="C9" s="116" t="s">
        <v>138</v>
      </c>
      <c r="D9" s="116" t="s">
        <v>139</v>
      </c>
      <c r="E9" s="116" t="s">
        <v>140</v>
      </c>
      <c r="F9" s="117" t="s">
        <v>141</v>
      </c>
      <c r="G9" s="381" t="s">
        <v>142</v>
      </c>
      <c r="H9" s="382"/>
    </row>
    <row r="10" spans="1:8" x14ac:dyDescent="0.2">
      <c r="A10" s="118">
        <v>1</v>
      </c>
      <c r="B10" s="119" t="s">
        <v>196</v>
      </c>
      <c r="C10" s="119" t="s">
        <v>536</v>
      </c>
      <c r="D10" s="120" t="s">
        <v>145</v>
      </c>
      <c r="E10" s="121"/>
      <c r="F10" s="68" t="s">
        <v>104</v>
      </c>
      <c r="G10" s="383"/>
      <c r="H10" s="384"/>
    </row>
    <row r="11" spans="1:8" ht="24" x14ac:dyDescent="0.2">
      <c r="A11" s="118">
        <v>2</v>
      </c>
      <c r="B11" s="284" t="s">
        <v>197</v>
      </c>
      <c r="C11" s="284"/>
      <c r="D11" s="145" t="s">
        <v>198</v>
      </c>
      <c r="E11" s="146"/>
      <c r="F11" s="68" t="s">
        <v>104</v>
      </c>
      <c r="G11" s="376"/>
      <c r="H11" s="377"/>
    </row>
    <row r="12" spans="1:8" ht="21.75" customHeight="1" x14ac:dyDescent="0.2">
      <c r="A12" s="118">
        <v>3</v>
      </c>
      <c r="B12" s="284"/>
      <c r="C12" s="284"/>
      <c r="D12" s="74" t="s">
        <v>199</v>
      </c>
      <c r="E12" s="285" t="s">
        <v>537</v>
      </c>
      <c r="F12" s="68" t="s">
        <v>104</v>
      </c>
      <c r="G12" s="376"/>
      <c r="H12" s="377"/>
    </row>
    <row r="13" spans="1:8" ht="56.25" customHeight="1" x14ac:dyDescent="0.2">
      <c r="A13" s="118">
        <v>4</v>
      </c>
      <c r="B13" s="282"/>
      <c r="C13" s="282"/>
      <c r="D13" s="125" t="s">
        <v>538</v>
      </c>
      <c r="E13" s="126" t="s">
        <v>539</v>
      </c>
      <c r="F13" s="68" t="s">
        <v>104</v>
      </c>
      <c r="G13" s="376"/>
      <c r="H13" s="377"/>
    </row>
    <row r="14" spans="1:8" x14ac:dyDescent="0.2">
      <c r="A14" s="118">
        <v>5</v>
      </c>
      <c r="B14" s="286"/>
      <c r="C14" s="286"/>
      <c r="D14" s="286" t="s">
        <v>540</v>
      </c>
      <c r="E14" s="126"/>
      <c r="F14" s="68" t="s">
        <v>104</v>
      </c>
      <c r="G14" s="277"/>
      <c r="H14" s="278"/>
    </row>
    <row r="15" spans="1:8" x14ac:dyDescent="0.2">
      <c r="A15" s="118">
        <v>6</v>
      </c>
      <c r="B15" s="119" t="s">
        <v>200</v>
      </c>
      <c r="C15" s="119"/>
      <c r="D15" s="125" t="s">
        <v>543</v>
      </c>
      <c r="E15" s="126">
        <v>10</v>
      </c>
      <c r="F15" s="68" t="s">
        <v>104</v>
      </c>
      <c r="G15" s="376"/>
      <c r="H15" s="377"/>
    </row>
    <row r="16" spans="1:8" x14ac:dyDescent="0.2">
      <c r="A16" s="118">
        <v>7</v>
      </c>
      <c r="B16" s="119" t="s">
        <v>541</v>
      </c>
      <c r="C16" s="119"/>
      <c r="D16" s="119"/>
      <c r="E16" s="147" t="s">
        <v>201</v>
      </c>
      <c r="F16" s="68" t="s">
        <v>104</v>
      </c>
      <c r="G16" s="376"/>
      <c r="H16" s="377"/>
    </row>
    <row r="17" spans="1:8" ht="24" x14ac:dyDescent="0.2">
      <c r="A17" s="118">
        <v>8</v>
      </c>
      <c r="B17" s="119" t="s">
        <v>202</v>
      </c>
      <c r="C17" s="119"/>
      <c r="D17" s="119" t="s">
        <v>542</v>
      </c>
      <c r="E17" s="147"/>
      <c r="F17" s="68" t="s">
        <v>104</v>
      </c>
      <c r="G17" s="376"/>
      <c r="H17" s="377"/>
    </row>
    <row r="18" spans="1:8" x14ac:dyDescent="0.2">
      <c r="A18" s="118">
        <v>9</v>
      </c>
      <c r="B18" s="119" t="s">
        <v>203</v>
      </c>
      <c r="C18" s="119"/>
      <c r="D18" s="125" t="s">
        <v>544</v>
      </c>
      <c r="E18" s="126"/>
      <c r="F18" s="68" t="s">
        <v>104</v>
      </c>
      <c r="G18" s="376"/>
      <c r="H18" s="377"/>
    </row>
    <row r="19" spans="1:8" x14ac:dyDescent="0.2">
      <c r="A19" s="118">
        <v>10</v>
      </c>
      <c r="B19" s="125"/>
      <c r="C19" s="125"/>
      <c r="D19" s="125"/>
      <c r="E19" s="126"/>
      <c r="F19" s="68" t="s">
        <v>118</v>
      </c>
      <c r="G19" s="376"/>
      <c r="H19" s="377"/>
    </row>
    <row r="20" spans="1:8" x14ac:dyDescent="0.2">
      <c r="A20" s="127"/>
      <c r="B20" s="128" t="s">
        <v>170</v>
      </c>
      <c r="C20" s="128"/>
      <c r="D20" s="129"/>
      <c r="E20" s="283"/>
      <c r="F20" s="68" t="s">
        <v>104</v>
      </c>
      <c r="G20" s="374"/>
      <c r="H20" s="375"/>
    </row>
    <row r="22" spans="1:8" ht="16.5" customHeight="1" x14ac:dyDescent="0.2"/>
    <row r="24" spans="1:8" ht="16.5" customHeight="1" x14ac:dyDescent="0.2"/>
    <row r="26" spans="1:8" ht="12.75" customHeight="1" x14ac:dyDescent="0.2"/>
    <row r="29" spans="1:8" ht="13.5" customHeight="1" x14ac:dyDescent="0.2"/>
  </sheetData>
  <mergeCells count="16">
    <mergeCell ref="A1:H1"/>
    <mergeCell ref="D3:G3"/>
    <mergeCell ref="D4:G4"/>
    <mergeCell ref="D5:G5"/>
    <mergeCell ref="D6:G6"/>
    <mergeCell ref="G9:H9"/>
    <mergeCell ref="G10:H10"/>
    <mergeCell ref="G11:H11"/>
    <mergeCell ref="G12:H12"/>
    <mergeCell ref="G13:H13"/>
    <mergeCell ref="G20:H20"/>
    <mergeCell ref="G15:H15"/>
    <mergeCell ref="G16:H16"/>
    <mergeCell ref="G17:H17"/>
    <mergeCell ref="G18:H18"/>
    <mergeCell ref="G19:H19"/>
  </mergeCells>
  <phoneticPr fontId="7" type="noConversion"/>
  <conditionalFormatting sqref="F10:F20">
    <cfRule type="cellIs" dxfId="32" priority="1" stopIfTrue="1" operator="equal">
      <formula>"F"</formula>
    </cfRule>
    <cfRule type="cellIs" dxfId="31" priority="2" stopIfTrue="1" operator="equal">
      <formula>"B"</formula>
    </cfRule>
    <cfRule type="cellIs" dxfId="3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20" xr:uid="{00000000-0002-0000-0800-000000000000}">
      <formula1>"U,P,F,B,S,n/a"</formula1>
    </dataValidation>
  </dataValidations>
  <hyperlinks>
    <hyperlink ref="G25" location="'UC002'!A1" display="'UC002'!A1" xr:uid="{00000000-0004-0000-0800-000000000000}"/>
    <hyperlink ref="G56" location="'UC002'!A1" display="'UC002'!A1" xr:uid="{00000000-0004-0000-0800-000001000000}"/>
    <hyperlink ref="G2" location="'Adjust Blend Amount'!A1" display="UC003-01" xr:uid="{00000000-0004-0000-0800-000002000000}"/>
    <hyperlink ref="G26" location="'UC002'!A1" display="'UC002'!A1" xr:uid="{00000000-0004-0000-0800-000003000000}"/>
    <hyperlink ref="G58" location="'UC002'!A1" display="'UC002'!A1" xr:uid="{00000000-0004-0000-0800-00000400000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Snapshot</vt:lpstr>
      <vt:lpstr>Trend</vt:lpstr>
      <vt:lpstr>UseCases</vt:lpstr>
      <vt:lpstr>Assign Bin</vt:lpstr>
      <vt:lpstr>UC001 Test Cases</vt:lpstr>
      <vt:lpstr>Release Bin</vt:lpstr>
      <vt:lpstr>UC002 Test Cases</vt:lpstr>
      <vt:lpstr>Adjust Blend Amount</vt:lpstr>
      <vt:lpstr>UC003 Test Cases</vt:lpstr>
      <vt:lpstr>Schedule Blend</vt:lpstr>
      <vt:lpstr>UC004 Test Cases</vt:lpstr>
      <vt:lpstr>Re-Schedule Blend</vt:lpstr>
      <vt:lpstr>UC005 Test Cases</vt:lpstr>
      <vt:lpstr>Empty Bin</vt:lpstr>
      <vt:lpstr>UC006 Test Cases</vt:lpstr>
      <vt:lpstr>Cancel Blend</vt:lpstr>
      <vt:lpstr>UC007 Test Caces</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2023-11-01T02:32:58Z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