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2950" windowHeight="9930"/>
  </bookViews>
  <sheets>
    <sheet name="stroopdata" sheetId="1" r:id="rId1"/>
  </sheets>
  <calcPr calcId="125725"/>
</workbook>
</file>

<file path=xl/calcChain.xml><?xml version="1.0" encoding="utf-8"?>
<calcChain xmlns="http://schemas.openxmlformats.org/spreadsheetml/2006/main">
  <c r="G9" i="1"/>
  <c r="G8"/>
  <c r="G7"/>
  <c r="G6"/>
  <c r="G5"/>
  <c r="G4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  <c r="C21"/>
  <c r="C22"/>
  <c r="C23"/>
  <c r="C24"/>
  <c r="C25"/>
  <c r="C3"/>
  <c r="C4"/>
  <c r="C5"/>
  <c r="C6"/>
  <c r="C7"/>
  <c r="C8"/>
  <c r="C9"/>
  <c r="C10"/>
  <c r="C11"/>
  <c r="C12"/>
  <c r="C13"/>
  <c r="C14"/>
  <c r="C15"/>
  <c r="C16"/>
  <c r="C17"/>
  <c r="C18"/>
  <c r="C19"/>
  <c r="C20"/>
  <c r="C2"/>
  <c r="G3"/>
  <c r="K22"/>
  <c r="K23"/>
  <c r="K21"/>
  <c r="K19"/>
  <c r="K20"/>
  <c r="J22"/>
  <c r="J23"/>
  <c r="J21"/>
  <c r="J19"/>
  <c r="J20"/>
  <c r="K5"/>
  <c r="J5"/>
</calcChain>
</file>

<file path=xl/sharedStrings.xml><?xml version="1.0" encoding="utf-8"?>
<sst xmlns="http://schemas.openxmlformats.org/spreadsheetml/2006/main" count="32" uniqueCount="27">
  <si>
    <t>Congruent</t>
  </si>
  <si>
    <t>Incongruent</t>
  </si>
  <si>
    <t>t-Test: Two-Sample Assuming Equal Variances</t>
  </si>
  <si>
    <t>Mean</t>
  </si>
  <si>
    <t>Standard deviation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</si>
  <si>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</si>
  <si>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</si>
  <si>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</si>
  <si>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</si>
  <si>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</si>
  <si>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</si>
  <si>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</si>
  <si>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</si>
  <si>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Quartile List</t>
  </si>
  <si>
    <t>Q0</t>
  </si>
  <si>
    <t>Q1</t>
  </si>
  <si>
    <t>Q2</t>
  </si>
  <si>
    <t>Q3</t>
  </si>
  <si>
    <t>Q4</t>
  </si>
  <si>
    <t xml:space="preserve">Xco - Xinc </t>
  </si>
  <si>
    <t>D</t>
  </si>
  <si>
    <t>S</t>
  </si>
  <si>
    <t>sum</t>
  </si>
  <si>
    <t>T=(Xco - Xinc )/(S/sqrt(n))</t>
  </si>
  <si>
    <t>Cohen's d</t>
  </si>
  <si>
    <t>CI</t>
  </si>
  <si>
    <t>Tcritical*(SD/sqrt(n))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</si>
</sst>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2" fillId="0" borderId="0" xfId="0" applyFont="1"/>
    <xf numFmtId="0" fontId="4" fillId="0" borderId="0" xfId="0" applyFont="1"/>
    <xf numFmtId="0" fontId="2" fillId="0" borderId="0" xfId="0" applyFont="1" applyFill="1" applyBorder="1" applyAlignment="1"/>
    <xf numFmtId="0" fontId="5" fillId="0" borderId="1" xfId="0" applyFont="1" applyFill="1" applyBorder="1" applyAlignment="1">
      <alignment horizontal="center"/>
    </xf>
    <xf numFmtId="1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stockChart>
        <c:ser>
          <c:idx val="0"/>
          <c:order val="0"/>
          <c:tx>
            <c:v>Q1</c:v>
          </c:tx>
          <c:spPr>
            <a:ln w="28575">
              <a:noFill/>
            </a:ln>
          </c:spPr>
          <c:marker>
            <c:symbol val="none"/>
          </c:marker>
          <c:cat>
            <c:strRef>
              <c:f>stroopdata!$J$18:$K$18</c:f>
              <c:strCache>
                <c:ptCount val="2"/>
                <c:pt idx="0">
                  <c:v>Congruent</c:v>
                </c:pt>
                <c:pt idx="1">
                  <c:v>Incongruent</c:v>
                </c:pt>
              </c:strCache>
            </c:strRef>
          </c:cat>
          <c:val>
            <c:numRef>
              <c:f>stroopdata!$N$21:$N$22</c:f>
              <c:numCache>
                <c:formatCode>General</c:formatCode>
                <c:ptCount val="2"/>
                <c:pt idx="0">
                  <c:v>11.737</c:v>
                </c:pt>
                <c:pt idx="1">
                  <c:v>18.692499999999999</c:v>
                </c:pt>
              </c:numCache>
            </c:numRef>
          </c:val>
        </c:ser>
        <c:ser>
          <c:idx val="1"/>
          <c:order val="1"/>
          <c:tx>
            <c:v>Min</c:v>
          </c:tx>
          <c:spPr>
            <a:ln w="28575">
              <a:noFill/>
            </a:ln>
          </c:spPr>
          <c:marker>
            <c:symbol val="none"/>
          </c:marker>
          <c:cat>
            <c:strRef>
              <c:f>stroopdata!$J$18:$K$18</c:f>
              <c:strCache>
                <c:ptCount val="2"/>
                <c:pt idx="0">
                  <c:v>Congruent</c:v>
                </c:pt>
                <c:pt idx="1">
                  <c:v>Incongruent</c:v>
                </c:pt>
              </c:strCache>
            </c:strRef>
          </c:cat>
          <c:val>
            <c:numRef>
              <c:f>stroopdata!$O$21:$O$22</c:f>
              <c:numCache>
                <c:formatCode>General</c:formatCode>
                <c:ptCount val="2"/>
                <c:pt idx="0">
                  <c:v>8.6300000000000008</c:v>
                </c:pt>
                <c:pt idx="1">
                  <c:v>15.686999999999999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ln w="28575">
              <a:noFill/>
            </a:ln>
          </c:spPr>
          <c:marker>
            <c:symbol val="none"/>
          </c:marker>
          <c:cat>
            <c:strRef>
              <c:f>stroopdata!$J$18:$K$18</c:f>
              <c:strCache>
                <c:ptCount val="2"/>
                <c:pt idx="0">
                  <c:v>Congruent</c:v>
                </c:pt>
                <c:pt idx="1">
                  <c:v>Incongruent</c:v>
                </c:pt>
              </c:strCache>
            </c:strRef>
          </c:cat>
          <c:val>
            <c:numRef>
              <c:f>stroopdata!$P$21:$P$22</c:f>
              <c:numCache>
                <c:formatCode>General</c:formatCode>
                <c:ptCount val="2"/>
                <c:pt idx="0">
                  <c:v>14.3565</c:v>
                </c:pt>
                <c:pt idx="1">
                  <c:v>21.185500000000001</c:v>
                </c:pt>
              </c:numCache>
            </c:numRef>
          </c:val>
        </c:ser>
        <c:ser>
          <c:idx val="4"/>
          <c:order val="3"/>
          <c:tx>
            <c:strRef>
              <c:f>stroopdata!$I$23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stroopdata!$J$23:$K$23</c:f>
              <c:numCache>
                <c:formatCode>General</c:formatCode>
                <c:ptCount val="2"/>
                <c:pt idx="0">
                  <c:v>14.48</c:v>
                </c:pt>
                <c:pt idx="1">
                  <c:v>21.157</c:v>
                </c:pt>
              </c:numCache>
            </c:numRef>
          </c:val>
        </c:ser>
        <c:ser>
          <c:idx val="3"/>
          <c:order val="4"/>
          <c:tx>
            <c:v>Max</c:v>
          </c:tx>
          <c:spPr>
            <a:ln w="28575">
              <a:noFill/>
            </a:ln>
          </c:spPr>
          <c:marker>
            <c:symbol val="none"/>
          </c:marker>
          <c:cat>
            <c:strRef>
              <c:f>stroopdata!$J$18:$K$18</c:f>
              <c:strCache>
                <c:ptCount val="2"/>
                <c:pt idx="0">
                  <c:v>Congruent</c:v>
                </c:pt>
                <c:pt idx="1">
                  <c:v>Incongruent</c:v>
                </c:pt>
              </c:strCache>
            </c:strRef>
          </c:cat>
          <c:val>
            <c:numRef>
              <c:f>stroopdata!$Q$21:$Q$22</c:f>
              <c:numCache>
                <c:formatCode>General</c:formatCode>
                <c:ptCount val="2"/>
                <c:pt idx="0">
                  <c:v>22.327999999999999</c:v>
                </c:pt>
                <c:pt idx="1">
                  <c:v>35.255000000000003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120694656"/>
        <c:axId val="120696192"/>
      </c:stockChart>
      <c:catAx>
        <c:axId val="120694656"/>
        <c:scaling>
          <c:orientation val="minMax"/>
        </c:scaling>
        <c:axPos val="b"/>
        <c:numFmt formatCode="d/m/yyyy" sourceLinked="1"/>
        <c:tickLblPos val="nextTo"/>
        <c:crossAx val="120696192"/>
        <c:crosses val="autoZero"/>
        <c:auto val="1"/>
        <c:lblAlgn val="ctr"/>
        <c:lblOffset val="100"/>
      </c:catAx>
      <c:valAx>
        <c:axId val="120696192"/>
        <c:scaling>
          <c:orientation val="minMax"/>
        </c:scaling>
        <c:axPos val="l"/>
        <c:majorGridlines/>
        <c:numFmt formatCode="General" sourceLinked="1"/>
        <c:tickLblPos val="nextTo"/>
        <c:crossAx val="120694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autoTitleDeleted val="1"/>
    <c:plotArea>
      <c:layout/>
      <c:barChart>
        <c:barDir val="bar"/>
        <c:grouping val="clustered"/>
        <c:ser>
          <c:idx val="0"/>
          <c:order val="0"/>
          <c:tx>
            <c:strRef>
              <c:f>stroopdata!$J$3</c:f>
              <c:strCache>
                <c:ptCount val="1"/>
                <c:pt idx="0">
                  <c:v>Congruent</c:v>
                </c:pt>
              </c:strCache>
            </c:strRef>
          </c:tx>
          <c:cat>
            <c:strRef>
              <c:f>stroopdata!$I$4:$I$7</c:f>
              <c:strCache>
                <c:ptCount val="4"/>
                <c:pt idx="0">
                  <c:v>Mean</c:v>
                </c:pt>
                <c:pt idx="1">
                  <c:v>Standard deviation</c:v>
                </c:pt>
                <c:pt idx="2">
                  <c:v>Variance</c:v>
                </c:pt>
                <c:pt idx="3">
                  <c:v>Observations</c:v>
                </c:pt>
              </c:strCache>
            </c:strRef>
          </c:cat>
          <c:val>
            <c:numRef>
              <c:f>stroopdata!$J$4:$J$7</c:f>
              <c:numCache>
                <c:formatCode>General</c:formatCode>
                <c:ptCount val="4"/>
                <c:pt idx="0">
                  <c:v>14.051125000000001</c:v>
                </c:pt>
                <c:pt idx="1">
                  <c:v>3.559357957645187</c:v>
                </c:pt>
                <c:pt idx="2">
                  <c:v>12.669029070652099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stroopdata!$K$3</c:f>
              <c:strCache>
                <c:ptCount val="1"/>
                <c:pt idx="0">
                  <c:v>Incongruent</c:v>
                </c:pt>
              </c:strCache>
            </c:strRef>
          </c:tx>
          <c:cat>
            <c:strRef>
              <c:f>stroopdata!$I$4:$I$7</c:f>
              <c:strCache>
                <c:ptCount val="4"/>
                <c:pt idx="0">
                  <c:v>Mean</c:v>
                </c:pt>
                <c:pt idx="1">
                  <c:v>Standard deviation</c:v>
                </c:pt>
                <c:pt idx="2">
                  <c:v>Variance</c:v>
                </c:pt>
                <c:pt idx="3">
                  <c:v>Observations</c:v>
                </c:pt>
              </c:strCache>
            </c:strRef>
          </c:cat>
          <c:val>
            <c:numRef>
              <c:f>stroopdata!$K$4:$K$7</c:f>
              <c:numCache>
                <c:formatCode>General</c:formatCode>
                <c:ptCount val="4"/>
                <c:pt idx="0">
                  <c:v>22.015916666666701</c:v>
                </c:pt>
                <c:pt idx="1">
                  <c:v>4.7970571224691367</c:v>
                </c:pt>
                <c:pt idx="2">
                  <c:v>23.011757036231899</c:v>
                </c:pt>
                <c:pt idx="3">
                  <c:v>24</c:v>
                </c:pt>
              </c:numCache>
            </c:numRef>
          </c:val>
        </c:ser>
        <c:axId val="120258944"/>
        <c:axId val="120260864"/>
      </c:barChart>
      <c:catAx>
        <c:axId val="120258944"/>
        <c:scaling>
          <c:orientation val="minMax"/>
        </c:scaling>
        <c:axPos val="l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0864"/>
        <c:crosses val="autoZero"/>
        <c:auto val="1"/>
        <c:lblAlgn val="ctr"/>
        <c:lblOffset val="100"/>
      </c:catAx>
      <c:valAx>
        <c:axId val="120260864"/>
        <c:scaling>
          <c:orientation val="minMax"/>
        </c:scaling>
        <c:axPos val="b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894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lang="zh-CN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17</xdr:row>
      <xdr:rowOff>0</xdr:rowOff>
    </xdr:from>
    <xdr:to>
      <xdr:col>21</xdr:col>
      <xdr:colOff>552449</xdr:colOff>
      <xdr:row>31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0</xdr:row>
      <xdr:rowOff>28575</xdr:rowOff>
    </xdr:from>
    <xdr:to>
      <xdr:col>20</xdr:col>
      <xdr:colOff>314325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1"/>
  <sheetViews>
    <sheetView tabSelected="1" workbookViewId="0">
      <selection activeCell="F12" sqref="F12"/>
    </sheetView>
  </sheetViews>
  <sheetFormatPr defaultColWidth="9" defaultRowHeight="15"/>
  <cols>
    <col min="4" max="4" width="23.28515625" customWidth="1"/>
    <col min="5" max="5" width="20.28515625" customWidth="1"/>
    <col min="6" max="6" width="18" customWidth="1"/>
    <col min="7" max="7" width="21.140625" customWidth="1"/>
  </cols>
  <sheetData>
    <row r="1" spans="1:11">
      <c r="A1" s="3" t="s">
        <v>0</v>
      </c>
      <c r="B1" t="s">
        <v>1</v>
      </c>
      <c r="C1" s="8" t="s">
        <v>20</v>
      </c>
      <c r="D1" s="8" t="s">
        <v>21</v>
      </c>
      <c r="I1" t="s">
        <v>2</v>
      </c>
    </row>
    <row r="2" spans="1:11" ht="15.75" thickBot="1">
      <c r="A2">
        <v>12.079000000000001</v>
      </c>
      <c r="B2">
        <v>19.277999999999999</v>
      </c>
      <c r="C2">
        <f>A2-B2</f>
        <v>-7.1989999999999981</v>
      </c>
      <c r="D2">
        <f>ABS(C2+7.965)^2</f>
        <v>0.58675600000000272</v>
      </c>
      <c r="F2" s="8" t="s">
        <v>22</v>
      </c>
      <c r="G2">
        <f>SUM(D2:D25)</f>
        <v>544.33044099999995</v>
      </c>
    </row>
    <row r="3" spans="1:11">
      <c r="A3">
        <v>16.791</v>
      </c>
      <c r="B3">
        <v>18.741</v>
      </c>
      <c r="C3">
        <f t="shared" ref="C3:C25" si="0">A3-B3</f>
        <v>-1.9499999999999993</v>
      </c>
      <c r="D3">
        <f t="shared" ref="D3:D25" si="1">ABS(C3+7.965)^2</f>
        <v>36.180225000000007</v>
      </c>
      <c r="E3" s="8"/>
      <c r="F3" s="8" t="s">
        <v>19</v>
      </c>
      <c r="G3">
        <f>J4-K4</f>
        <v>-7.9647916666667005</v>
      </c>
      <c r="I3" s="1"/>
      <c r="J3" s="1" t="s">
        <v>0</v>
      </c>
      <c r="K3" s="1" t="s">
        <v>1</v>
      </c>
    </row>
    <row r="4" spans="1:11">
      <c r="A4">
        <v>9.5640000000000001</v>
      </c>
      <c r="B4">
        <v>21.213999999999999</v>
      </c>
      <c r="C4">
        <f t="shared" si="0"/>
        <v>-11.649999999999999</v>
      </c>
      <c r="D4">
        <f t="shared" si="1"/>
        <v>13.57922499999999</v>
      </c>
      <c r="F4" s="8" t="s">
        <v>21</v>
      </c>
      <c r="G4">
        <f>SQRT(G2/23)</f>
        <v>4.8648269150138814</v>
      </c>
      <c r="I4" s="2" t="s">
        <v>3</v>
      </c>
      <c r="J4" s="2">
        <v>14.051125000000001</v>
      </c>
      <c r="K4" s="2">
        <v>22.015916666666701</v>
      </c>
    </row>
    <row r="5" spans="1:11">
      <c r="A5">
        <v>8.6300000000000008</v>
      </c>
      <c r="B5">
        <v>15.686999999999999</v>
      </c>
      <c r="C5">
        <f t="shared" si="0"/>
        <v>-7.0569999999999986</v>
      </c>
      <c r="D5">
        <f t="shared" si="1"/>
        <v>0.82446400000000231</v>
      </c>
      <c r="F5" s="8" t="s">
        <v>23</v>
      </c>
      <c r="G5">
        <f>(G3/(G4/SQRT(24)))</f>
        <v>-8.0207069364355146</v>
      </c>
      <c r="I5" t="s">
        <v>4</v>
      </c>
      <c r="J5">
        <f>STDEV(A2:A25)</f>
        <v>3.559357957645187</v>
      </c>
      <c r="K5">
        <f>STDEV(B2:B25)</f>
        <v>4.7970571224691367</v>
      </c>
    </row>
    <row r="6" spans="1:11">
      <c r="A6">
        <v>14.669</v>
      </c>
      <c r="B6">
        <v>22.803000000000001</v>
      </c>
      <c r="C6">
        <f t="shared" si="0"/>
        <v>-8.1340000000000003</v>
      </c>
      <c r="D6">
        <f t="shared" si="1"/>
        <v>2.8561000000000163E-2</v>
      </c>
      <c r="F6" s="8" t="s">
        <v>24</v>
      </c>
      <c r="G6">
        <f>G3/G4</f>
        <v>-1.6372199475557239</v>
      </c>
      <c r="I6" s="2" t="s">
        <v>5</v>
      </c>
      <c r="J6" s="2">
        <v>12.669029070652099</v>
      </c>
      <c r="K6" s="2">
        <v>23.011757036231899</v>
      </c>
    </row>
    <row r="7" spans="1:11">
      <c r="A7">
        <v>12.238</v>
      </c>
      <c r="B7">
        <v>20.878</v>
      </c>
      <c r="C7">
        <f t="shared" si="0"/>
        <v>-8.64</v>
      </c>
      <c r="D7">
        <f t="shared" si="1"/>
        <v>0.45562500000000095</v>
      </c>
      <c r="F7" s="8" t="s">
        <v>26</v>
      </c>
      <c r="G7">
        <f>1.714*(G4/SQRT(24))</f>
        <v>1.702051081638654</v>
      </c>
      <c r="I7" s="2" t="s">
        <v>6</v>
      </c>
      <c r="J7" s="2">
        <v>24</v>
      </c>
      <c r="K7" s="2">
        <v>24</v>
      </c>
    </row>
    <row r="8" spans="1:11">
      <c r="A8">
        <v>14.692</v>
      </c>
      <c r="B8">
        <v>24.571999999999999</v>
      </c>
      <c r="C8">
        <f t="shared" si="0"/>
        <v>-9.879999999999999</v>
      </c>
      <c r="D8">
        <f t="shared" si="1"/>
        <v>3.6672249999999966</v>
      </c>
      <c r="F8" s="8" t="s">
        <v>25</v>
      </c>
      <c r="G8">
        <f>G3-G7</f>
        <v>-9.6668427483053545</v>
      </c>
      <c r="I8" s="2" t="s">
        <v>7</v>
      </c>
      <c r="J8" s="2">
        <v>17.840393053442</v>
      </c>
      <c r="K8" s="2"/>
    </row>
    <row r="9" spans="1:11">
      <c r="A9">
        <v>8.9870000000000001</v>
      </c>
      <c r="B9">
        <v>17.393999999999998</v>
      </c>
      <c r="C9">
        <f t="shared" si="0"/>
        <v>-8.4069999999999983</v>
      </c>
      <c r="D9">
        <f t="shared" si="1"/>
        <v>0.19536399999999857</v>
      </c>
      <c r="G9">
        <f>G3+G7</f>
        <v>-6.2627405850280464</v>
      </c>
      <c r="I9" s="2" t="s">
        <v>8</v>
      </c>
      <c r="J9" s="2">
        <v>0</v>
      </c>
      <c r="K9" s="2"/>
    </row>
    <row r="10" spans="1:11">
      <c r="A10">
        <v>9.4009999999999998</v>
      </c>
      <c r="B10">
        <v>20.762</v>
      </c>
      <c r="C10">
        <f t="shared" si="0"/>
        <v>-11.361000000000001</v>
      </c>
      <c r="D10">
        <f t="shared" si="1"/>
        <v>11.532816000000006</v>
      </c>
      <c r="I10" s="2" t="s">
        <v>9</v>
      </c>
      <c r="J10" s="2">
        <v>46</v>
      </c>
      <c r="K10" s="2"/>
    </row>
    <row r="11" spans="1:11">
      <c r="A11">
        <v>14.48</v>
      </c>
      <c r="B11">
        <v>26.282</v>
      </c>
      <c r="C11">
        <f t="shared" si="0"/>
        <v>-11.802</v>
      </c>
      <c r="D11">
        <f t="shared" si="1"/>
        <v>14.722568999999998</v>
      </c>
      <c r="I11" s="2" t="s">
        <v>10</v>
      </c>
      <c r="J11" s="2">
        <v>-6.5322505539032401</v>
      </c>
      <c r="K11" s="2"/>
    </row>
    <row r="12" spans="1:11">
      <c r="A12">
        <v>22.327999999999999</v>
      </c>
      <c r="B12">
        <v>24.524000000000001</v>
      </c>
      <c r="C12">
        <f t="shared" si="0"/>
        <v>-2.1960000000000015</v>
      </c>
      <c r="D12">
        <f t="shared" si="1"/>
        <v>33.281360999999983</v>
      </c>
      <c r="I12" s="2" t="s">
        <v>11</v>
      </c>
      <c r="J12" s="2">
        <v>2.2974744805896101E-8</v>
      </c>
      <c r="K12" s="2"/>
    </row>
    <row r="13" spans="1:11">
      <c r="A13">
        <v>15.298</v>
      </c>
      <c r="B13">
        <v>18.643999999999998</v>
      </c>
      <c r="C13">
        <f t="shared" si="0"/>
        <v>-3.3459999999999983</v>
      </c>
      <c r="D13">
        <f t="shared" si="1"/>
        <v>21.335161000000014</v>
      </c>
      <c r="I13" s="2" t="s">
        <v>12</v>
      </c>
      <c r="J13" s="2">
        <v>1.67866041403406</v>
      </c>
      <c r="K13" s="2"/>
    </row>
    <row r="14" spans="1:11">
      <c r="A14">
        <v>15.073</v>
      </c>
      <c r="B14">
        <v>17.510000000000002</v>
      </c>
      <c r="C14">
        <f t="shared" si="0"/>
        <v>-2.4370000000000012</v>
      </c>
      <c r="D14">
        <f t="shared" si="1"/>
        <v>30.558783999999985</v>
      </c>
    </row>
    <row r="15" spans="1:11">
      <c r="A15">
        <v>16.928999999999998</v>
      </c>
      <c r="B15">
        <v>20.329999999999998</v>
      </c>
      <c r="C15">
        <f t="shared" si="0"/>
        <v>-3.4009999999999998</v>
      </c>
      <c r="D15">
        <f t="shared" si="1"/>
        <v>20.830096000000001</v>
      </c>
    </row>
    <row r="16" spans="1:11">
      <c r="A16">
        <v>18.2</v>
      </c>
      <c r="B16">
        <v>35.255000000000003</v>
      </c>
      <c r="C16">
        <f t="shared" si="0"/>
        <v>-17.055000000000003</v>
      </c>
      <c r="D16">
        <f t="shared" si="1"/>
        <v>82.62810000000006</v>
      </c>
    </row>
    <row r="17" spans="1:17" ht="15.75" thickBot="1">
      <c r="A17">
        <v>12.13</v>
      </c>
      <c r="B17">
        <v>22.158000000000001</v>
      </c>
      <c r="C17">
        <f t="shared" si="0"/>
        <v>-10.028</v>
      </c>
      <c r="D17">
        <f t="shared" si="1"/>
        <v>4.2559690000000021</v>
      </c>
      <c r="I17" s="4" t="s">
        <v>13</v>
      </c>
    </row>
    <row r="18" spans="1:17">
      <c r="A18">
        <v>18.495000000000001</v>
      </c>
      <c r="B18">
        <v>25.138999999999999</v>
      </c>
      <c r="C18">
        <f t="shared" si="0"/>
        <v>-6.6439999999999984</v>
      </c>
      <c r="D18">
        <f t="shared" si="1"/>
        <v>1.7450410000000041</v>
      </c>
      <c r="I18" s="1"/>
      <c r="J18" s="6" t="s">
        <v>0</v>
      </c>
      <c r="K18" s="6" t="s">
        <v>1</v>
      </c>
    </row>
    <row r="19" spans="1:17">
      <c r="A19">
        <v>10.638999999999999</v>
      </c>
      <c r="B19">
        <v>20.428999999999998</v>
      </c>
      <c r="C19">
        <f t="shared" si="0"/>
        <v>-9.7899999999999991</v>
      </c>
      <c r="D19">
        <f t="shared" si="1"/>
        <v>3.3306249999999973</v>
      </c>
      <c r="I19" s="3" t="s">
        <v>15</v>
      </c>
      <c r="J19" s="2">
        <f>QUARTILE(A3:A26,1)</f>
        <v>11.737</v>
      </c>
      <c r="K19" s="2">
        <f>QUARTILE(B3:B26,1)</f>
        <v>18.692499999999999</v>
      </c>
    </row>
    <row r="20" spans="1:17">
      <c r="A20">
        <v>11.343999999999999</v>
      </c>
      <c r="B20">
        <v>17.425000000000001</v>
      </c>
      <c r="C20">
        <f t="shared" si="0"/>
        <v>-6.0810000000000013</v>
      </c>
      <c r="D20">
        <f t="shared" si="1"/>
        <v>3.5494559999999944</v>
      </c>
      <c r="I20" s="5" t="s">
        <v>14</v>
      </c>
      <c r="J20" s="2">
        <f>QUARTILE(A2:A25,0)</f>
        <v>8.6300000000000008</v>
      </c>
      <c r="K20" s="2">
        <f>QUARTILE(B2:B25,0)</f>
        <v>15.686999999999999</v>
      </c>
    </row>
    <row r="21" spans="1:17">
      <c r="A21">
        <v>12.369</v>
      </c>
      <c r="B21">
        <v>34.287999999999997</v>
      </c>
      <c r="C21">
        <f>A21-B21</f>
        <v>-21.918999999999997</v>
      </c>
      <c r="D21">
        <f t="shared" si="1"/>
        <v>194.7141159999999</v>
      </c>
      <c r="I21" s="5" t="s">
        <v>16</v>
      </c>
      <c r="J21" s="2">
        <f>QUARTILE(A4:A27,2)</f>
        <v>14.3565</v>
      </c>
      <c r="K21" s="2">
        <f>QUARTILE(B4:B27,2)</f>
        <v>21.185499999999998</v>
      </c>
      <c r="N21">
        <v>11.737</v>
      </c>
      <c r="O21">
        <v>8.6300000000000008</v>
      </c>
      <c r="P21">
        <v>14.3565</v>
      </c>
      <c r="Q21">
        <v>22.327999999999999</v>
      </c>
    </row>
    <row r="22" spans="1:17">
      <c r="A22">
        <v>12.944000000000001</v>
      </c>
      <c r="B22">
        <v>23.893999999999998</v>
      </c>
      <c r="C22">
        <f t="shared" si="0"/>
        <v>-10.949999999999998</v>
      </c>
      <c r="D22">
        <f t="shared" si="1"/>
        <v>8.9102249999999863</v>
      </c>
      <c r="I22" s="5" t="s">
        <v>18</v>
      </c>
      <c r="J22" s="2">
        <f>QUARTILE(A6:A29,4)</f>
        <v>22.327999999999999</v>
      </c>
      <c r="K22" s="2">
        <f>QUARTILE(B6:B29,4)</f>
        <v>35.255000000000003</v>
      </c>
      <c r="N22">
        <v>18.692499999999999</v>
      </c>
      <c r="O22">
        <v>15.686999999999999</v>
      </c>
      <c r="P22">
        <v>21.185500000000001</v>
      </c>
      <c r="Q22">
        <v>35.255000000000003</v>
      </c>
    </row>
    <row r="23" spans="1:17">
      <c r="A23">
        <v>14.233000000000001</v>
      </c>
      <c r="B23">
        <v>17.96</v>
      </c>
      <c r="C23">
        <f t="shared" si="0"/>
        <v>-3.7270000000000003</v>
      </c>
      <c r="D23">
        <f t="shared" si="1"/>
        <v>17.960643999999995</v>
      </c>
      <c r="I23" s="3" t="s">
        <v>17</v>
      </c>
      <c r="J23" s="2">
        <f>QUARTILE(A5:A28,2)</f>
        <v>14.48</v>
      </c>
      <c r="K23" s="2">
        <f>QUARTILE(B5:B28,2)</f>
        <v>21.157</v>
      </c>
    </row>
    <row r="24" spans="1:17">
      <c r="A24">
        <v>19.71</v>
      </c>
      <c r="B24">
        <v>22.058</v>
      </c>
      <c r="C24">
        <f t="shared" si="0"/>
        <v>-2.347999999999999</v>
      </c>
      <c r="D24">
        <f t="shared" si="1"/>
        <v>31.550689000000009</v>
      </c>
    </row>
    <row r="25" spans="1:17">
      <c r="A25">
        <v>16.004000000000001</v>
      </c>
      <c r="B25">
        <v>21.157</v>
      </c>
      <c r="C25">
        <f t="shared" si="0"/>
        <v>-5.1529999999999987</v>
      </c>
      <c r="D25">
        <f t="shared" si="1"/>
        <v>7.9073440000000064</v>
      </c>
    </row>
    <row r="26" spans="1:17">
      <c r="D26" s="2"/>
      <c r="E26" s="2"/>
      <c r="F26" s="2"/>
    </row>
    <row r="28" spans="1:17">
      <c r="D28" s="2"/>
      <c r="E28" s="2"/>
      <c r="F28" s="2"/>
    </row>
    <row r="29" spans="1:17">
      <c r="D29" s="2"/>
      <c r="E29" s="2"/>
      <c r="F29" s="2"/>
    </row>
    <row r="30" spans="1:17">
      <c r="D30" s="7"/>
    </row>
    <row r="31" spans="1:17">
      <c r="D31" s="7"/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 Danqing</dc:creator>
  <cp:lastModifiedBy>qiudq</cp:lastModifiedBy>
  <dcterms:created xsi:type="dcterms:W3CDTF">2017-03-31T07:26:00Z</dcterms:created>
  <dcterms:modified xsi:type="dcterms:W3CDTF">2017-04-03T07:23:08Z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