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cccd-my.sharepoint.com/personal/dc044_fresnocitycollege_edu/Documents/Desktop/aAaA_Teaching/SPRING_2025/DS_23_Spring_25/Week_4/"/>
    </mc:Choice>
  </mc:AlternateContent>
  <xr:revisionPtr revIDLastSave="0" documentId="8_{5ACA7F77-254A-4AE0-816E-493E8A62BF37}" xr6:coauthVersionLast="47" xr6:coauthVersionMax="47" xr10:uidLastSave="{00000000-0000-0000-0000-000000000000}"/>
  <bookViews>
    <workbookView xWindow="-110" yWindow="-110" windowWidth="38620" windowHeight="21220" xr2:uid="{1062F8BA-57EC-468D-A921-1A940BAFF001}"/>
  </bookViews>
  <sheets>
    <sheet name="Descriptive_Statistic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7" l="1"/>
  <c r="F14" i="7"/>
  <c r="F13" i="7"/>
  <c r="G12" i="7"/>
  <c r="F12" i="7"/>
  <c r="G11" i="7"/>
  <c r="F11" i="7"/>
  <c r="F4" i="7" a="1"/>
  <c r="F4" i="7" s="1"/>
  <c r="F2" i="7"/>
  <c r="F1" i="7"/>
  <c r="Y9" i="7" s="1"/>
  <c r="F5" i="7" l="1"/>
  <c r="F20" i="7"/>
  <c r="G20" i="7"/>
  <c r="Q17" i="7"/>
  <c r="Q8" i="7"/>
  <c r="N9" i="7"/>
  <c r="O9" i="7"/>
  <c r="P9" i="7"/>
  <c r="Q9" i="7"/>
  <c r="N10" i="7"/>
  <c r="P17" i="7"/>
  <c r="O8" i="7"/>
  <c r="N18" i="7"/>
  <c r="P8" i="7"/>
  <c r="P18" i="7"/>
  <c r="Y11" i="7"/>
  <c r="Z11" i="7" s="1"/>
  <c r="F6" i="7" s="1"/>
  <c r="Y10" i="7"/>
  <c r="Z10" i="7" s="1"/>
  <c r="F18" i="7"/>
  <c r="G18" i="7"/>
  <c r="O18" i="7"/>
  <c r="Q18" i="7"/>
  <c r="N19" i="7"/>
  <c r="O19" i="7"/>
  <c r="O10" i="7"/>
  <c r="Y1" i="7"/>
  <c r="Q10" i="7"/>
  <c r="F16" i="7"/>
  <c r="F19" i="7" s="1"/>
  <c r="P19" i="7"/>
  <c r="P10" i="7"/>
  <c r="Q19" i="7"/>
  <c r="Y5" i="7"/>
  <c r="Y13" i="7"/>
  <c r="N8" i="7"/>
  <c r="N17" i="7"/>
  <c r="O17" i="7"/>
  <c r="Y14" i="7" l="1"/>
  <c r="Z14" i="7" s="1"/>
  <c r="F7" i="7" s="1"/>
  <c r="Y15" i="7"/>
  <c r="Z15" i="7" s="1"/>
  <c r="G19" i="7"/>
  <c r="Y6" i="7"/>
  <c r="Z6" i="7" s="1"/>
  <c r="Y7" i="7"/>
  <c r="Z7" i="7" s="1"/>
  <c r="Y3" i="7"/>
  <c r="Z3" i="7" s="1"/>
  <c r="Y2" i="7"/>
  <c r="Z2" i="7" s="1"/>
  <c r="F3" i="7" l="1"/>
  <c r="F8" i="7"/>
  <c r="G21" i="7"/>
  <c r="F9" i="7" l="1"/>
  <c r="F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<sst xmlns="http://schemas.openxmlformats.org/spreadsheetml/2006/main" count="519" uniqueCount="41">
  <si>
    <t>Mean</t>
  </si>
  <si>
    <t>Median</t>
  </si>
  <si>
    <t>Mode</t>
  </si>
  <si>
    <t>Range</t>
  </si>
  <si>
    <t>Q1</t>
  </si>
  <si>
    <t>Q3</t>
  </si>
  <si>
    <t>IQR</t>
  </si>
  <si>
    <t>Variance</t>
  </si>
  <si>
    <t>n</t>
  </si>
  <si>
    <t>Minimum</t>
  </si>
  <si>
    <t>Maximum</t>
  </si>
  <si>
    <t>Q1 - 1.5*IQR</t>
  </si>
  <si>
    <t>Q3 + 1.5*IQR</t>
  </si>
  <si>
    <t>Confidence Level</t>
  </si>
  <si>
    <t>t</t>
  </si>
  <si>
    <t>Z</t>
  </si>
  <si>
    <t>Confidence Level t</t>
  </si>
  <si>
    <t>Population Values</t>
  </si>
  <si>
    <t>Sample Values</t>
  </si>
  <si>
    <t>If multiple modes listed here</t>
  </si>
  <si>
    <t>Standard deviation</t>
  </si>
  <si>
    <t>Empirical Rule</t>
  </si>
  <si>
    <t>1 standard deviation from mean</t>
  </si>
  <si>
    <t>2 standard deviations from mean</t>
  </si>
  <si>
    <t>3 standard deviations from mean</t>
  </si>
  <si>
    <t>Sample Data</t>
  </si>
  <si>
    <t>Population Data</t>
  </si>
  <si>
    <t>at least 75%</t>
  </si>
  <si>
    <t>at least 89%</t>
  </si>
  <si>
    <t>at least 95%</t>
  </si>
  <si>
    <t>2 standard deviation from mean</t>
  </si>
  <si>
    <t>4 standard deviations from mean</t>
  </si>
  <si>
    <t>Coefficient of Variation</t>
  </si>
  <si>
    <t>index</t>
  </si>
  <si>
    <t>Percentiles using k(n+1)/100 Method</t>
  </si>
  <si>
    <t>Median K(n+1)/100 method</t>
  </si>
  <si>
    <t> </t>
  </si>
  <si>
    <t>Confidence Level Z</t>
  </si>
  <si>
    <t>Percentile</t>
  </si>
  <si>
    <t>Sort Data for correct answer</t>
  </si>
  <si>
    <t xml:space="preserve">Q1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</si>
</sst>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2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0" xfId="0" applyFont="1"/>
    <xf numFmtId="0" fontId="2" fillId="0" borderId="1" xfId="0" applyFont="1" applyBorder="1"/>
    <xf numFmtId="0" fontId="2" fillId="3" borderId="5" xfId="0" applyFont="1" applyFill="1" applyBorder="1"/>
    <xf numFmtId="0" fontId="1" fillId="2" borderId="4" xfId="0" applyFont="1" applyFill="1" applyBorder="1" applyProtection="1">
      <protection locked="0"/>
    </xf>
    <xf numFmtId="0" fontId="2" fillId="0" borderId="4" xfId="0" applyFont="1" applyBorder="1"/>
    <xf numFmtId="0" fontId="2" fillId="3" borderId="6" xfId="0" applyFont="1" applyFill="1" applyBorder="1"/>
    <xf numFmtId="0" fontId="1" fillId="3" borderId="5" xfId="0" applyFont="1" applyFill="1" applyBorder="1"/>
    <xf numFmtId="0" fontId="2" fillId="5" borderId="6" xfId="0" applyFont="1" applyFill="1" applyBorder="1"/>
    <xf numFmtId="0" fontId="2" fillId="6" borderId="6" xfId="0" applyFont="1" applyFill="1" applyBorder="1"/>
    <xf numFmtId="0" fontId="2" fillId="3" borderId="9" xfId="0" applyFont="1" applyFill="1" applyBorder="1"/>
    <xf numFmtId="0" fontId="2" fillId="7" borderId="5" xfId="0" applyFont="1" applyFill="1" applyBorder="1"/>
    <xf numFmtId="0" fontId="2" fillId="6" borderId="5" xfId="0" applyFont="1" applyFill="1" applyBorder="1"/>
    <xf numFmtId="0" fontId="1" fillId="6" borderId="4" xfId="0" applyFont="1" applyFill="1" applyBorder="1"/>
    <xf numFmtId="0" fontId="2" fillId="0" borderId="6" xfId="0" applyFont="1" applyBorder="1"/>
    <xf numFmtId="0" fontId="2" fillId="7" borderId="6" xfId="0" applyFont="1" applyFill="1" applyBorder="1"/>
    <xf numFmtId="0" fontId="1" fillId="7" borderId="4" xfId="0" applyFont="1" applyFill="1" applyBorder="1"/>
    <xf numFmtId="0" fontId="2" fillId="2" borderId="6" xfId="0" applyFont="1" applyFill="1" applyBorder="1" applyProtection="1">
      <protection locked="0"/>
    </xf>
    <xf numFmtId="9" fontId="2" fillId="0" borderId="1" xfId="0" applyNumberFormat="1" applyFont="1" applyBorder="1"/>
    <xf numFmtId="0" fontId="2" fillId="8" borderId="6" xfId="0" applyFont="1" applyFill="1" applyBorder="1"/>
    <xf numFmtId="0" fontId="2" fillId="8" borderId="5" xfId="0" applyFont="1" applyFill="1" applyBorder="1"/>
    <xf numFmtId="9" fontId="2" fillId="0" borderId="4" xfId="0" applyNumberFormat="1" applyFont="1" applyBorder="1"/>
    <xf numFmtId="10" fontId="2" fillId="0" borderId="4" xfId="0" applyNumberFormat="1" applyFont="1" applyBorder="1"/>
    <xf numFmtId="0" fontId="2" fillId="0" borderId="3" xfId="0" applyFont="1" applyBorder="1"/>
    <xf numFmtId="0" fontId="1" fillId="6" borderId="6" xfId="0" applyFont="1" applyFill="1" applyBorder="1"/>
    <xf numFmtId="0" fontId="1" fillId="2" borderId="6" xfId="0" applyFont="1" applyFill="1" applyBorder="1" applyProtection="1">
      <protection locked="0"/>
    </xf>
    <xf numFmtId="0" fontId="2" fillId="9" borderId="0" xfId="0" applyFont="1" applyFill="1"/>
    <xf numFmtId="0" fontId="5" fillId="0" borderId="0" xfId="0" applyFont="1"/>
    <xf numFmtId="0" fontId="2" fillId="0" borderId="0" xfId="0" applyFont="1"/>
    <xf numFmtId="0" fontId="6" fillId="4" borderId="4" xfId="0" applyFont="1" applyFill="1" applyBorder="1"/>
    <xf numFmtId="0" fontId="6" fillId="2" borderId="4" xfId="0" applyFont="1" applyFill="1" applyBorder="1" applyAlignment="1">
      <alignment horizontal="center"/>
    </xf>
    <xf numFmtId="0" fontId="2" fillId="0" borderId="7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2" xfId="0" applyFont="1" applyBorder="1"/>
    <xf numFmtId="0" fontId="4" fillId="0" borderId="0" xfId="0" applyFo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C0BB-2BB9-4B30-A511-02341F8A38E5}">
  <dimension ref="A1:Z500"/>
  <sheetViews>
    <sheetView tabSelected="1" zoomScale="120" zoomScaleNormal="120" workbookViewId="0">
      <selection activeCell="E31" sqref="E31"/>
    </sheetView>
  </sheetViews>
  <sheetFormatPr defaultColWidth="5.453125" defaultRowHeight="14.5" x14ac:dyDescent="0.35"/>
  <cols>
    <col min="1" max="1" width="7" customWidth="1"/>
    <col min="2" max="2" width="5.453125" style="1"/>
    <col min="5" max="5" width="28.81640625" customWidth="1"/>
    <col min="6" max="6" width="10.81640625" customWidth="1"/>
    <col min="7" max="7" width="7.7265625" customWidth="1"/>
    <col min="8" max="8" width="9" customWidth="1"/>
    <col min="9" max="9" width="13.7265625" customWidth="1"/>
    <col min="13" max="13" width="14.453125" customWidth="1"/>
    <col min="14" max="14" width="11.1796875" customWidth="1"/>
    <col min="15" max="15" width="11" customWidth="1"/>
    <col min="16" max="16" width="9.453125" customWidth="1"/>
    <col min="17" max="17" width="13" customWidth="1"/>
  </cols>
  <sheetData>
    <row r="1" spans="1:26" ht="18.5" x14ac:dyDescent="0.45">
      <c r="A1">
        <v>1</v>
      </c>
      <c r="B1" s="2"/>
      <c r="C1" s="3"/>
      <c r="D1" s="3"/>
      <c r="E1" s="4" t="s">
        <v>8</v>
      </c>
      <c r="F1" s="5">
        <f>COUNT(B1:B500)</f>
        <v>0</v>
      </c>
      <c r="G1" s="3"/>
      <c r="H1" s="38" t="s">
        <v>34</v>
      </c>
      <c r="I1" s="38"/>
      <c r="J1" s="38"/>
      <c r="K1" s="38"/>
      <c r="L1" s="38"/>
      <c r="M1" s="38"/>
      <c r="N1" s="3"/>
      <c r="O1" s="3"/>
      <c r="P1" s="3"/>
      <c r="Q1" s="3"/>
      <c r="R1" s="3"/>
      <c r="X1" t="s">
        <v>33</v>
      </c>
      <c r="Y1">
        <f>F21*(F1+1)/100</f>
        <v>0.61</v>
      </c>
    </row>
    <row r="2" spans="1:26" x14ac:dyDescent="0.35">
      <c r="A2">
        <v>2</v>
      </c>
      <c r="B2" s="6"/>
      <c r="C2" s="3"/>
      <c r="D2" s="3"/>
      <c r="E2" s="7" t="s">
        <v>0</v>
      </c>
      <c r="F2" s="8" t="e">
        <f>AVERAGE(B1:B500)</f>
        <v>#DIV/0!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Y2">
        <f>IF(Y1=INT(Y1), Y1, ROUNDDOWN(Y1,0))</f>
        <v>0</v>
      </c>
      <c r="Z2" t="e">
        <f>VLOOKUP(Y2, $A$1:$B$500,2)</f>
        <v>#N/A</v>
      </c>
    </row>
    <row r="3" spans="1:26" x14ac:dyDescent="0.35">
      <c r="A3">
        <v>3</v>
      </c>
      <c r="B3" s="6"/>
      <c r="C3" s="3"/>
      <c r="E3" s="31" t="s">
        <v>35</v>
      </c>
      <c r="F3" s="8" t="e">
        <f>AVERAGE(Z6:Z7)</f>
        <v>#N/A</v>
      </c>
      <c r="G3" s="3"/>
      <c r="H3" s="36" t="s">
        <v>19</v>
      </c>
      <c r="I3" s="36"/>
      <c r="J3" s="36"/>
      <c r="K3" s="3"/>
      <c r="L3" s="3"/>
      <c r="M3" s="3"/>
      <c r="N3" s="3"/>
      <c r="O3" s="3"/>
      <c r="P3" s="3"/>
      <c r="Q3" s="3"/>
      <c r="R3" s="3"/>
      <c r="Y3">
        <f>IF(Y1 = INT(Y1), Y1, ROUNDUP(Y1,0))</f>
        <v>1</v>
      </c>
      <c r="Z3">
        <f>VLOOKUP(Y3, $A$1:$B$500, 2)</f>
        <v>0</v>
      </c>
    </row>
    <row r="4" spans="1:26" x14ac:dyDescent="0.35">
      <c r="A4">
        <v>4</v>
      </c>
      <c r="B4" s="6"/>
      <c r="C4" s="3"/>
      <c r="D4" s="3"/>
      <c r="E4" s="7" t="s">
        <v>2</v>
      </c>
      <c r="F4" s="8" t="e" cm="1">
        <f t="array" ref="F4">_xlfn.MODE.MULT(B1:B500)</f>
        <v>#N/A</v>
      </c>
      <c r="G4" s="5" t="s">
        <v>36</v>
      </c>
      <c r="H4" s="8" t="s">
        <v>36</v>
      </c>
      <c r="I4" s="8" t="s">
        <v>36</v>
      </c>
      <c r="J4" s="8" t="s">
        <v>36</v>
      </c>
      <c r="K4" s="9" t="s">
        <v>36</v>
      </c>
      <c r="L4" s="9" t="s">
        <v>36</v>
      </c>
      <c r="M4" s="9" t="s">
        <v>36</v>
      </c>
      <c r="N4" s="9" t="s">
        <v>36</v>
      </c>
      <c r="O4" s="9" t="s">
        <v>36</v>
      </c>
      <c r="P4" s="9" t="s">
        <v>36</v>
      </c>
      <c r="Q4" s="3"/>
      <c r="R4" s="3"/>
    </row>
    <row r="5" spans="1:26" x14ac:dyDescent="0.35">
      <c r="A5">
        <v>5</v>
      </c>
      <c r="B5" s="6"/>
      <c r="C5" s="3"/>
      <c r="D5" s="3"/>
      <c r="E5" s="7" t="s">
        <v>3</v>
      </c>
      <c r="F5" s="8">
        <f>F14-F13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X5" t="s">
        <v>1</v>
      </c>
      <c r="Y5">
        <f>50*(F1+1)/100</f>
        <v>0.5</v>
      </c>
    </row>
    <row r="6" spans="1:26" ht="15.5" x14ac:dyDescent="0.35">
      <c r="A6">
        <v>6</v>
      </c>
      <c r="B6" s="6"/>
      <c r="C6" s="3"/>
      <c r="D6" s="3"/>
      <c r="E6" s="31" t="s">
        <v>40</v>
      </c>
      <c r="F6" s="8">
        <f>Z11</f>
        <v>0</v>
      </c>
      <c r="G6" s="3"/>
      <c r="H6" s="3"/>
      <c r="I6" s="37"/>
      <c r="J6" s="37"/>
      <c r="K6" s="37"/>
      <c r="L6" s="3"/>
      <c r="M6" s="3"/>
      <c r="N6" s="3"/>
      <c r="O6" s="3"/>
      <c r="P6" s="3"/>
      <c r="Q6" s="3"/>
      <c r="R6" s="3"/>
      <c r="Y6">
        <f>IF(Y5=INT(Y5), Y5, ROUNDDOWN(Y5,0))</f>
        <v>0</v>
      </c>
      <c r="Z6" t="e">
        <f>VLOOKUP(Y6, $A$1:$B$500,2)</f>
        <v>#N/A</v>
      </c>
    </row>
    <row r="7" spans="1:26" x14ac:dyDescent="0.35">
      <c r="A7">
        <v>7</v>
      </c>
      <c r="B7" s="6"/>
      <c r="C7" s="3"/>
      <c r="D7" s="3"/>
      <c r="E7" s="31" t="s">
        <v>5</v>
      </c>
      <c r="F7" s="8" t="e">
        <f>Z14</f>
        <v>#N/A</v>
      </c>
      <c r="G7" s="3"/>
      <c r="H7" s="3"/>
      <c r="I7" s="3"/>
      <c r="J7" s="3"/>
      <c r="K7" s="3"/>
      <c r="L7" s="3"/>
      <c r="M7" s="3"/>
      <c r="N7" s="33" t="s">
        <v>25</v>
      </c>
      <c r="O7" s="34"/>
      <c r="P7" s="35" t="s">
        <v>26</v>
      </c>
      <c r="Q7" s="34"/>
      <c r="R7" s="3"/>
      <c r="Y7">
        <f>IF(Y5 = INT(Y5), Y5, ROUNDUP(Y5,0))</f>
        <v>1</v>
      </c>
      <c r="Z7">
        <f>VLOOKUP(Y7, $A$1:$B$500, 2)</f>
        <v>0</v>
      </c>
    </row>
    <row r="8" spans="1:26" x14ac:dyDescent="0.35">
      <c r="A8">
        <v>8</v>
      </c>
      <c r="B8" s="6"/>
      <c r="C8" s="3"/>
      <c r="D8" s="3"/>
      <c r="E8" s="7" t="s">
        <v>6</v>
      </c>
      <c r="F8" s="8" t="e">
        <f>F7-F6</f>
        <v>#N/A</v>
      </c>
      <c r="G8" s="3"/>
      <c r="H8" s="3"/>
      <c r="I8" s="4" t="s">
        <v>27</v>
      </c>
      <c r="J8" s="35" t="s">
        <v>30</v>
      </c>
      <c r="K8" s="35"/>
      <c r="L8" s="35"/>
      <c r="M8" s="34"/>
      <c r="N8" s="10" t="e">
        <f>F2-2*F11</f>
        <v>#DIV/0!</v>
      </c>
      <c r="O8" s="10" t="e">
        <f>F2+2*F11</f>
        <v>#DIV/0!</v>
      </c>
      <c r="P8" s="11" t="e">
        <f>F2-2*G11</f>
        <v>#DIV/0!</v>
      </c>
      <c r="Q8" s="11" t="e">
        <f>$F$2+2*$G11</f>
        <v>#DIV/0!</v>
      </c>
      <c r="R8" s="3"/>
    </row>
    <row r="9" spans="1:26" x14ac:dyDescent="0.35">
      <c r="A9">
        <v>9</v>
      </c>
      <c r="B9" s="6"/>
      <c r="C9" s="3"/>
      <c r="D9" s="3"/>
      <c r="E9" s="7" t="s">
        <v>11</v>
      </c>
      <c r="F9" s="8" t="e">
        <f>F6-1.5*F8</f>
        <v>#N/A</v>
      </c>
      <c r="G9" s="3"/>
      <c r="H9" s="3"/>
      <c r="I9" s="7" t="s">
        <v>28</v>
      </c>
      <c r="J9" s="35" t="s">
        <v>24</v>
      </c>
      <c r="K9" s="35"/>
      <c r="L9" s="35"/>
      <c r="M9" s="34"/>
      <c r="N9" s="10" t="e">
        <f>F2-3*F11</f>
        <v>#DIV/0!</v>
      </c>
      <c r="O9" s="10" t="e">
        <f>F2+3*F11</f>
        <v>#DIV/0!</v>
      </c>
      <c r="P9" s="11" t="e">
        <f>F2-3*G11</f>
        <v>#DIV/0!</v>
      </c>
      <c r="Q9" s="11" t="e">
        <f>F2+3*G11</f>
        <v>#DIV/0!</v>
      </c>
      <c r="R9" s="3"/>
      <c r="X9" t="s">
        <v>4</v>
      </c>
      <c r="Y9">
        <f>25*($F$1+1)/100</f>
        <v>0.25</v>
      </c>
    </row>
    <row r="10" spans="1:26" x14ac:dyDescent="0.35">
      <c r="A10">
        <v>10</v>
      </c>
      <c r="B10" s="6"/>
      <c r="C10" s="3"/>
      <c r="D10" s="3"/>
      <c r="E10" s="7" t="s">
        <v>12</v>
      </c>
      <c r="F10" s="12" t="e">
        <f>F7+1.5*F8</f>
        <v>#N/A</v>
      </c>
      <c r="G10" s="3"/>
      <c r="H10" s="3"/>
      <c r="I10" s="7" t="s">
        <v>29</v>
      </c>
      <c r="J10" s="35" t="s">
        <v>31</v>
      </c>
      <c r="K10" s="35"/>
      <c r="L10" s="35"/>
      <c r="M10" s="34"/>
      <c r="N10" s="10" t="e">
        <f>F2-4*F11</f>
        <v>#DIV/0!</v>
      </c>
      <c r="O10" s="10" t="e">
        <f>F2+4*F11</f>
        <v>#DIV/0!</v>
      </c>
      <c r="P10" s="11" t="e">
        <f>F2-4*G11</f>
        <v>#DIV/0!</v>
      </c>
      <c r="Q10" s="11" t="e">
        <f>F2+4*G11</f>
        <v>#DIV/0!</v>
      </c>
      <c r="R10" s="3"/>
      <c r="Y10">
        <f>IF(Y9=INT(Y9), Y9, ROUNDDOWN(Y9,0))</f>
        <v>0</v>
      </c>
      <c r="Z10" t="e">
        <f>VLOOKUP(Y10, $A$1:$B$500,2)</f>
        <v>#N/A</v>
      </c>
    </row>
    <row r="11" spans="1:26" x14ac:dyDescent="0.35">
      <c r="A11">
        <v>11</v>
      </c>
      <c r="B11" s="6"/>
      <c r="C11" s="3"/>
      <c r="D11" s="3"/>
      <c r="E11" s="7" t="s">
        <v>20</v>
      </c>
      <c r="F11" s="13" t="e">
        <f>_xlfn.STDEV.S(B1:B500)</f>
        <v>#DIV/0!</v>
      </c>
      <c r="G11" s="14" t="e">
        <f>_xlfn.STDEV.P(B1:B500)</f>
        <v>#DIV/0!</v>
      </c>
      <c r="H11" s="3"/>
      <c r="I11" s="3"/>
      <c r="J11" s="15" t="s">
        <v>36</v>
      </c>
      <c r="K11" s="16" t="s">
        <v>17</v>
      </c>
      <c r="L11" s="3"/>
      <c r="M11" s="3"/>
      <c r="N11" s="3"/>
      <c r="O11" s="3"/>
      <c r="P11" s="3"/>
      <c r="Q11" s="3"/>
      <c r="R11" s="3"/>
      <c r="Y11">
        <f>IF(Y9 = INT(Y9), Y9, ROUNDUP(Y9,0))</f>
        <v>1</v>
      </c>
      <c r="Z11">
        <f>VLOOKUP(Y11, $A$1:$B$500, 2)</f>
        <v>0</v>
      </c>
    </row>
    <row r="12" spans="1:26" x14ac:dyDescent="0.35">
      <c r="A12">
        <v>12</v>
      </c>
      <c r="B12" s="6"/>
      <c r="C12" s="3"/>
      <c r="D12" s="3"/>
      <c r="E12" s="7" t="s">
        <v>7</v>
      </c>
      <c r="F12" s="17" t="e">
        <f>_xlfn.VAR.S(B1:B500)</f>
        <v>#DIV/0!</v>
      </c>
      <c r="G12" s="11" t="e">
        <f>_xlfn.VAR.P(B1:B500)</f>
        <v>#DIV/0!</v>
      </c>
      <c r="H12" s="3"/>
      <c r="I12" s="3"/>
      <c r="J12" s="18" t="s">
        <v>36</v>
      </c>
      <c r="K12" s="16" t="s">
        <v>18</v>
      </c>
      <c r="L12" s="3"/>
      <c r="M12" s="3"/>
      <c r="N12" s="3"/>
      <c r="O12" s="3"/>
      <c r="P12" s="3"/>
      <c r="Q12" s="3"/>
      <c r="R12" s="3"/>
    </row>
    <row r="13" spans="1:26" x14ac:dyDescent="0.35">
      <c r="A13">
        <v>13</v>
      </c>
      <c r="B13" s="6"/>
      <c r="C13" s="3"/>
      <c r="D13" s="3"/>
      <c r="E13" s="7" t="s">
        <v>9</v>
      </c>
      <c r="F13" s="8">
        <f>MIN(B1:B500)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X13" t="s">
        <v>5</v>
      </c>
      <c r="Y13">
        <f>75*($F$1+1)/100</f>
        <v>0.75</v>
      </c>
    </row>
    <row r="14" spans="1:26" x14ac:dyDescent="0.35">
      <c r="A14">
        <v>14</v>
      </c>
      <c r="B14" s="6"/>
      <c r="C14" s="3"/>
      <c r="D14" s="3"/>
      <c r="E14" s="7" t="s">
        <v>10</v>
      </c>
      <c r="F14" s="8">
        <f>MAX(B1:B500)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Y14">
        <f>IF(Y13=INT(Y13), Y13, ROUNDDOWN(Y13,0))</f>
        <v>0</v>
      </c>
      <c r="Z14" t="e">
        <f>VLOOKUP(Y14, $A$1:$B$500,2)</f>
        <v>#N/A</v>
      </c>
    </row>
    <row r="15" spans="1:26" ht="15.5" x14ac:dyDescent="0.35">
      <c r="A15">
        <v>15</v>
      </c>
      <c r="B15" s="6"/>
      <c r="C15" s="3"/>
      <c r="D15" s="3"/>
      <c r="E15" s="7" t="s">
        <v>13</v>
      </c>
      <c r="F15" s="19">
        <v>0.88</v>
      </c>
      <c r="G15" s="3"/>
      <c r="H15" s="3"/>
      <c r="I15" s="37" t="s">
        <v>21</v>
      </c>
      <c r="J15" s="37"/>
      <c r="K15" s="37"/>
      <c r="L15" s="3"/>
      <c r="M15" s="3"/>
      <c r="N15" s="3"/>
      <c r="O15" s="3"/>
      <c r="P15" s="3"/>
      <c r="Q15" s="3"/>
      <c r="R15" s="3"/>
      <c r="Y15">
        <f>IF(Y13 = INT(Y13), Y13, ROUNDUP(Y13,0))</f>
        <v>1</v>
      </c>
      <c r="Z15">
        <f>VLOOKUP(Y15, $A$1:$B$500, 2)</f>
        <v>0</v>
      </c>
    </row>
    <row r="16" spans="1:26" x14ac:dyDescent="0.35">
      <c r="A16">
        <v>16</v>
      </c>
      <c r="B16" s="6"/>
      <c r="C16" s="3"/>
      <c r="D16" s="3"/>
      <c r="E16" s="7" t="s">
        <v>14</v>
      </c>
      <c r="F16" s="8" t="e">
        <f>ROUND(_xlfn.T.INV(1-(1-F15)/2, F1-1), 4)</f>
        <v>#NUM!</v>
      </c>
      <c r="G16" s="3"/>
      <c r="H16" s="3"/>
      <c r="I16" s="3"/>
      <c r="J16" s="3"/>
      <c r="K16" s="3"/>
      <c r="L16" s="3"/>
      <c r="M16" s="3"/>
      <c r="N16" s="33" t="s">
        <v>25</v>
      </c>
      <c r="O16" s="34"/>
      <c r="P16" s="35" t="s">
        <v>26</v>
      </c>
      <c r="Q16" s="34"/>
      <c r="R16" s="3"/>
    </row>
    <row r="17" spans="1:18" x14ac:dyDescent="0.35">
      <c r="A17">
        <v>17</v>
      </c>
      <c r="B17" s="6"/>
      <c r="C17" s="3"/>
      <c r="D17" s="3"/>
      <c r="E17" s="7" t="s">
        <v>15</v>
      </c>
      <c r="F17" s="8">
        <f>ROUND(1.959964, 3)</f>
        <v>1.96</v>
      </c>
      <c r="G17" s="3"/>
      <c r="H17" s="3"/>
      <c r="I17" s="20">
        <v>0.68</v>
      </c>
      <c r="J17" s="35" t="s">
        <v>22</v>
      </c>
      <c r="K17" s="35"/>
      <c r="L17" s="35"/>
      <c r="M17" s="34"/>
      <c r="N17" s="10" t="e">
        <f>$F$2-1*$F$11</f>
        <v>#DIV/0!</v>
      </c>
      <c r="O17" s="10" t="e">
        <f>$F$2+1*$F$11</f>
        <v>#DIV/0!</v>
      </c>
      <c r="P17" s="11" t="e">
        <f>$F$2-1*$G$11</f>
        <v>#DIV/0!</v>
      </c>
      <c r="Q17" s="11" t="e">
        <f>$F$2+1*$G$11</f>
        <v>#DIV/0!</v>
      </c>
      <c r="R17" s="3"/>
    </row>
    <row r="18" spans="1:18" x14ac:dyDescent="0.35">
      <c r="A18">
        <v>18</v>
      </c>
      <c r="B18" s="6"/>
      <c r="C18" s="3"/>
      <c r="D18" s="3"/>
      <c r="E18" s="7" t="s">
        <v>37</v>
      </c>
      <c r="F18" s="21" t="e">
        <f>F2-F17*F11/SQRT(F1)</f>
        <v>#DIV/0!</v>
      </c>
      <c r="G18" s="22" t="e">
        <f>F2+F17*F11*SQRT(F1)</f>
        <v>#DIV/0!</v>
      </c>
      <c r="H18" s="3"/>
      <c r="I18" s="23">
        <v>0.95</v>
      </c>
      <c r="J18" s="35" t="s">
        <v>23</v>
      </c>
      <c r="K18" s="35"/>
      <c r="L18" s="35"/>
      <c r="M18" s="34"/>
      <c r="N18" s="10" t="e">
        <f>$F$2-2*$F$11</f>
        <v>#DIV/0!</v>
      </c>
      <c r="O18" s="10" t="e">
        <f>$F$2+2*$F$11</f>
        <v>#DIV/0!</v>
      </c>
      <c r="P18" s="11" t="e">
        <f>$F$2-2*$G$11</f>
        <v>#DIV/0!</v>
      </c>
      <c r="Q18" s="11" t="e">
        <f>$F$2+2*$G$11</f>
        <v>#DIV/0!</v>
      </c>
      <c r="R18" s="3"/>
    </row>
    <row r="19" spans="1:18" x14ac:dyDescent="0.35">
      <c r="A19">
        <v>19</v>
      </c>
      <c r="B19" s="6"/>
      <c r="C19" s="3"/>
      <c r="D19" s="3"/>
      <c r="E19" s="7" t="s">
        <v>16</v>
      </c>
      <c r="F19" s="17" t="e">
        <f>F2-F16*F11/SQRT(F1)</f>
        <v>#DIV/0!</v>
      </c>
      <c r="G19" s="17" t="e">
        <f>F2+F16*F11/SQRT(F1)</f>
        <v>#DIV/0!</v>
      </c>
      <c r="H19" s="3"/>
      <c r="I19" s="24">
        <v>0.997</v>
      </c>
      <c r="J19" s="35" t="s">
        <v>24</v>
      </c>
      <c r="K19" s="35"/>
      <c r="L19" s="35"/>
      <c r="M19" s="34"/>
      <c r="N19" s="10" t="e">
        <f>$F$2-3*$F$11</f>
        <v>#DIV/0!</v>
      </c>
      <c r="O19" s="10" t="e">
        <f>$F$2+3*$F$11</f>
        <v>#DIV/0!</v>
      </c>
      <c r="P19" s="11" t="e">
        <f>$F$2-3*$G$11</f>
        <v>#DIV/0!</v>
      </c>
      <c r="Q19" s="11" t="e">
        <f>$F$2+3*$G$11</f>
        <v>#DIV/0!</v>
      </c>
      <c r="R19" s="3"/>
    </row>
    <row r="20" spans="1:18" x14ac:dyDescent="0.35">
      <c r="A20">
        <v>20</v>
      </c>
      <c r="B20" s="6"/>
      <c r="C20" s="3"/>
      <c r="D20" s="3"/>
      <c r="E20" s="25" t="s">
        <v>32</v>
      </c>
      <c r="F20" s="17" t="e">
        <f>100*F11/F2</f>
        <v>#DIV/0!</v>
      </c>
      <c r="G20" s="26" t="e">
        <f>100*G11/F2</f>
        <v>#DIV/0!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.5" x14ac:dyDescent="0.45">
      <c r="A21">
        <v>21</v>
      </c>
      <c r="B21" s="6"/>
      <c r="C21" s="3"/>
      <c r="D21" s="3"/>
      <c r="E21" s="25" t="s">
        <v>38</v>
      </c>
      <c r="F21" s="27">
        <v>61</v>
      </c>
      <c r="G21" s="28" t="e">
        <f>AVERAGE(Z2:Z3)</f>
        <v>#N/A</v>
      </c>
      <c r="H21" s="29" t="s">
        <v>39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A22">
        <v>22</v>
      </c>
      <c r="B22" s="6"/>
      <c r="C22" s="3"/>
      <c r="D22" s="3"/>
      <c r="E22" s="25" t="s">
        <v>36</v>
      </c>
      <c r="F22" s="3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A23">
        <v>23</v>
      </c>
      <c r="B23" s="6"/>
      <c r="C23" s="3"/>
      <c r="D23" s="3"/>
      <c r="E23" s="25" t="s">
        <v>36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>
        <v>24</v>
      </c>
      <c r="B24" s="6"/>
      <c r="C24" s="3"/>
      <c r="D24" s="3"/>
      <c r="E24" s="25" t="s">
        <v>36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5">
      <c r="A25">
        <v>25</v>
      </c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5">
      <c r="A26">
        <v>26</v>
      </c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5">
      <c r="A27">
        <v>27</v>
      </c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5">
      <c r="A28">
        <v>28</v>
      </c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5">
      <c r="A29">
        <v>29</v>
      </c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>
        <v>30</v>
      </c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>
        <v>31</v>
      </c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5">
      <c r="A32">
        <v>32</v>
      </c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5">
      <c r="A33">
        <v>33</v>
      </c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>
        <v>34</v>
      </c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5">
      <c r="A35">
        <v>35</v>
      </c>
      <c r="B35" s="6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>
        <v>36</v>
      </c>
      <c r="B36" s="6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5">
      <c r="A37">
        <v>37</v>
      </c>
      <c r="B37" s="6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>
        <v>38</v>
      </c>
      <c r="B38" s="6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5">
      <c r="A39">
        <v>39</v>
      </c>
      <c r="B39" s="6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>
        <v>40</v>
      </c>
      <c r="B40" s="6" t="s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5">
      <c r="A41">
        <v>41</v>
      </c>
      <c r="B41" s="6" t="s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>
        <v>42</v>
      </c>
      <c r="B42" s="6" t="s">
        <v>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5">
      <c r="A43">
        <v>43</v>
      </c>
      <c r="B43" s="6" t="s">
        <v>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5">
      <c r="A44">
        <v>44</v>
      </c>
      <c r="B44" s="6" t="s">
        <v>36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5">
      <c r="A45">
        <v>45</v>
      </c>
      <c r="B45" s="6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5">
      <c r="A46">
        <v>46</v>
      </c>
      <c r="B46" s="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5">
      <c r="A47">
        <v>47</v>
      </c>
      <c r="B47" s="6" t="s">
        <v>36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5">
      <c r="A48">
        <v>48</v>
      </c>
      <c r="B48" s="6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5">
      <c r="A49">
        <v>49</v>
      </c>
      <c r="B49" s="6" t="s">
        <v>36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5">
      <c r="A50">
        <v>50</v>
      </c>
      <c r="B50" s="6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35">
      <c r="A51">
        <v>51</v>
      </c>
      <c r="B51" s="6" t="s">
        <v>36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5">
      <c r="A52">
        <v>52</v>
      </c>
      <c r="B52" s="6" t="s">
        <v>36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5">
      <c r="A53">
        <v>53</v>
      </c>
      <c r="B53" s="6" t="s">
        <v>36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5">
      <c r="A54">
        <v>54</v>
      </c>
      <c r="B54" s="6" t="s">
        <v>36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35">
      <c r="A55">
        <v>55</v>
      </c>
      <c r="B55" s="6" t="s">
        <v>36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5">
      <c r="A56">
        <v>56</v>
      </c>
      <c r="B56" s="6" t="s">
        <v>36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35">
      <c r="A57">
        <v>57</v>
      </c>
      <c r="B57" s="6" t="s">
        <v>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5">
      <c r="A58">
        <v>58</v>
      </c>
      <c r="B58" s="6" t="s">
        <v>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35">
      <c r="A59">
        <v>59</v>
      </c>
      <c r="B59" s="6" t="s">
        <v>36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5">
      <c r="A60">
        <v>60</v>
      </c>
      <c r="B60" s="6" t="s">
        <v>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35">
      <c r="A61">
        <v>61</v>
      </c>
      <c r="B61" s="6" t="s">
        <v>36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5">
      <c r="A62">
        <v>62</v>
      </c>
      <c r="B62" s="6" t="s">
        <v>36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35">
      <c r="A63">
        <v>63</v>
      </c>
      <c r="B63" s="6" t="s">
        <v>36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5">
      <c r="A64">
        <v>64</v>
      </c>
      <c r="B64" s="6" t="s">
        <v>36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35">
      <c r="A65">
        <v>65</v>
      </c>
      <c r="B65" s="6" t="s">
        <v>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5">
      <c r="A66">
        <v>66</v>
      </c>
      <c r="B66" s="6" t="s">
        <v>36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35">
      <c r="A67">
        <v>67</v>
      </c>
      <c r="B67" s="6" t="s">
        <v>36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5">
      <c r="A68">
        <v>68</v>
      </c>
      <c r="B68" s="6" t="s">
        <v>36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35">
      <c r="A69">
        <v>69</v>
      </c>
      <c r="B69" s="6" t="s">
        <v>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5">
      <c r="A70">
        <v>70</v>
      </c>
      <c r="B70" s="6" t="s">
        <v>36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5">
      <c r="A71">
        <v>71</v>
      </c>
      <c r="B71" s="6" t="s">
        <v>36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5">
      <c r="A72">
        <v>72</v>
      </c>
      <c r="B72" s="6" t="s">
        <v>36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35">
      <c r="A73">
        <v>73</v>
      </c>
      <c r="B73" s="6" t="s">
        <v>36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5">
      <c r="A74">
        <v>74</v>
      </c>
      <c r="B74" s="6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35">
      <c r="A75">
        <v>75</v>
      </c>
      <c r="B75" s="6" t="s">
        <v>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A76">
        <v>76</v>
      </c>
      <c r="B76" s="6" t="s">
        <v>36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35">
      <c r="A77">
        <v>77</v>
      </c>
      <c r="B77" s="6" t="s">
        <v>36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5">
      <c r="A78">
        <v>78</v>
      </c>
      <c r="B78" s="6" t="s">
        <v>36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35">
      <c r="A79">
        <v>79</v>
      </c>
      <c r="B79" s="6" t="s">
        <v>36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5">
      <c r="A80">
        <v>80</v>
      </c>
      <c r="B80" s="6" t="s">
        <v>36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5">
      <c r="A81">
        <v>81</v>
      </c>
      <c r="B81" s="6" t="s">
        <v>36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5">
      <c r="A82">
        <v>82</v>
      </c>
      <c r="B82" s="6" t="s">
        <v>36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35">
      <c r="A83">
        <v>83</v>
      </c>
      <c r="B83" s="6" t="s">
        <v>36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5">
      <c r="A84">
        <v>84</v>
      </c>
      <c r="B84" s="6" t="s">
        <v>36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35">
      <c r="A85">
        <v>85</v>
      </c>
      <c r="B85" s="6" t="s">
        <v>36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5">
      <c r="A86">
        <v>86</v>
      </c>
      <c r="B86" s="6" t="s">
        <v>36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35">
      <c r="A87">
        <v>87</v>
      </c>
      <c r="B87" s="6" t="s">
        <v>36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5">
      <c r="A88">
        <v>88</v>
      </c>
      <c r="B88" s="6" t="s">
        <v>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35">
      <c r="A89">
        <v>89</v>
      </c>
      <c r="B89" s="6" t="s">
        <v>36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35">
      <c r="A90">
        <v>90</v>
      </c>
      <c r="B90" s="6" t="s">
        <v>36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5">
      <c r="A91">
        <v>91</v>
      </c>
      <c r="B91" s="6" t="s">
        <v>36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35">
      <c r="A92">
        <v>92</v>
      </c>
      <c r="B92" s="6" t="s">
        <v>36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35">
      <c r="A93">
        <v>93</v>
      </c>
      <c r="B93" s="6" t="s">
        <v>36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35">
      <c r="A94">
        <v>94</v>
      </c>
      <c r="B94" s="6" t="s">
        <v>36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35">
      <c r="A95">
        <v>95</v>
      </c>
      <c r="B95" s="6" t="s">
        <v>36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35">
      <c r="A96">
        <v>96</v>
      </c>
      <c r="B96" s="6" t="s">
        <v>36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35">
      <c r="A97">
        <v>97</v>
      </c>
      <c r="B97" s="6" t="s">
        <v>36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35">
      <c r="A98">
        <v>98</v>
      </c>
      <c r="B98" s="6" t="s">
        <v>36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35">
      <c r="A99">
        <v>99</v>
      </c>
      <c r="B99" s="6" t="s">
        <v>36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35">
      <c r="A100">
        <v>100</v>
      </c>
      <c r="B100" s="6" t="s">
        <v>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35">
      <c r="A101">
        <v>101</v>
      </c>
      <c r="B101" s="6" t="s">
        <v>36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35">
      <c r="A102">
        <v>102</v>
      </c>
      <c r="B102" s="6" t="s">
        <v>36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35">
      <c r="A103">
        <v>103</v>
      </c>
      <c r="B103" s="6" t="s">
        <v>36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35">
      <c r="A104">
        <v>104</v>
      </c>
      <c r="B104" s="6" t="s">
        <v>36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35">
      <c r="A105">
        <v>105</v>
      </c>
      <c r="B105" s="6" t="s">
        <v>36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35">
      <c r="A106">
        <v>106</v>
      </c>
      <c r="B106" s="6" t="s">
        <v>36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35">
      <c r="A107">
        <v>107</v>
      </c>
      <c r="B107" s="6" t="s">
        <v>36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35">
      <c r="A108">
        <v>108</v>
      </c>
      <c r="B108" s="6" t="s">
        <v>36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35">
      <c r="A109">
        <v>109</v>
      </c>
      <c r="B109" s="6" t="s">
        <v>36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35">
      <c r="A110">
        <v>110</v>
      </c>
      <c r="B110" s="6" t="s">
        <v>36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35">
      <c r="A111">
        <v>111</v>
      </c>
      <c r="B111" s="6" t="s">
        <v>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35">
      <c r="A112">
        <v>112</v>
      </c>
      <c r="B112" s="6" t="s">
        <v>36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35">
      <c r="A113">
        <v>113</v>
      </c>
      <c r="B113" s="6" t="s">
        <v>36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35">
      <c r="A114">
        <v>114</v>
      </c>
      <c r="B114" s="6" t="s">
        <v>36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35">
      <c r="A115">
        <v>115</v>
      </c>
      <c r="B115" s="6" t="s">
        <v>36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35">
      <c r="A116">
        <v>116</v>
      </c>
      <c r="B116" s="6" t="s">
        <v>36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35">
      <c r="A117">
        <v>117</v>
      </c>
      <c r="B117" s="6" t="s">
        <v>36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35">
      <c r="A118">
        <v>118</v>
      </c>
      <c r="B118" s="6" t="s">
        <v>36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35">
      <c r="A119">
        <v>119</v>
      </c>
      <c r="B119" s="6" t="s">
        <v>36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35">
      <c r="A120">
        <v>120</v>
      </c>
      <c r="B120" s="6" t="s">
        <v>36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35">
      <c r="A121">
        <v>121</v>
      </c>
      <c r="B121" s="6" t="s">
        <v>36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35">
      <c r="A122">
        <v>122</v>
      </c>
      <c r="B122" s="6" t="s">
        <v>36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35">
      <c r="A123">
        <v>123</v>
      </c>
      <c r="B123" s="6" t="s">
        <v>36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35">
      <c r="A124">
        <v>124</v>
      </c>
      <c r="B124" s="6" t="s">
        <v>36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35">
      <c r="A125">
        <v>125</v>
      </c>
      <c r="B125" s="6" t="s">
        <v>36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35">
      <c r="A126">
        <v>126</v>
      </c>
      <c r="B126" s="6" t="s">
        <v>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35">
      <c r="A127">
        <v>127</v>
      </c>
      <c r="B127" s="6" t="s">
        <v>36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35">
      <c r="A128">
        <v>128</v>
      </c>
      <c r="B128" s="6" t="s">
        <v>36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35">
      <c r="A129">
        <v>129</v>
      </c>
      <c r="B129" s="6" t="s">
        <v>36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35">
      <c r="A130">
        <v>130</v>
      </c>
      <c r="B130" s="6" t="s">
        <v>36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35">
      <c r="A131">
        <v>131</v>
      </c>
      <c r="B131" s="6" t="s">
        <v>36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35">
      <c r="A132">
        <v>132</v>
      </c>
      <c r="B132" s="6" t="s">
        <v>36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35">
      <c r="A133">
        <v>133</v>
      </c>
      <c r="B133" s="6" t="s">
        <v>36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35">
      <c r="A134">
        <v>134</v>
      </c>
      <c r="B134" s="6" t="s">
        <v>36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35">
      <c r="A135">
        <v>135</v>
      </c>
      <c r="B135" s="6" t="s">
        <v>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A136">
        <v>136</v>
      </c>
      <c r="B136" s="6" t="s">
        <v>36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35">
      <c r="A137">
        <v>137</v>
      </c>
      <c r="B137" s="6" t="s">
        <v>36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35">
      <c r="A138">
        <v>138</v>
      </c>
      <c r="B138" s="6" t="s">
        <v>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35">
      <c r="A139">
        <v>139</v>
      </c>
      <c r="B139" s="6" t="s">
        <v>36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35">
      <c r="A140">
        <v>140</v>
      </c>
      <c r="B140" s="6" t="s">
        <v>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35">
      <c r="A141">
        <v>141</v>
      </c>
      <c r="B141" s="6" t="s">
        <v>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35">
      <c r="A142">
        <v>142</v>
      </c>
      <c r="B142" s="6" t="s">
        <v>36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35">
      <c r="A143">
        <v>143</v>
      </c>
      <c r="B143" s="6" t="s">
        <v>36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35">
      <c r="A144">
        <v>144</v>
      </c>
      <c r="B144" s="6" t="s">
        <v>36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35">
      <c r="A145">
        <v>145</v>
      </c>
      <c r="B145" s="6" t="s">
        <v>36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35">
      <c r="A146">
        <v>146</v>
      </c>
      <c r="B146" s="6" t="s">
        <v>36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35">
      <c r="A147">
        <v>147</v>
      </c>
      <c r="B147" s="6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35">
      <c r="A148">
        <v>148</v>
      </c>
      <c r="B148" s="6" t="s">
        <v>36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35">
      <c r="A149">
        <v>149</v>
      </c>
      <c r="B149" s="6" t="s">
        <v>36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35">
      <c r="A150">
        <v>150</v>
      </c>
      <c r="B150" s="6" t="s">
        <v>36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35">
      <c r="A151">
        <v>151</v>
      </c>
      <c r="B151" s="6" t="s">
        <v>36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35">
      <c r="A152">
        <v>152</v>
      </c>
      <c r="B152" s="6" t="s">
        <v>36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35">
      <c r="A153">
        <v>153</v>
      </c>
      <c r="B153" s="6" t="s">
        <v>36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35">
      <c r="A154">
        <v>154</v>
      </c>
      <c r="B154" s="6" t="s">
        <v>36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35">
      <c r="A155">
        <v>155</v>
      </c>
      <c r="B155" s="6" t="s">
        <v>36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35">
      <c r="A156">
        <v>156</v>
      </c>
      <c r="B156" s="6" t="s">
        <v>36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35">
      <c r="A157">
        <v>157</v>
      </c>
      <c r="B157" s="6" t="s">
        <v>36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35">
      <c r="A158">
        <v>158</v>
      </c>
      <c r="B158" s="6" t="s">
        <v>36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35">
      <c r="A159">
        <v>159</v>
      </c>
      <c r="B159" s="6" t="s">
        <v>36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35">
      <c r="A160">
        <v>160</v>
      </c>
      <c r="B160" s="6" t="s">
        <v>36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35">
      <c r="A161">
        <v>161</v>
      </c>
      <c r="B161" s="6" t="s">
        <v>36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35">
      <c r="A162">
        <v>162</v>
      </c>
      <c r="B162" s="6" t="s">
        <v>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35">
      <c r="A163">
        <v>163</v>
      </c>
      <c r="B163" s="6" t="s">
        <v>36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35">
      <c r="A164">
        <v>164</v>
      </c>
      <c r="B164" s="6" t="s">
        <v>36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35">
      <c r="A165">
        <v>165</v>
      </c>
      <c r="B165" s="6" t="s">
        <v>36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35">
      <c r="A166">
        <v>166</v>
      </c>
      <c r="B166" s="6" t="s">
        <v>36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35">
      <c r="A167">
        <v>167</v>
      </c>
      <c r="B167" s="6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35">
      <c r="A168">
        <v>168</v>
      </c>
      <c r="B168" s="6" t="s">
        <v>36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35">
      <c r="A169">
        <v>169</v>
      </c>
      <c r="B169" s="6" t="s">
        <v>36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35">
      <c r="A170">
        <v>170</v>
      </c>
      <c r="B170" s="6" t="s">
        <v>36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35">
      <c r="A171">
        <v>171</v>
      </c>
      <c r="B171" s="6" t="s">
        <v>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35">
      <c r="A172">
        <v>172</v>
      </c>
      <c r="B172" s="6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35">
      <c r="A173">
        <v>173</v>
      </c>
      <c r="B173" s="6" t="s">
        <v>36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35">
      <c r="A174">
        <v>174</v>
      </c>
      <c r="B174" s="6" t="s">
        <v>36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35">
      <c r="A175">
        <v>175</v>
      </c>
      <c r="B175" s="6" t="s">
        <v>36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35">
      <c r="A176">
        <v>176</v>
      </c>
      <c r="B176" s="6" t="s">
        <v>36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35">
      <c r="A177">
        <v>177</v>
      </c>
      <c r="B177" s="6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35">
      <c r="A178">
        <v>178</v>
      </c>
      <c r="B178" s="6" t="s">
        <v>36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35">
      <c r="A179">
        <v>179</v>
      </c>
      <c r="B179" s="6" t="s">
        <v>36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35">
      <c r="A180">
        <v>180</v>
      </c>
      <c r="B180" s="6" t="s">
        <v>36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35">
      <c r="A181">
        <v>181</v>
      </c>
      <c r="B181" s="6" t="s">
        <v>36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35">
      <c r="A182">
        <v>182</v>
      </c>
      <c r="B182" s="6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35">
      <c r="A183">
        <v>183</v>
      </c>
      <c r="B183" s="6" t="s">
        <v>36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35">
      <c r="A184">
        <v>184</v>
      </c>
      <c r="B184" s="6" t="s">
        <v>36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35">
      <c r="A185">
        <v>185</v>
      </c>
      <c r="B185" s="6" t="s">
        <v>36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35">
      <c r="A186">
        <v>186</v>
      </c>
      <c r="B186" s="6" t="s">
        <v>36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35">
      <c r="A187">
        <v>187</v>
      </c>
      <c r="B187" s="6" t="s">
        <v>36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35">
      <c r="A188">
        <v>188</v>
      </c>
      <c r="B188" s="6" t="s">
        <v>36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35">
      <c r="A189">
        <v>189</v>
      </c>
      <c r="B189" s="6" t="s">
        <v>36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35">
      <c r="A190">
        <v>190</v>
      </c>
      <c r="B190" s="6" t="s">
        <v>36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35">
      <c r="A191">
        <v>191</v>
      </c>
      <c r="B191" s="6" t="s">
        <v>36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35">
      <c r="A192">
        <v>192</v>
      </c>
      <c r="B192" s="6" t="s">
        <v>36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35">
      <c r="A193">
        <v>193</v>
      </c>
      <c r="B193" s="6" t="s">
        <v>36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35">
      <c r="A194">
        <v>194</v>
      </c>
      <c r="B194" s="6" t="s">
        <v>36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35">
      <c r="A195">
        <v>195</v>
      </c>
      <c r="B195" s="6" t="s">
        <v>36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35">
      <c r="A196">
        <v>196</v>
      </c>
      <c r="B196" s="6" t="s">
        <v>36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35">
      <c r="A197">
        <v>197</v>
      </c>
      <c r="B197" s="6" t="s">
        <v>36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35">
      <c r="A198">
        <v>198</v>
      </c>
      <c r="B198" s="6" t="s">
        <v>36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35">
      <c r="A199">
        <v>199</v>
      </c>
      <c r="B199" s="6" t="s">
        <v>36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35">
      <c r="A200">
        <v>200</v>
      </c>
      <c r="B200" s="6" t="s">
        <v>36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35">
      <c r="A201">
        <v>201</v>
      </c>
      <c r="B201" s="6" t="s">
        <v>36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35">
      <c r="A202">
        <v>202</v>
      </c>
      <c r="B202" s="6" t="s">
        <v>36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35">
      <c r="A203">
        <v>203</v>
      </c>
      <c r="B203" s="6" t="s">
        <v>36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35">
      <c r="A204">
        <v>204</v>
      </c>
      <c r="B204" s="6" t="s">
        <v>36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35">
      <c r="A205">
        <v>205</v>
      </c>
      <c r="B205" s="6" t="s">
        <v>36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35">
      <c r="A206">
        <v>206</v>
      </c>
      <c r="B206" s="6" t="s">
        <v>36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35">
      <c r="A207">
        <v>207</v>
      </c>
      <c r="B207" s="6" t="s">
        <v>36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35">
      <c r="A208">
        <v>208</v>
      </c>
      <c r="B208" s="6" t="s">
        <v>36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35">
      <c r="A209">
        <v>209</v>
      </c>
      <c r="B209" s="6" t="s">
        <v>36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35">
      <c r="A210">
        <v>210</v>
      </c>
      <c r="B210" s="6" t="s">
        <v>36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35">
      <c r="A211">
        <v>211</v>
      </c>
      <c r="B211" s="6" t="s">
        <v>36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35">
      <c r="A212">
        <v>212</v>
      </c>
      <c r="B212" s="6" t="s">
        <v>36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35">
      <c r="A213">
        <v>213</v>
      </c>
      <c r="B213" s="6" t="s">
        <v>36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35">
      <c r="A214">
        <v>214</v>
      </c>
      <c r="B214" s="6" t="s">
        <v>36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35">
      <c r="A215">
        <v>215</v>
      </c>
      <c r="B215" s="6" t="s">
        <v>36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35">
      <c r="A216">
        <v>216</v>
      </c>
      <c r="B216" s="6" t="s">
        <v>36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35">
      <c r="A217">
        <v>217</v>
      </c>
      <c r="B217" s="6" t="s">
        <v>36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35">
      <c r="A218">
        <v>218</v>
      </c>
      <c r="B218" s="6" t="s">
        <v>36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35">
      <c r="A219">
        <v>219</v>
      </c>
      <c r="B219" s="6" t="s">
        <v>36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35">
      <c r="A220">
        <v>220</v>
      </c>
      <c r="B220" s="6" t="s">
        <v>36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35">
      <c r="A221">
        <v>221</v>
      </c>
      <c r="B221" s="6" t="s">
        <v>36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35">
      <c r="A222">
        <v>222</v>
      </c>
      <c r="B222" s="6" t="s">
        <v>36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35">
      <c r="A223">
        <v>223</v>
      </c>
      <c r="B223" s="6" t="s">
        <v>36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35">
      <c r="A224">
        <v>224</v>
      </c>
      <c r="B224" s="6" t="s">
        <v>36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35">
      <c r="A225">
        <v>225</v>
      </c>
      <c r="B225" s="6" t="s">
        <v>36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35">
      <c r="A226">
        <v>226</v>
      </c>
      <c r="B226" s="6" t="s">
        <v>36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35">
      <c r="A227">
        <v>227</v>
      </c>
      <c r="B227" s="6" t="s">
        <v>36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35">
      <c r="A228">
        <v>228</v>
      </c>
      <c r="B228" s="6" t="s">
        <v>36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35">
      <c r="A229">
        <v>229</v>
      </c>
      <c r="B229" s="6" t="s">
        <v>36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35">
      <c r="A230">
        <v>230</v>
      </c>
      <c r="B230" s="6" t="s">
        <v>36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35">
      <c r="A231">
        <v>231</v>
      </c>
      <c r="B231" s="6" t="s">
        <v>36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35">
      <c r="A232">
        <v>232</v>
      </c>
      <c r="B232" s="6" t="s">
        <v>36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35">
      <c r="A233">
        <v>233</v>
      </c>
      <c r="B233" s="6" t="s">
        <v>36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35">
      <c r="A234">
        <v>234</v>
      </c>
      <c r="B234" s="6" t="s">
        <v>36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35">
      <c r="A235">
        <v>235</v>
      </c>
      <c r="B235" s="6" t="s">
        <v>36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35">
      <c r="A236">
        <v>236</v>
      </c>
      <c r="B236" s="6" t="s">
        <v>36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35">
      <c r="A237">
        <v>237</v>
      </c>
      <c r="B237" s="6" t="s">
        <v>36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35">
      <c r="A238">
        <v>238</v>
      </c>
      <c r="B238" s="6" t="s">
        <v>36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35">
      <c r="A239">
        <v>239</v>
      </c>
      <c r="B239" s="6" t="s">
        <v>36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35">
      <c r="A240">
        <v>240</v>
      </c>
      <c r="B240" s="6" t="s">
        <v>36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35">
      <c r="A241">
        <v>241</v>
      </c>
      <c r="B241" s="6" t="s">
        <v>36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35">
      <c r="A242">
        <v>242</v>
      </c>
      <c r="B242" s="6" t="s">
        <v>36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35">
      <c r="A243">
        <v>243</v>
      </c>
      <c r="B243" s="6" t="s">
        <v>36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35">
      <c r="A244">
        <v>244</v>
      </c>
      <c r="B244" s="6" t="s">
        <v>36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35">
      <c r="A245">
        <v>245</v>
      </c>
      <c r="B245" s="6" t="s">
        <v>36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35">
      <c r="A246">
        <v>246</v>
      </c>
      <c r="B246" s="6" t="s">
        <v>36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35">
      <c r="A247">
        <v>247</v>
      </c>
      <c r="B247" s="6" t="s">
        <v>36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35">
      <c r="A248">
        <v>248</v>
      </c>
      <c r="B248" s="6" t="s">
        <v>36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35">
      <c r="A249">
        <v>249</v>
      </c>
      <c r="B249" s="6" t="s">
        <v>36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35">
      <c r="A250">
        <v>250</v>
      </c>
      <c r="B250" s="6" t="s">
        <v>36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35">
      <c r="A251">
        <v>251</v>
      </c>
      <c r="B251" s="6" t="s">
        <v>36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35">
      <c r="A252">
        <v>252</v>
      </c>
      <c r="B252" s="6" t="s">
        <v>36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35">
      <c r="A253">
        <v>253</v>
      </c>
      <c r="B253" s="6" t="s">
        <v>36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35">
      <c r="A254">
        <v>254</v>
      </c>
      <c r="B254" s="6" t="s">
        <v>36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35">
      <c r="A255">
        <v>255</v>
      </c>
      <c r="B255" s="6" t="s">
        <v>36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35">
      <c r="A256">
        <v>256</v>
      </c>
      <c r="B256" s="6" t="s">
        <v>36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35">
      <c r="A257">
        <v>257</v>
      </c>
      <c r="B257" s="6" t="s">
        <v>36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35">
      <c r="A258">
        <v>258</v>
      </c>
      <c r="B258" s="6" t="s">
        <v>36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35">
      <c r="A259">
        <v>259</v>
      </c>
      <c r="B259" s="6" t="s">
        <v>36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35">
      <c r="A260">
        <v>260</v>
      </c>
      <c r="B260" s="6" t="s">
        <v>36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35">
      <c r="A261">
        <v>261</v>
      </c>
      <c r="B261" s="6" t="s">
        <v>36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35">
      <c r="A262">
        <v>262</v>
      </c>
      <c r="B262" s="6" t="s">
        <v>36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35">
      <c r="A263">
        <v>263</v>
      </c>
      <c r="B263" s="6" t="s">
        <v>36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35">
      <c r="A264">
        <v>264</v>
      </c>
      <c r="B264" s="6" t="s">
        <v>36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35">
      <c r="A265">
        <v>265</v>
      </c>
      <c r="B265" s="6" t="s">
        <v>36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35">
      <c r="A266">
        <v>266</v>
      </c>
      <c r="B266" s="6" t="s">
        <v>36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35">
      <c r="A267">
        <v>267</v>
      </c>
      <c r="B267" s="6" t="s">
        <v>36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x14ac:dyDescent="0.35">
      <c r="A268">
        <v>268</v>
      </c>
      <c r="B268" s="6" t="s">
        <v>36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35">
      <c r="A269">
        <v>269</v>
      </c>
      <c r="B269" s="6" t="s">
        <v>36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35">
      <c r="A270">
        <v>270</v>
      </c>
      <c r="B270" s="6" t="s">
        <v>36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35">
      <c r="A271">
        <v>271</v>
      </c>
      <c r="B271" s="6" t="s">
        <v>36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35">
      <c r="A272">
        <v>272</v>
      </c>
      <c r="B272" s="6" t="s">
        <v>36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35">
      <c r="A273">
        <v>273</v>
      </c>
      <c r="B273" s="6" t="s">
        <v>36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35">
      <c r="A274">
        <v>274</v>
      </c>
      <c r="B274" s="6" t="s">
        <v>36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x14ac:dyDescent="0.35">
      <c r="A275">
        <v>275</v>
      </c>
      <c r="B275" s="6" t="s">
        <v>36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35">
      <c r="A276">
        <v>276</v>
      </c>
      <c r="B276" s="6" t="s">
        <v>36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x14ac:dyDescent="0.35">
      <c r="A277">
        <v>277</v>
      </c>
      <c r="B277" s="6" t="s">
        <v>36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35">
      <c r="A278">
        <v>278</v>
      </c>
      <c r="B278" s="6" t="s">
        <v>36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35">
      <c r="A279">
        <v>279</v>
      </c>
      <c r="B279" s="6" t="s">
        <v>36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35">
      <c r="A280">
        <v>280</v>
      </c>
      <c r="B280" s="6" t="s">
        <v>36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35">
      <c r="A281">
        <v>281</v>
      </c>
      <c r="B281" s="6" t="s">
        <v>36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35">
      <c r="A282">
        <v>282</v>
      </c>
      <c r="B282" s="6" t="s">
        <v>36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35">
      <c r="A283">
        <v>283</v>
      </c>
      <c r="B283" s="6" t="s">
        <v>36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35">
      <c r="A284">
        <v>284</v>
      </c>
      <c r="B284" s="6" t="s">
        <v>36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35">
      <c r="A285">
        <v>285</v>
      </c>
      <c r="B285" s="6" t="s">
        <v>36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35">
      <c r="A286">
        <v>286</v>
      </c>
      <c r="B286" s="6" t="s">
        <v>36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35">
      <c r="A287">
        <v>287</v>
      </c>
      <c r="B287" s="6" t="s">
        <v>36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35">
      <c r="A288">
        <v>288</v>
      </c>
      <c r="B288" s="6" t="s">
        <v>36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35">
      <c r="A289">
        <v>289</v>
      </c>
      <c r="B289" s="6" t="s">
        <v>36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35">
      <c r="A290">
        <v>290</v>
      </c>
      <c r="B290" s="6" t="s">
        <v>36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35">
      <c r="A291">
        <v>291</v>
      </c>
      <c r="B291" s="6" t="s">
        <v>36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35">
      <c r="A292">
        <v>292</v>
      </c>
      <c r="B292" s="6" t="s">
        <v>36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35">
      <c r="A293">
        <v>293</v>
      </c>
      <c r="B293" s="6" t="s">
        <v>36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35">
      <c r="A294">
        <v>294</v>
      </c>
      <c r="B294" s="6" t="s">
        <v>36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35">
      <c r="A295">
        <v>295</v>
      </c>
      <c r="B295" s="6" t="s">
        <v>36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35">
      <c r="A296">
        <v>296</v>
      </c>
      <c r="B296" s="6" t="s">
        <v>36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35">
      <c r="A297">
        <v>297</v>
      </c>
      <c r="B297" s="6" t="s">
        <v>36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35">
      <c r="A298">
        <v>298</v>
      </c>
      <c r="B298" s="6" t="s">
        <v>36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35">
      <c r="A299">
        <v>299</v>
      </c>
      <c r="B299" s="6" t="s">
        <v>36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35">
      <c r="A300">
        <v>300</v>
      </c>
      <c r="B300" s="6" t="s">
        <v>36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35">
      <c r="A301">
        <v>301</v>
      </c>
      <c r="B301" s="6" t="s">
        <v>36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35">
      <c r="A302">
        <v>302</v>
      </c>
      <c r="B302" s="6" t="s">
        <v>36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35">
      <c r="A303">
        <v>303</v>
      </c>
      <c r="B303" s="6" t="s">
        <v>36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35">
      <c r="A304">
        <v>304</v>
      </c>
      <c r="B304" s="6" t="s">
        <v>36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35">
      <c r="A305">
        <v>305</v>
      </c>
      <c r="B305" s="6" t="s">
        <v>36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35">
      <c r="A306">
        <v>306</v>
      </c>
      <c r="B306" s="6" t="s">
        <v>36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35">
      <c r="A307">
        <v>307</v>
      </c>
      <c r="B307" s="6" t="s">
        <v>36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35">
      <c r="A308">
        <v>308</v>
      </c>
      <c r="B308" s="6" t="s">
        <v>36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x14ac:dyDescent="0.35">
      <c r="A309">
        <v>309</v>
      </c>
      <c r="B309" s="6" t="s">
        <v>36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35">
      <c r="A310">
        <v>310</v>
      </c>
      <c r="B310" s="6" t="s">
        <v>36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35">
      <c r="A311">
        <v>311</v>
      </c>
      <c r="B311" s="6" t="s">
        <v>36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35">
      <c r="A312">
        <v>312</v>
      </c>
      <c r="B312" s="6" t="s">
        <v>36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35">
      <c r="A313">
        <v>313</v>
      </c>
      <c r="B313" s="6" t="s">
        <v>36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35">
      <c r="A314">
        <v>314</v>
      </c>
      <c r="B314" s="6" t="s">
        <v>36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x14ac:dyDescent="0.35">
      <c r="A315">
        <v>315</v>
      </c>
      <c r="B315" s="6" t="s">
        <v>36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x14ac:dyDescent="0.35">
      <c r="A316">
        <v>316</v>
      </c>
      <c r="B316" s="6" t="s">
        <v>36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x14ac:dyDescent="0.35">
      <c r="A317">
        <v>317</v>
      </c>
      <c r="B317" s="6" t="s">
        <v>36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35">
      <c r="A318">
        <v>318</v>
      </c>
      <c r="B318" s="6" t="s">
        <v>36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35">
      <c r="A319">
        <v>319</v>
      </c>
      <c r="B319" s="6" t="s">
        <v>36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35">
      <c r="A320">
        <v>320</v>
      </c>
      <c r="B320" s="6" t="s">
        <v>36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35">
      <c r="A321">
        <v>321</v>
      </c>
      <c r="B321" s="6" t="s">
        <v>36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35">
      <c r="A322">
        <v>322</v>
      </c>
      <c r="B322" s="6" t="s">
        <v>36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35">
      <c r="A323">
        <v>323</v>
      </c>
      <c r="B323" s="6" t="s">
        <v>36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35">
      <c r="A324">
        <v>324</v>
      </c>
      <c r="B324" s="6" t="s">
        <v>36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35">
      <c r="A325">
        <v>325</v>
      </c>
      <c r="B325" s="6" t="s">
        <v>36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35">
      <c r="A326">
        <v>326</v>
      </c>
      <c r="B326" s="6" t="s">
        <v>36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35">
      <c r="A327">
        <v>327</v>
      </c>
      <c r="B327" s="6" t="s">
        <v>36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35">
      <c r="A328">
        <v>328</v>
      </c>
      <c r="B328" s="6" t="s">
        <v>36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35">
      <c r="A329">
        <v>329</v>
      </c>
      <c r="B329" s="6" t="s">
        <v>36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35">
      <c r="A330">
        <v>330</v>
      </c>
      <c r="B330" s="6" t="s">
        <v>36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35">
      <c r="A331">
        <v>331</v>
      </c>
      <c r="B331" s="6" t="s">
        <v>36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35">
      <c r="A332">
        <v>332</v>
      </c>
      <c r="B332" s="6" t="s">
        <v>36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35">
      <c r="A333">
        <v>333</v>
      </c>
      <c r="B333" s="6" t="s">
        <v>36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35">
      <c r="A334">
        <v>334</v>
      </c>
      <c r="B334" s="6" t="s">
        <v>36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35">
      <c r="A335">
        <v>335</v>
      </c>
      <c r="B335" s="6" t="s">
        <v>36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35">
      <c r="A336">
        <v>336</v>
      </c>
      <c r="B336" s="6" t="s">
        <v>36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35">
      <c r="A337">
        <v>337</v>
      </c>
      <c r="B337" s="6" t="s">
        <v>36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35">
      <c r="A338">
        <v>338</v>
      </c>
      <c r="B338" s="6" t="s">
        <v>36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35">
      <c r="A339">
        <v>339</v>
      </c>
      <c r="B339" s="6" t="s">
        <v>36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x14ac:dyDescent="0.35">
      <c r="A340">
        <v>340</v>
      </c>
      <c r="B340" s="6" t="s">
        <v>36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35">
      <c r="A341">
        <v>341</v>
      </c>
      <c r="B341" s="6" t="s">
        <v>36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35">
      <c r="A342">
        <v>342</v>
      </c>
      <c r="B342" s="6" t="s">
        <v>36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35">
      <c r="A343">
        <v>343</v>
      </c>
      <c r="B343" s="6" t="s">
        <v>36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35">
      <c r="A344">
        <v>344</v>
      </c>
      <c r="B344" s="6" t="s">
        <v>36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35">
      <c r="A345">
        <v>345</v>
      </c>
      <c r="B345" s="6" t="s">
        <v>36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35">
      <c r="A346">
        <v>346</v>
      </c>
      <c r="B346" s="6" t="s">
        <v>36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35">
      <c r="A347">
        <v>347</v>
      </c>
      <c r="B347" s="6" t="s">
        <v>36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35">
      <c r="A348">
        <v>348</v>
      </c>
      <c r="B348" s="6" t="s">
        <v>36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35">
      <c r="A349">
        <v>349</v>
      </c>
      <c r="B349" s="6" t="s">
        <v>36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35">
      <c r="A350">
        <v>350</v>
      </c>
      <c r="B350" s="6" t="s">
        <v>36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35">
      <c r="A351">
        <v>351</v>
      </c>
      <c r="B351" s="6" t="s">
        <v>36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35">
      <c r="A352">
        <v>352</v>
      </c>
      <c r="B352" s="6" t="s">
        <v>36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35">
      <c r="A353">
        <v>353</v>
      </c>
      <c r="B353" s="6" t="s">
        <v>36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x14ac:dyDescent="0.35">
      <c r="A354">
        <v>354</v>
      </c>
      <c r="B354" s="6" t="s">
        <v>36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35">
      <c r="A355">
        <v>355</v>
      </c>
      <c r="B355" s="6" t="s">
        <v>36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35">
      <c r="A356">
        <v>356</v>
      </c>
      <c r="B356" s="6" t="s">
        <v>36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35">
      <c r="A357">
        <v>357</v>
      </c>
      <c r="B357" s="6" t="s">
        <v>36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35">
      <c r="A358">
        <v>358</v>
      </c>
      <c r="B358" s="6" t="s">
        <v>36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35">
      <c r="A359">
        <v>359</v>
      </c>
      <c r="B359" s="6" t="s">
        <v>36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35">
      <c r="A360">
        <v>360</v>
      </c>
      <c r="B360" s="6" t="s">
        <v>36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x14ac:dyDescent="0.35">
      <c r="A361">
        <v>361</v>
      </c>
      <c r="B361" s="6" t="s">
        <v>36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35">
      <c r="A362">
        <v>362</v>
      </c>
      <c r="B362" s="6" t="s">
        <v>36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35">
      <c r="A363">
        <v>363</v>
      </c>
      <c r="B363" s="6" t="s">
        <v>36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35">
      <c r="A364">
        <v>364</v>
      </c>
      <c r="B364" s="6" t="s">
        <v>36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35">
      <c r="A365">
        <v>365</v>
      </c>
      <c r="B365" s="6" t="s">
        <v>36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35">
      <c r="A366">
        <v>366</v>
      </c>
      <c r="B366" s="6" t="s">
        <v>36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35">
      <c r="A367">
        <v>367</v>
      </c>
      <c r="B367" s="6" t="s">
        <v>36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35">
      <c r="A368">
        <v>368</v>
      </c>
      <c r="B368" s="6" t="s">
        <v>36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35">
      <c r="A369">
        <v>369</v>
      </c>
      <c r="B369" s="6" t="s">
        <v>36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35">
      <c r="A370">
        <v>370</v>
      </c>
      <c r="B370" s="6" t="s">
        <v>36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35">
      <c r="A371">
        <v>371</v>
      </c>
      <c r="B371" s="6" t="s">
        <v>36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35">
      <c r="A372">
        <v>372</v>
      </c>
      <c r="B372" s="6" t="s">
        <v>36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35">
      <c r="A373">
        <v>373</v>
      </c>
      <c r="B373" s="6" t="s">
        <v>36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35">
      <c r="A374">
        <v>374</v>
      </c>
      <c r="B374" s="6" t="s">
        <v>36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35">
      <c r="A375">
        <v>375</v>
      </c>
      <c r="B375" s="6" t="s">
        <v>36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35">
      <c r="A376">
        <v>376</v>
      </c>
      <c r="B376" s="6" t="s">
        <v>36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35">
      <c r="A377">
        <v>377</v>
      </c>
      <c r="B377" s="6" t="s">
        <v>36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35">
      <c r="A378">
        <v>378</v>
      </c>
      <c r="B378" s="6" t="s">
        <v>36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35">
      <c r="A379">
        <v>379</v>
      </c>
      <c r="B379" s="6" t="s">
        <v>36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35">
      <c r="A380">
        <v>380</v>
      </c>
      <c r="B380" s="6" t="s">
        <v>36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35">
      <c r="A381">
        <v>381</v>
      </c>
      <c r="B381" s="6" t="s">
        <v>36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35">
      <c r="A382">
        <v>382</v>
      </c>
      <c r="B382" s="6" t="s">
        <v>36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35">
      <c r="A383">
        <v>383</v>
      </c>
      <c r="B383" s="6" t="s">
        <v>36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35">
      <c r="A384">
        <v>384</v>
      </c>
      <c r="B384" s="6" t="s">
        <v>36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35">
      <c r="A385">
        <v>385</v>
      </c>
      <c r="B385" s="6" t="s">
        <v>36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35">
      <c r="A386">
        <v>386</v>
      </c>
      <c r="B386" s="6" t="s">
        <v>36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35">
      <c r="A387">
        <v>387</v>
      </c>
      <c r="B387" s="6" t="s">
        <v>36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35">
      <c r="A388">
        <v>388</v>
      </c>
      <c r="B388" s="6" t="s">
        <v>36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35">
      <c r="A389">
        <v>389</v>
      </c>
      <c r="B389" s="6" t="s">
        <v>36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35">
      <c r="A390">
        <v>390</v>
      </c>
      <c r="B390" s="6" t="s">
        <v>36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35">
      <c r="A391">
        <v>391</v>
      </c>
      <c r="B391" s="6" t="s">
        <v>36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35">
      <c r="A392">
        <v>392</v>
      </c>
      <c r="B392" s="6" t="s">
        <v>36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35">
      <c r="A393">
        <v>393</v>
      </c>
      <c r="B393" s="6" t="s">
        <v>36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35">
      <c r="A394">
        <v>394</v>
      </c>
      <c r="B394" s="6" t="s">
        <v>36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35">
      <c r="A395">
        <v>395</v>
      </c>
      <c r="B395" s="6" t="s">
        <v>36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35">
      <c r="A396">
        <v>396</v>
      </c>
      <c r="B396" s="6" t="s">
        <v>36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35">
      <c r="A397">
        <v>397</v>
      </c>
      <c r="B397" s="6" t="s">
        <v>36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35">
      <c r="A398">
        <v>398</v>
      </c>
      <c r="B398" s="6" t="s">
        <v>36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35">
      <c r="A399">
        <v>399</v>
      </c>
      <c r="B399" s="6" t="s">
        <v>36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35">
      <c r="A400">
        <v>400</v>
      </c>
      <c r="B400" s="6" t="s">
        <v>36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35">
      <c r="A401">
        <v>401</v>
      </c>
      <c r="B401" s="6" t="s">
        <v>36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35">
      <c r="A402">
        <v>402</v>
      </c>
      <c r="B402" s="6" t="s">
        <v>36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35">
      <c r="A403">
        <v>403</v>
      </c>
      <c r="B403" s="6" t="s">
        <v>36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35">
      <c r="A404">
        <v>404</v>
      </c>
      <c r="B404" s="6" t="s">
        <v>36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35">
      <c r="A405">
        <v>405</v>
      </c>
      <c r="B405" s="6" t="s">
        <v>36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35">
      <c r="A406">
        <v>406</v>
      </c>
      <c r="B406" s="6" t="s">
        <v>36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35">
      <c r="A407">
        <v>407</v>
      </c>
      <c r="B407" s="6" t="s">
        <v>36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35">
      <c r="A408">
        <v>408</v>
      </c>
      <c r="B408" s="6" t="s">
        <v>36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x14ac:dyDescent="0.35">
      <c r="A409">
        <v>409</v>
      </c>
      <c r="B409" s="6" t="s">
        <v>36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35">
      <c r="A410">
        <v>410</v>
      </c>
      <c r="B410" s="6" t="s">
        <v>36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35">
      <c r="A411">
        <v>411</v>
      </c>
      <c r="B411" s="6" t="s">
        <v>36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35">
      <c r="A412">
        <v>412</v>
      </c>
      <c r="B412" s="6" t="s">
        <v>36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35">
      <c r="A413">
        <v>413</v>
      </c>
      <c r="B413" s="6" t="s">
        <v>36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35">
      <c r="A414">
        <v>414</v>
      </c>
      <c r="B414" s="6" t="s">
        <v>36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35">
      <c r="A415">
        <v>415</v>
      </c>
      <c r="B415" s="6" t="s">
        <v>36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35">
      <c r="A416">
        <v>416</v>
      </c>
      <c r="B416" s="6" t="s">
        <v>36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35">
      <c r="A417">
        <v>417</v>
      </c>
      <c r="B417" s="6" t="s">
        <v>36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35">
      <c r="A418">
        <v>418</v>
      </c>
      <c r="B418" s="6" t="s">
        <v>36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x14ac:dyDescent="0.35">
      <c r="A419">
        <v>419</v>
      </c>
      <c r="B419" s="6" t="s">
        <v>36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35">
      <c r="A420">
        <v>420</v>
      </c>
      <c r="B420" s="6" t="s">
        <v>36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35">
      <c r="A421">
        <v>421</v>
      </c>
      <c r="B421" s="6" t="s">
        <v>36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35">
      <c r="A422">
        <v>422</v>
      </c>
      <c r="B422" s="6" t="s">
        <v>36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35">
      <c r="A423">
        <v>423</v>
      </c>
      <c r="B423" s="6" t="s">
        <v>36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35">
      <c r="A424">
        <v>424</v>
      </c>
      <c r="B424" s="6" t="s">
        <v>36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35">
      <c r="A425">
        <v>425</v>
      </c>
      <c r="B425" s="6" t="s">
        <v>36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35">
      <c r="A426">
        <v>426</v>
      </c>
      <c r="B426" s="6" t="s">
        <v>36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35">
      <c r="A427">
        <v>427</v>
      </c>
      <c r="B427" s="6" t="s">
        <v>36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35">
      <c r="A428">
        <v>428</v>
      </c>
      <c r="B428" s="6" t="s">
        <v>36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35">
      <c r="A429">
        <v>429</v>
      </c>
      <c r="B429" s="6" t="s">
        <v>36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35">
      <c r="A430">
        <v>430</v>
      </c>
      <c r="B430" s="6" t="s">
        <v>36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35">
      <c r="A431">
        <v>431</v>
      </c>
      <c r="B431" s="6" t="s">
        <v>36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35">
      <c r="A432">
        <v>432</v>
      </c>
      <c r="B432" s="6" t="s">
        <v>36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35">
      <c r="A433">
        <v>433</v>
      </c>
      <c r="B433" s="6" t="s">
        <v>36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35">
      <c r="A434">
        <v>434</v>
      </c>
      <c r="B434" s="6" t="s">
        <v>36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35">
      <c r="A435">
        <v>435</v>
      </c>
      <c r="B435" s="6" t="s">
        <v>36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x14ac:dyDescent="0.35">
      <c r="A436">
        <v>436</v>
      </c>
      <c r="B436" s="6" t="s">
        <v>36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35">
      <c r="A437">
        <v>437</v>
      </c>
      <c r="B437" s="6" t="s">
        <v>36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35">
      <c r="A438">
        <v>438</v>
      </c>
      <c r="B438" s="6" t="s">
        <v>36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35">
      <c r="A439">
        <v>439</v>
      </c>
      <c r="B439" s="6" t="s">
        <v>36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35">
      <c r="A440">
        <v>440</v>
      </c>
      <c r="B440" s="6" t="s">
        <v>36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35">
      <c r="A441">
        <v>441</v>
      </c>
      <c r="B441" s="6" t="s">
        <v>36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35">
      <c r="A442">
        <v>442</v>
      </c>
      <c r="B442" s="6" t="s">
        <v>36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35">
      <c r="A443">
        <v>443</v>
      </c>
      <c r="B443" s="6" t="s">
        <v>36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35">
      <c r="A444">
        <v>444</v>
      </c>
      <c r="B444" s="6" t="s">
        <v>36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35">
      <c r="A445">
        <v>445</v>
      </c>
      <c r="B445" s="6" t="s">
        <v>36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35">
      <c r="A446">
        <v>446</v>
      </c>
      <c r="B446" s="6" t="s">
        <v>36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35">
      <c r="A447">
        <v>447</v>
      </c>
      <c r="B447" s="6" t="s">
        <v>36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35">
      <c r="A448">
        <v>448</v>
      </c>
      <c r="B448" s="6" t="s">
        <v>36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35">
      <c r="A449">
        <v>449</v>
      </c>
      <c r="B449" s="6" t="s">
        <v>36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x14ac:dyDescent="0.35">
      <c r="A450">
        <v>450</v>
      </c>
      <c r="B450" s="6" t="s">
        <v>36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35">
      <c r="A451">
        <v>451</v>
      </c>
      <c r="B451" s="6" t="s">
        <v>36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35">
      <c r="A452">
        <v>452</v>
      </c>
      <c r="B452" s="6" t="s">
        <v>36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35">
      <c r="A453">
        <v>453</v>
      </c>
      <c r="B453" s="6" t="s">
        <v>36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35">
      <c r="A454">
        <v>454</v>
      </c>
      <c r="B454" s="6" t="s">
        <v>36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35">
      <c r="A455">
        <v>455</v>
      </c>
      <c r="B455" s="6" t="s">
        <v>36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35">
      <c r="A456">
        <v>456</v>
      </c>
      <c r="B456" s="6" t="s">
        <v>36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35">
      <c r="A457">
        <v>457</v>
      </c>
      <c r="B457" s="6" t="s">
        <v>36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x14ac:dyDescent="0.35">
      <c r="A458">
        <v>458</v>
      </c>
      <c r="B458" s="6" t="s">
        <v>36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35">
      <c r="A459">
        <v>459</v>
      </c>
      <c r="B459" s="6" t="s">
        <v>36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35">
      <c r="A460">
        <v>460</v>
      </c>
      <c r="B460" s="6" t="s">
        <v>36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35">
      <c r="A461">
        <v>461</v>
      </c>
      <c r="B461" s="6" t="s">
        <v>36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35">
      <c r="A462">
        <v>462</v>
      </c>
      <c r="B462" s="6" t="s">
        <v>36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35">
      <c r="A463">
        <v>463</v>
      </c>
      <c r="B463" s="6" t="s">
        <v>36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35">
      <c r="A464">
        <v>464</v>
      </c>
      <c r="B464" s="6" t="s">
        <v>36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35">
      <c r="A465">
        <v>465</v>
      </c>
      <c r="B465" s="6" t="s">
        <v>36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35">
      <c r="A466">
        <v>466</v>
      </c>
      <c r="B466" s="6" t="s">
        <v>36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35">
      <c r="A467">
        <v>467</v>
      </c>
      <c r="B467" s="6" t="s">
        <v>36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35">
      <c r="A468">
        <v>468</v>
      </c>
      <c r="B468" s="6" t="s">
        <v>36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35">
      <c r="A469">
        <v>469</v>
      </c>
      <c r="B469" s="6" t="s">
        <v>36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35">
      <c r="A470">
        <v>470</v>
      </c>
      <c r="B470" s="6" t="s">
        <v>36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35">
      <c r="A471">
        <v>471</v>
      </c>
      <c r="B471" s="6" t="s">
        <v>36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35">
      <c r="A472">
        <v>472</v>
      </c>
      <c r="B472" s="6" t="s">
        <v>36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35">
      <c r="A473">
        <v>473</v>
      </c>
      <c r="B473" s="6" t="s">
        <v>36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35">
      <c r="A474">
        <v>474</v>
      </c>
      <c r="B474" s="6" t="s">
        <v>36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35">
      <c r="A475">
        <v>475</v>
      </c>
      <c r="B475" s="6" t="s">
        <v>36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35">
      <c r="A476">
        <v>476</v>
      </c>
      <c r="B476" s="6" t="s">
        <v>36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x14ac:dyDescent="0.35">
      <c r="A477">
        <v>477</v>
      </c>
      <c r="B477" s="6" t="s">
        <v>36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35">
      <c r="A478">
        <v>478</v>
      </c>
      <c r="B478" s="6" t="s">
        <v>36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35">
      <c r="A479">
        <v>479</v>
      </c>
      <c r="B479" s="6" t="s">
        <v>36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35">
      <c r="A480">
        <v>480</v>
      </c>
      <c r="B480" s="6" t="s">
        <v>36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35">
      <c r="A481">
        <v>481</v>
      </c>
      <c r="B481" s="6" t="s">
        <v>36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35">
      <c r="A482">
        <v>482</v>
      </c>
      <c r="B482" s="6" t="s">
        <v>36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35">
      <c r="A483">
        <v>483</v>
      </c>
      <c r="B483" s="6" t="s">
        <v>36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x14ac:dyDescent="0.35">
      <c r="A484">
        <v>484</v>
      </c>
      <c r="B484" s="6" t="s">
        <v>36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35">
      <c r="A485">
        <v>485</v>
      </c>
      <c r="B485" s="6" t="s">
        <v>36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35">
      <c r="A486">
        <v>486</v>
      </c>
      <c r="B486" s="6" t="s">
        <v>36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35">
      <c r="A487">
        <v>487</v>
      </c>
      <c r="B487" s="6" t="s">
        <v>36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35">
      <c r="A488">
        <v>488</v>
      </c>
      <c r="B488" s="6" t="s">
        <v>36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35">
      <c r="A489">
        <v>489</v>
      </c>
      <c r="B489" s="6" t="s">
        <v>36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35">
      <c r="A490">
        <v>490</v>
      </c>
      <c r="B490" s="6" t="s">
        <v>36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35">
      <c r="A491">
        <v>491</v>
      </c>
      <c r="B491" s="6" t="s">
        <v>36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35">
      <c r="A492">
        <v>492</v>
      </c>
      <c r="B492" s="6" t="s">
        <v>36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x14ac:dyDescent="0.35">
      <c r="A493">
        <v>493</v>
      </c>
      <c r="B493" s="6" t="s">
        <v>36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35">
      <c r="A494">
        <v>494</v>
      </c>
      <c r="B494" s="6" t="s">
        <v>36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35">
      <c r="A495">
        <v>495</v>
      </c>
      <c r="B495" s="3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35">
      <c r="A496">
        <v>496</v>
      </c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35">
      <c r="A497">
        <v>497</v>
      </c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x14ac:dyDescent="0.35">
      <c r="A498">
        <v>498</v>
      </c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35">
      <c r="A499">
        <v>499</v>
      </c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x14ac:dyDescent="0.35">
      <c r="A500">
        <v>500</v>
      </c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</sheetData>
  <sheetProtection algorithmName="SHA-512" hashValue="7CxrLTeo2853dKYL722oQAouceYfS9MP6T9DDxUeUhIl0o5F5dfx1Mt0XatZVkgVEfu7ybeaWauraqe0WnBNNw==" saltValue="8sgmBatrL3VVYRQwfifQlA==" spinCount="100000" sheet="1" objects="1" scenarios="1"/>
  <sortState xmlns:xlrd2="http://schemas.microsoft.com/office/spreadsheetml/2017/richdata2" ref="B1:B504">
    <sortCondition ref="B1:B504"/>
  </sortState>
  <mergeCells count="14">
    <mergeCell ref="J18:M18"/>
    <mergeCell ref="J19:M19"/>
    <mergeCell ref="H1:M1"/>
    <mergeCell ref="J9:M9"/>
    <mergeCell ref="J10:M10"/>
    <mergeCell ref="I15:K15"/>
    <mergeCell ref="N16:O16"/>
    <mergeCell ref="P16:Q16"/>
    <mergeCell ref="J17:M17"/>
    <mergeCell ref="H3:J3"/>
    <mergeCell ref="I6:K6"/>
    <mergeCell ref="N7:O7"/>
    <mergeCell ref="P7:Q7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JolieGee</dc:creator>
  <cp:lastModifiedBy>Dee Cetin-Berber</cp:lastModifiedBy>
  <dcterms:created xsi:type="dcterms:W3CDTF">2020-01-31T23:03:19Z</dcterms:created>
  <dcterms:modified xsi:type="dcterms:W3CDTF">2025-02-01T02:45:55Z</dcterms:modified>
</cp:coreProperties>
</file>