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0" windowWidth="21600" windowHeight="10095" activeTab="2"/>
  </bookViews>
  <sheets>
    <sheet name="Customer Acquisition Model" sheetId="1" r:id="rId1"/>
    <sheet name="Monthly Model" sheetId="2" r:id="rId2"/>
    <sheet name="Income Statement Rollu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3" l="1"/>
  <c r="Y14" i="3"/>
  <c r="X14" i="3"/>
  <c r="W14" i="3"/>
  <c r="Z13" i="3"/>
  <c r="Y13" i="3"/>
  <c r="X13" i="3"/>
  <c r="W13" i="3"/>
  <c r="Z12" i="3"/>
  <c r="Y12" i="3"/>
  <c r="X12" i="3"/>
  <c r="W12" i="3"/>
  <c r="S14" i="3"/>
  <c r="R14" i="3"/>
  <c r="Q14" i="3"/>
  <c r="P14" i="3"/>
  <c r="S13" i="3"/>
  <c r="Q13" i="3"/>
  <c r="P13" i="3"/>
  <c r="R13" i="3"/>
  <c r="S12" i="3"/>
  <c r="R12" i="3"/>
  <c r="Q12" i="3"/>
  <c r="P12" i="3"/>
  <c r="Z7" i="3"/>
  <c r="Y7" i="3"/>
  <c r="X7" i="3"/>
  <c r="W7" i="3"/>
  <c r="Z6" i="3"/>
  <c r="Y6" i="3"/>
  <c r="X6" i="3"/>
  <c r="W6" i="3"/>
  <c r="S7" i="3"/>
  <c r="R7" i="3"/>
  <c r="Q7" i="3"/>
  <c r="P7" i="3"/>
  <c r="S6" i="3"/>
  <c r="R6" i="3"/>
  <c r="Q6" i="3"/>
  <c r="P6" i="3"/>
  <c r="Z5" i="3"/>
  <c r="Y5" i="3"/>
  <c r="X5" i="3"/>
  <c r="W5" i="3"/>
  <c r="S5" i="3"/>
  <c r="R5" i="3"/>
  <c r="Q5" i="3"/>
  <c r="P5" i="3"/>
  <c r="L7" i="3"/>
  <c r="K7" i="3"/>
  <c r="J7" i="3"/>
  <c r="I7" i="3"/>
  <c r="L6" i="3"/>
  <c r="L8" i="3" s="1"/>
  <c r="K6" i="3"/>
  <c r="J6" i="3"/>
  <c r="I6" i="3"/>
  <c r="L5" i="3"/>
  <c r="K5" i="3"/>
  <c r="J5" i="3"/>
  <c r="I5" i="3"/>
  <c r="L14" i="3"/>
  <c r="K14" i="3"/>
  <c r="J14" i="3"/>
  <c r="I14" i="3"/>
  <c r="L13" i="3"/>
  <c r="K13" i="3"/>
  <c r="J13" i="3"/>
  <c r="I13" i="3"/>
  <c r="L12" i="3"/>
  <c r="K12" i="3"/>
  <c r="J12" i="3"/>
  <c r="I12" i="3"/>
  <c r="E14" i="3"/>
  <c r="D14" i="3"/>
  <c r="C14" i="3"/>
  <c r="B14" i="3"/>
  <c r="E13" i="3"/>
  <c r="D13" i="3"/>
  <c r="C13" i="3"/>
  <c r="B13" i="3"/>
  <c r="E12" i="3"/>
  <c r="D12" i="3"/>
  <c r="C12" i="3"/>
  <c r="B12" i="3"/>
  <c r="E7" i="3"/>
  <c r="D7" i="3"/>
  <c r="C7" i="3"/>
  <c r="B7" i="3"/>
  <c r="E6" i="3"/>
  <c r="D6" i="3"/>
  <c r="C6" i="3"/>
  <c r="B6" i="3"/>
  <c r="E5" i="3"/>
  <c r="D5" i="3"/>
  <c r="C5" i="3"/>
  <c r="B5" i="3"/>
  <c r="J15" i="3"/>
  <c r="D15" i="3"/>
  <c r="U14" i="3"/>
  <c r="N14" i="3"/>
  <c r="G14" i="3"/>
  <c r="U13" i="3"/>
  <c r="N13" i="3"/>
  <c r="G13" i="3"/>
  <c r="Z15" i="3"/>
  <c r="Y15" i="3"/>
  <c r="X15" i="3"/>
  <c r="W15" i="3"/>
  <c r="S15" i="3"/>
  <c r="R15" i="3"/>
  <c r="Q15" i="3"/>
  <c r="P15" i="3"/>
  <c r="L15" i="3"/>
  <c r="K15" i="3"/>
  <c r="I15" i="3"/>
  <c r="E15" i="3"/>
  <c r="C15" i="3"/>
  <c r="B15" i="3"/>
  <c r="J8" i="3"/>
  <c r="J17" i="3" s="1"/>
  <c r="J18" i="3" s="1"/>
  <c r="D8" i="3"/>
  <c r="D17" i="3" s="1"/>
  <c r="D18" i="3" s="1"/>
  <c r="U7" i="3"/>
  <c r="N7" i="3"/>
  <c r="G7" i="3"/>
  <c r="Z8" i="3"/>
  <c r="Y8" i="3"/>
  <c r="X8" i="3"/>
  <c r="W8" i="3"/>
  <c r="S8" i="3"/>
  <c r="R8" i="3"/>
  <c r="Q8" i="3"/>
  <c r="P8" i="3"/>
  <c r="K8" i="3"/>
  <c r="I8" i="3"/>
  <c r="E8" i="3"/>
  <c r="C8" i="3"/>
  <c r="B8" i="3"/>
  <c r="U5" i="3"/>
  <c r="N5" i="3"/>
  <c r="G5" i="3"/>
  <c r="B17" i="3" l="1"/>
  <c r="B9" i="3"/>
  <c r="P17" i="3"/>
  <c r="P18" i="3" s="1"/>
  <c r="P9" i="3"/>
  <c r="R17" i="3"/>
  <c r="R18" i="3" s="1"/>
  <c r="R9" i="3"/>
  <c r="L17" i="3"/>
  <c r="L18" i="3" s="1"/>
  <c r="L9" i="3"/>
  <c r="X17" i="3"/>
  <c r="X18" i="3" s="1"/>
  <c r="X9" i="3"/>
  <c r="Z17" i="3"/>
  <c r="Z18" i="3" s="1"/>
  <c r="Z9" i="3"/>
  <c r="C17" i="3"/>
  <c r="C18" i="3" s="1"/>
  <c r="C9" i="3"/>
  <c r="E17" i="3"/>
  <c r="E18" i="3" s="1"/>
  <c r="E9" i="3"/>
  <c r="I17" i="3"/>
  <c r="I18" i="3" s="1"/>
  <c r="I9" i="3"/>
  <c r="K17" i="3"/>
  <c r="K18" i="3" s="1"/>
  <c r="K9" i="3"/>
  <c r="U6" i="3"/>
  <c r="U8" i="3" s="1"/>
  <c r="D9" i="3"/>
  <c r="J9" i="3"/>
  <c r="U12" i="3"/>
  <c r="U15" i="3" s="1"/>
  <c r="AB5" i="3"/>
  <c r="G6" i="3"/>
  <c r="G8" i="3" s="1"/>
  <c r="Q17" i="3"/>
  <c r="Q18" i="3" s="1"/>
  <c r="Q9" i="3"/>
  <c r="S17" i="3"/>
  <c r="S18" i="3" s="1"/>
  <c r="S9" i="3"/>
  <c r="W17" i="3"/>
  <c r="W18" i="3" s="1"/>
  <c r="W9" i="3"/>
  <c r="Y17" i="3"/>
  <c r="Y18" i="3" s="1"/>
  <c r="Y9" i="3"/>
  <c r="AB7" i="3"/>
  <c r="G12" i="3"/>
  <c r="G15" i="3" s="1"/>
  <c r="AB13" i="3"/>
  <c r="AB14" i="3"/>
  <c r="N6" i="3"/>
  <c r="N8" i="3" s="1"/>
  <c r="AB6" i="3"/>
  <c r="AB8" i="3" s="1"/>
  <c r="N12" i="3"/>
  <c r="N15" i="3" s="1"/>
  <c r="AB12" i="3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X4" i="2"/>
  <c r="AX7" i="2" s="1"/>
  <c r="AW4" i="2"/>
  <c r="AV4" i="2"/>
  <c r="AV7" i="2" s="1"/>
  <c r="AU4" i="2"/>
  <c r="AT4" i="2"/>
  <c r="AT7" i="2" s="1"/>
  <c r="AS4" i="2"/>
  <c r="AR4" i="2"/>
  <c r="AR7" i="2" s="1"/>
  <c r="AQ4" i="2"/>
  <c r="AP4" i="2"/>
  <c r="AP7" i="2" s="1"/>
  <c r="AO4" i="2"/>
  <c r="AN4" i="2"/>
  <c r="AN7" i="2" s="1"/>
  <c r="AM4" i="2"/>
  <c r="AL4" i="2"/>
  <c r="AL7" i="2" s="1"/>
  <c r="AK4" i="2"/>
  <c r="AJ4" i="2"/>
  <c r="AJ7" i="2" s="1"/>
  <c r="AI4" i="2"/>
  <c r="AH4" i="2"/>
  <c r="AH7" i="2" s="1"/>
  <c r="AG4" i="2"/>
  <c r="AF4" i="2"/>
  <c r="AF7" i="2" s="1"/>
  <c r="AE4" i="2"/>
  <c r="AD4" i="2"/>
  <c r="AD7" i="2" s="1"/>
  <c r="AC4" i="2"/>
  <c r="AB4" i="2"/>
  <c r="AB7" i="2" s="1"/>
  <c r="AA4" i="2"/>
  <c r="Z4" i="2"/>
  <c r="Z7" i="2" s="1"/>
  <c r="Y4" i="2"/>
  <c r="X4" i="2"/>
  <c r="X7" i="2" s="1"/>
  <c r="W4" i="2"/>
  <c r="V4" i="2"/>
  <c r="V7" i="2" s="1"/>
  <c r="U4" i="2"/>
  <c r="T4" i="2"/>
  <c r="T7" i="2" s="1"/>
  <c r="S4" i="2"/>
  <c r="R4" i="2"/>
  <c r="R7" i="2" s="1"/>
  <c r="Q4" i="2"/>
  <c r="P4" i="2"/>
  <c r="P7" i="2" s="1"/>
  <c r="O4" i="2"/>
  <c r="N4" i="2"/>
  <c r="N7" i="2" s="1"/>
  <c r="M4" i="2"/>
  <c r="L4" i="2"/>
  <c r="L7" i="2" s="1"/>
  <c r="K4" i="2"/>
  <c r="J4" i="2"/>
  <c r="J7" i="2" s="1"/>
  <c r="I4" i="2"/>
  <c r="H4" i="2"/>
  <c r="H7" i="2" s="1"/>
  <c r="G4" i="2"/>
  <c r="F4" i="2"/>
  <c r="F7" i="2" s="1"/>
  <c r="E4" i="2"/>
  <c r="D4" i="2"/>
  <c r="D7" i="2" s="1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4" i="2"/>
  <c r="C33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X24" i="2"/>
  <c r="AX28" i="2" s="1"/>
  <c r="AW24" i="2"/>
  <c r="AV24" i="2"/>
  <c r="AV28" i="2" s="1"/>
  <c r="AU24" i="2"/>
  <c r="AT24" i="2"/>
  <c r="AT28" i="2" s="1"/>
  <c r="AS24" i="2"/>
  <c r="AR24" i="2"/>
  <c r="AR28" i="2" s="1"/>
  <c r="AQ24" i="2"/>
  <c r="AP24" i="2"/>
  <c r="AP28" i="2" s="1"/>
  <c r="AO24" i="2"/>
  <c r="AN24" i="2"/>
  <c r="AN28" i="2" s="1"/>
  <c r="AM24" i="2"/>
  <c r="AL24" i="2"/>
  <c r="AL28" i="2" s="1"/>
  <c r="AK24" i="2"/>
  <c r="AJ24" i="2"/>
  <c r="AJ28" i="2" s="1"/>
  <c r="AI24" i="2"/>
  <c r="AH24" i="2"/>
  <c r="AH28" i="2" s="1"/>
  <c r="AG24" i="2"/>
  <c r="AF24" i="2"/>
  <c r="AF28" i="2" s="1"/>
  <c r="AE24" i="2"/>
  <c r="AD24" i="2"/>
  <c r="AD28" i="2" s="1"/>
  <c r="AC24" i="2"/>
  <c r="AB24" i="2"/>
  <c r="AB28" i="2" s="1"/>
  <c r="AA24" i="2"/>
  <c r="Z24" i="2"/>
  <c r="Z28" i="2" s="1"/>
  <c r="Y24" i="2"/>
  <c r="X24" i="2"/>
  <c r="X28" i="2" s="1"/>
  <c r="W24" i="2"/>
  <c r="V24" i="2"/>
  <c r="V28" i="2" s="1"/>
  <c r="U24" i="2"/>
  <c r="T24" i="2"/>
  <c r="T28" i="2" s="1"/>
  <c r="S24" i="2"/>
  <c r="R24" i="2"/>
  <c r="R28" i="2" s="1"/>
  <c r="Q24" i="2"/>
  <c r="P24" i="2"/>
  <c r="P28" i="2" s="1"/>
  <c r="O24" i="2"/>
  <c r="N24" i="2"/>
  <c r="N28" i="2" s="1"/>
  <c r="M24" i="2"/>
  <c r="L24" i="2"/>
  <c r="L28" i="2" s="1"/>
  <c r="K24" i="2"/>
  <c r="J24" i="2"/>
  <c r="J28" i="2" s="1"/>
  <c r="I24" i="2"/>
  <c r="H24" i="2"/>
  <c r="H28" i="2" s="1"/>
  <c r="G24" i="2"/>
  <c r="F24" i="2"/>
  <c r="F28" i="2" s="1"/>
  <c r="E24" i="2"/>
  <c r="D24" i="2"/>
  <c r="D28" i="2" s="1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7" i="2"/>
  <c r="C26" i="2"/>
  <c r="C25" i="2"/>
  <c r="C29" i="2" s="1"/>
  <c r="C24" i="2"/>
  <c r="C28" i="2" s="1"/>
  <c r="C23" i="2"/>
  <c r="C6" i="2"/>
  <c r="C5" i="2"/>
  <c r="C4" i="2"/>
  <c r="AX69" i="2"/>
  <c r="AX32" i="2" s="1"/>
  <c r="AW69" i="2"/>
  <c r="AW32" i="2" s="1"/>
  <c r="AV69" i="2"/>
  <c r="AV32" i="2" s="1"/>
  <c r="AU69" i="2"/>
  <c r="AU32" i="2" s="1"/>
  <c r="AT69" i="2"/>
  <c r="AT32" i="2" s="1"/>
  <c r="AS69" i="2"/>
  <c r="AS32" i="2" s="1"/>
  <c r="AR69" i="2"/>
  <c r="AR32" i="2" s="1"/>
  <c r="AQ69" i="2"/>
  <c r="AQ32" i="2" s="1"/>
  <c r="AP69" i="2"/>
  <c r="AP32" i="2" s="1"/>
  <c r="AO69" i="2"/>
  <c r="AO32" i="2" s="1"/>
  <c r="AN69" i="2"/>
  <c r="AN32" i="2" s="1"/>
  <c r="AM69" i="2"/>
  <c r="AM32" i="2" s="1"/>
  <c r="AL69" i="2"/>
  <c r="AL32" i="2" s="1"/>
  <c r="AK69" i="2"/>
  <c r="AK32" i="2" s="1"/>
  <c r="AJ69" i="2"/>
  <c r="AJ32" i="2" s="1"/>
  <c r="AI69" i="2"/>
  <c r="AI32" i="2" s="1"/>
  <c r="AH69" i="2"/>
  <c r="AH32" i="2" s="1"/>
  <c r="AG69" i="2"/>
  <c r="AG32" i="2" s="1"/>
  <c r="AF69" i="2"/>
  <c r="AF32" i="2" s="1"/>
  <c r="AE69" i="2"/>
  <c r="AE32" i="2" s="1"/>
  <c r="AD69" i="2"/>
  <c r="AD32" i="2" s="1"/>
  <c r="AC69" i="2"/>
  <c r="AC32" i="2" s="1"/>
  <c r="AB69" i="2"/>
  <c r="AB32" i="2" s="1"/>
  <c r="AA69" i="2"/>
  <c r="AA32" i="2" s="1"/>
  <c r="Z69" i="2"/>
  <c r="Z32" i="2" s="1"/>
  <c r="Y69" i="2"/>
  <c r="Y32" i="2" s="1"/>
  <c r="X69" i="2"/>
  <c r="X32" i="2" s="1"/>
  <c r="W69" i="2"/>
  <c r="W32" i="2" s="1"/>
  <c r="V69" i="2"/>
  <c r="V32" i="2" s="1"/>
  <c r="U69" i="2"/>
  <c r="U32" i="2" s="1"/>
  <c r="T69" i="2"/>
  <c r="T32" i="2" s="1"/>
  <c r="S69" i="2"/>
  <c r="S32" i="2" s="1"/>
  <c r="R69" i="2"/>
  <c r="R32" i="2" s="1"/>
  <c r="Q69" i="2"/>
  <c r="Q32" i="2" s="1"/>
  <c r="P69" i="2"/>
  <c r="P32" i="2" s="1"/>
  <c r="O69" i="2"/>
  <c r="O32" i="2" s="1"/>
  <c r="N69" i="2"/>
  <c r="N32" i="2" s="1"/>
  <c r="M69" i="2"/>
  <c r="M32" i="2" s="1"/>
  <c r="L69" i="2"/>
  <c r="L32" i="2" s="1"/>
  <c r="K69" i="2"/>
  <c r="K32" i="2" s="1"/>
  <c r="J69" i="2"/>
  <c r="J32" i="2" s="1"/>
  <c r="I69" i="2"/>
  <c r="I32" i="2" s="1"/>
  <c r="H69" i="2"/>
  <c r="H32" i="2" s="1"/>
  <c r="G69" i="2"/>
  <c r="G32" i="2" s="1"/>
  <c r="F69" i="2"/>
  <c r="F32" i="2" s="1"/>
  <c r="E69" i="2"/>
  <c r="E32" i="2" s="1"/>
  <c r="D69" i="2"/>
  <c r="D32" i="2" s="1"/>
  <c r="C69" i="2"/>
  <c r="C32" i="2" s="1"/>
  <c r="AM64" i="2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M63" i="2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M62" i="2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M61" i="2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M60" i="2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L64" i="2"/>
  <c r="AL63" i="2"/>
  <c r="AL62" i="2"/>
  <c r="AL61" i="2"/>
  <c r="AL60" i="2"/>
  <c r="Z64" i="2"/>
  <c r="Z63" i="2"/>
  <c r="Z62" i="2"/>
  <c r="Z61" i="2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Z60" i="2"/>
  <c r="AA64" i="2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A63" i="2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A62" i="2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A60" i="2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R64" i="2"/>
  <c r="S64" i="2" s="1"/>
  <c r="T64" i="2" s="1"/>
  <c r="U64" i="2" s="1"/>
  <c r="V64" i="2" s="1"/>
  <c r="W64" i="2" s="1"/>
  <c r="X64" i="2" s="1"/>
  <c r="Y64" i="2" s="1"/>
  <c r="Q64" i="2"/>
  <c r="Q63" i="2"/>
  <c r="R63" i="2" s="1"/>
  <c r="S63" i="2" s="1"/>
  <c r="T63" i="2" s="1"/>
  <c r="U63" i="2" s="1"/>
  <c r="V63" i="2" s="1"/>
  <c r="W63" i="2" s="1"/>
  <c r="X63" i="2" s="1"/>
  <c r="Y63" i="2" s="1"/>
  <c r="R62" i="2"/>
  <c r="S62" i="2" s="1"/>
  <c r="T62" i="2" s="1"/>
  <c r="U62" i="2" s="1"/>
  <c r="V62" i="2" s="1"/>
  <c r="W62" i="2" s="1"/>
  <c r="X62" i="2" s="1"/>
  <c r="Y62" i="2" s="1"/>
  <c r="Q62" i="2"/>
  <c r="Q61" i="2"/>
  <c r="R61" i="2" s="1"/>
  <c r="S61" i="2" s="1"/>
  <c r="T61" i="2" s="1"/>
  <c r="U61" i="2" s="1"/>
  <c r="V61" i="2" s="1"/>
  <c r="W61" i="2" s="1"/>
  <c r="X61" i="2" s="1"/>
  <c r="Y61" i="2" s="1"/>
  <c r="R60" i="2"/>
  <c r="S60" i="2" s="1"/>
  <c r="T60" i="2" s="1"/>
  <c r="U60" i="2" s="1"/>
  <c r="V60" i="2" s="1"/>
  <c r="W60" i="2" s="1"/>
  <c r="X60" i="2" s="1"/>
  <c r="Y60" i="2" s="1"/>
  <c r="Q60" i="2"/>
  <c r="P64" i="2"/>
  <c r="P63" i="2"/>
  <c r="P62" i="2"/>
  <c r="P61" i="2"/>
  <c r="P60" i="2"/>
  <c r="O64" i="2"/>
  <c r="O63" i="2"/>
  <c r="O62" i="2"/>
  <c r="O61" i="2"/>
  <c r="O60" i="2"/>
  <c r="E9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E10" i="1" s="1"/>
  <c r="D10" i="1"/>
  <c r="C10" i="1"/>
  <c r="B10" i="1"/>
  <c r="D9" i="1"/>
  <c r="C9" i="1"/>
  <c r="D8" i="1"/>
  <c r="C8" i="1"/>
  <c r="B8" i="1"/>
  <c r="O3" i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N3" i="1"/>
  <c r="AB15" i="3" l="1"/>
  <c r="AB17" i="3" s="1"/>
  <c r="AB18" i="3" s="1"/>
  <c r="AB9" i="3"/>
  <c r="G17" i="3"/>
  <c r="G18" i="3" s="1"/>
  <c r="G9" i="3"/>
  <c r="N17" i="3"/>
  <c r="N18" i="3" s="1"/>
  <c r="N9" i="3"/>
  <c r="U17" i="3"/>
  <c r="U18" i="3" s="1"/>
  <c r="U9" i="3"/>
  <c r="B21" i="3"/>
  <c r="C21" i="3" s="1"/>
  <c r="D21" i="3" s="1"/>
  <c r="E21" i="3" s="1"/>
  <c r="I21" i="3" s="1"/>
  <c r="J21" i="3" s="1"/>
  <c r="K21" i="3" s="1"/>
  <c r="L21" i="3" s="1"/>
  <c r="P21" i="3" s="1"/>
  <c r="Q21" i="3" s="1"/>
  <c r="R21" i="3" s="1"/>
  <c r="S21" i="3" s="1"/>
  <c r="W21" i="3" s="1"/>
  <c r="X21" i="3" s="1"/>
  <c r="Y21" i="3" s="1"/>
  <c r="Z21" i="3" s="1"/>
  <c r="B18" i="3"/>
  <c r="E7" i="2"/>
  <c r="G7" i="2"/>
  <c r="G12" i="2" s="1"/>
  <c r="I7" i="2"/>
  <c r="K7" i="2"/>
  <c r="K12" i="2" s="1"/>
  <c r="M7" i="2"/>
  <c r="O7" i="2"/>
  <c r="O12" i="2" s="1"/>
  <c r="Q7" i="2"/>
  <c r="S7" i="2"/>
  <c r="S12" i="2" s="1"/>
  <c r="U7" i="2"/>
  <c r="W7" i="2"/>
  <c r="W12" i="2" s="1"/>
  <c r="Y7" i="2"/>
  <c r="AA7" i="2"/>
  <c r="AA12" i="2" s="1"/>
  <c r="AC7" i="2"/>
  <c r="AE7" i="2"/>
  <c r="AE12" i="2" s="1"/>
  <c r="AG7" i="2"/>
  <c r="AI7" i="2"/>
  <c r="AI12" i="2" s="1"/>
  <c r="AK7" i="2"/>
  <c r="AM7" i="2"/>
  <c r="AM12" i="2" s="1"/>
  <c r="AO7" i="2"/>
  <c r="AQ7" i="2"/>
  <c r="AQ12" i="2" s="1"/>
  <c r="AS7" i="2"/>
  <c r="AU7" i="2"/>
  <c r="AU12" i="2" s="1"/>
  <c r="AW7" i="2"/>
  <c r="E14" i="2"/>
  <c r="E12" i="2"/>
  <c r="E13" i="2"/>
  <c r="E10" i="2"/>
  <c r="E11" i="2"/>
  <c r="E35" i="2"/>
  <c r="G14" i="2"/>
  <c r="G13" i="2"/>
  <c r="G11" i="2"/>
  <c r="I14" i="2"/>
  <c r="I12" i="2"/>
  <c r="I13" i="2"/>
  <c r="I10" i="2"/>
  <c r="I11" i="2"/>
  <c r="I35" i="2"/>
  <c r="K14" i="2"/>
  <c r="K13" i="2"/>
  <c r="K11" i="2"/>
  <c r="M14" i="2"/>
  <c r="M12" i="2"/>
  <c r="M13" i="2"/>
  <c r="M10" i="2"/>
  <c r="M11" i="2"/>
  <c r="M35" i="2"/>
  <c r="O14" i="2"/>
  <c r="O13" i="2"/>
  <c r="O11" i="2"/>
  <c r="Q14" i="2"/>
  <c r="Q12" i="2"/>
  <c r="Q13" i="2"/>
  <c r="Q10" i="2"/>
  <c r="Q11" i="2"/>
  <c r="Q35" i="2"/>
  <c r="S14" i="2"/>
  <c r="S13" i="2"/>
  <c r="S11" i="2"/>
  <c r="U14" i="2"/>
  <c r="U12" i="2"/>
  <c r="U13" i="2"/>
  <c r="U11" i="2"/>
  <c r="U10" i="2"/>
  <c r="U35" i="2"/>
  <c r="W14" i="2"/>
  <c r="W13" i="2"/>
  <c r="W10" i="2"/>
  <c r="Y14" i="2"/>
  <c r="Y12" i="2"/>
  <c r="Y13" i="2"/>
  <c r="Y11" i="2"/>
  <c r="Y10" i="2"/>
  <c r="Y15" i="2" s="1"/>
  <c r="Y17" i="2" s="1"/>
  <c r="Y18" i="2" s="1"/>
  <c r="Y35" i="2"/>
  <c r="AA14" i="2"/>
  <c r="AA13" i="2"/>
  <c r="AA10" i="2"/>
  <c r="AC14" i="2"/>
  <c r="AC12" i="2"/>
  <c r="AC13" i="2"/>
  <c r="AC11" i="2"/>
  <c r="AC10" i="2"/>
  <c r="AC35" i="2"/>
  <c r="AE14" i="2"/>
  <c r="AE13" i="2"/>
  <c r="AE10" i="2"/>
  <c r="AG14" i="2"/>
  <c r="AG12" i="2"/>
  <c r="AG13" i="2"/>
  <c r="AG11" i="2"/>
  <c r="AG10" i="2"/>
  <c r="AG15" i="2" s="1"/>
  <c r="AG17" i="2" s="1"/>
  <c r="AG18" i="2" s="1"/>
  <c r="AG35" i="2"/>
  <c r="AI14" i="2"/>
  <c r="AI13" i="2"/>
  <c r="AI10" i="2"/>
  <c r="AK14" i="2"/>
  <c r="AK12" i="2"/>
  <c r="AK13" i="2"/>
  <c r="AK11" i="2"/>
  <c r="AK10" i="2"/>
  <c r="AK35" i="2"/>
  <c r="AM14" i="2"/>
  <c r="AM13" i="2"/>
  <c r="AM10" i="2"/>
  <c r="AO14" i="2"/>
  <c r="AO12" i="2"/>
  <c r="AO13" i="2"/>
  <c r="AO11" i="2"/>
  <c r="AO10" i="2"/>
  <c r="AO15" i="2" s="1"/>
  <c r="AO17" i="2" s="1"/>
  <c r="AO18" i="2" s="1"/>
  <c r="AO35" i="2"/>
  <c r="AQ14" i="2"/>
  <c r="AQ13" i="2"/>
  <c r="AQ10" i="2"/>
  <c r="AS14" i="2"/>
  <c r="AS12" i="2"/>
  <c r="AS13" i="2"/>
  <c r="AS11" i="2"/>
  <c r="AS10" i="2"/>
  <c r="AS35" i="2"/>
  <c r="AU14" i="2"/>
  <c r="AU13" i="2"/>
  <c r="AU10" i="2"/>
  <c r="AW14" i="2"/>
  <c r="AW12" i="2"/>
  <c r="AW13" i="2"/>
  <c r="AW11" i="2"/>
  <c r="AW10" i="2"/>
  <c r="AW15" i="2" s="1"/>
  <c r="AW17" i="2" s="1"/>
  <c r="AW18" i="2" s="1"/>
  <c r="AW35" i="2"/>
  <c r="D13" i="2"/>
  <c r="D14" i="2"/>
  <c r="D12" i="2"/>
  <c r="D11" i="2"/>
  <c r="D35" i="2"/>
  <c r="D36" i="2" s="1"/>
  <c r="D10" i="2"/>
  <c r="F13" i="2"/>
  <c r="F14" i="2"/>
  <c r="F12" i="2"/>
  <c r="F11" i="2"/>
  <c r="F35" i="2"/>
  <c r="F10" i="2"/>
  <c r="H13" i="2"/>
  <c r="H14" i="2"/>
  <c r="H12" i="2"/>
  <c r="H11" i="2"/>
  <c r="H35" i="2"/>
  <c r="H36" i="2" s="1"/>
  <c r="H10" i="2"/>
  <c r="J13" i="2"/>
  <c r="J14" i="2"/>
  <c r="J12" i="2"/>
  <c r="J11" i="2"/>
  <c r="J35" i="2"/>
  <c r="J10" i="2"/>
  <c r="L13" i="2"/>
  <c r="L14" i="2"/>
  <c r="L12" i="2"/>
  <c r="L11" i="2"/>
  <c r="L35" i="2"/>
  <c r="L10" i="2"/>
  <c r="N13" i="2"/>
  <c r="N14" i="2"/>
  <c r="N12" i="2"/>
  <c r="N11" i="2"/>
  <c r="N35" i="2"/>
  <c r="N36" i="2" s="1"/>
  <c r="N10" i="2"/>
  <c r="P13" i="2"/>
  <c r="P14" i="2"/>
  <c r="P12" i="2"/>
  <c r="P11" i="2"/>
  <c r="P35" i="2"/>
  <c r="P10" i="2"/>
  <c r="R13" i="2"/>
  <c r="R14" i="2"/>
  <c r="R12" i="2"/>
  <c r="R11" i="2"/>
  <c r="R35" i="2"/>
  <c r="R36" i="2" s="1"/>
  <c r="R10" i="2"/>
  <c r="T13" i="2"/>
  <c r="T11" i="2"/>
  <c r="T14" i="2"/>
  <c r="T12" i="2"/>
  <c r="T35" i="2"/>
  <c r="T36" i="2" s="1"/>
  <c r="T10" i="2"/>
  <c r="V13" i="2"/>
  <c r="V11" i="2"/>
  <c r="V14" i="2"/>
  <c r="V12" i="2"/>
  <c r="V35" i="2"/>
  <c r="V10" i="2"/>
  <c r="X14" i="2"/>
  <c r="X13" i="2"/>
  <c r="X11" i="2"/>
  <c r="X12" i="2"/>
  <c r="X35" i="2"/>
  <c r="X36" i="2" s="1"/>
  <c r="X10" i="2"/>
  <c r="Z13" i="2"/>
  <c r="Z11" i="2"/>
  <c r="Z14" i="2"/>
  <c r="Z12" i="2"/>
  <c r="Z35" i="2"/>
  <c r="Z36" i="2" s="1"/>
  <c r="Z10" i="2"/>
  <c r="AB14" i="2"/>
  <c r="AB13" i="2"/>
  <c r="AB11" i="2"/>
  <c r="AB12" i="2"/>
  <c r="AB35" i="2"/>
  <c r="AB10" i="2"/>
  <c r="AD13" i="2"/>
  <c r="AD11" i="2"/>
  <c r="AD14" i="2"/>
  <c r="AD12" i="2"/>
  <c r="AD35" i="2"/>
  <c r="AD36" i="2" s="1"/>
  <c r="AD10" i="2"/>
  <c r="AF14" i="2"/>
  <c r="AF13" i="2"/>
  <c r="AF11" i="2"/>
  <c r="AF12" i="2"/>
  <c r="AF35" i="2"/>
  <c r="AF10" i="2"/>
  <c r="AH13" i="2"/>
  <c r="AH11" i="2"/>
  <c r="AH14" i="2"/>
  <c r="AH12" i="2"/>
  <c r="AH35" i="2"/>
  <c r="AH10" i="2"/>
  <c r="AJ14" i="2"/>
  <c r="AJ13" i="2"/>
  <c r="AJ11" i="2"/>
  <c r="AJ12" i="2"/>
  <c r="AJ35" i="2"/>
  <c r="AJ36" i="2" s="1"/>
  <c r="AJ10" i="2"/>
  <c r="AL13" i="2"/>
  <c r="AL11" i="2"/>
  <c r="AL14" i="2"/>
  <c r="AL12" i="2"/>
  <c r="AL35" i="2"/>
  <c r="AL36" i="2" s="1"/>
  <c r="AL10" i="2"/>
  <c r="AN14" i="2"/>
  <c r="AN13" i="2"/>
  <c r="AN11" i="2"/>
  <c r="AN12" i="2"/>
  <c r="AN35" i="2"/>
  <c r="AN10" i="2"/>
  <c r="AP13" i="2"/>
  <c r="AP11" i="2"/>
  <c r="AP14" i="2"/>
  <c r="AP12" i="2"/>
  <c r="AP35" i="2"/>
  <c r="AP10" i="2"/>
  <c r="AR14" i="2"/>
  <c r="AR13" i="2"/>
  <c r="AR11" i="2"/>
  <c r="AR12" i="2"/>
  <c r="AR35" i="2"/>
  <c r="AR36" i="2" s="1"/>
  <c r="AR10" i="2"/>
  <c r="AT13" i="2"/>
  <c r="AT11" i="2"/>
  <c r="AT14" i="2"/>
  <c r="AT12" i="2"/>
  <c r="AT35" i="2"/>
  <c r="AT10" i="2"/>
  <c r="AV14" i="2"/>
  <c r="AV13" i="2"/>
  <c r="AV11" i="2"/>
  <c r="AV12" i="2"/>
  <c r="AV35" i="2"/>
  <c r="AV36" i="2" s="1"/>
  <c r="AV10" i="2"/>
  <c r="AX13" i="2"/>
  <c r="AX11" i="2"/>
  <c r="AX14" i="2"/>
  <c r="AX12" i="2"/>
  <c r="AX35" i="2"/>
  <c r="AX36" i="2" s="1"/>
  <c r="AX10" i="2"/>
  <c r="E36" i="2"/>
  <c r="I36" i="2"/>
  <c r="M36" i="2"/>
  <c r="Q36" i="2"/>
  <c r="U36" i="2"/>
  <c r="Y36" i="2"/>
  <c r="AC36" i="2"/>
  <c r="AG36" i="2"/>
  <c r="AK36" i="2"/>
  <c r="AO36" i="2"/>
  <c r="AS36" i="2"/>
  <c r="AW36" i="2"/>
  <c r="AH36" i="2"/>
  <c r="F36" i="2"/>
  <c r="L36" i="2"/>
  <c r="P36" i="2"/>
  <c r="V36" i="2"/>
  <c r="AB36" i="2"/>
  <c r="AF36" i="2"/>
  <c r="AN36" i="2"/>
  <c r="AT36" i="2"/>
  <c r="J36" i="2"/>
  <c r="AP36" i="2"/>
  <c r="E28" i="2"/>
  <c r="E29" i="2" s="1"/>
  <c r="G28" i="2"/>
  <c r="G29" i="2" s="1"/>
  <c r="I28" i="2"/>
  <c r="I29" i="2" s="1"/>
  <c r="K28" i="2"/>
  <c r="K29" i="2" s="1"/>
  <c r="M28" i="2"/>
  <c r="M29" i="2" s="1"/>
  <c r="O28" i="2"/>
  <c r="O29" i="2" s="1"/>
  <c r="Q28" i="2"/>
  <c r="Q29" i="2" s="1"/>
  <c r="S28" i="2"/>
  <c r="S29" i="2" s="1"/>
  <c r="U28" i="2"/>
  <c r="U29" i="2" s="1"/>
  <c r="W28" i="2"/>
  <c r="W29" i="2" s="1"/>
  <c r="Y28" i="2"/>
  <c r="Y29" i="2" s="1"/>
  <c r="AA28" i="2"/>
  <c r="AA29" i="2" s="1"/>
  <c r="AC28" i="2"/>
  <c r="AC29" i="2" s="1"/>
  <c r="AE28" i="2"/>
  <c r="AE29" i="2" s="1"/>
  <c r="AG28" i="2"/>
  <c r="AG29" i="2" s="1"/>
  <c r="AI28" i="2"/>
  <c r="AI29" i="2" s="1"/>
  <c r="AK28" i="2"/>
  <c r="AK29" i="2" s="1"/>
  <c r="AM28" i="2"/>
  <c r="AM29" i="2" s="1"/>
  <c r="AO28" i="2"/>
  <c r="AO29" i="2" s="1"/>
  <c r="AQ28" i="2"/>
  <c r="AQ29" i="2" s="1"/>
  <c r="AS28" i="2"/>
  <c r="AS29" i="2" s="1"/>
  <c r="AU28" i="2"/>
  <c r="AU29" i="2" s="1"/>
  <c r="AW28" i="2"/>
  <c r="AW29" i="2" s="1"/>
  <c r="D29" i="2"/>
  <c r="F29" i="2"/>
  <c r="H29" i="2"/>
  <c r="J29" i="2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R29" i="2"/>
  <c r="AT29" i="2"/>
  <c r="AV29" i="2"/>
  <c r="AX29" i="2"/>
  <c r="C7" i="2"/>
  <c r="F9" i="1"/>
  <c r="G9" i="1" s="1"/>
  <c r="G10" i="1" s="1"/>
  <c r="H9" i="1"/>
  <c r="I9" i="1" s="1"/>
  <c r="AS15" i="2" l="1"/>
  <c r="AS17" i="2" s="1"/>
  <c r="AK15" i="2"/>
  <c r="AK17" i="2" s="1"/>
  <c r="AC15" i="2"/>
  <c r="AC17" i="2" s="1"/>
  <c r="U15" i="2"/>
  <c r="U17" i="2" s="1"/>
  <c r="AW40" i="2"/>
  <c r="AW41" i="2" s="1"/>
  <c r="AO40" i="2"/>
  <c r="AO41" i="2" s="1"/>
  <c r="AG40" i="2"/>
  <c r="AG41" i="2" s="1"/>
  <c r="Y40" i="2"/>
  <c r="Y41" i="2" s="1"/>
  <c r="AV15" i="2"/>
  <c r="AV17" i="2" s="1"/>
  <c r="AR15" i="2"/>
  <c r="AR17" i="2" s="1"/>
  <c r="AN15" i="2"/>
  <c r="AN17" i="2" s="1"/>
  <c r="AF15" i="2"/>
  <c r="AF17" i="2" s="1"/>
  <c r="AB15" i="2"/>
  <c r="AB17" i="2" s="1"/>
  <c r="X15" i="2"/>
  <c r="X17" i="2" s="1"/>
  <c r="T15" i="2"/>
  <c r="T17" i="2" s="1"/>
  <c r="P15" i="2"/>
  <c r="P17" i="2" s="1"/>
  <c r="L15" i="2"/>
  <c r="L17" i="2" s="1"/>
  <c r="H15" i="2"/>
  <c r="H17" i="2" s="1"/>
  <c r="D15" i="2"/>
  <c r="D17" i="2" s="1"/>
  <c r="AU35" i="2"/>
  <c r="AU36" i="2" s="1"/>
  <c r="AU11" i="2"/>
  <c r="AQ35" i="2"/>
  <c r="AQ36" i="2" s="1"/>
  <c r="AQ11" i="2"/>
  <c r="AM35" i="2"/>
  <c r="AM36" i="2" s="1"/>
  <c r="AM11" i="2"/>
  <c r="AI35" i="2"/>
  <c r="AI36" i="2" s="1"/>
  <c r="AI11" i="2"/>
  <c r="AE35" i="2"/>
  <c r="AE36" i="2" s="1"/>
  <c r="AE11" i="2"/>
  <c r="AA35" i="2"/>
  <c r="AA36" i="2" s="1"/>
  <c r="AA11" i="2"/>
  <c r="W35" i="2"/>
  <c r="W36" i="2" s="1"/>
  <c r="W11" i="2"/>
  <c r="S35" i="2"/>
  <c r="S36" i="2" s="1"/>
  <c r="S10" i="2"/>
  <c r="S15" i="2" s="1"/>
  <c r="S17" i="2" s="1"/>
  <c r="O35" i="2"/>
  <c r="O36" i="2" s="1"/>
  <c r="O10" i="2"/>
  <c r="O15" i="2" s="1"/>
  <c r="O17" i="2" s="1"/>
  <c r="K35" i="2"/>
  <c r="K36" i="2" s="1"/>
  <c r="K10" i="2"/>
  <c r="G35" i="2"/>
  <c r="G36" i="2" s="1"/>
  <c r="G10" i="2"/>
  <c r="K15" i="2"/>
  <c r="K17" i="2" s="1"/>
  <c r="G15" i="2"/>
  <c r="G17" i="2" s="1"/>
  <c r="AJ15" i="2"/>
  <c r="AJ17" i="2" s="1"/>
  <c r="AX15" i="2"/>
  <c r="AX17" i="2" s="1"/>
  <c r="AT15" i="2"/>
  <c r="AT17" i="2" s="1"/>
  <c r="AP15" i="2"/>
  <c r="AP17" i="2" s="1"/>
  <c r="AL15" i="2"/>
  <c r="AL17" i="2" s="1"/>
  <c r="AH15" i="2"/>
  <c r="AH17" i="2" s="1"/>
  <c r="AD15" i="2"/>
  <c r="AD17" i="2" s="1"/>
  <c r="Z15" i="2"/>
  <c r="Z17" i="2" s="1"/>
  <c r="V15" i="2"/>
  <c r="V17" i="2" s="1"/>
  <c r="R15" i="2"/>
  <c r="R17" i="2" s="1"/>
  <c r="N15" i="2"/>
  <c r="N17" i="2" s="1"/>
  <c r="J15" i="2"/>
  <c r="J17" i="2" s="1"/>
  <c r="F15" i="2"/>
  <c r="F17" i="2" s="1"/>
  <c r="AU15" i="2"/>
  <c r="AU17" i="2" s="1"/>
  <c r="AQ15" i="2"/>
  <c r="AQ17" i="2" s="1"/>
  <c r="AM15" i="2"/>
  <c r="AM17" i="2" s="1"/>
  <c r="AI15" i="2"/>
  <c r="AI17" i="2" s="1"/>
  <c r="AE15" i="2"/>
  <c r="AE17" i="2" s="1"/>
  <c r="AA15" i="2"/>
  <c r="AA17" i="2" s="1"/>
  <c r="W15" i="2"/>
  <c r="W17" i="2" s="1"/>
  <c r="Q15" i="2"/>
  <c r="Q17" i="2" s="1"/>
  <c r="M15" i="2"/>
  <c r="M17" i="2" s="1"/>
  <c r="I15" i="2"/>
  <c r="I17" i="2" s="1"/>
  <c r="E15" i="2"/>
  <c r="E17" i="2" s="1"/>
  <c r="C13" i="2"/>
  <c r="C35" i="2"/>
  <c r="C36" i="2" s="1"/>
  <c r="C38" i="2" s="1"/>
  <c r="C12" i="2"/>
  <c r="C11" i="2"/>
  <c r="C10" i="2"/>
  <c r="C14" i="2"/>
  <c r="J9" i="1"/>
  <c r="I10" i="1"/>
  <c r="H10" i="1"/>
  <c r="F10" i="1"/>
  <c r="I18" i="2" l="1"/>
  <c r="I40" i="2"/>
  <c r="I41" i="2" s="1"/>
  <c r="Q18" i="2"/>
  <c r="Q40" i="2"/>
  <c r="Q41" i="2" s="1"/>
  <c r="AA18" i="2"/>
  <c r="AA40" i="2"/>
  <c r="AA41" i="2" s="1"/>
  <c r="AI18" i="2"/>
  <c r="AI40" i="2"/>
  <c r="AI41" i="2" s="1"/>
  <c r="AQ18" i="2"/>
  <c r="AQ40" i="2"/>
  <c r="AQ41" i="2" s="1"/>
  <c r="F18" i="2"/>
  <c r="F40" i="2"/>
  <c r="F41" i="2" s="1"/>
  <c r="N18" i="2"/>
  <c r="N40" i="2"/>
  <c r="N41" i="2" s="1"/>
  <c r="V18" i="2"/>
  <c r="V40" i="2"/>
  <c r="V41" i="2" s="1"/>
  <c r="AD18" i="2"/>
  <c r="AD40" i="2"/>
  <c r="AD41" i="2" s="1"/>
  <c r="AL18" i="2"/>
  <c r="AL40" i="2"/>
  <c r="AL41" i="2" s="1"/>
  <c r="AT18" i="2"/>
  <c r="AT40" i="2"/>
  <c r="AT41" i="2" s="1"/>
  <c r="AJ18" i="2"/>
  <c r="AJ40" i="2"/>
  <c r="AJ41" i="2" s="1"/>
  <c r="K18" i="2"/>
  <c r="K40" i="2"/>
  <c r="K41" i="2" s="1"/>
  <c r="H18" i="2"/>
  <c r="H40" i="2"/>
  <c r="H41" i="2" s="1"/>
  <c r="P18" i="2"/>
  <c r="P40" i="2"/>
  <c r="P41" i="2" s="1"/>
  <c r="X18" i="2"/>
  <c r="X40" i="2"/>
  <c r="X41" i="2" s="1"/>
  <c r="AF18" i="2"/>
  <c r="AF40" i="2"/>
  <c r="AF41" i="2" s="1"/>
  <c r="AR18" i="2"/>
  <c r="AR40" i="2"/>
  <c r="AR41" i="2" s="1"/>
  <c r="U18" i="2"/>
  <c r="U40" i="2"/>
  <c r="U41" i="2" s="1"/>
  <c r="AK18" i="2"/>
  <c r="AK40" i="2"/>
  <c r="AK41" i="2" s="1"/>
  <c r="E18" i="2"/>
  <c r="E40" i="2"/>
  <c r="E41" i="2" s="1"/>
  <c r="M18" i="2"/>
  <c r="M40" i="2"/>
  <c r="M41" i="2" s="1"/>
  <c r="W18" i="2"/>
  <c r="W40" i="2"/>
  <c r="W41" i="2" s="1"/>
  <c r="AE18" i="2"/>
  <c r="AE40" i="2"/>
  <c r="AE41" i="2" s="1"/>
  <c r="AM18" i="2"/>
  <c r="AM40" i="2"/>
  <c r="AM41" i="2" s="1"/>
  <c r="AU18" i="2"/>
  <c r="AU40" i="2"/>
  <c r="AU41" i="2" s="1"/>
  <c r="J18" i="2"/>
  <c r="J40" i="2"/>
  <c r="J41" i="2" s="1"/>
  <c r="R18" i="2"/>
  <c r="R40" i="2"/>
  <c r="R41" i="2" s="1"/>
  <c r="Z18" i="2"/>
  <c r="Z40" i="2"/>
  <c r="Z41" i="2" s="1"/>
  <c r="AH18" i="2"/>
  <c r="AH40" i="2"/>
  <c r="AH41" i="2" s="1"/>
  <c r="AP18" i="2"/>
  <c r="AP40" i="2"/>
  <c r="AP41" i="2" s="1"/>
  <c r="AX18" i="2"/>
  <c r="AX40" i="2"/>
  <c r="AX41" i="2" s="1"/>
  <c r="G18" i="2"/>
  <c r="G40" i="2"/>
  <c r="G41" i="2" s="1"/>
  <c r="O18" i="2"/>
  <c r="O40" i="2"/>
  <c r="O41" i="2" s="1"/>
  <c r="S18" i="2"/>
  <c r="S40" i="2"/>
  <c r="S41" i="2" s="1"/>
  <c r="D18" i="2"/>
  <c r="D40" i="2"/>
  <c r="D41" i="2" s="1"/>
  <c r="L18" i="2"/>
  <c r="L40" i="2"/>
  <c r="L41" i="2" s="1"/>
  <c r="T18" i="2"/>
  <c r="T40" i="2"/>
  <c r="T41" i="2" s="1"/>
  <c r="AB18" i="2"/>
  <c r="AB40" i="2"/>
  <c r="AB41" i="2" s="1"/>
  <c r="AN18" i="2"/>
  <c r="AN40" i="2"/>
  <c r="AN41" i="2" s="1"/>
  <c r="AV18" i="2"/>
  <c r="AV40" i="2"/>
  <c r="AV41" i="2" s="1"/>
  <c r="AC18" i="2"/>
  <c r="AC40" i="2"/>
  <c r="AC41" i="2" s="1"/>
  <c r="AS18" i="2"/>
  <c r="AS40" i="2"/>
  <c r="AS41" i="2" s="1"/>
  <c r="C15" i="2"/>
  <c r="C17" i="2" s="1"/>
  <c r="K9" i="1"/>
  <c r="J10" i="1"/>
  <c r="C18" i="2" l="1"/>
  <c r="C40" i="2"/>
  <c r="C41" i="2" s="1"/>
  <c r="K10" i="1"/>
  <c r="L9" i="1"/>
  <c r="L10" i="1" l="1"/>
  <c r="M9" i="1"/>
  <c r="N9" i="1" l="1"/>
  <c r="M10" i="1"/>
  <c r="N10" i="1" l="1"/>
  <c r="O9" i="1"/>
  <c r="O10" i="1" l="1"/>
  <c r="P9" i="1"/>
  <c r="P10" i="1" l="1"/>
  <c r="Q9" i="1"/>
  <c r="R9" i="1" l="1"/>
  <c r="Q10" i="1"/>
  <c r="R10" i="1" l="1"/>
  <c r="S9" i="1"/>
  <c r="S10" i="1" l="1"/>
  <c r="T9" i="1"/>
  <c r="T10" i="1" l="1"/>
  <c r="U9" i="1"/>
  <c r="V9" i="1" l="1"/>
  <c r="U10" i="1"/>
  <c r="V10" i="1" l="1"/>
  <c r="W9" i="1"/>
  <c r="W10" i="1" l="1"/>
  <c r="X9" i="1"/>
  <c r="X10" i="1" l="1"/>
  <c r="Y9" i="1"/>
  <c r="Z9" i="1" l="1"/>
  <c r="Y10" i="1"/>
  <c r="Z10" i="1" l="1"/>
  <c r="AA9" i="1"/>
  <c r="AA10" i="1" l="1"/>
  <c r="AB9" i="1"/>
  <c r="AB10" i="1" l="1"/>
  <c r="AC9" i="1"/>
  <c r="AD9" i="1" l="1"/>
  <c r="AC10" i="1"/>
  <c r="AD10" i="1" l="1"/>
  <c r="AE9" i="1"/>
  <c r="AE10" i="1" l="1"/>
  <c r="AF9" i="1"/>
  <c r="AF10" i="1" l="1"/>
  <c r="AG9" i="1"/>
  <c r="AH9" i="1" l="1"/>
  <c r="AG10" i="1"/>
  <c r="AH10" i="1" l="1"/>
  <c r="AI9" i="1"/>
  <c r="AI10" i="1" l="1"/>
  <c r="AJ9" i="1"/>
  <c r="AJ10" i="1" l="1"/>
  <c r="AK9" i="1"/>
  <c r="AL9" i="1" l="1"/>
  <c r="AK10" i="1"/>
  <c r="AL10" i="1" l="1"/>
  <c r="AM9" i="1"/>
  <c r="AM10" i="1" l="1"/>
  <c r="AN9" i="1"/>
  <c r="AN10" i="1" l="1"/>
  <c r="AO9" i="1"/>
  <c r="AP9" i="1" l="1"/>
  <c r="AO10" i="1"/>
  <c r="AP10" i="1" l="1"/>
  <c r="AQ9" i="1"/>
  <c r="AQ10" i="1" l="1"/>
  <c r="AR9" i="1"/>
  <c r="AR10" i="1" l="1"/>
  <c r="AS9" i="1"/>
  <c r="AT9" i="1" l="1"/>
  <c r="AS10" i="1"/>
  <c r="AT10" i="1" l="1"/>
  <c r="AU9" i="1"/>
  <c r="AU10" i="1" l="1"/>
  <c r="AV9" i="1"/>
  <c r="AV10" i="1" l="1"/>
  <c r="AW9" i="1"/>
  <c r="AW10" i="1" s="1"/>
</calcChain>
</file>

<file path=xl/sharedStrings.xml><?xml version="1.0" encoding="utf-8"?>
<sst xmlns="http://schemas.openxmlformats.org/spreadsheetml/2006/main" count="201" uniqueCount="110">
  <si>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</si>
  <si>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</si>
  <si>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</si>
  <si>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</si>
  <si>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</si>
  <si>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</si>
  <si>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</si>
  <si>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</si>
  <si>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</si>
  <si>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</si>
  <si>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</si>
  <si>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</si>
  <si>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</si>
  <si>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</si>
  <si>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</si>
  <si>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</si>
  <si>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</si>
  <si>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</si>
  <si>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</si>
  <si>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</si>
  <si>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</si>
  <si>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</si>
  <si>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</si>
  <si>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</si>
  <si>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</si>
  <si>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</si>
  <si>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</si>
  <si>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</si>
  <si>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</si>
  <si>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</si>
  <si>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</si>
  <si>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</si>
  <si>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</si>
  <si>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</si>
  <si>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</si>
  <si>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</si>
  <si>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</si>
  <si>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</si>
  <si>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</si>
  <si>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</si>
  <si>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</si>
  <si>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</si>
  <si>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</si>
  <si>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</si>
  <si>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</si>
  <si>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</si>
  <si>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</si>
  <si>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</si>
  <si>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Advertising Spend</t>
  </si>
  <si>
    <t>Paid CAC</t>
  </si>
  <si>
    <t>Paid Transactions</t>
  </si>
  <si>
    <t>M0 (new buyers)</t>
  </si>
  <si>
    <t>M1 + (recurring)</t>
  </si>
  <si>
    <t>Churn Rate</t>
  </si>
  <si>
    <t>M1+ (recurring)</t>
  </si>
  <si>
    <t>Total Orders</t>
  </si>
  <si>
    <t>INCOME STATEMENT</t>
  </si>
  <si>
    <t>ASSUMPTIONS</t>
  </si>
  <si>
    <t>Revenue Assumptions</t>
  </si>
  <si>
    <t>AOV (average order value)</t>
  </si>
  <si>
    <t>Refunds (% of new order rev)</t>
  </si>
  <si>
    <t>Discounts (% of new order rev)</t>
  </si>
  <si>
    <t>COGS Assumptions</t>
  </si>
  <si>
    <t>Product Cost</t>
  </si>
  <si>
    <t>Packaging</t>
  </si>
  <si>
    <t>Fulfillment Expense</t>
  </si>
  <si>
    <t>Customer Service</t>
  </si>
  <si>
    <t>Merchant fees</t>
  </si>
  <si>
    <t>OPERATING EXPENSES</t>
  </si>
  <si>
    <t>Headcount</t>
  </si>
  <si>
    <t>Marketing / Sales</t>
  </si>
  <si>
    <t>Merchandising</t>
  </si>
  <si>
    <t xml:space="preserve">Product </t>
  </si>
  <si>
    <t>Technology</t>
  </si>
  <si>
    <t>Executive &amp; Admin</t>
  </si>
  <si>
    <t>Salary</t>
  </si>
  <si>
    <t xml:space="preserve">Benefits </t>
  </si>
  <si>
    <t>Other Operating Expenses</t>
  </si>
  <si>
    <t>Other Marketing (Agency, PR)</t>
  </si>
  <si>
    <t>Technology Expenses</t>
  </si>
  <si>
    <t>Other OPEX (% of rev)</t>
  </si>
  <si>
    <t xml:space="preserve">REVENUE </t>
  </si>
  <si>
    <t>Gross Revenue</t>
  </si>
  <si>
    <t>Discounts</t>
  </si>
  <si>
    <t>Refunds</t>
  </si>
  <si>
    <t>Net Revenue</t>
  </si>
  <si>
    <t>COST OF GOODS SOLD</t>
  </si>
  <si>
    <t>Total COGS</t>
  </si>
  <si>
    <t>GROSS PROFIT</t>
  </si>
  <si>
    <t>Gross Margin %</t>
  </si>
  <si>
    <t>Personnel</t>
  </si>
  <si>
    <t>Total Personnel Costs</t>
  </si>
  <si>
    <t>Other OPEX</t>
  </si>
  <si>
    <t>Total Other OPEX</t>
  </si>
  <si>
    <t>Total OPEX</t>
  </si>
  <si>
    <t>Operating Income</t>
  </si>
  <si>
    <t>Operating Margin</t>
  </si>
  <si>
    <t>Income Statement</t>
  </si>
  <si>
    <t>Q1</t>
  </si>
  <si>
    <t>Q2</t>
  </si>
  <si>
    <t>Q3</t>
  </si>
  <si>
    <t>Q4</t>
  </si>
  <si>
    <t>Full Year</t>
  </si>
  <si>
    <t>Total</t>
  </si>
  <si>
    <t>COGS</t>
  </si>
  <si>
    <t>Gross Profit</t>
  </si>
  <si>
    <t>Operating Expenses</t>
  </si>
  <si>
    <t>Advertising</t>
  </si>
  <si>
    <t>Starting Cash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</si>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</sst>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8" formatCode="_-* #,##0_-;\-* #,##0_-;_-* &quot;-&quot;??_-;_-@_-"/>
    <numFmt numFmtId="171" formatCode="_(* #,##0_);_(* \(#,##0\);_(* &quot;-&quot;??_);_(@_)"/>
    <numFmt numFmtId="173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432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5" fontId="4" fillId="0" borderId="0" xfId="2" applyNumberFormat="1" applyFont="1"/>
    <xf numFmtId="168" fontId="0" fillId="0" borderId="0" xfId="1" applyNumberFormat="1" applyFont="1"/>
    <xf numFmtId="9" fontId="4" fillId="0" borderId="0" xfId="0" applyNumberFormat="1" applyFont="1"/>
    <xf numFmtId="0" fontId="0" fillId="0" borderId="1" xfId="0" applyBorder="1"/>
    <xf numFmtId="168" fontId="0" fillId="0" borderId="1" xfId="1" applyNumberFormat="1" applyFont="1" applyBorder="1"/>
    <xf numFmtId="168" fontId="0" fillId="0" borderId="0" xfId="0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5" fontId="4" fillId="3" borderId="2" xfId="2" applyNumberFormat="1" applyFont="1" applyFill="1" applyBorder="1"/>
    <xf numFmtId="0" fontId="4" fillId="0" borderId="0" xfId="0" applyFont="1"/>
    <xf numFmtId="168" fontId="4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44" fontId="2" fillId="0" borderId="0" xfId="2" applyFont="1"/>
    <xf numFmtId="165" fontId="2" fillId="0" borderId="0" xfId="2" applyNumberFormat="1" applyFont="1"/>
    <xf numFmtId="165" fontId="0" fillId="0" borderId="1" xfId="0" applyNumberFormat="1" applyBorder="1"/>
    <xf numFmtId="165" fontId="2" fillId="0" borderId="0" xfId="0" applyNumberFormat="1" applyFont="1"/>
    <xf numFmtId="0" fontId="5" fillId="0" borderId="0" xfId="0" applyFont="1"/>
    <xf numFmtId="9" fontId="5" fillId="0" borderId="0" xfId="3" applyFont="1"/>
    <xf numFmtId="165" fontId="1" fillId="0" borderId="0" xfId="2" applyNumberFormat="1" applyFont="1"/>
    <xf numFmtId="165" fontId="2" fillId="0" borderId="3" xfId="2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1" fontId="0" fillId="0" borderId="0" xfId="1" applyNumberFormat="1" applyFont="1"/>
    <xf numFmtId="171" fontId="0" fillId="0" borderId="0" xfId="1" applyNumberFormat="1" applyFont="1" applyBorder="1"/>
    <xf numFmtId="171" fontId="0" fillId="0" borderId="1" xfId="1" applyNumberFormat="1" applyFont="1" applyBorder="1"/>
    <xf numFmtId="0" fontId="2" fillId="0" borderId="0" xfId="0" applyFont="1" applyAlignment="1">
      <alignment horizontal="right"/>
    </xf>
    <xf numFmtId="173" fontId="2" fillId="0" borderId="0" xfId="2" applyNumberFormat="1" applyFont="1"/>
    <xf numFmtId="173" fontId="2" fillId="0" borderId="0" xfId="2" applyNumberFormat="1" applyFont="1" applyBorder="1"/>
    <xf numFmtId="9" fontId="5" fillId="0" borderId="0" xfId="3" applyFont="1" applyBorder="1"/>
    <xf numFmtId="0" fontId="0" fillId="0" borderId="0" xfId="0" applyFont="1" applyBorder="1"/>
    <xf numFmtId="173" fontId="2" fillId="0" borderId="0" xfId="0" applyNumberFormat="1" applyFont="1"/>
    <xf numFmtId="173" fontId="2" fillId="0" borderId="0" xfId="0" applyNumberFormat="1" applyFont="1" applyBorder="1"/>
    <xf numFmtId="171" fontId="6" fillId="3" borderId="0" xfId="1" applyNumberFormat="1" applyFont="1" applyFill="1"/>
    <xf numFmtId="171" fontId="0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8.85546875" customWidth="1"/>
    <col min="2" max="2" width="11.140625" bestFit="1" customWidth="1"/>
    <col min="4" max="39" width="9.42578125" bestFit="1" customWidth="1"/>
    <col min="40" max="49" width="10.5703125" bestFit="1" customWidth="1"/>
  </cols>
  <sheetData>
    <row r="1" spans="1:49" s="2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3" spans="1:49" x14ac:dyDescent="0.25">
      <c r="A3" t="s">
        <v>48</v>
      </c>
      <c r="B3" s="3">
        <v>5000</v>
      </c>
      <c r="C3" s="3">
        <v>7500</v>
      </c>
      <c r="D3" s="3">
        <v>10000</v>
      </c>
      <c r="E3" s="3">
        <v>10000</v>
      </c>
      <c r="F3" s="3">
        <v>10000</v>
      </c>
      <c r="G3" s="3">
        <v>10000</v>
      </c>
      <c r="H3" s="3">
        <v>15000</v>
      </c>
      <c r="I3" s="3">
        <v>15000</v>
      </c>
      <c r="J3" s="3">
        <v>15000</v>
      </c>
      <c r="K3" s="3">
        <v>15000</v>
      </c>
      <c r="L3" s="3">
        <v>15000</v>
      </c>
      <c r="M3" s="3">
        <v>15000</v>
      </c>
      <c r="N3" s="3">
        <f>M3*1.075</f>
        <v>16125</v>
      </c>
      <c r="O3" s="3">
        <f t="shared" ref="O3:AW3" si="0">N3*1.075</f>
        <v>17334.375</v>
      </c>
      <c r="P3" s="3">
        <f t="shared" si="0"/>
        <v>18634.453125</v>
      </c>
      <c r="Q3" s="3">
        <f t="shared" si="0"/>
        <v>20032.037109375</v>
      </c>
      <c r="R3" s="3">
        <f t="shared" si="0"/>
        <v>21534.439892578124</v>
      </c>
      <c r="S3" s="3">
        <f t="shared" si="0"/>
        <v>23149.522884521484</v>
      </c>
      <c r="T3" s="3">
        <f t="shared" si="0"/>
        <v>24885.737100860595</v>
      </c>
      <c r="U3" s="3">
        <f t="shared" si="0"/>
        <v>26752.167383425138</v>
      </c>
      <c r="V3" s="3">
        <f t="shared" si="0"/>
        <v>28758.579937182021</v>
      </c>
      <c r="W3" s="3">
        <f t="shared" si="0"/>
        <v>30915.473432470673</v>
      </c>
      <c r="X3" s="3">
        <f t="shared" si="0"/>
        <v>33234.133939905973</v>
      </c>
      <c r="Y3" s="3">
        <f t="shared" si="0"/>
        <v>35726.693985398917</v>
      </c>
      <c r="Z3" s="3">
        <f t="shared" si="0"/>
        <v>38406.196034303837</v>
      </c>
      <c r="AA3" s="3">
        <f t="shared" si="0"/>
        <v>41286.66073687662</v>
      </c>
      <c r="AB3" s="3">
        <f t="shared" si="0"/>
        <v>44383.160292142362</v>
      </c>
      <c r="AC3" s="3">
        <f t="shared" si="0"/>
        <v>47711.897314053036</v>
      </c>
      <c r="AD3" s="3">
        <f t="shared" si="0"/>
        <v>51290.289612607012</v>
      </c>
      <c r="AE3" s="3">
        <f t="shared" si="0"/>
        <v>55137.061333552534</v>
      </c>
      <c r="AF3" s="3">
        <f t="shared" si="0"/>
        <v>59272.340933568972</v>
      </c>
      <c r="AG3" s="3">
        <f t="shared" si="0"/>
        <v>63717.766503586645</v>
      </c>
      <c r="AH3" s="3">
        <f t="shared" si="0"/>
        <v>68496.59899135564</v>
      </c>
      <c r="AI3" s="3">
        <f t="shared" si="0"/>
        <v>73633.843915707315</v>
      </c>
      <c r="AJ3" s="3">
        <f t="shared" si="0"/>
        <v>79156.382209385367</v>
      </c>
      <c r="AK3" s="3">
        <f t="shared" si="0"/>
        <v>85093.11087508926</v>
      </c>
      <c r="AL3" s="3">
        <f t="shared" si="0"/>
        <v>91475.094190720949</v>
      </c>
      <c r="AM3" s="3">
        <f t="shared" si="0"/>
        <v>98335.726255025016</v>
      </c>
      <c r="AN3" s="3">
        <f t="shared" si="0"/>
        <v>105710.90572415189</v>
      </c>
      <c r="AO3" s="3">
        <f t="shared" si="0"/>
        <v>113639.22365346328</v>
      </c>
      <c r="AP3" s="3">
        <f t="shared" si="0"/>
        <v>122162.16542747302</v>
      </c>
      <c r="AQ3" s="3">
        <f t="shared" si="0"/>
        <v>131324.3278345335</v>
      </c>
      <c r="AR3" s="3">
        <f t="shared" si="0"/>
        <v>141173.6524221235</v>
      </c>
      <c r="AS3" s="3">
        <f t="shared" si="0"/>
        <v>151761.67635378276</v>
      </c>
      <c r="AT3" s="3">
        <f t="shared" si="0"/>
        <v>163143.80208031647</v>
      </c>
      <c r="AU3" s="3">
        <f t="shared" si="0"/>
        <v>175379.58723634019</v>
      </c>
      <c r="AV3" s="3">
        <f t="shared" si="0"/>
        <v>188533.0562790657</v>
      </c>
      <c r="AW3" s="3">
        <f t="shared" si="0"/>
        <v>202673.0354999956</v>
      </c>
    </row>
    <row r="5" spans="1:49" x14ac:dyDescent="0.25">
      <c r="A5" t="s">
        <v>49</v>
      </c>
      <c r="B5" s="3">
        <v>35</v>
      </c>
      <c r="C5" s="3">
        <v>35</v>
      </c>
      <c r="D5" s="3">
        <v>35</v>
      </c>
      <c r="E5" s="3">
        <v>30</v>
      </c>
      <c r="F5" s="3">
        <v>30</v>
      </c>
      <c r="G5" s="3">
        <v>30</v>
      </c>
      <c r="H5" s="3">
        <v>25</v>
      </c>
      <c r="I5" s="3">
        <v>25</v>
      </c>
      <c r="J5" s="3">
        <v>25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 s="3">
        <v>20</v>
      </c>
      <c r="AG5" s="3">
        <v>20</v>
      </c>
      <c r="AH5" s="3">
        <v>20</v>
      </c>
      <c r="AI5" s="3">
        <v>20</v>
      </c>
      <c r="AJ5" s="3">
        <v>20</v>
      </c>
      <c r="AK5" s="3">
        <v>20</v>
      </c>
      <c r="AL5" s="3">
        <v>20</v>
      </c>
      <c r="AM5" s="3">
        <v>20</v>
      </c>
      <c r="AN5" s="3">
        <v>20</v>
      </c>
      <c r="AO5" s="3">
        <v>20</v>
      </c>
      <c r="AP5" s="3">
        <v>20</v>
      </c>
      <c r="AQ5" s="3">
        <v>20</v>
      </c>
      <c r="AR5" s="3">
        <v>20</v>
      </c>
      <c r="AS5" s="3">
        <v>20</v>
      </c>
      <c r="AT5" s="3">
        <v>20</v>
      </c>
      <c r="AU5" s="3">
        <v>20</v>
      </c>
      <c r="AV5" s="3">
        <v>20</v>
      </c>
      <c r="AW5" s="3">
        <v>20</v>
      </c>
    </row>
    <row r="7" spans="1:49" x14ac:dyDescent="0.25">
      <c r="A7" s="2" t="s">
        <v>50</v>
      </c>
    </row>
    <row r="8" spans="1:49" x14ac:dyDescent="0.25">
      <c r="A8" t="s">
        <v>51</v>
      </c>
      <c r="B8" s="4">
        <f>B3/B5</f>
        <v>142.85714285714286</v>
      </c>
      <c r="C8" s="4">
        <f>C3/C5</f>
        <v>214.28571428571428</v>
      </c>
      <c r="D8" s="4">
        <f>D3/D5</f>
        <v>285.71428571428572</v>
      </c>
      <c r="E8" s="4">
        <f t="shared" ref="E8:AW8" si="1">E3/E5</f>
        <v>333.33333333333331</v>
      </c>
      <c r="F8" s="4">
        <f t="shared" si="1"/>
        <v>333.33333333333331</v>
      </c>
      <c r="G8" s="4">
        <f t="shared" si="1"/>
        <v>333.33333333333331</v>
      </c>
      <c r="H8" s="4">
        <f t="shared" si="1"/>
        <v>600</v>
      </c>
      <c r="I8" s="4">
        <f t="shared" si="1"/>
        <v>600</v>
      </c>
      <c r="J8" s="4">
        <f t="shared" si="1"/>
        <v>600</v>
      </c>
      <c r="K8" s="4">
        <f t="shared" si="1"/>
        <v>750</v>
      </c>
      <c r="L8" s="4">
        <f t="shared" si="1"/>
        <v>750</v>
      </c>
      <c r="M8" s="4">
        <f t="shared" si="1"/>
        <v>750</v>
      </c>
      <c r="N8" s="4">
        <f t="shared" si="1"/>
        <v>806.25</v>
      </c>
      <c r="O8" s="4">
        <f t="shared" si="1"/>
        <v>866.71875</v>
      </c>
      <c r="P8" s="4">
        <f t="shared" si="1"/>
        <v>931.72265625</v>
      </c>
      <c r="Q8" s="4">
        <f t="shared" si="1"/>
        <v>1001.60185546875</v>
      </c>
      <c r="R8" s="4">
        <f t="shared" si="1"/>
        <v>1076.7219946289063</v>
      </c>
      <c r="S8" s="4">
        <f t="shared" si="1"/>
        <v>1157.4761442260742</v>
      </c>
      <c r="T8" s="4">
        <f t="shared" si="1"/>
        <v>1244.2868550430298</v>
      </c>
      <c r="U8" s="4">
        <f t="shared" si="1"/>
        <v>1337.608369171257</v>
      </c>
      <c r="V8" s="4">
        <f t="shared" si="1"/>
        <v>1437.9289968591011</v>
      </c>
      <c r="W8" s="4">
        <f t="shared" si="1"/>
        <v>1545.7736716235336</v>
      </c>
      <c r="X8" s="4">
        <f t="shared" si="1"/>
        <v>1661.7066969952987</v>
      </c>
      <c r="Y8" s="4">
        <f t="shared" si="1"/>
        <v>1786.3346992699458</v>
      </c>
      <c r="Z8" s="4">
        <f t="shared" si="1"/>
        <v>1920.309801715192</v>
      </c>
      <c r="AA8" s="4">
        <f t="shared" si="1"/>
        <v>2064.333036843831</v>
      </c>
      <c r="AB8" s="4">
        <f t="shared" si="1"/>
        <v>2219.1580146071183</v>
      </c>
      <c r="AC8" s="4">
        <f t="shared" si="1"/>
        <v>2385.594865702652</v>
      </c>
      <c r="AD8" s="4">
        <f t="shared" si="1"/>
        <v>2564.5144806303506</v>
      </c>
      <c r="AE8" s="4">
        <f t="shared" si="1"/>
        <v>2756.8530666776269</v>
      </c>
      <c r="AF8" s="4">
        <f t="shared" si="1"/>
        <v>2963.6170466784488</v>
      </c>
      <c r="AG8" s="4">
        <f t="shared" si="1"/>
        <v>3185.8883251793322</v>
      </c>
      <c r="AH8" s="4">
        <f t="shared" si="1"/>
        <v>3424.829949567782</v>
      </c>
      <c r="AI8" s="4">
        <f t="shared" si="1"/>
        <v>3681.6921957853656</v>
      </c>
      <c r="AJ8" s="4">
        <f t="shared" si="1"/>
        <v>3957.8191104692683</v>
      </c>
      <c r="AK8" s="4">
        <f t="shared" si="1"/>
        <v>4254.655543754463</v>
      </c>
      <c r="AL8" s="4">
        <f t="shared" si="1"/>
        <v>4573.7547095360478</v>
      </c>
      <c r="AM8" s="4">
        <f t="shared" si="1"/>
        <v>4916.786312751251</v>
      </c>
      <c r="AN8" s="4">
        <f t="shared" si="1"/>
        <v>5285.5452862075945</v>
      </c>
      <c r="AO8" s="4">
        <f t="shared" si="1"/>
        <v>5681.9611826731643</v>
      </c>
      <c r="AP8" s="4">
        <f t="shared" si="1"/>
        <v>6108.1082713736514</v>
      </c>
      <c r="AQ8" s="4">
        <f t="shared" si="1"/>
        <v>6566.2163917266753</v>
      </c>
      <c r="AR8" s="4">
        <f t="shared" si="1"/>
        <v>7058.6826211061752</v>
      </c>
      <c r="AS8" s="4">
        <f t="shared" si="1"/>
        <v>7588.0838176891384</v>
      </c>
      <c r="AT8" s="4">
        <f t="shared" si="1"/>
        <v>8157.1901040158236</v>
      </c>
      <c r="AU8" s="4">
        <f t="shared" si="1"/>
        <v>8768.9793618170097</v>
      </c>
      <c r="AV8" s="4">
        <f t="shared" si="1"/>
        <v>9426.6528139532857</v>
      </c>
      <c r="AW8" s="4">
        <f t="shared" si="1"/>
        <v>10133.65177499978</v>
      </c>
    </row>
    <row r="9" spans="1:49" x14ac:dyDescent="0.25">
      <c r="A9" t="s">
        <v>52</v>
      </c>
      <c r="B9" s="6"/>
      <c r="C9" s="7">
        <f>B8*(1-B13)</f>
        <v>121.42857142857143</v>
      </c>
      <c r="D9" s="7">
        <f>SUM(C8:C9)*(1-C13)</f>
        <v>285.35714285714283</v>
      </c>
      <c r="E9" s="7">
        <f t="shared" ref="E9:AW9" si="2">SUM(D8:D9)*(1-D13)</f>
        <v>485.41071428571428</v>
      </c>
      <c r="F9" s="7">
        <f t="shared" si="2"/>
        <v>695.93244047619044</v>
      </c>
      <c r="G9" s="7">
        <f t="shared" si="2"/>
        <v>874.87590773809518</v>
      </c>
      <c r="H9" s="7">
        <f t="shared" si="2"/>
        <v>1026.9778549107143</v>
      </c>
      <c r="I9" s="7">
        <f t="shared" si="2"/>
        <v>1382.9311766741071</v>
      </c>
      <c r="J9" s="7">
        <f t="shared" si="2"/>
        <v>1685.491500172991</v>
      </c>
      <c r="K9" s="7">
        <f t="shared" si="2"/>
        <v>1942.6677751470422</v>
      </c>
      <c r="L9" s="7">
        <f t="shared" si="2"/>
        <v>2288.7676088749859</v>
      </c>
      <c r="M9" s="7">
        <f t="shared" si="2"/>
        <v>2582.9524675437378</v>
      </c>
      <c r="N9" s="7">
        <f t="shared" si="2"/>
        <v>2833.0095974121773</v>
      </c>
      <c r="O9" s="7">
        <f t="shared" si="2"/>
        <v>3093.3706578003507</v>
      </c>
      <c r="P9" s="7">
        <f t="shared" si="2"/>
        <v>3366.0759966302981</v>
      </c>
      <c r="Q9" s="7">
        <f t="shared" si="2"/>
        <v>3653.1288549482529</v>
      </c>
      <c r="R9" s="7">
        <f t="shared" si="2"/>
        <v>3956.5211038544526</v>
      </c>
      <c r="S9" s="7">
        <f t="shared" si="2"/>
        <v>4278.2566337108547</v>
      </c>
      <c r="T9" s="7">
        <f t="shared" si="2"/>
        <v>4620.3728612463892</v>
      </c>
      <c r="U9" s="7">
        <f t="shared" si="2"/>
        <v>4984.9607588460067</v>
      </c>
      <c r="V9" s="7">
        <f t="shared" si="2"/>
        <v>5374.1837588146736</v>
      </c>
      <c r="W9" s="7">
        <f t="shared" si="2"/>
        <v>5790.2958423227083</v>
      </c>
      <c r="X9" s="7">
        <f t="shared" si="2"/>
        <v>6235.6590868543062</v>
      </c>
      <c r="Y9" s="7">
        <f t="shared" si="2"/>
        <v>6712.7609162721637</v>
      </c>
      <c r="Z9" s="7">
        <f t="shared" si="2"/>
        <v>7224.231273210793</v>
      </c>
      <c r="AA9" s="7">
        <f t="shared" si="2"/>
        <v>7772.8599136870862</v>
      </c>
      <c r="AB9" s="7">
        <f t="shared" si="2"/>
        <v>8361.6140079512788</v>
      </c>
      <c r="AC9" s="7">
        <f t="shared" si="2"/>
        <v>8993.656219174638</v>
      </c>
      <c r="AD9" s="7">
        <f t="shared" si="2"/>
        <v>9672.3634221456978</v>
      </c>
      <c r="AE9" s="7">
        <f t="shared" si="2"/>
        <v>10401.346217359642</v>
      </c>
      <c r="AF9" s="7">
        <f t="shared" si="2"/>
        <v>11184.469391431679</v>
      </c>
      <c r="AG9" s="7">
        <f t="shared" si="2"/>
        <v>12025.873472393609</v>
      </c>
      <c r="AH9" s="7">
        <f t="shared" si="2"/>
        <v>12929.997527936999</v>
      </c>
      <c r="AI9" s="7">
        <f t="shared" si="2"/>
        <v>13901.603355879064</v>
      </c>
      <c r="AJ9" s="7">
        <f t="shared" si="2"/>
        <v>14945.801218914765</v>
      </c>
      <c r="AK9" s="7">
        <f t="shared" si="2"/>
        <v>16068.077279976427</v>
      </c>
      <c r="AL9" s="7">
        <f t="shared" si="2"/>
        <v>17274.322900171257</v>
      </c>
      <c r="AM9" s="7">
        <f t="shared" si="2"/>
        <v>18570.865968251208</v>
      </c>
      <c r="AN9" s="7">
        <f t="shared" si="2"/>
        <v>19964.504438852087</v>
      </c>
      <c r="AO9" s="7">
        <f t="shared" si="2"/>
        <v>21462.54226630073</v>
      </c>
      <c r="AP9" s="7">
        <f t="shared" si="2"/>
        <v>23072.827931627809</v>
      </c>
      <c r="AQ9" s="7">
        <f t="shared" si="2"/>
        <v>24803.795772551239</v>
      </c>
      <c r="AR9" s="7">
        <f t="shared" si="2"/>
        <v>26664.510339636225</v>
      </c>
      <c r="AS9" s="7">
        <f t="shared" si="2"/>
        <v>28664.714016631042</v>
      </c>
      <c r="AT9" s="7">
        <f t="shared" si="2"/>
        <v>30814.878159172156</v>
      </c>
      <c r="AU9" s="7">
        <f t="shared" si="2"/>
        <v>33126.258023709786</v>
      </c>
      <c r="AV9" s="7">
        <f t="shared" si="2"/>
        <v>35610.951777697774</v>
      </c>
      <c r="AW9" s="7">
        <f t="shared" si="2"/>
        <v>38281.963902903401</v>
      </c>
    </row>
    <row r="10" spans="1:49" x14ac:dyDescent="0.25">
      <c r="A10" t="s">
        <v>55</v>
      </c>
      <c r="B10" s="8">
        <f>SUM(B8:B9)</f>
        <v>142.85714285714286</v>
      </c>
      <c r="C10" s="8">
        <f>SUM(C8:C9)</f>
        <v>335.71428571428572</v>
      </c>
      <c r="D10" s="8">
        <f>SUM(D8:D9)</f>
        <v>571.07142857142856</v>
      </c>
      <c r="E10" s="8">
        <f t="shared" ref="E10:AW10" si="3">SUM(E8:E9)</f>
        <v>818.74404761904759</v>
      </c>
      <c r="F10" s="8">
        <f t="shared" si="3"/>
        <v>1029.2657738095238</v>
      </c>
      <c r="G10" s="8">
        <f t="shared" si="3"/>
        <v>1208.2092410714286</v>
      </c>
      <c r="H10" s="8">
        <f t="shared" si="3"/>
        <v>1626.9778549107143</v>
      </c>
      <c r="I10" s="8">
        <f t="shared" si="3"/>
        <v>1982.9311766741071</v>
      </c>
      <c r="J10" s="8">
        <f t="shared" si="3"/>
        <v>2285.491500172991</v>
      </c>
      <c r="K10" s="8">
        <f t="shared" si="3"/>
        <v>2692.6677751470424</v>
      </c>
      <c r="L10" s="8">
        <f t="shared" si="3"/>
        <v>3038.7676088749859</v>
      </c>
      <c r="M10" s="8">
        <f t="shared" si="3"/>
        <v>3332.9524675437378</v>
      </c>
      <c r="N10" s="8">
        <f t="shared" si="3"/>
        <v>3639.2595974121773</v>
      </c>
      <c r="O10" s="8">
        <f t="shared" si="3"/>
        <v>3960.0894078003507</v>
      </c>
      <c r="P10" s="8">
        <f t="shared" si="3"/>
        <v>4297.7986528802976</v>
      </c>
      <c r="Q10" s="8">
        <f t="shared" si="3"/>
        <v>4654.7307104170031</v>
      </c>
      <c r="R10" s="8">
        <f t="shared" si="3"/>
        <v>5033.2430984833591</v>
      </c>
      <c r="S10" s="8">
        <f t="shared" si="3"/>
        <v>5435.7327779369289</v>
      </c>
      <c r="T10" s="8">
        <f t="shared" si="3"/>
        <v>5864.6597162894195</v>
      </c>
      <c r="U10" s="8">
        <f t="shared" si="3"/>
        <v>6322.5691280172632</v>
      </c>
      <c r="V10" s="8">
        <f t="shared" si="3"/>
        <v>6812.1127556737747</v>
      </c>
      <c r="W10" s="8">
        <f t="shared" si="3"/>
        <v>7336.0695139462423</v>
      </c>
      <c r="X10" s="8">
        <f t="shared" si="3"/>
        <v>7897.3657838496047</v>
      </c>
      <c r="Y10" s="8">
        <f t="shared" si="3"/>
        <v>8499.09561554211</v>
      </c>
      <c r="Z10" s="8">
        <f t="shared" si="3"/>
        <v>9144.5410749259845</v>
      </c>
      <c r="AA10" s="8">
        <f t="shared" si="3"/>
        <v>9837.1929505309163</v>
      </c>
      <c r="AB10" s="8">
        <f t="shared" si="3"/>
        <v>10580.772022558398</v>
      </c>
      <c r="AC10" s="8">
        <f t="shared" si="3"/>
        <v>11379.251084877291</v>
      </c>
      <c r="AD10" s="8">
        <f t="shared" si="3"/>
        <v>12236.877902776048</v>
      </c>
      <c r="AE10" s="8">
        <f t="shared" si="3"/>
        <v>13158.19928403727</v>
      </c>
      <c r="AF10" s="8">
        <f t="shared" si="3"/>
        <v>14148.086438110127</v>
      </c>
      <c r="AG10" s="8">
        <f t="shared" si="3"/>
        <v>15211.761797572941</v>
      </c>
      <c r="AH10" s="8">
        <f t="shared" si="3"/>
        <v>16354.827477504781</v>
      </c>
      <c r="AI10" s="8">
        <f t="shared" si="3"/>
        <v>17583.295551664429</v>
      </c>
      <c r="AJ10" s="8">
        <f t="shared" si="3"/>
        <v>18903.620329384034</v>
      </c>
      <c r="AK10" s="8">
        <f t="shared" si="3"/>
        <v>20322.73282373089</v>
      </c>
      <c r="AL10" s="8">
        <f t="shared" si="3"/>
        <v>21848.077609707303</v>
      </c>
      <c r="AM10" s="8">
        <f t="shared" si="3"/>
        <v>23487.652281002458</v>
      </c>
      <c r="AN10" s="8">
        <f t="shared" si="3"/>
        <v>25250.049725059682</v>
      </c>
      <c r="AO10" s="8">
        <f t="shared" si="3"/>
        <v>27144.503448973894</v>
      </c>
      <c r="AP10" s="8">
        <f t="shared" si="3"/>
        <v>29180.93620300146</v>
      </c>
      <c r="AQ10" s="8">
        <f t="shared" si="3"/>
        <v>31370.012164277912</v>
      </c>
      <c r="AR10" s="8">
        <f t="shared" si="3"/>
        <v>33723.192960742403</v>
      </c>
      <c r="AS10" s="8">
        <f t="shared" si="3"/>
        <v>36252.797834320183</v>
      </c>
      <c r="AT10" s="8">
        <f t="shared" si="3"/>
        <v>38972.068263187983</v>
      </c>
      <c r="AU10" s="8">
        <f t="shared" si="3"/>
        <v>41895.237385526794</v>
      </c>
      <c r="AV10" s="8">
        <f t="shared" si="3"/>
        <v>45037.604591651063</v>
      </c>
      <c r="AW10" s="8">
        <f t="shared" si="3"/>
        <v>48415.615677903181</v>
      </c>
    </row>
    <row r="12" spans="1:49" x14ac:dyDescent="0.25">
      <c r="A12" s="2" t="s">
        <v>53</v>
      </c>
    </row>
    <row r="13" spans="1:49" x14ac:dyDescent="0.25">
      <c r="A13" t="s">
        <v>54</v>
      </c>
      <c r="B13" s="5">
        <v>0.15</v>
      </c>
      <c r="C13" s="5">
        <v>0.15</v>
      </c>
      <c r="D13" s="5">
        <v>0.15</v>
      </c>
      <c r="E13" s="5">
        <v>0.15</v>
      </c>
      <c r="F13" s="5">
        <v>0.15</v>
      </c>
      <c r="G13" s="5">
        <v>0.15</v>
      </c>
      <c r="H13" s="5">
        <v>0.15</v>
      </c>
      <c r="I13" s="5">
        <v>0.15</v>
      </c>
      <c r="J13" s="5">
        <v>0.15</v>
      </c>
      <c r="K13" s="5">
        <v>0.15</v>
      </c>
      <c r="L13" s="5">
        <v>0.15</v>
      </c>
      <c r="M13" s="5">
        <v>0.15</v>
      </c>
      <c r="N13" s="5">
        <v>0.15</v>
      </c>
      <c r="O13" s="5">
        <v>0.15</v>
      </c>
      <c r="P13" s="5">
        <v>0.15</v>
      </c>
      <c r="Q13" s="5">
        <v>0.15</v>
      </c>
      <c r="R13" s="5">
        <v>0.15</v>
      </c>
      <c r="S13" s="5">
        <v>0.15</v>
      </c>
      <c r="T13" s="5">
        <v>0.15</v>
      </c>
      <c r="U13" s="5">
        <v>0.15</v>
      </c>
      <c r="V13" s="5">
        <v>0.15</v>
      </c>
      <c r="W13" s="5">
        <v>0.15</v>
      </c>
      <c r="X13" s="5">
        <v>0.15</v>
      </c>
      <c r="Y13" s="5">
        <v>0.15</v>
      </c>
      <c r="Z13" s="5">
        <v>0.15</v>
      </c>
      <c r="AA13" s="5">
        <v>0.15</v>
      </c>
      <c r="AB13" s="5">
        <v>0.15</v>
      </c>
      <c r="AC13" s="5">
        <v>0.15</v>
      </c>
      <c r="AD13" s="5">
        <v>0.15</v>
      </c>
      <c r="AE13" s="5">
        <v>0.15</v>
      </c>
      <c r="AF13" s="5">
        <v>0.15</v>
      </c>
      <c r="AG13" s="5">
        <v>0.15</v>
      </c>
      <c r="AH13" s="5">
        <v>0.15</v>
      </c>
      <c r="AI13" s="5">
        <v>0.15</v>
      </c>
      <c r="AJ13" s="5">
        <v>0.15</v>
      </c>
      <c r="AK13" s="5">
        <v>0.15</v>
      </c>
      <c r="AL13" s="5">
        <v>0.15</v>
      </c>
      <c r="AM13" s="5">
        <v>0.15</v>
      </c>
      <c r="AN13" s="5">
        <v>0.15</v>
      </c>
      <c r="AO13" s="5">
        <v>0.15</v>
      </c>
      <c r="AP13" s="5">
        <v>0.15</v>
      </c>
      <c r="AQ13" s="5">
        <v>0.15</v>
      </c>
      <c r="AR13" s="5">
        <v>0.15</v>
      </c>
      <c r="AS13" s="5">
        <v>0.15</v>
      </c>
      <c r="AT13" s="5">
        <v>0.15</v>
      </c>
      <c r="AU13" s="5">
        <v>0.15</v>
      </c>
      <c r="AV13" s="5">
        <v>0.15</v>
      </c>
      <c r="AW13" s="5">
        <v>0.15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zoomScale="110" zoomScaleNormal="110" workbookViewId="0">
      <pane xSplit="1" ySplit="1" topLeftCell="AM20" activePane="bottomRight" state="frozen"/>
      <selection pane="topRight" activeCell="B1" sqref="B1"/>
      <selection pane="bottomLeft" activeCell="A2" sqref="A2"/>
      <selection pane="bottomRight" activeCell="AX40" sqref="AM40:AX40"/>
    </sheetView>
  </sheetViews>
  <sheetFormatPr defaultRowHeight="15" x14ac:dyDescent="0.25"/>
  <cols>
    <col min="1" max="1" width="27.85546875" customWidth="1"/>
    <col min="2" max="2" width="10.5703125" bestFit="1" customWidth="1"/>
    <col min="3" max="50" width="12.85546875" customWidth="1"/>
  </cols>
  <sheetData>
    <row r="1" spans="1:50" s="2" customFormat="1" x14ac:dyDescent="0.25">
      <c r="A1" s="10" t="s">
        <v>56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</row>
    <row r="3" spans="1:50" x14ac:dyDescent="0.25">
      <c r="A3" s="10" t="s">
        <v>81</v>
      </c>
    </row>
    <row r="4" spans="1:50" x14ac:dyDescent="0.25">
      <c r="A4" t="s">
        <v>82</v>
      </c>
      <c r="C4" s="17">
        <f>C46*'Customer Acquisition Model'!B10</f>
        <v>5714.2857142857147</v>
      </c>
      <c r="D4" s="17">
        <f>D46*'Customer Acquisition Model'!C10</f>
        <v>13428.571428571429</v>
      </c>
      <c r="E4" s="17">
        <f>E46*'Customer Acquisition Model'!D10</f>
        <v>22842.857142857141</v>
      </c>
      <c r="F4" s="17">
        <f>F46*'Customer Acquisition Model'!E10</f>
        <v>32749.761904761905</v>
      </c>
      <c r="G4" s="17">
        <f>G46*'Customer Acquisition Model'!F10</f>
        <v>41170.630952380954</v>
      </c>
      <c r="H4" s="17">
        <f>H46*'Customer Acquisition Model'!G10</f>
        <v>48328.369642857142</v>
      </c>
      <c r="I4" s="17">
        <f>I46*'Customer Acquisition Model'!H10</f>
        <v>65079.114196428571</v>
      </c>
      <c r="J4" s="17">
        <f>J46*'Customer Acquisition Model'!I10</f>
        <v>79317.247066964279</v>
      </c>
      <c r="K4" s="17">
        <f>K46*'Customer Acquisition Model'!J10</f>
        <v>91419.660006919643</v>
      </c>
      <c r="L4" s="17">
        <f>L46*'Customer Acquisition Model'!K10</f>
        <v>107706.71100588169</v>
      </c>
      <c r="M4" s="17">
        <f>M46*'Customer Acquisition Model'!L10</f>
        <v>121550.70435499944</v>
      </c>
      <c r="N4" s="17">
        <f>N46*'Customer Acquisition Model'!M10</f>
        <v>133318.09870174952</v>
      </c>
      <c r="O4" s="17">
        <f>O46*'Customer Acquisition Model'!N10</f>
        <v>145570.3838964871</v>
      </c>
      <c r="P4" s="17">
        <f>P46*'Customer Acquisition Model'!O10</f>
        <v>158403.57631201402</v>
      </c>
      <c r="Q4" s="17">
        <f>Q46*'Customer Acquisition Model'!P10</f>
        <v>171911.9461152119</v>
      </c>
      <c r="R4" s="17">
        <f>R46*'Customer Acquisition Model'!Q10</f>
        <v>186189.22841668013</v>
      </c>
      <c r="S4" s="17">
        <f>S46*'Customer Acquisition Model'!R10</f>
        <v>201329.72393933436</v>
      </c>
      <c r="T4" s="17">
        <f>T46*'Customer Acquisition Model'!S10</f>
        <v>217429.31111747716</v>
      </c>
      <c r="U4" s="17">
        <f>U46*'Customer Acquisition Model'!T10</f>
        <v>234586.38865157677</v>
      </c>
      <c r="V4" s="17">
        <f>V46*'Customer Acquisition Model'!U10</f>
        <v>252902.76512069051</v>
      </c>
      <c r="W4" s="17">
        <f>W46*'Customer Acquisition Model'!V10</f>
        <v>272484.51022695098</v>
      </c>
      <c r="X4" s="17">
        <f>X46*'Customer Acquisition Model'!W10</f>
        <v>293442.78055784968</v>
      </c>
      <c r="Y4" s="17">
        <f>Y46*'Customer Acquisition Model'!X10</f>
        <v>315894.63135398418</v>
      </c>
      <c r="Z4" s="17">
        <f>Z46*'Customer Acquisition Model'!Y10</f>
        <v>339963.82462168438</v>
      </c>
      <c r="AA4" s="17">
        <f>AA46*'Customer Acquisition Model'!Z10</f>
        <v>365781.64299703937</v>
      </c>
      <c r="AB4" s="17">
        <f>AB46*'Customer Acquisition Model'!AA10</f>
        <v>393487.71802123665</v>
      </c>
      <c r="AC4" s="17">
        <f>AC46*'Customer Acquisition Model'!AB10</f>
        <v>423230.88090233592</v>
      </c>
      <c r="AD4" s="17">
        <f>AD46*'Customer Acquisition Model'!AC10</f>
        <v>455170.04339509166</v>
      </c>
      <c r="AE4" s="17">
        <f>AE46*'Customer Acquisition Model'!AD10</f>
        <v>489475.11611104192</v>
      </c>
      <c r="AF4" s="17">
        <f>AF46*'Customer Acquisition Model'!AE10</f>
        <v>526327.97136149078</v>
      </c>
      <c r="AG4" s="17">
        <f>AG46*'Customer Acquisition Model'!AF10</f>
        <v>565923.45752440509</v>
      </c>
      <c r="AH4" s="17">
        <f>AH46*'Customer Acquisition Model'!AG10</f>
        <v>608470.4719029176</v>
      </c>
      <c r="AI4" s="17">
        <f>AI46*'Customer Acquisition Model'!AH10</f>
        <v>654193.09910019126</v>
      </c>
      <c r="AJ4" s="17">
        <f>AJ46*'Customer Acquisition Model'!AI10</f>
        <v>703331.82206657715</v>
      </c>
      <c r="AK4" s="17">
        <f>AK46*'Customer Acquisition Model'!AJ10</f>
        <v>756144.81317536137</v>
      </c>
      <c r="AL4" s="17">
        <f>AL46*'Customer Acquisition Model'!AK10</f>
        <v>812909.31294923555</v>
      </c>
      <c r="AM4" s="17">
        <f>AM46*'Customer Acquisition Model'!AL10</f>
        <v>873923.10438829218</v>
      </c>
      <c r="AN4" s="17">
        <f>AN46*'Customer Acquisition Model'!AM10</f>
        <v>939506.09124009835</v>
      </c>
      <c r="AO4" s="17">
        <f>AO46*'Customer Acquisition Model'!AN10</f>
        <v>1010001.9890023873</v>
      </c>
      <c r="AP4" s="17">
        <f>AP46*'Customer Acquisition Model'!AO10</f>
        <v>1085780.1379589557</v>
      </c>
      <c r="AQ4" s="17">
        <f>AQ46*'Customer Acquisition Model'!AP10</f>
        <v>1167237.4481200585</v>
      </c>
      <c r="AR4" s="17">
        <f>AR46*'Customer Acquisition Model'!AQ10</f>
        <v>1254800.4865711164</v>
      </c>
      <c r="AS4" s="17">
        <f>AS46*'Customer Acquisition Model'!AR10</f>
        <v>1348927.718429696</v>
      </c>
      <c r="AT4" s="17">
        <f>AT46*'Customer Acquisition Model'!AS10</f>
        <v>1450111.9133728072</v>
      </c>
      <c r="AU4" s="17">
        <f>AU46*'Customer Acquisition Model'!AT10</f>
        <v>1558882.7305275192</v>
      </c>
      <c r="AV4" s="17">
        <f>AV46*'Customer Acquisition Model'!AU10</f>
        <v>1675809.4954210718</v>
      </c>
      <c r="AW4" s="17">
        <f>AW46*'Customer Acquisition Model'!AV10</f>
        <v>1801504.1836660425</v>
      </c>
      <c r="AX4" s="17">
        <f>AX46*'Customer Acquisition Model'!AW10</f>
        <v>1936624.6271161272</v>
      </c>
    </row>
    <row r="5" spans="1:50" x14ac:dyDescent="0.25">
      <c r="A5" t="s">
        <v>83</v>
      </c>
      <c r="C5" s="4">
        <f>-C46*C48*'Customer Acquisition Model'!B8</f>
        <v>-571.42857142857144</v>
      </c>
      <c r="D5" s="4">
        <f>-D46*D48*'Customer Acquisition Model'!C8</f>
        <v>-857.14285714285711</v>
      </c>
      <c r="E5" s="4">
        <f>-E46*E48*'Customer Acquisition Model'!D8</f>
        <v>-1142.8571428571429</v>
      </c>
      <c r="F5" s="4">
        <f>-F46*F48*'Customer Acquisition Model'!E8</f>
        <v>-1333.3333333333333</v>
      </c>
      <c r="G5" s="4">
        <f>-G46*G48*'Customer Acquisition Model'!F8</f>
        <v>-1333.3333333333333</v>
      </c>
      <c r="H5" s="4">
        <f>-H46*H48*'Customer Acquisition Model'!G8</f>
        <v>-1333.3333333333333</v>
      </c>
      <c r="I5" s="4">
        <f>-I46*I48*'Customer Acquisition Model'!H8</f>
        <v>-2400</v>
      </c>
      <c r="J5" s="4">
        <f>-J46*J48*'Customer Acquisition Model'!I8</f>
        <v>-2400</v>
      </c>
      <c r="K5" s="4">
        <f>-K46*K48*'Customer Acquisition Model'!J8</f>
        <v>-2400</v>
      </c>
      <c r="L5" s="4">
        <f>-L46*L48*'Customer Acquisition Model'!K8</f>
        <v>-3000</v>
      </c>
      <c r="M5" s="4">
        <f>-M46*M48*'Customer Acquisition Model'!L8</f>
        <v>-3000</v>
      </c>
      <c r="N5" s="4">
        <f>-N46*N48*'Customer Acquisition Model'!M8</f>
        <v>-3000</v>
      </c>
      <c r="O5" s="4">
        <f>-O46*O48*'Customer Acquisition Model'!N8</f>
        <v>-3225</v>
      </c>
      <c r="P5" s="4">
        <f>-P46*P48*'Customer Acquisition Model'!O8</f>
        <v>-3466.875</v>
      </c>
      <c r="Q5" s="4">
        <f>-Q46*Q48*'Customer Acquisition Model'!P8</f>
        <v>-3726.890625</v>
      </c>
      <c r="R5" s="4">
        <f>-R46*R48*'Customer Acquisition Model'!Q8</f>
        <v>-4006.4074218750002</v>
      </c>
      <c r="S5" s="4">
        <f>-S46*S48*'Customer Acquisition Model'!R8</f>
        <v>-4306.887978515625</v>
      </c>
      <c r="T5" s="4">
        <f>-T46*T48*'Customer Acquisition Model'!S8</f>
        <v>-4629.9045769042968</v>
      </c>
      <c r="U5" s="4">
        <f>-U46*U48*'Customer Acquisition Model'!T8</f>
        <v>-4977.1474201721194</v>
      </c>
      <c r="V5" s="4">
        <f>-V46*V48*'Customer Acquisition Model'!U8</f>
        <v>-5350.4334766850279</v>
      </c>
      <c r="W5" s="4">
        <f>-W46*W48*'Customer Acquisition Model'!V8</f>
        <v>-5751.7159874364042</v>
      </c>
      <c r="X5" s="4">
        <f>-X46*X48*'Customer Acquisition Model'!W8</f>
        <v>-6183.0946864941343</v>
      </c>
      <c r="Y5" s="4">
        <f>-Y46*Y48*'Customer Acquisition Model'!X8</f>
        <v>-6646.8267879811947</v>
      </c>
      <c r="Z5" s="4">
        <f>-Z46*Z48*'Customer Acquisition Model'!Y8</f>
        <v>-7145.338797079783</v>
      </c>
      <c r="AA5" s="4">
        <f>-AA46*AA48*'Customer Acquisition Model'!Z8</f>
        <v>-7681.2392068607678</v>
      </c>
      <c r="AB5" s="4">
        <f>-AB46*AB48*'Customer Acquisition Model'!AA8</f>
        <v>-8257.332147375324</v>
      </c>
      <c r="AC5" s="4">
        <f>-AC46*AC48*'Customer Acquisition Model'!AB8</f>
        <v>-8876.6320584284731</v>
      </c>
      <c r="AD5" s="4">
        <f>-AD46*AD48*'Customer Acquisition Model'!AC8</f>
        <v>-9542.3794628106079</v>
      </c>
      <c r="AE5" s="4">
        <f>-AE46*AE48*'Customer Acquisition Model'!AD8</f>
        <v>-10258.057922521402</v>
      </c>
      <c r="AF5" s="4">
        <f>-AF46*AF48*'Customer Acquisition Model'!AE8</f>
        <v>-11027.412266710508</v>
      </c>
      <c r="AG5" s="4">
        <f>-AG46*AG48*'Customer Acquisition Model'!AF8</f>
        <v>-11854.468186713795</v>
      </c>
      <c r="AH5" s="4">
        <f>-AH46*AH48*'Customer Acquisition Model'!AG8</f>
        <v>-12743.553300717329</v>
      </c>
      <c r="AI5" s="4">
        <f>-AI46*AI48*'Customer Acquisition Model'!AH8</f>
        <v>-13699.319798271128</v>
      </c>
      <c r="AJ5" s="4">
        <f>-AJ46*AJ48*'Customer Acquisition Model'!AI8</f>
        <v>-14726.768783141462</v>
      </c>
      <c r="AK5" s="4">
        <f>-AK46*AK48*'Customer Acquisition Model'!AJ8</f>
        <v>-15831.276441877073</v>
      </c>
      <c r="AL5" s="4">
        <f>-AL46*AL48*'Customer Acquisition Model'!AK8</f>
        <v>-17018.622175017852</v>
      </c>
      <c r="AM5" s="4">
        <f>-AM46*AM48*'Customer Acquisition Model'!AL8</f>
        <v>-18295.018838144191</v>
      </c>
      <c r="AN5" s="4">
        <f>-AN46*AN48*'Customer Acquisition Model'!AM8</f>
        <v>-19667.145251005004</v>
      </c>
      <c r="AO5" s="4">
        <f>-AO46*AO48*'Customer Acquisition Model'!AN8</f>
        <v>-21142.181144830378</v>
      </c>
      <c r="AP5" s="4">
        <f>-AP46*AP48*'Customer Acquisition Model'!AO8</f>
        <v>-22727.844730692657</v>
      </c>
      <c r="AQ5" s="4">
        <f>-AQ46*AQ48*'Customer Acquisition Model'!AP8</f>
        <v>-24432.433085494606</v>
      </c>
      <c r="AR5" s="4">
        <f>-AR46*AR48*'Customer Acquisition Model'!AQ8</f>
        <v>-26264.865566906701</v>
      </c>
      <c r="AS5" s="4">
        <f>-AS46*AS48*'Customer Acquisition Model'!AR8</f>
        <v>-28234.730484424701</v>
      </c>
      <c r="AT5" s="4">
        <f>-AT46*AT48*'Customer Acquisition Model'!AS8</f>
        <v>-30352.335270756554</v>
      </c>
      <c r="AU5" s="4">
        <f>-AU46*AU48*'Customer Acquisition Model'!AT8</f>
        <v>-32628.760416063295</v>
      </c>
      <c r="AV5" s="4">
        <f>-AV46*AV48*'Customer Acquisition Model'!AU8</f>
        <v>-35075.917447268039</v>
      </c>
      <c r="AW5" s="4">
        <f>-AW46*AW48*'Customer Acquisition Model'!AV8</f>
        <v>-37706.611255813143</v>
      </c>
      <c r="AX5" s="4">
        <f>-AX46*AX48*'Customer Acquisition Model'!AW8</f>
        <v>-40534.607099999121</v>
      </c>
    </row>
    <row r="6" spans="1:50" x14ac:dyDescent="0.25">
      <c r="A6" t="s">
        <v>84</v>
      </c>
      <c r="C6" s="7">
        <f>-'Customer Acquisition Model'!B8*'Monthly Model'!C46*'Monthly Model'!C47</f>
        <v>-285.71428571428572</v>
      </c>
      <c r="D6" s="7">
        <f>-'Customer Acquisition Model'!C8*'Monthly Model'!D46*'Monthly Model'!D47</f>
        <v>-428.57142857142856</v>
      </c>
      <c r="E6" s="7">
        <f>-'Customer Acquisition Model'!D8*'Monthly Model'!E46*'Monthly Model'!E47</f>
        <v>-571.42857142857144</v>
      </c>
      <c r="F6" s="7">
        <f>-'Customer Acquisition Model'!E8*'Monthly Model'!F46*'Monthly Model'!F47</f>
        <v>-666.66666666666663</v>
      </c>
      <c r="G6" s="7">
        <f>-'Customer Acquisition Model'!F8*'Monthly Model'!G46*'Monthly Model'!G47</f>
        <v>-666.66666666666663</v>
      </c>
      <c r="H6" s="7">
        <f>-'Customer Acquisition Model'!G8*'Monthly Model'!H46*'Monthly Model'!H47</f>
        <v>-666.66666666666663</v>
      </c>
      <c r="I6" s="7">
        <f>-'Customer Acquisition Model'!H8*'Monthly Model'!I46*'Monthly Model'!I47</f>
        <v>-1200</v>
      </c>
      <c r="J6" s="7">
        <f>-'Customer Acquisition Model'!I8*'Monthly Model'!J46*'Monthly Model'!J47</f>
        <v>-1200</v>
      </c>
      <c r="K6" s="7">
        <f>-'Customer Acquisition Model'!J8*'Monthly Model'!K46*'Monthly Model'!K47</f>
        <v>-1200</v>
      </c>
      <c r="L6" s="7">
        <f>-'Customer Acquisition Model'!K8*'Monthly Model'!L46*'Monthly Model'!L47</f>
        <v>-1500</v>
      </c>
      <c r="M6" s="7">
        <f>-'Customer Acquisition Model'!L8*'Monthly Model'!M46*'Monthly Model'!M47</f>
        <v>-1500</v>
      </c>
      <c r="N6" s="7">
        <f>-'Customer Acquisition Model'!M8*'Monthly Model'!N46*'Monthly Model'!N47</f>
        <v>-1500</v>
      </c>
      <c r="O6" s="7">
        <f>-'Customer Acquisition Model'!N8*'Monthly Model'!O46*'Monthly Model'!O47</f>
        <v>-1612.5</v>
      </c>
      <c r="P6" s="7">
        <f>-'Customer Acquisition Model'!O8*'Monthly Model'!P46*'Monthly Model'!P47</f>
        <v>-1733.4375</v>
      </c>
      <c r="Q6" s="7">
        <f>-'Customer Acquisition Model'!P8*'Monthly Model'!Q46*'Monthly Model'!Q47</f>
        <v>-1863.4453125</v>
      </c>
      <c r="R6" s="7">
        <f>-'Customer Acquisition Model'!Q8*'Monthly Model'!R46*'Monthly Model'!R47</f>
        <v>-2003.2037109375001</v>
      </c>
      <c r="S6" s="7">
        <f>-'Customer Acquisition Model'!R8*'Monthly Model'!S46*'Monthly Model'!S47</f>
        <v>-2153.4439892578125</v>
      </c>
      <c r="T6" s="7">
        <f>-'Customer Acquisition Model'!S8*'Monthly Model'!T46*'Monthly Model'!T47</f>
        <v>-2314.9522884521484</v>
      </c>
      <c r="U6" s="7">
        <f>-'Customer Acquisition Model'!T8*'Monthly Model'!U46*'Monthly Model'!U47</f>
        <v>-2488.5737100860601</v>
      </c>
      <c r="V6" s="7">
        <f>-'Customer Acquisition Model'!U8*'Monthly Model'!V46*'Monthly Model'!V47</f>
        <v>-2675.2167383425144</v>
      </c>
      <c r="W6" s="7">
        <f>-'Customer Acquisition Model'!V8*'Monthly Model'!W46*'Monthly Model'!W47</f>
        <v>-2875.8579937182021</v>
      </c>
      <c r="X6" s="7">
        <f>-'Customer Acquisition Model'!W8*'Monthly Model'!X46*'Monthly Model'!X47</f>
        <v>-3091.5473432470676</v>
      </c>
      <c r="Y6" s="7">
        <f>-'Customer Acquisition Model'!X8*'Monthly Model'!Y46*'Monthly Model'!Y47</f>
        <v>-3323.4133939905973</v>
      </c>
      <c r="Z6" s="7">
        <f>-'Customer Acquisition Model'!Y8*'Monthly Model'!Z46*'Monthly Model'!Z47</f>
        <v>-3572.669398539892</v>
      </c>
      <c r="AA6" s="7">
        <f>-'Customer Acquisition Model'!Z8*'Monthly Model'!AA46*'Monthly Model'!AA47</f>
        <v>-3840.6196034303839</v>
      </c>
      <c r="AB6" s="7">
        <f>-'Customer Acquisition Model'!AA8*'Monthly Model'!AB46*'Monthly Model'!AB47</f>
        <v>-4128.666073687662</v>
      </c>
      <c r="AC6" s="7">
        <f>-'Customer Acquisition Model'!AB8*'Monthly Model'!AC46*'Monthly Model'!AC47</f>
        <v>-4438.3160292142366</v>
      </c>
      <c r="AD6" s="7">
        <f>-'Customer Acquisition Model'!AC8*'Monthly Model'!AD46*'Monthly Model'!AD47</f>
        <v>-4771.1897314053049</v>
      </c>
      <c r="AE6" s="7">
        <f>-'Customer Acquisition Model'!AD8*'Monthly Model'!AE46*'Monthly Model'!AE47</f>
        <v>-5129.0289612607012</v>
      </c>
      <c r="AF6" s="7">
        <f>-'Customer Acquisition Model'!AE8*'Monthly Model'!AF46*'Monthly Model'!AF47</f>
        <v>-5513.7061333552547</v>
      </c>
      <c r="AG6" s="7">
        <f>-'Customer Acquisition Model'!AF8*'Monthly Model'!AG46*'Monthly Model'!AG47</f>
        <v>-5927.2340933568985</v>
      </c>
      <c r="AH6" s="7">
        <f>-'Customer Acquisition Model'!AG8*'Monthly Model'!AH46*'Monthly Model'!AH47</f>
        <v>-6371.7766503586645</v>
      </c>
      <c r="AI6" s="7">
        <f>-'Customer Acquisition Model'!AH8*'Monthly Model'!AI46*'Monthly Model'!AI47</f>
        <v>-6849.659899135564</v>
      </c>
      <c r="AJ6" s="7">
        <f>-'Customer Acquisition Model'!AI8*'Monthly Model'!AJ46*'Monthly Model'!AJ47</f>
        <v>-7363.3843915707321</v>
      </c>
      <c r="AK6" s="7">
        <f>-'Customer Acquisition Model'!AJ8*'Monthly Model'!AK46*'Monthly Model'!AK47</f>
        <v>-7915.6382209385374</v>
      </c>
      <c r="AL6" s="7">
        <f>-'Customer Acquisition Model'!AK8*'Monthly Model'!AL46*'Monthly Model'!AL47</f>
        <v>-8509.311087508926</v>
      </c>
      <c r="AM6" s="7">
        <f>-'Customer Acquisition Model'!AL8*'Monthly Model'!AM46*'Monthly Model'!AM47</f>
        <v>-9147.5094190720974</v>
      </c>
      <c r="AN6" s="7">
        <f>-'Customer Acquisition Model'!AM8*'Monthly Model'!AN46*'Monthly Model'!AN47</f>
        <v>-9833.572625502502</v>
      </c>
      <c r="AO6" s="7">
        <f>-'Customer Acquisition Model'!AN8*'Monthly Model'!AO46*'Monthly Model'!AO47</f>
        <v>-10571.090572415189</v>
      </c>
      <c r="AP6" s="7">
        <f>-'Customer Acquisition Model'!AO8*'Monthly Model'!AP46*'Monthly Model'!AP47</f>
        <v>-11363.922365346329</v>
      </c>
      <c r="AQ6" s="7">
        <f>-'Customer Acquisition Model'!AP8*'Monthly Model'!AQ46*'Monthly Model'!AQ47</f>
        <v>-12216.216542747303</v>
      </c>
      <c r="AR6" s="7">
        <f>-'Customer Acquisition Model'!AQ8*'Monthly Model'!AR46*'Monthly Model'!AR47</f>
        <v>-13132.432783453351</v>
      </c>
      <c r="AS6" s="7">
        <f>-'Customer Acquisition Model'!AR8*'Monthly Model'!AS46*'Monthly Model'!AS47</f>
        <v>-14117.36524221235</v>
      </c>
      <c r="AT6" s="7">
        <f>-'Customer Acquisition Model'!AS8*'Monthly Model'!AT46*'Monthly Model'!AT47</f>
        <v>-15176.167635378277</v>
      </c>
      <c r="AU6" s="7">
        <f>-'Customer Acquisition Model'!AT8*'Monthly Model'!AU46*'Monthly Model'!AU47</f>
        <v>-16314.380208031647</v>
      </c>
      <c r="AV6" s="7">
        <f>-'Customer Acquisition Model'!AU8*'Monthly Model'!AV46*'Monthly Model'!AV47</f>
        <v>-17537.958723634019</v>
      </c>
      <c r="AW6" s="7">
        <f>-'Customer Acquisition Model'!AV8*'Monthly Model'!AW46*'Monthly Model'!AW47</f>
        <v>-18853.305627906575</v>
      </c>
      <c r="AX6" s="7">
        <f>-'Customer Acquisition Model'!AW8*'Monthly Model'!AX46*'Monthly Model'!AX47</f>
        <v>-20267.30354999956</v>
      </c>
    </row>
    <row r="7" spans="1:50" s="10" customFormat="1" ht="15.75" thickBot="1" x14ac:dyDescent="0.3">
      <c r="A7" s="10" t="s">
        <v>85</v>
      </c>
      <c r="C7" s="25">
        <f>SUM(C4:C6)</f>
        <v>4857.1428571428578</v>
      </c>
      <c r="D7" s="25">
        <f t="shared" ref="D7:AX7" si="0">SUM(D4:D6)</f>
        <v>12142.857142857143</v>
      </c>
      <c r="E7" s="25">
        <f t="shared" si="0"/>
        <v>21128.571428571428</v>
      </c>
      <c r="F7" s="25">
        <f t="shared" si="0"/>
        <v>30749.761904761905</v>
      </c>
      <c r="G7" s="25">
        <f t="shared" si="0"/>
        <v>39170.630952380954</v>
      </c>
      <c r="H7" s="25">
        <f t="shared" si="0"/>
        <v>46328.369642857142</v>
      </c>
      <c r="I7" s="25">
        <f t="shared" si="0"/>
        <v>61479.114196428571</v>
      </c>
      <c r="J7" s="25">
        <f t="shared" si="0"/>
        <v>75717.247066964279</v>
      </c>
      <c r="K7" s="25">
        <f t="shared" si="0"/>
        <v>87819.660006919643</v>
      </c>
      <c r="L7" s="25">
        <f t="shared" si="0"/>
        <v>103206.71100588169</v>
      </c>
      <c r="M7" s="25">
        <f t="shared" si="0"/>
        <v>117050.70435499944</v>
      </c>
      <c r="N7" s="25">
        <f t="shared" si="0"/>
        <v>128818.09870174952</v>
      </c>
      <c r="O7" s="25">
        <f t="shared" si="0"/>
        <v>140732.8838964871</v>
      </c>
      <c r="P7" s="25">
        <f t="shared" si="0"/>
        <v>153203.26381201402</v>
      </c>
      <c r="Q7" s="25">
        <f t="shared" si="0"/>
        <v>166321.6101777119</v>
      </c>
      <c r="R7" s="25">
        <f t="shared" si="0"/>
        <v>180179.61728386764</v>
      </c>
      <c r="S7" s="25">
        <f t="shared" si="0"/>
        <v>194869.39197156092</v>
      </c>
      <c r="T7" s="25">
        <f t="shared" si="0"/>
        <v>210484.45425212072</v>
      </c>
      <c r="U7" s="25">
        <f t="shared" si="0"/>
        <v>227120.6675213186</v>
      </c>
      <c r="V7" s="25">
        <f t="shared" si="0"/>
        <v>244877.11490566298</v>
      </c>
      <c r="W7" s="25">
        <f t="shared" si="0"/>
        <v>263856.93624579639</v>
      </c>
      <c r="X7" s="25">
        <f t="shared" si="0"/>
        <v>284168.13852810848</v>
      </c>
      <c r="Y7" s="25">
        <f t="shared" si="0"/>
        <v>305924.39117201237</v>
      </c>
      <c r="Z7" s="25">
        <f t="shared" si="0"/>
        <v>329245.8164260647</v>
      </c>
      <c r="AA7" s="25">
        <f t="shared" si="0"/>
        <v>354259.78418674821</v>
      </c>
      <c r="AB7" s="25">
        <f t="shared" si="0"/>
        <v>381101.71980017365</v>
      </c>
      <c r="AC7" s="25">
        <f t="shared" si="0"/>
        <v>409915.93281469319</v>
      </c>
      <c r="AD7" s="25">
        <f t="shared" si="0"/>
        <v>440856.47420087579</v>
      </c>
      <c r="AE7" s="25">
        <f t="shared" si="0"/>
        <v>474088.0292272598</v>
      </c>
      <c r="AF7" s="25">
        <f t="shared" si="0"/>
        <v>509786.85296142503</v>
      </c>
      <c r="AG7" s="25">
        <f t="shared" si="0"/>
        <v>548141.75524433446</v>
      </c>
      <c r="AH7" s="25">
        <f t="shared" si="0"/>
        <v>589355.14195184154</v>
      </c>
      <c r="AI7" s="25">
        <f t="shared" si="0"/>
        <v>633644.1194027845</v>
      </c>
      <c r="AJ7" s="25">
        <f t="shared" si="0"/>
        <v>681241.66889186495</v>
      </c>
      <c r="AK7" s="25">
        <f t="shared" si="0"/>
        <v>732397.89851254574</v>
      </c>
      <c r="AL7" s="25">
        <f t="shared" si="0"/>
        <v>787381.37968670879</v>
      </c>
      <c r="AM7" s="25">
        <f t="shared" si="0"/>
        <v>846480.57613107597</v>
      </c>
      <c r="AN7" s="25">
        <f t="shared" si="0"/>
        <v>910005.37336359092</v>
      </c>
      <c r="AO7" s="25">
        <f t="shared" si="0"/>
        <v>978288.7172851417</v>
      </c>
      <c r="AP7" s="25">
        <f t="shared" si="0"/>
        <v>1051688.3708629168</v>
      </c>
      <c r="AQ7" s="25">
        <f t="shared" si="0"/>
        <v>1130588.7984918165</v>
      </c>
      <c r="AR7" s="25">
        <f t="shared" si="0"/>
        <v>1215403.1882207564</v>
      </c>
      <c r="AS7" s="25">
        <f t="shared" si="0"/>
        <v>1306575.6227030591</v>
      </c>
      <c r="AT7" s="25">
        <f t="shared" si="0"/>
        <v>1404583.4104666724</v>
      </c>
      <c r="AU7" s="25">
        <f t="shared" si="0"/>
        <v>1509939.5899034243</v>
      </c>
      <c r="AV7" s="25">
        <f t="shared" si="0"/>
        <v>1623195.6192501697</v>
      </c>
      <c r="AW7" s="25">
        <f t="shared" si="0"/>
        <v>1744944.2667823229</v>
      </c>
      <c r="AX7" s="25">
        <f t="shared" si="0"/>
        <v>1875822.7164661284</v>
      </c>
    </row>
    <row r="8" spans="1:50" ht="15.75" thickTop="1" x14ac:dyDescent="0.25"/>
    <row r="9" spans="1:50" x14ac:dyDescent="0.25">
      <c r="A9" s="10" t="s">
        <v>86</v>
      </c>
    </row>
    <row r="10" spans="1:50" x14ac:dyDescent="0.25">
      <c r="A10" t="s">
        <v>63</v>
      </c>
      <c r="C10" s="16">
        <f>C$7*C51</f>
        <v>1457.1428571428573</v>
      </c>
      <c r="D10" s="16">
        <f t="shared" ref="D10:AX10" si="1">D$7*D51</f>
        <v>3642.8571428571427</v>
      </c>
      <c r="E10" s="16">
        <f t="shared" si="1"/>
        <v>6338.5714285714284</v>
      </c>
      <c r="F10" s="16">
        <f t="shared" si="1"/>
        <v>9224.9285714285706</v>
      </c>
      <c r="G10" s="16">
        <f t="shared" si="1"/>
        <v>11751.189285714287</v>
      </c>
      <c r="H10" s="16">
        <f t="shared" si="1"/>
        <v>13898.510892857143</v>
      </c>
      <c r="I10" s="16">
        <f t="shared" si="1"/>
        <v>18443.734258928569</v>
      </c>
      <c r="J10" s="16">
        <f t="shared" si="1"/>
        <v>22715.174120089283</v>
      </c>
      <c r="K10" s="16">
        <f t="shared" si="1"/>
        <v>26345.898002075894</v>
      </c>
      <c r="L10" s="16">
        <f t="shared" si="1"/>
        <v>30962.013301764506</v>
      </c>
      <c r="M10" s="16">
        <f t="shared" si="1"/>
        <v>35115.211306499834</v>
      </c>
      <c r="N10" s="16">
        <f t="shared" si="1"/>
        <v>38645.429610524858</v>
      </c>
      <c r="O10" s="16">
        <f t="shared" si="1"/>
        <v>42219.865168946126</v>
      </c>
      <c r="P10" s="16">
        <f t="shared" si="1"/>
        <v>45960.979143604207</v>
      </c>
      <c r="Q10" s="16">
        <f t="shared" si="1"/>
        <v>49896.483053313568</v>
      </c>
      <c r="R10" s="16">
        <f t="shared" si="1"/>
        <v>54053.885185160289</v>
      </c>
      <c r="S10" s="16">
        <f t="shared" si="1"/>
        <v>58460.817591468272</v>
      </c>
      <c r="T10" s="16">
        <f t="shared" si="1"/>
        <v>63145.336275636211</v>
      </c>
      <c r="U10" s="16">
        <f t="shared" si="1"/>
        <v>68136.200256395576</v>
      </c>
      <c r="V10" s="16">
        <f t="shared" si="1"/>
        <v>73463.134471698897</v>
      </c>
      <c r="W10" s="16">
        <f t="shared" si="1"/>
        <v>79157.080873738916</v>
      </c>
      <c r="X10" s="16">
        <f t="shared" si="1"/>
        <v>85250.441558432547</v>
      </c>
      <c r="Y10" s="16">
        <f t="shared" si="1"/>
        <v>91777.317351603706</v>
      </c>
      <c r="Z10" s="16">
        <f t="shared" si="1"/>
        <v>98773.744927819411</v>
      </c>
      <c r="AA10" s="16">
        <f t="shared" si="1"/>
        <v>106277.93525602446</v>
      </c>
      <c r="AB10" s="16">
        <f t="shared" si="1"/>
        <v>114330.51594005209</v>
      </c>
      <c r="AC10" s="16">
        <f t="shared" si="1"/>
        <v>122974.77984440795</v>
      </c>
      <c r="AD10" s="16">
        <f t="shared" si="1"/>
        <v>132256.94226026273</v>
      </c>
      <c r="AE10" s="16">
        <f t="shared" si="1"/>
        <v>142226.40876817793</v>
      </c>
      <c r="AF10" s="16">
        <f t="shared" si="1"/>
        <v>152936.05588842751</v>
      </c>
      <c r="AG10" s="16">
        <f t="shared" si="1"/>
        <v>164442.52657330033</v>
      </c>
      <c r="AH10" s="16">
        <f t="shared" si="1"/>
        <v>176806.54258555247</v>
      </c>
      <c r="AI10" s="16">
        <f t="shared" si="1"/>
        <v>190093.23582083534</v>
      </c>
      <c r="AJ10" s="16">
        <f t="shared" si="1"/>
        <v>204372.50066755948</v>
      </c>
      <c r="AK10" s="16">
        <f t="shared" si="1"/>
        <v>219719.36955376371</v>
      </c>
      <c r="AL10" s="16">
        <f t="shared" si="1"/>
        <v>236214.41390601263</v>
      </c>
      <c r="AM10" s="16">
        <f t="shared" si="1"/>
        <v>253944.17283932277</v>
      </c>
      <c r="AN10" s="16">
        <f t="shared" si="1"/>
        <v>273001.61200907727</v>
      </c>
      <c r="AO10" s="16">
        <f t="shared" si="1"/>
        <v>293486.6151855425</v>
      </c>
      <c r="AP10" s="16">
        <f t="shared" si="1"/>
        <v>315506.51125887502</v>
      </c>
      <c r="AQ10" s="16">
        <f t="shared" si="1"/>
        <v>339176.63954754494</v>
      </c>
      <c r="AR10" s="16">
        <f t="shared" si="1"/>
        <v>364620.9564662269</v>
      </c>
      <c r="AS10" s="16">
        <f t="shared" si="1"/>
        <v>391972.68681091774</v>
      </c>
      <c r="AT10" s="16">
        <f t="shared" si="1"/>
        <v>421375.02314000169</v>
      </c>
      <c r="AU10" s="16">
        <f t="shared" si="1"/>
        <v>452981.87697102729</v>
      </c>
      <c r="AV10" s="16">
        <f t="shared" si="1"/>
        <v>486958.68577505089</v>
      </c>
      <c r="AW10" s="16">
        <f t="shared" si="1"/>
        <v>523483.28003469686</v>
      </c>
      <c r="AX10" s="16">
        <f t="shared" si="1"/>
        <v>562746.81493983848</v>
      </c>
    </row>
    <row r="11" spans="1:50" x14ac:dyDescent="0.25">
      <c r="A11" t="s">
        <v>64</v>
      </c>
      <c r="C11" s="16">
        <f>C$7*C52</f>
        <v>340.00000000000006</v>
      </c>
      <c r="D11" s="16">
        <f t="shared" ref="D11:AX11" si="2">D$7*D52</f>
        <v>850.00000000000011</v>
      </c>
      <c r="E11" s="16">
        <f t="shared" si="2"/>
        <v>1479</v>
      </c>
      <c r="F11" s="16">
        <f t="shared" si="2"/>
        <v>2152.4833333333336</v>
      </c>
      <c r="G11" s="16">
        <f t="shared" si="2"/>
        <v>2741.9441666666671</v>
      </c>
      <c r="H11" s="16">
        <f t="shared" si="2"/>
        <v>3242.9858750000003</v>
      </c>
      <c r="I11" s="16">
        <f t="shared" si="2"/>
        <v>4303.5379937500002</v>
      </c>
      <c r="J11" s="16">
        <f t="shared" si="2"/>
        <v>5300.2072946874996</v>
      </c>
      <c r="K11" s="16">
        <f t="shared" si="2"/>
        <v>6147.3762004843757</v>
      </c>
      <c r="L11" s="16">
        <f t="shared" si="2"/>
        <v>7224.4697704117189</v>
      </c>
      <c r="M11" s="16">
        <f t="shared" si="2"/>
        <v>8193.5493048499611</v>
      </c>
      <c r="N11" s="16">
        <f t="shared" si="2"/>
        <v>9017.266909122467</v>
      </c>
      <c r="O11" s="16">
        <f t="shared" si="2"/>
        <v>9851.3018727540984</v>
      </c>
      <c r="P11" s="16">
        <f t="shared" si="2"/>
        <v>10724.228466840983</v>
      </c>
      <c r="Q11" s="16">
        <f t="shared" si="2"/>
        <v>11642.512712439835</v>
      </c>
      <c r="R11" s="16">
        <f t="shared" si="2"/>
        <v>12612.573209870736</v>
      </c>
      <c r="S11" s="16">
        <f t="shared" si="2"/>
        <v>13640.857438009265</v>
      </c>
      <c r="T11" s="16">
        <f t="shared" si="2"/>
        <v>14733.911797648452</v>
      </c>
      <c r="U11" s="16">
        <f t="shared" si="2"/>
        <v>15898.446726492302</v>
      </c>
      <c r="V11" s="16">
        <f t="shared" si="2"/>
        <v>17141.39804339641</v>
      </c>
      <c r="W11" s="16">
        <f t="shared" si="2"/>
        <v>18469.98553720575</v>
      </c>
      <c r="X11" s="16">
        <f t="shared" si="2"/>
        <v>19891.769696967596</v>
      </c>
      <c r="Y11" s="16">
        <f t="shared" si="2"/>
        <v>21414.70738204087</v>
      </c>
      <c r="Z11" s="16">
        <f t="shared" si="2"/>
        <v>23047.207149824531</v>
      </c>
      <c r="AA11" s="16">
        <f t="shared" si="2"/>
        <v>24798.184893072375</v>
      </c>
      <c r="AB11" s="16">
        <f t="shared" si="2"/>
        <v>26677.120386012157</v>
      </c>
      <c r="AC11" s="16">
        <f t="shared" si="2"/>
        <v>28694.115297028526</v>
      </c>
      <c r="AD11" s="16">
        <f t="shared" si="2"/>
        <v>30859.953194061309</v>
      </c>
      <c r="AE11" s="16">
        <f t="shared" si="2"/>
        <v>33186.16204590819</v>
      </c>
      <c r="AF11" s="16">
        <f t="shared" si="2"/>
        <v>35685.079707299752</v>
      </c>
      <c r="AG11" s="16">
        <f t="shared" si="2"/>
        <v>38369.922867103414</v>
      </c>
      <c r="AH11" s="16">
        <f t="shared" si="2"/>
        <v>41254.859936628913</v>
      </c>
      <c r="AI11" s="16">
        <f t="shared" si="2"/>
        <v>44355.088358194917</v>
      </c>
      <c r="AJ11" s="16">
        <f t="shared" si="2"/>
        <v>47686.916822430554</v>
      </c>
      <c r="AK11" s="16">
        <f t="shared" si="2"/>
        <v>51267.852895878204</v>
      </c>
      <c r="AL11" s="16">
        <f t="shared" si="2"/>
        <v>55116.696578069619</v>
      </c>
      <c r="AM11" s="16">
        <f t="shared" si="2"/>
        <v>59253.640329175323</v>
      </c>
      <c r="AN11" s="16">
        <f t="shared" si="2"/>
        <v>63700.37613545137</v>
      </c>
      <c r="AO11" s="16">
        <f t="shared" si="2"/>
        <v>68480.210209959929</v>
      </c>
      <c r="AP11" s="16">
        <f t="shared" si="2"/>
        <v>73618.185960404182</v>
      </c>
      <c r="AQ11" s="16">
        <f t="shared" si="2"/>
        <v>79141.215894427165</v>
      </c>
      <c r="AR11" s="16">
        <f t="shared" si="2"/>
        <v>85078.223175452949</v>
      </c>
      <c r="AS11" s="16">
        <f t="shared" si="2"/>
        <v>91460.29358921414</v>
      </c>
      <c r="AT11" s="16">
        <f t="shared" si="2"/>
        <v>98320.838732667078</v>
      </c>
      <c r="AU11" s="16">
        <f t="shared" si="2"/>
        <v>105695.77129323971</v>
      </c>
      <c r="AV11" s="16">
        <f t="shared" si="2"/>
        <v>113623.69334751189</v>
      </c>
      <c r="AW11" s="16">
        <f t="shared" si="2"/>
        <v>122146.09867476262</v>
      </c>
      <c r="AX11" s="16">
        <f t="shared" si="2"/>
        <v>131307.59015262901</v>
      </c>
    </row>
    <row r="12" spans="1:50" x14ac:dyDescent="0.25">
      <c r="A12" t="s">
        <v>65</v>
      </c>
      <c r="C12" s="16">
        <f>C$7*C53</f>
        <v>388.57142857142861</v>
      </c>
      <c r="D12" s="16">
        <f t="shared" ref="D12:AX12" si="3">D$7*D53</f>
        <v>971.42857142857144</v>
      </c>
      <c r="E12" s="16">
        <f t="shared" si="3"/>
        <v>1690.2857142857142</v>
      </c>
      <c r="F12" s="16">
        <f t="shared" si="3"/>
        <v>2152.4833333333336</v>
      </c>
      <c r="G12" s="16">
        <f t="shared" si="3"/>
        <v>2741.9441666666671</v>
      </c>
      <c r="H12" s="16">
        <f t="shared" si="3"/>
        <v>3242.9858750000003</v>
      </c>
      <c r="I12" s="16">
        <f t="shared" si="3"/>
        <v>3688.7468517857142</v>
      </c>
      <c r="J12" s="16">
        <f t="shared" si="3"/>
        <v>4543.0348240178564</v>
      </c>
      <c r="K12" s="16">
        <f t="shared" si="3"/>
        <v>5269.1796004151784</v>
      </c>
      <c r="L12" s="16">
        <f t="shared" si="3"/>
        <v>5160.3355502940849</v>
      </c>
      <c r="M12" s="16">
        <f t="shared" si="3"/>
        <v>5852.5352177499726</v>
      </c>
      <c r="N12" s="16">
        <f t="shared" si="3"/>
        <v>6440.9049350874766</v>
      </c>
      <c r="O12" s="16">
        <f t="shared" si="3"/>
        <v>7036.6441948243555</v>
      </c>
      <c r="P12" s="16">
        <f t="shared" si="3"/>
        <v>7660.1631906007015</v>
      </c>
      <c r="Q12" s="16">
        <f t="shared" si="3"/>
        <v>8316.0805088855959</v>
      </c>
      <c r="R12" s="16">
        <f t="shared" si="3"/>
        <v>9008.9808641933832</v>
      </c>
      <c r="S12" s="16">
        <f t="shared" si="3"/>
        <v>9743.4695985780472</v>
      </c>
      <c r="T12" s="16">
        <f t="shared" si="3"/>
        <v>10524.222712606037</v>
      </c>
      <c r="U12" s="16">
        <f t="shared" si="3"/>
        <v>11356.03337606593</v>
      </c>
      <c r="V12" s="16">
        <f t="shared" si="3"/>
        <v>12243.85574528315</v>
      </c>
      <c r="W12" s="16">
        <f t="shared" si="3"/>
        <v>13192.846812289819</v>
      </c>
      <c r="X12" s="16">
        <f t="shared" si="3"/>
        <v>14208.406926405425</v>
      </c>
      <c r="Y12" s="16">
        <f t="shared" si="3"/>
        <v>15296.21955860062</v>
      </c>
      <c r="Z12" s="16">
        <f t="shared" si="3"/>
        <v>16462.290821303235</v>
      </c>
      <c r="AA12" s="16">
        <f t="shared" si="3"/>
        <v>17712.989209337411</v>
      </c>
      <c r="AB12" s="16">
        <f t="shared" si="3"/>
        <v>19055.085990008683</v>
      </c>
      <c r="AC12" s="16">
        <f t="shared" si="3"/>
        <v>20495.796640734661</v>
      </c>
      <c r="AD12" s="16">
        <f t="shared" si="3"/>
        <v>22042.823710043791</v>
      </c>
      <c r="AE12" s="16">
        <f t="shared" si="3"/>
        <v>23704.401461362992</v>
      </c>
      <c r="AF12" s="16">
        <f t="shared" si="3"/>
        <v>25489.342648071251</v>
      </c>
      <c r="AG12" s="16">
        <f t="shared" si="3"/>
        <v>27407.087762216725</v>
      </c>
      <c r="AH12" s="16">
        <f t="shared" si="3"/>
        <v>29467.757097592079</v>
      </c>
      <c r="AI12" s="16">
        <f t="shared" si="3"/>
        <v>31682.205970139228</v>
      </c>
      <c r="AJ12" s="16">
        <f t="shared" si="3"/>
        <v>34062.083444593249</v>
      </c>
      <c r="AK12" s="16">
        <f t="shared" si="3"/>
        <v>36619.89492562729</v>
      </c>
      <c r="AL12" s="16">
        <f t="shared" si="3"/>
        <v>39369.068984335441</v>
      </c>
      <c r="AM12" s="16">
        <f t="shared" si="3"/>
        <v>42324.028806553804</v>
      </c>
      <c r="AN12" s="16">
        <f t="shared" si="3"/>
        <v>45500.268668179546</v>
      </c>
      <c r="AO12" s="16">
        <f t="shared" si="3"/>
        <v>48914.435864257088</v>
      </c>
      <c r="AP12" s="16">
        <f t="shared" si="3"/>
        <v>52584.418543145846</v>
      </c>
      <c r="AQ12" s="16">
        <f t="shared" si="3"/>
        <v>56529.439924590828</v>
      </c>
      <c r="AR12" s="16">
        <f t="shared" si="3"/>
        <v>60770.159411037821</v>
      </c>
      <c r="AS12" s="16">
        <f t="shared" si="3"/>
        <v>65328.78113515296</v>
      </c>
      <c r="AT12" s="16">
        <f t="shared" si="3"/>
        <v>70229.170523333625</v>
      </c>
      <c r="AU12" s="16">
        <f t="shared" si="3"/>
        <v>75496.97949517121</v>
      </c>
      <c r="AV12" s="16">
        <f t="shared" si="3"/>
        <v>81159.780962508492</v>
      </c>
      <c r="AW12" s="16">
        <f t="shared" si="3"/>
        <v>87247.213339116148</v>
      </c>
      <c r="AX12" s="16">
        <f t="shared" si="3"/>
        <v>93791.135823306424</v>
      </c>
    </row>
    <row r="13" spans="1:50" x14ac:dyDescent="0.25">
      <c r="A13" t="s">
        <v>66</v>
      </c>
      <c r="C13" s="16">
        <f>C$7*C54</f>
        <v>340.00000000000006</v>
      </c>
      <c r="D13" s="16">
        <f t="shared" ref="D13:AX13" si="4">D$7*D54</f>
        <v>850.00000000000011</v>
      </c>
      <c r="E13" s="16">
        <f t="shared" si="4"/>
        <v>1479</v>
      </c>
      <c r="F13" s="16">
        <f t="shared" si="4"/>
        <v>1844.9857142857143</v>
      </c>
      <c r="G13" s="16">
        <f t="shared" si="4"/>
        <v>2350.2378571428571</v>
      </c>
      <c r="H13" s="16">
        <f t="shared" si="4"/>
        <v>2779.7021785714282</v>
      </c>
      <c r="I13" s="16">
        <f t="shared" si="4"/>
        <v>3073.9557098214286</v>
      </c>
      <c r="J13" s="16">
        <f t="shared" si="4"/>
        <v>3785.8623533482141</v>
      </c>
      <c r="K13" s="16">
        <f t="shared" si="4"/>
        <v>4390.983000345982</v>
      </c>
      <c r="L13" s="16">
        <f t="shared" si="4"/>
        <v>4128.2684402352679</v>
      </c>
      <c r="M13" s="16">
        <f t="shared" si="4"/>
        <v>4682.0281741999779</v>
      </c>
      <c r="N13" s="16">
        <f t="shared" si="4"/>
        <v>5152.7239480699809</v>
      </c>
      <c r="O13" s="16">
        <f t="shared" si="4"/>
        <v>5629.315355859484</v>
      </c>
      <c r="P13" s="16">
        <f t="shared" si="4"/>
        <v>6128.1305524805612</v>
      </c>
      <c r="Q13" s="16">
        <f t="shared" si="4"/>
        <v>6652.8644071084764</v>
      </c>
      <c r="R13" s="16">
        <f t="shared" si="4"/>
        <v>7207.184691354706</v>
      </c>
      <c r="S13" s="16">
        <f t="shared" si="4"/>
        <v>7794.7756788624374</v>
      </c>
      <c r="T13" s="16">
        <f t="shared" si="4"/>
        <v>8419.3781700848285</v>
      </c>
      <c r="U13" s="16">
        <f t="shared" si="4"/>
        <v>9084.8267008527437</v>
      </c>
      <c r="V13" s="16">
        <f t="shared" si="4"/>
        <v>9795.0845962265194</v>
      </c>
      <c r="W13" s="16">
        <f t="shared" si="4"/>
        <v>10554.277449831856</v>
      </c>
      <c r="X13" s="16">
        <f t="shared" si="4"/>
        <v>11366.725541124339</v>
      </c>
      <c r="Y13" s="16">
        <f t="shared" si="4"/>
        <v>12236.975646880495</v>
      </c>
      <c r="Z13" s="16">
        <f t="shared" si="4"/>
        <v>13169.832657042589</v>
      </c>
      <c r="AA13" s="16">
        <f t="shared" si="4"/>
        <v>14170.391367469929</v>
      </c>
      <c r="AB13" s="16">
        <f t="shared" si="4"/>
        <v>15244.068792006947</v>
      </c>
      <c r="AC13" s="16">
        <f t="shared" si="4"/>
        <v>16396.637312587729</v>
      </c>
      <c r="AD13" s="16">
        <f t="shared" si="4"/>
        <v>17634.258968035032</v>
      </c>
      <c r="AE13" s="16">
        <f t="shared" si="4"/>
        <v>18963.521169090393</v>
      </c>
      <c r="AF13" s="16">
        <f t="shared" si="4"/>
        <v>20391.474118457001</v>
      </c>
      <c r="AG13" s="16">
        <f t="shared" si="4"/>
        <v>21925.67020977338</v>
      </c>
      <c r="AH13" s="16">
        <f t="shared" si="4"/>
        <v>23574.20567807366</v>
      </c>
      <c r="AI13" s="16">
        <f t="shared" si="4"/>
        <v>25345.76477611138</v>
      </c>
      <c r="AJ13" s="16">
        <f t="shared" si="4"/>
        <v>27249.6667556746</v>
      </c>
      <c r="AK13" s="16">
        <f t="shared" si="4"/>
        <v>29295.915940501829</v>
      </c>
      <c r="AL13" s="16">
        <f t="shared" si="4"/>
        <v>31495.255187468352</v>
      </c>
      <c r="AM13" s="16">
        <f t="shared" si="4"/>
        <v>33859.223045243038</v>
      </c>
      <c r="AN13" s="16">
        <f t="shared" si="4"/>
        <v>36400.214934543641</v>
      </c>
      <c r="AO13" s="16">
        <f t="shared" si="4"/>
        <v>39131.548691405667</v>
      </c>
      <c r="AP13" s="16">
        <f t="shared" si="4"/>
        <v>42067.534834516671</v>
      </c>
      <c r="AQ13" s="16">
        <f t="shared" si="4"/>
        <v>45223.55193967266</v>
      </c>
      <c r="AR13" s="16">
        <f t="shared" si="4"/>
        <v>48616.127528830257</v>
      </c>
      <c r="AS13" s="16">
        <f t="shared" si="4"/>
        <v>52263.024908122366</v>
      </c>
      <c r="AT13" s="16">
        <f t="shared" si="4"/>
        <v>56183.336418666899</v>
      </c>
      <c r="AU13" s="16">
        <f t="shared" si="4"/>
        <v>60397.583596136974</v>
      </c>
      <c r="AV13" s="16">
        <f t="shared" si="4"/>
        <v>64927.824770006788</v>
      </c>
      <c r="AW13" s="16">
        <f t="shared" si="4"/>
        <v>69797.770671292921</v>
      </c>
      <c r="AX13" s="16">
        <f t="shared" si="4"/>
        <v>75032.90865864513</v>
      </c>
    </row>
    <row r="14" spans="1:50" x14ac:dyDescent="0.25">
      <c r="A14" t="s">
        <v>67</v>
      </c>
      <c r="C14" s="20">
        <f>C$7*C55</f>
        <v>145.71428571428572</v>
      </c>
      <c r="D14" s="20">
        <f t="shared" ref="D14:AX14" si="5">D$7*D55</f>
        <v>364.28571428571428</v>
      </c>
      <c r="E14" s="20">
        <f t="shared" si="5"/>
        <v>633.85714285714278</v>
      </c>
      <c r="F14" s="20">
        <f t="shared" si="5"/>
        <v>922.49285714285713</v>
      </c>
      <c r="G14" s="20">
        <f t="shared" si="5"/>
        <v>1175.1189285714286</v>
      </c>
      <c r="H14" s="20">
        <f t="shared" si="5"/>
        <v>1389.8510892857141</v>
      </c>
      <c r="I14" s="20">
        <f t="shared" si="5"/>
        <v>1844.3734258928571</v>
      </c>
      <c r="J14" s="20">
        <f t="shared" si="5"/>
        <v>2271.5174120089282</v>
      </c>
      <c r="K14" s="20">
        <f t="shared" si="5"/>
        <v>2634.5898002075892</v>
      </c>
      <c r="L14" s="20">
        <f t="shared" si="5"/>
        <v>3096.2013301764505</v>
      </c>
      <c r="M14" s="20">
        <f t="shared" si="5"/>
        <v>3511.5211306499832</v>
      </c>
      <c r="N14" s="20">
        <f t="shared" si="5"/>
        <v>3864.5429610524857</v>
      </c>
      <c r="O14" s="20">
        <f t="shared" si="5"/>
        <v>4221.9865168946126</v>
      </c>
      <c r="P14" s="20">
        <f t="shared" si="5"/>
        <v>4596.09791436042</v>
      </c>
      <c r="Q14" s="20">
        <f t="shared" si="5"/>
        <v>4989.6483053313568</v>
      </c>
      <c r="R14" s="20">
        <f t="shared" si="5"/>
        <v>5405.3885185160289</v>
      </c>
      <c r="S14" s="20">
        <f t="shared" si="5"/>
        <v>5846.0817591468276</v>
      </c>
      <c r="T14" s="20">
        <f t="shared" si="5"/>
        <v>6314.5336275636209</v>
      </c>
      <c r="U14" s="20">
        <f t="shared" si="5"/>
        <v>6813.6200256395578</v>
      </c>
      <c r="V14" s="20">
        <f t="shared" si="5"/>
        <v>7346.3134471698895</v>
      </c>
      <c r="W14" s="20">
        <f t="shared" si="5"/>
        <v>7915.7080873738914</v>
      </c>
      <c r="X14" s="20">
        <f t="shared" si="5"/>
        <v>8525.044155843254</v>
      </c>
      <c r="Y14" s="20">
        <f t="shared" si="5"/>
        <v>9177.7317351603706</v>
      </c>
      <c r="Z14" s="20">
        <f t="shared" si="5"/>
        <v>9877.3744927819407</v>
      </c>
      <c r="AA14" s="20">
        <f t="shared" si="5"/>
        <v>10627.793525602447</v>
      </c>
      <c r="AB14" s="20">
        <f t="shared" si="5"/>
        <v>11433.05159400521</v>
      </c>
      <c r="AC14" s="20">
        <f t="shared" si="5"/>
        <v>12297.477984440795</v>
      </c>
      <c r="AD14" s="20">
        <f t="shared" si="5"/>
        <v>13225.694226026273</v>
      </c>
      <c r="AE14" s="20">
        <f t="shared" si="5"/>
        <v>14222.640876817793</v>
      </c>
      <c r="AF14" s="20">
        <f t="shared" si="5"/>
        <v>15293.605588842751</v>
      </c>
      <c r="AG14" s="20">
        <f t="shared" si="5"/>
        <v>16444.252657330035</v>
      </c>
      <c r="AH14" s="20">
        <f t="shared" si="5"/>
        <v>17680.654258555245</v>
      </c>
      <c r="AI14" s="20">
        <f t="shared" si="5"/>
        <v>19009.323582083536</v>
      </c>
      <c r="AJ14" s="20">
        <f t="shared" si="5"/>
        <v>20437.250066755947</v>
      </c>
      <c r="AK14" s="20">
        <f t="shared" si="5"/>
        <v>21971.936955376372</v>
      </c>
      <c r="AL14" s="20">
        <f t="shared" si="5"/>
        <v>23621.441390601263</v>
      </c>
      <c r="AM14" s="20">
        <f t="shared" si="5"/>
        <v>25394.417283932278</v>
      </c>
      <c r="AN14" s="20">
        <f t="shared" si="5"/>
        <v>27300.161200907725</v>
      </c>
      <c r="AO14" s="20">
        <f t="shared" si="5"/>
        <v>29348.661518554251</v>
      </c>
      <c r="AP14" s="20">
        <f t="shared" si="5"/>
        <v>31550.651125887503</v>
      </c>
      <c r="AQ14" s="20">
        <f t="shared" si="5"/>
        <v>33917.663954754491</v>
      </c>
      <c r="AR14" s="20">
        <f t="shared" si="5"/>
        <v>36462.095646622693</v>
      </c>
      <c r="AS14" s="20">
        <f t="shared" si="5"/>
        <v>39197.268681091773</v>
      </c>
      <c r="AT14" s="20">
        <f t="shared" si="5"/>
        <v>42137.502314000172</v>
      </c>
      <c r="AU14" s="20">
        <f t="shared" si="5"/>
        <v>45298.187697102723</v>
      </c>
      <c r="AV14" s="20">
        <f t="shared" si="5"/>
        <v>48695.868577505091</v>
      </c>
      <c r="AW14" s="20">
        <f t="shared" si="5"/>
        <v>52348.328003469687</v>
      </c>
      <c r="AX14" s="20">
        <f t="shared" si="5"/>
        <v>56274.681493983851</v>
      </c>
    </row>
    <row r="15" spans="1:50" s="10" customFormat="1" x14ac:dyDescent="0.25">
      <c r="A15" s="10" t="s">
        <v>87</v>
      </c>
      <c r="C15" s="21">
        <f>SUM(C10:C14)</f>
        <v>2671.4285714285716</v>
      </c>
      <c r="D15" s="21">
        <f t="shared" ref="D15:AX15" si="6">SUM(D10:D14)</f>
        <v>6678.5714285714294</v>
      </c>
      <c r="E15" s="21">
        <f t="shared" si="6"/>
        <v>11620.714285714286</v>
      </c>
      <c r="F15" s="21">
        <f t="shared" si="6"/>
        <v>16297.37380952381</v>
      </c>
      <c r="G15" s="21">
        <f t="shared" si="6"/>
        <v>20760.434404761905</v>
      </c>
      <c r="H15" s="21">
        <f t="shared" si="6"/>
        <v>24554.035910714283</v>
      </c>
      <c r="I15" s="21">
        <f t="shared" si="6"/>
        <v>31354.34824017857</v>
      </c>
      <c r="J15" s="21">
        <f t="shared" si="6"/>
        <v>38615.796004151787</v>
      </c>
      <c r="K15" s="21">
        <f t="shared" si="6"/>
        <v>44788.026603529019</v>
      </c>
      <c r="L15" s="21">
        <f t="shared" si="6"/>
        <v>50571.28839288203</v>
      </c>
      <c r="M15" s="21">
        <f t="shared" si="6"/>
        <v>57354.845133949733</v>
      </c>
      <c r="N15" s="21">
        <f t="shared" si="6"/>
        <v>63120.868363857269</v>
      </c>
      <c r="O15" s="21">
        <f t="shared" si="6"/>
        <v>68959.113109278667</v>
      </c>
      <c r="P15" s="21">
        <f t="shared" si="6"/>
        <v>75069.599267886879</v>
      </c>
      <c r="Q15" s="21">
        <f t="shared" si="6"/>
        <v>81497.588987078823</v>
      </c>
      <c r="R15" s="21">
        <f t="shared" si="6"/>
        <v>88288.012469095134</v>
      </c>
      <c r="S15" s="21">
        <f t="shared" si="6"/>
        <v>95486.002066064844</v>
      </c>
      <c r="T15" s="21">
        <f t="shared" si="6"/>
        <v>103137.38258353915</v>
      </c>
      <c r="U15" s="21">
        <f t="shared" si="6"/>
        <v>111289.1270854461</v>
      </c>
      <c r="V15" s="21">
        <f t="shared" si="6"/>
        <v>119989.78630377486</v>
      </c>
      <c r="W15" s="21">
        <f t="shared" si="6"/>
        <v>129289.89876044024</v>
      </c>
      <c r="X15" s="21">
        <f t="shared" si="6"/>
        <v>139242.38787877318</v>
      </c>
      <c r="Y15" s="21">
        <f t="shared" si="6"/>
        <v>149902.95167428604</v>
      </c>
      <c r="Z15" s="21">
        <f t="shared" si="6"/>
        <v>161330.45004877172</v>
      </c>
      <c r="AA15" s="21">
        <f t="shared" si="6"/>
        <v>173587.29425150662</v>
      </c>
      <c r="AB15" s="21">
        <f t="shared" si="6"/>
        <v>186739.84270208509</v>
      </c>
      <c r="AC15" s="21">
        <f t="shared" si="6"/>
        <v>200858.80707919967</v>
      </c>
      <c r="AD15" s="21">
        <f t="shared" si="6"/>
        <v>216019.67235842912</v>
      </c>
      <c r="AE15" s="21">
        <f t="shared" si="6"/>
        <v>232303.1343213573</v>
      </c>
      <c r="AF15" s="21">
        <f t="shared" si="6"/>
        <v>249795.55795109825</v>
      </c>
      <c r="AG15" s="21">
        <f t="shared" si="6"/>
        <v>268589.46006972389</v>
      </c>
      <c r="AH15" s="21">
        <f t="shared" si="6"/>
        <v>288784.0195564024</v>
      </c>
      <c r="AI15" s="21">
        <f t="shared" si="6"/>
        <v>310485.61850736442</v>
      </c>
      <c r="AJ15" s="21">
        <f t="shared" si="6"/>
        <v>333808.41775701381</v>
      </c>
      <c r="AK15" s="21">
        <f t="shared" si="6"/>
        <v>358874.97027114738</v>
      </c>
      <c r="AL15" s="21">
        <f t="shared" si="6"/>
        <v>385816.87604648736</v>
      </c>
      <c r="AM15" s="21">
        <f t="shared" si="6"/>
        <v>414775.48230422725</v>
      </c>
      <c r="AN15" s="21">
        <f t="shared" si="6"/>
        <v>445902.63294815959</v>
      </c>
      <c r="AO15" s="21">
        <f t="shared" si="6"/>
        <v>479361.47146971949</v>
      </c>
      <c r="AP15" s="21">
        <f t="shared" si="6"/>
        <v>515327.30172282923</v>
      </c>
      <c r="AQ15" s="21">
        <f t="shared" si="6"/>
        <v>553988.51126099005</v>
      </c>
      <c r="AR15" s="21">
        <f t="shared" si="6"/>
        <v>595547.56222817057</v>
      </c>
      <c r="AS15" s="21">
        <f t="shared" si="6"/>
        <v>640222.0551244989</v>
      </c>
      <c r="AT15" s="21">
        <f t="shared" si="6"/>
        <v>688245.87112866947</v>
      </c>
      <c r="AU15" s="21">
        <f t="shared" si="6"/>
        <v>739870.39905267791</v>
      </c>
      <c r="AV15" s="21">
        <f t="shared" si="6"/>
        <v>795365.85343258327</v>
      </c>
      <c r="AW15" s="21">
        <f t="shared" si="6"/>
        <v>855022.69072333828</v>
      </c>
      <c r="AX15" s="21">
        <f t="shared" si="6"/>
        <v>919153.1310684029</v>
      </c>
    </row>
    <row r="17" spans="1:50" s="10" customFormat="1" ht="15.75" thickBot="1" x14ac:dyDescent="0.3">
      <c r="A17" s="10" t="s">
        <v>88</v>
      </c>
      <c r="C17" s="26">
        <f>C7-C15</f>
        <v>2185.7142857142862</v>
      </c>
      <c r="D17" s="26">
        <f t="shared" ref="D17:AX17" si="7">D7-D15</f>
        <v>5464.2857142857138</v>
      </c>
      <c r="E17" s="26">
        <f t="shared" si="7"/>
        <v>9507.8571428571413</v>
      </c>
      <c r="F17" s="26">
        <f t="shared" si="7"/>
        <v>14452.388095238095</v>
      </c>
      <c r="G17" s="26">
        <f t="shared" si="7"/>
        <v>18410.196547619049</v>
      </c>
      <c r="H17" s="26">
        <f t="shared" si="7"/>
        <v>21774.333732142859</v>
      </c>
      <c r="I17" s="26">
        <f t="shared" si="7"/>
        <v>30124.765956250001</v>
      </c>
      <c r="J17" s="26">
        <f t="shared" si="7"/>
        <v>37101.451062812492</v>
      </c>
      <c r="K17" s="26">
        <f t="shared" si="7"/>
        <v>43031.633403390624</v>
      </c>
      <c r="L17" s="26">
        <f t="shared" si="7"/>
        <v>52635.42261299966</v>
      </c>
      <c r="M17" s="26">
        <f t="shared" si="7"/>
        <v>59695.859221049708</v>
      </c>
      <c r="N17" s="26">
        <f t="shared" si="7"/>
        <v>65697.230337892252</v>
      </c>
      <c r="O17" s="26">
        <f t="shared" si="7"/>
        <v>71773.770787208428</v>
      </c>
      <c r="P17" s="26">
        <f t="shared" si="7"/>
        <v>78133.664544127139</v>
      </c>
      <c r="Q17" s="26">
        <f t="shared" si="7"/>
        <v>84824.021190633081</v>
      </c>
      <c r="R17" s="26">
        <f t="shared" si="7"/>
        <v>91891.604814772509</v>
      </c>
      <c r="S17" s="26">
        <f t="shared" si="7"/>
        <v>99383.389905496078</v>
      </c>
      <c r="T17" s="26">
        <f t="shared" si="7"/>
        <v>107347.07166858157</v>
      </c>
      <c r="U17" s="26">
        <f t="shared" si="7"/>
        <v>115831.54043587249</v>
      </c>
      <c r="V17" s="26">
        <f t="shared" si="7"/>
        <v>124887.32860188812</v>
      </c>
      <c r="W17" s="26">
        <f t="shared" si="7"/>
        <v>134567.03748535615</v>
      </c>
      <c r="X17" s="26">
        <f t="shared" si="7"/>
        <v>144925.7506493353</v>
      </c>
      <c r="Y17" s="26">
        <f t="shared" si="7"/>
        <v>156021.43949772633</v>
      </c>
      <c r="Z17" s="26">
        <f t="shared" si="7"/>
        <v>167915.36637729299</v>
      </c>
      <c r="AA17" s="26">
        <f t="shared" si="7"/>
        <v>180672.48993524158</v>
      </c>
      <c r="AB17" s="26">
        <f t="shared" si="7"/>
        <v>194361.87709808856</v>
      </c>
      <c r="AC17" s="26">
        <f t="shared" si="7"/>
        <v>209057.12573549352</v>
      </c>
      <c r="AD17" s="26">
        <f t="shared" si="7"/>
        <v>224836.80184244667</v>
      </c>
      <c r="AE17" s="26">
        <f t="shared" si="7"/>
        <v>241784.8949059025</v>
      </c>
      <c r="AF17" s="26">
        <f t="shared" si="7"/>
        <v>259991.29501032678</v>
      </c>
      <c r="AG17" s="26">
        <f t="shared" si="7"/>
        <v>279552.29517461057</v>
      </c>
      <c r="AH17" s="26">
        <f t="shared" si="7"/>
        <v>300571.12239543913</v>
      </c>
      <c r="AI17" s="26">
        <f t="shared" si="7"/>
        <v>323158.50089542009</v>
      </c>
      <c r="AJ17" s="26">
        <f t="shared" si="7"/>
        <v>347433.25113485113</v>
      </c>
      <c r="AK17" s="26">
        <f t="shared" si="7"/>
        <v>373522.92824139836</v>
      </c>
      <c r="AL17" s="26">
        <f t="shared" si="7"/>
        <v>401564.50364022143</v>
      </c>
      <c r="AM17" s="26">
        <f t="shared" si="7"/>
        <v>431705.09382684872</v>
      </c>
      <c r="AN17" s="26">
        <f t="shared" si="7"/>
        <v>464102.74041543133</v>
      </c>
      <c r="AO17" s="26">
        <f t="shared" si="7"/>
        <v>498927.24581542221</v>
      </c>
      <c r="AP17" s="26">
        <f t="shared" si="7"/>
        <v>536361.06914008758</v>
      </c>
      <c r="AQ17" s="26">
        <f t="shared" si="7"/>
        <v>576600.28723082645</v>
      </c>
      <c r="AR17" s="26">
        <f t="shared" si="7"/>
        <v>619855.62599258579</v>
      </c>
      <c r="AS17" s="26">
        <f t="shared" si="7"/>
        <v>666353.56757856021</v>
      </c>
      <c r="AT17" s="26">
        <f t="shared" si="7"/>
        <v>716337.53933800291</v>
      </c>
      <c r="AU17" s="26">
        <f t="shared" si="7"/>
        <v>770069.19085074635</v>
      </c>
      <c r="AV17" s="26">
        <f t="shared" si="7"/>
        <v>827829.76581758645</v>
      </c>
      <c r="AW17" s="26">
        <f t="shared" si="7"/>
        <v>889921.57605898462</v>
      </c>
      <c r="AX17" s="26">
        <f t="shared" si="7"/>
        <v>956669.58539772546</v>
      </c>
    </row>
    <row r="18" spans="1:50" s="22" customFormat="1" ht="15.75" thickTop="1" x14ac:dyDescent="0.25">
      <c r="A18" s="22" t="s">
        <v>89</v>
      </c>
      <c r="C18" s="23">
        <f>C17/C7</f>
        <v>0.45000000000000007</v>
      </c>
      <c r="D18" s="23">
        <f t="shared" ref="D18:AX18" si="8">D17/D7</f>
        <v>0.44999999999999996</v>
      </c>
      <c r="E18" s="23">
        <f t="shared" si="8"/>
        <v>0.44999999999999996</v>
      </c>
      <c r="F18" s="23">
        <f t="shared" si="8"/>
        <v>0.47</v>
      </c>
      <c r="G18" s="23">
        <f t="shared" si="8"/>
        <v>0.47000000000000003</v>
      </c>
      <c r="H18" s="23">
        <f t="shared" si="8"/>
        <v>0.47000000000000003</v>
      </c>
      <c r="I18" s="23">
        <f t="shared" si="8"/>
        <v>0.49000000000000005</v>
      </c>
      <c r="J18" s="23">
        <f t="shared" si="8"/>
        <v>0.48999999999999994</v>
      </c>
      <c r="K18" s="23">
        <f t="shared" si="8"/>
        <v>0.49</v>
      </c>
      <c r="L18" s="23">
        <f t="shared" si="8"/>
        <v>0.51</v>
      </c>
      <c r="M18" s="23">
        <f t="shared" si="8"/>
        <v>0.5099999999999999</v>
      </c>
      <c r="N18" s="23">
        <f t="shared" si="8"/>
        <v>0.51</v>
      </c>
      <c r="O18" s="23">
        <f t="shared" si="8"/>
        <v>0.51000000000000012</v>
      </c>
      <c r="P18" s="23">
        <f t="shared" si="8"/>
        <v>0.5099999999999999</v>
      </c>
      <c r="Q18" s="23">
        <f t="shared" si="8"/>
        <v>0.51</v>
      </c>
      <c r="R18" s="23">
        <f t="shared" si="8"/>
        <v>0.51</v>
      </c>
      <c r="S18" s="23">
        <f t="shared" si="8"/>
        <v>0.51</v>
      </c>
      <c r="T18" s="23">
        <f t="shared" si="8"/>
        <v>0.51</v>
      </c>
      <c r="U18" s="23">
        <f t="shared" si="8"/>
        <v>0.51</v>
      </c>
      <c r="V18" s="23">
        <f t="shared" si="8"/>
        <v>0.51</v>
      </c>
      <c r="W18" s="23">
        <f t="shared" si="8"/>
        <v>0.51</v>
      </c>
      <c r="X18" s="23">
        <f t="shared" si="8"/>
        <v>0.5099999999999999</v>
      </c>
      <c r="Y18" s="23">
        <f t="shared" si="8"/>
        <v>0.51</v>
      </c>
      <c r="Z18" s="23">
        <f t="shared" si="8"/>
        <v>0.51</v>
      </c>
      <c r="AA18" s="23">
        <f t="shared" si="8"/>
        <v>0.51</v>
      </c>
      <c r="AB18" s="23">
        <f t="shared" si="8"/>
        <v>0.51</v>
      </c>
      <c r="AC18" s="23">
        <f t="shared" si="8"/>
        <v>0.51</v>
      </c>
      <c r="AD18" s="23">
        <f t="shared" si="8"/>
        <v>0.51</v>
      </c>
      <c r="AE18" s="23">
        <f t="shared" si="8"/>
        <v>0.51</v>
      </c>
      <c r="AF18" s="23">
        <f t="shared" si="8"/>
        <v>0.51</v>
      </c>
      <c r="AG18" s="23">
        <f t="shared" si="8"/>
        <v>0.51</v>
      </c>
      <c r="AH18" s="23">
        <f t="shared" si="8"/>
        <v>0.5099999999999999</v>
      </c>
      <c r="AI18" s="23">
        <f t="shared" si="8"/>
        <v>0.51</v>
      </c>
      <c r="AJ18" s="23">
        <f t="shared" si="8"/>
        <v>0.51</v>
      </c>
      <c r="AK18" s="23">
        <f t="shared" si="8"/>
        <v>0.51</v>
      </c>
      <c r="AL18" s="23">
        <f t="shared" si="8"/>
        <v>0.5099999999999999</v>
      </c>
      <c r="AM18" s="23">
        <f t="shared" si="8"/>
        <v>0.51</v>
      </c>
      <c r="AN18" s="23">
        <f t="shared" si="8"/>
        <v>0.51</v>
      </c>
      <c r="AO18" s="23">
        <f t="shared" si="8"/>
        <v>0.5099999999999999</v>
      </c>
      <c r="AP18" s="23">
        <f t="shared" si="8"/>
        <v>0.51</v>
      </c>
      <c r="AQ18" s="23">
        <f t="shared" si="8"/>
        <v>0.51</v>
      </c>
      <c r="AR18" s="23">
        <f t="shared" si="8"/>
        <v>0.51</v>
      </c>
      <c r="AS18" s="23">
        <f t="shared" si="8"/>
        <v>0.51</v>
      </c>
      <c r="AT18" s="23">
        <f t="shared" si="8"/>
        <v>0.51</v>
      </c>
      <c r="AU18" s="23">
        <f t="shared" si="8"/>
        <v>0.51</v>
      </c>
      <c r="AV18" s="23">
        <f t="shared" si="8"/>
        <v>0.5099999999999999</v>
      </c>
      <c r="AW18" s="23">
        <f t="shared" si="8"/>
        <v>0.51</v>
      </c>
      <c r="AX18" s="23">
        <f t="shared" si="8"/>
        <v>0.51</v>
      </c>
    </row>
    <row r="20" spans="1:50" x14ac:dyDescent="0.25">
      <c r="A20" s="10" t="s">
        <v>68</v>
      </c>
    </row>
    <row r="22" spans="1:50" x14ac:dyDescent="0.25">
      <c r="A22" s="2" t="s">
        <v>90</v>
      </c>
    </row>
    <row r="23" spans="1:50" x14ac:dyDescent="0.25">
      <c r="A23" t="s">
        <v>70</v>
      </c>
      <c r="C23" s="16">
        <f>$B60/12*C60</f>
        <v>11666.666666666666</v>
      </c>
      <c r="D23" s="16">
        <f t="shared" ref="D23:AX23" si="9">$B60/12*D60</f>
        <v>11666.666666666666</v>
      </c>
      <c r="E23" s="16">
        <f t="shared" si="9"/>
        <v>11666.666666666666</v>
      </c>
      <c r="F23" s="16">
        <f t="shared" si="9"/>
        <v>11666.666666666666</v>
      </c>
      <c r="G23" s="16">
        <f t="shared" si="9"/>
        <v>11666.666666666666</v>
      </c>
      <c r="H23" s="16">
        <f t="shared" si="9"/>
        <v>11666.666666666666</v>
      </c>
      <c r="I23" s="16">
        <f t="shared" si="9"/>
        <v>23333.333333333332</v>
      </c>
      <c r="J23" s="16">
        <f t="shared" si="9"/>
        <v>23333.333333333332</v>
      </c>
      <c r="K23" s="16">
        <f t="shared" si="9"/>
        <v>23333.333333333332</v>
      </c>
      <c r="L23" s="16">
        <f t="shared" si="9"/>
        <v>23333.333333333332</v>
      </c>
      <c r="M23" s="16">
        <f t="shared" si="9"/>
        <v>23333.333333333332</v>
      </c>
      <c r="N23" s="16">
        <f t="shared" si="9"/>
        <v>23333.333333333332</v>
      </c>
      <c r="O23" s="16">
        <f t="shared" si="9"/>
        <v>35000</v>
      </c>
      <c r="P23" s="16">
        <f t="shared" si="9"/>
        <v>35000</v>
      </c>
      <c r="Q23" s="16">
        <f t="shared" si="9"/>
        <v>35000</v>
      </c>
      <c r="R23" s="16">
        <f t="shared" si="9"/>
        <v>35000</v>
      </c>
      <c r="S23" s="16">
        <f t="shared" si="9"/>
        <v>35000</v>
      </c>
      <c r="T23" s="16">
        <f t="shared" si="9"/>
        <v>35000</v>
      </c>
      <c r="U23" s="16">
        <f t="shared" si="9"/>
        <v>35000</v>
      </c>
      <c r="V23" s="16">
        <f t="shared" si="9"/>
        <v>35000</v>
      </c>
      <c r="W23" s="16">
        <f t="shared" si="9"/>
        <v>35000</v>
      </c>
      <c r="X23" s="16">
        <f t="shared" si="9"/>
        <v>35000</v>
      </c>
      <c r="Y23" s="16">
        <f t="shared" si="9"/>
        <v>35000</v>
      </c>
      <c r="Z23" s="16">
        <f t="shared" si="9"/>
        <v>35000</v>
      </c>
      <c r="AA23" s="16">
        <f t="shared" si="9"/>
        <v>46666.666666666664</v>
      </c>
      <c r="AB23" s="16">
        <f t="shared" si="9"/>
        <v>46666.666666666664</v>
      </c>
      <c r="AC23" s="16">
        <f t="shared" si="9"/>
        <v>46666.666666666664</v>
      </c>
      <c r="AD23" s="16">
        <f t="shared" si="9"/>
        <v>46666.666666666664</v>
      </c>
      <c r="AE23" s="16">
        <f t="shared" si="9"/>
        <v>46666.666666666664</v>
      </c>
      <c r="AF23" s="16">
        <f t="shared" si="9"/>
        <v>46666.666666666664</v>
      </c>
      <c r="AG23" s="16">
        <f t="shared" si="9"/>
        <v>46666.666666666664</v>
      </c>
      <c r="AH23" s="16">
        <f t="shared" si="9"/>
        <v>46666.666666666664</v>
      </c>
      <c r="AI23" s="16">
        <f t="shared" si="9"/>
        <v>46666.666666666664</v>
      </c>
      <c r="AJ23" s="16">
        <f t="shared" si="9"/>
        <v>46666.666666666664</v>
      </c>
      <c r="AK23" s="16">
        <f t="shared" si="9"/>
        <v>46666.666666666664</v>
      </c>
      <c r="AL23" s="16">
        <f t="shared" si="9"/>
        <v>46666.666666666664</v>
      </c>
      <c r="AM23" s="16">
        <f t="shared" si="9"/>
        <v>58333.333333333328</v>
      </c>
      <c r="AN23" s="16">
        <f t="shared" si="9"/>
        <v>58333.333333333328</v>
      </c>
      <c r="AO23" s="16">
        <f t="shared" si="9"/>
        <v>58333.333333333328</v>
      </c>
      <c r="AP23" s="16">
        <f t="shared" si="9"/>
        <v>58333.333333333328</v>
      </c>
      <c r="AQ23" s="16">
        <f t="shared" si="9"/>
        <v>58333.333333333328</v>
      </c>
      <c r="AR23" s="16">
        <f t="shared" si="9"/>
        <v>58333.333333333328</v>
      </c>
      <c r="AS23" s="16">
        <f t="shared" si="9"/>
        <v>58333.333333333328</v>
      </c>
      <c r="AT23" s="16">
        <f t="shared" si="9"/>
        <v>58333.333333333328</v>
      </c>
      <c r="AU23" s="16">
        <f t="shared" si="9"/>
        <v>58333.333333333328</v>
      </c>
      <c r="AV23" s="16">
        <f t="shared" si="9"/>
        <v>58333.333333333328</v>
      </c>
      <c r="AW23" s="16">
        <f t="shared" si="9"/>
        <v>58333.333333333328</v>
      </c>
      <c r="AX23" s="16">
        <f t="shared" si="9"/>
        <v>58333.333333333328</v>
      </c>
    </row>
    <row r="24" spans="1:50" x14ac:dyDescent="0.25">
      <c r="A24" s="9" t="s">
        <v>71</v>
      </c>
      <c r="C24" s="4">
        <f>$B61/12*C61</f>
        <v>0</v>
      </c>
      <c r="D24" s="4">
        <f t="shared" ref="D24:AX24" si="10">$B61/12*D61</f>
        <v>0</v>
      </c>
      <c r="E24" s="4">
        <f t="shared" si="10"/>
        <v>0</v>
      </c>
      <c r="F24" s="4">
        <f t="shared" si="10"/>
        <v>0</v>
      </c>
      <c r="G24" s="4">
        <f t="shared" si="10"/>
        <v>0</v>
      </c>
      <c r="H24" s="4">
        <f t="shared" si="10"/>
        <v>0</v>
      </c>
      <c r="I24" s="4">
        <f t="shared" si="10"/>
        <v>6666.666666666667</v>
      </c>
      <c r="J24" s="4">
        <f t="shared" si="10"/>
        <v>6666.666666666667</v>
      </c>
      <c r="K24" s="4">
        <f t="shared" si="10"/>
        <v>6666.666666666667</v>
      </c>
      <c r="L24" s="4">
        <f t="shared" si="10"/>
        <v>6666.666666666667</v>
      </c>
      <c r="M24" s="4">
        <f t="shared" si="10"/>
        <v>6666.666666666667</v>
      </c>
      <c r="N24" s="4">
        <f t="shared" si="10"/>
        <v>6666.666666666667</v>
      </c>
      <c r="O24" s="4">
        <f t="shared" si="10"/>
        <v>13333.333333333334</v>
      </c>
      <c r="P24" s="4">
        <f t="shared" si="10"/>
        <v>13333.333333333334</v>
      </c>
      <c r="Q24" s="4">
        <f t="shared" si="10"/>
        <v>13333.333333333334</v>
      </c>
      <c r="R24" s="4">
        <f t="shared" si="10"/>
        <v>13333.333333333334</v>
      </c>
      <c r="S24" s="4">
        <f t="shared" si="10"/>
        <v>13333.333333333334</v>
      </c>
      <c r="T24" s="4">
        <f t="shared" si="10"/>
        <v>13333.333333333334</v>
      </c>
      <c r="U24" s="4">
        <f t="shared" si="10"/>
        <v>13333.333333333334</v>
      </c>
      <c r="V24" s="4">
        <f t="shared" si="10"/>
        <v>13333.333333333334</v>
      </c>
      <c r="W24" s="4">
        <f t="shared" si="10"/>
        <v>13333.333333333334</v>
      </c>
      <c r="X24" s="4">
        <f t="shared" si="10"/>
        <v>13333.333333333334</v>
      </c>
      <c r="Y24" s="4">
        <f t="shared" si="10"/>
        <v>13333.333333333334</v>
      </c>
      <c r="Z24" s="4">
        <f t="shared" si="10"/>
        <v>13333.333333333334</v>
      </c>
      <c r="AA24" s="4">
        <f t="shared" si="10"/>
        <v>20000</v>
      </c>
      <c r="AB24" s="4">
        <f t="shared" si="10"/>
        <v>20000</v>
      </c>
      <c r="AC24" s="4">
        <f t="shared" si="10"/>
        <v>20000</v>
      </c>
      <c r="AD24" s="4">
        <f t="shared" si="10"/>
        <v>20000</v>
      </c>
      <c r="AE24" s="4">
        <f t="shared" si="10"/>
        <v>20000</v>
      </c>
      <c r="AF24" s="4">
        <f t="shared" si="10"/>
        <v>20000</v>
      </c>
      <c r="AG24" s="4">
        <f t="shared" si="10"/>
        <v>20000</v>
      </c>
      <c r="AH24" s="4">
        <f t="shared" si="10"/>
        <v>20000</v>
      </c>
      <c r="AI24" s="4">
        <f t="shared" si="10"/>
        <v>20000</v>
      </c>
      <c r="AJ24" s="4">
        <f t="shared" si="10"/>
        <v>20000</v>
      </c>
      <c r="AK24" s="4">
        <f t="shared" si="10"/>
        <v>20000</v>
      </c>
      <c r="AL24" s="4">
        <f t="shared" si="10"/>
        <v>20000</v>
      </c>
      <c r="AM24" s="4">
        <f t="shared" si="10"/>
        <v>26666.666666666668</v>
      </c>
      <c r="AN24" s="4">
        <f t="shared" si="10"/>
        <v>26666.666666666668</v>
      </c>
      <c r="AO24" s="4">
        <f t="shared" si="10"/>
        <v>26666.666666666668</v>
      </c>
      <c r="AP24" s="4">
        <f t="shared" si="10"/>
        <v>26666.666666666668</v>
      </c>
      <c r="AQ24" s="4">
        <f t="shared" si="10"/>
        <v>26666.666666666668</v>
      </c>
      <c r="AR24" s="4">
        <f t="shared" si="10"/>
        <v>26666.666666666668</v>
      </c>
      <c r="AS24" s="4">
        <f t="shared" si="10"/>
        <v>26666.666666666668</v>
      </c>
      <c r="AT24" s="4">
        <f t="shared" si="10"/>
        <v>26666.666666666668</v>
      </c>
      <c r="AU24" s="4">
        <f t="shared" si="10"/>
        <v>26666.666666666668</v>
      </c>
      <c r="AV24" s="4">
        <f t="shared" si="10"/>
        <v>26666.666666666668</v>
      </c>
      <c r="AW24" s="4">
        <f t="shared" si="10"/>
        <v>26666.666666666668</v>
      </c>
      <c r="AX24" s="4">
        <f t="shared" si="10"/>
        <v>26666.666666666668</v>
      </c>
    </row>
    <row r="25" spans="1:50" x14ac:dyDescent="0.25">
      <c r="A25" t="s">
        <v>72</v>
      </c>
      <c r="C25" s="4">
        <f>$B62/12*C62</f>
        <v>0</v>
      </c>
      <c r="D25" s="4">
        <f t="shared" ref="D25:AX25" si="11">$B62/12*D62</f>
        <v>0</v>
      </c>
      <c r="E25" s="4">
        <f t="shared" si="11"/>
        <v>0</v>
      </c>
      <c r="F25" s="4">
        <f t="shared" si="11"/>
        <v>0</v>
      </c>
      <c r="G25" s="4">
        <f t="shared" si="11"/>
        <v>0</v>
      </c>
      <c r="H25" s="4">
        <f t="shared" si="11"/>
        <v>0</v>
      </c>
      <c r="I25" s="4">
        <f t="shared" si="11"/>
        <v>10416.666666666666</v>
      </c>
      <c r="J25" s="4">
        <f t="shared" si="11"/>
        <v>10416.666666666666</v>
      </c>
      <c r="K25" s="4">
        <f t="shared" si="11"/>
        <v>10416.666666666666</v>
      </c>
      <c r="L25" s="4">
        <f t="shared" si="11"/>
        <v>10416.666666666666</v>
      </c>
      <c r="M25" s="4">
        <f t="shared" si="11"/>
        <v>10416.666666666666</v>
      </c>
      <c r="N25" s="4">
        <f t="shared" si="11"/>
        <v>10416.666666666666</v>
      </c>
      <c r="O25" s="4">
        <f t="shared" si="11"/>
        <v>20833.333333333332</v>
      </c>
      <c r="P25" s="4">
        <f t="shared" si="11"/>
        <v>20833.333333333332</v>
      </c>
      <c r="Q25" s="4">
        <f t="shared" si="11"/>
        <v>20833.333333333332</v>
      </c>
      <c r="R25" s="4">
        <f t="shared" si="11"/>
        <v>20833.333333333332</v>
      </c>
      <c r="S25" s="4">
        <f t="shared" si="11"/>
        <v>20833.333333333332</v>
      </c>
      <c r="T25" s="4">
        <f t="shared" si="11"/>
        <v>20833.333333333332</v>
      </c>
      <c r="U25" s="4">
        <f t="shared" si="11"/>
        <v>20833.333333333332</v>
      </c>
      <c r="V25" s="4">
        <f t="shared" si="11"/>
        <v>20833.333333333332</v>
      </c>
      <c r="W25" s="4">
        <f t="shared" si="11"/>
        <v>20833.333333333332</v>
      </c>
      <c r="X25" s="4">
        <f t="shared" si="11"/>
        <v>20833.333333333332</v>
      </c>
      <c r="Y25" s="4">
        <f t="shared" si="11"/>
        <v>20833.333333333332</v>
      </c>
      <c r="Z25" s="4">
        <f t="shared" si="11"/>
        <v>20833.333333333332</v>
      </c>
      <c r="AA25" s="4">
        <f t="shared" si="11"/>
        <v>31250</v>
      </c>
      <c r="AB25" s="4">
        <f t="shared" si="11"/>
        <v>31250</v>
      </c>
      <c r="AC25" s="4">
        <f t="shared" si="11"/>
        <v>31250</v>
      </c>
      <c r="AD25" s="4">
        <f t="shared" si="11"/>
        <v>31250</v>
      </c>
      <c r="AE25" s="4">
        <f t="shared" si="11"/>
        <v>31250</v>
      </c>
      <c r="AF25" s="4">
        <f t="shared" si="11"/>
        <v>31250</v>
      </c>
      <c r="AG25" s="4">
        <f t="shared" si="11"/>
        <v>31250</v>
      </c>
      <c r="AH25" s="4">
        <f t="shared" si="11"/>
        <v>31250</v>
      </c>
      <c r="AI25" s="4">
        <f t="shared" si="11"/>
        <v>31250</v>
      </c>
      <c r="AJ25" s="4">
        <f t="shared" si="11"/>
        <v>31250</v>
      </c>
      <c r="AK25" s="4">
        <f t="shared" si="11"/>
        <v>31250</v>
      </c>
      <c r="AL25" s="4">
        <f t="shared" si="11"/>
        <v>31250</v>
      </c>
      <c r="AM25" s="4">
        <f t="shared" si="11"/>
        <v>41666.666666666664</v>
      </c>
      <c r="AN25" s="4">
        <f t="shared" si="11"/>
        <v>41666.666666666664</v>
      </c>
      <c r="AO25" s="4">
        <f t="shared" si="11"/>
        <v>41666.666666666664</v>
      </c>
      <c r="AP25" s="4">
        <f t="shared" si="11"/>
        <v>41666.666666666664</v>
      </c>
      <c r="AQ25" s="4">
        <f t="shared" si="11"/>
        <v>41666.666666666664</v>
      </c>
      <c r="AR25" s="4">
        <f t="shared" si="11"/>
        <v>41666.666666666664</v>
      </c>
      <c r="AS25" s="4">
        <f t="shared" si="11"/>
        <v>41666.666666666664</v>
      </c>
      <c r="AT25" s="4">
        <f t="shared" si="11"/>
        <v>41666.666666666664</v>
      </c>
      <c r="AU25" s="4">
        <f t="shared" si="11"/>
        <v>41666.666666666664</v>
      </c>
      <c r="AV25" s="4">
        <f t="shared" si="11"/>
        <v>41666.666666666664</v>
      </c>
      <c r="AW25" s="4">
        <f t="shared" si="11"/>
        <v>41666.666666666664</v>
      </c>
      <c r="AX25" s="4">
        <f t="shared" si="11"/>
        <v>41666.666666666664</v>
      </c>
    </row>
    <row r="26" spans="1:50" x14ac:dyDescent="0.25">
      <c r="A26" s="9" t="s">
        <v>73</v>
      </c>
      <c r="C26" s="4">
        <f>$B63/12*C63</f>
        <v>12500</v>
      </c>
      <c r="D26" s="4">
        <f t="shared" ref="D26:AX26" si="12">$B63/12*D63</f>
        <v>12500</v>
      </c>
      <c r="E26" s="4">
        <f t="shared" si="12"/>
        <v>12500</v>
      </c>
      <c r="F26" s="4">
        <f t="shared" si="12"/>
        <v>25000</v>
      </c>
      <c r="G26" s="4">
        <f t="shared" si="12"/>
        <v>25000</v>
      </c>
      <c r="H26" s="4">
        <f t="shared" si="12"/>
        <v>25000</v>
      </c>
      <c r="I26" s="4">
        <f t="shared" si="12"/>
        <v>25000</v>
      </c>
      <c r="J26" s="4">
        <f t="shared" si="12"/>
        <v>25000</v>
      </c>
      <c r="K26" s="4">
        <f t="shared" si="12"/>
        <v>25000</v>
      </c>
      <c r="L26" s="4">
        <f t="shared" si="12"/>
        <v>25000</v>
      </c>
      <c r="M26" s="4">
        <f t="shared" si="12"/>
        <v>25000</v>
      </c>
      <c r="N26" s="4">
        <f t="shared" si="12"/>
        <v>25000</v>
      </c>
      <c r="O26" s="4">
        <f t="shared" si="12"/>
        <v>37500</v>
      </c>
      <c r="P26" s="4">
        <f t="shared" si="12"/>
        <v>37500</v>
      </c>
      <c r="Q26" s="4">
        <f t="shared" si="12"/>
        <v>37500</v>
      </c>
      <c r="R26" s="4">
        <f t="shared" si="12"/>
        <v>37500</v>
      </c>
      <c r="S26" s="4">
        <f t="shared" si="12"/>
        <v>37500</v>
      </c>
      <c r="T26" s="4">
        <f t="shared" si="12"/>
        <v>37500</v>
      </c>
      <c r="U26" s="4">
        <f t="shared" si="12"/>
        <v>37500</v>
      </c>
      <c r="V26" s="4">
        <f t="shared" si="12"/>
        <v>37500</v>
      </c>
      <c r="W26" s="4">
        <f t="shared" si="12"/>
        <v>37500</v>
      </c>
      <c r="X26" s="4">
        <f t="shared" si="12"/>
        <v>37500</v>
      </c>
      <c r="Y26" s="4">
        <f t="shared" si="12"/>
        <v>37500</v>
      </c>
      <c r="Z26" s="4">
        <f t="shared" si="12"/>
        <v>37500</v>
      </c>
      <c r="AA26" s="4">
        <f t="shared" si="12"/>
        <v>50000</v>
      </c>
      <c r="AB26" s="4">
        <f t="shared" si="12"/>
        <v>50000</v>
      </c>
      <c r="AC26" s="4">
        <f t="shared" si="12"/>
        <v>50000</v>
      </c>
      <c r="AD26" s="4">
        <f t="shared" si="12"/>
        <v>50000</v>
      </c>
      <c r="AE26" s="4">
        <f t="shared" si="12"/>
        <v>50000</v>
      </c>
      <c r="AF26" s="4">
        <f t="shared" si="12"/>
        <v>50000</v>
      </c>
      <c r="AG26" s="4">
        <f t="shared" si="12"/>
        <v>50000</v>
      </c>
      <c r="AH26" s="4">
        <f t="shared" si="12"/>
        <v>50000</v>
      </c>
      <c r="AI26" s="4">
        <f t="shared" si="12"/>
        <v>50000</v>
      </c>
      <c r="AJ26" s="4">
        <f t="shared" si="12"/>
        <v>50000</v>
      </c>
      <c r="AK26" s="4">
        <f t="shared" si="12"/>
        <v>50000</v>
      </c>
      <c r="AL26" s="4">
        <f t="shared" si="12"/>
        <v>50000</v>
      </c>
      <c r="AM26" s="4">
        <f t="shared" si="12"/>
        <v>62500</v>
      </c>
      <c r="AN26" s="4">
        <f t="shared" si="12"/>
        <v>62500</v>
      </c>
      <c r="AO26" s="4">
        <f t="shared" si="12"/>
        <v>62500</v>
      </c>
      <c r="AP26" s="4">
        <f t="shared" si="12"/>
        <v>62500</v>
      </c>
      <c r="AQ26" s="4">
        <f t="shared" si="12"/>
        <v>62500</v>
      </c>
      <c r="AR26" s="4">
        <f t="shared" si="12"/>
        <v>62500</v>
      </c>
      <c r="AS26" s="4">
        <f t="shared" si="12"/>
        <v>62500</v>
      </c>
      <c r="AT26" s="4">
        <f t="shared" si="12"/>
        <v>62500</v>
      </c>
      <c r="AU26" s="4">
        <f t="shared" si="12"/>
        <v>62500</v>
      </c>
      <c r="AV26" s="4">
        <f t="shared" si="12"/>
        <v>62500</v>
      </c>
      <c r="AW26" s="4">
        <f t="shared" si="12"/>
        <v>62500</v>
      </c>
      <c r="AX26" s="4">
        <f t="shared" si="12"/>
        <v>62500</v>
      </c>
    </row>
    <row r="27" spans="1:50" x14ac:dyDescent="0.25">
      <c r="A27" t="s">
        <v>74</v>
      </c>
      <c r="C27" s="4">
        <f>$B64/12*C64</f>
        <v>14583.333333333334</v>
      </c>
      <c r="D27" s="4">
        <f t="shared" ref="D27:AX27" si="13">$B64/12*D64</f>
        <v>14583.333333333334</v>
      </c>
      <c r="E27" s="4">
        <f t="shared" si="13"/>
        <v>14583.333333333334</v>
      </c>
      <c r="F27" s="4">
        <f t="shared" si="13"/>
        <v>14583.333333333334</v>
      </c>
      <c r="G27" s="4">
        <f t="shared" si="13"/>
        <v>14583.333333333334</v>
      </c>
      <c r="H27" s="4">
        <f t="shared" si="13"/>
        <v>14583.333333333334</v>
      </c>
      <c r="I27" s="4">
        <f t="shared" si="13"/>
        <v>29166.666666666668</v>
      </c>
      <c r="J27" s="4">
        <f t="shared" si="13"/>
        <v>29166.666666666668</v>
      </c>
      <c r="K27" s="4">
        <f t="shared" si="13"/>
        <v>29166.666666666668</v>
      </c>
      <c r="L27" s="4">
        <f t="shared" si="13"/>
        <v>29166.666666666668</v>
      </c>
      <c r="M27" s="4">
        <f t="shared" si="13"/>
        <v>29166.666666666668</v>
      </c>
      <c r="N27" s="4">
        <f t="shared" si="13"/>
        <v>29166.666666666668</v>
      </c>
      <c r="O27" s="4">
        <f t="shared" si="13"/>
        <v>43750</v>
      </c>
      <c r="P27" s="4">
        <f t="shared" si="13"/>
        <v>43750</v>
      </c>
      <c r="Q27" s="4">
        <f t="shared" si="13"/>
        <v>43750</v>
      </c>
      <c r="R27" s="4">
        <f t="shared" si="13"/>
        <v>43750</v>
      </c>
      <c r="S27" s="4">
        <f t="shared" si="13"/>
        <v>43750</v>
      </c>
      <c r="T27" s="4">
        <f t="shared" si="13"/>
        <v>43750</v>
      </c>
      <c r="U27" s="4">
        <f t="shared" si="13"/>
        <v>43750</v>
      </c>
      <c r="V27" s="4">
        <f t="shared" si="13"/>
        <v>43750</v>
      </c>
      <c r="W27" s="4">
        <f t="shared" si="13"/>
        <v>43750</v>
      </c>
      <c r="X27" s="4">
        <f t="shared" si="13"/>
        <v>43750</v>
      </c>
      <c r="Y27" s="4">
        <f t="shared" si="13"/>
        <v>43750</v>
      </c>
      <c r="Z27" s="4">
        <f t="shared" si="13"/>
        <v>43750</v>
      </c>
      <c r="AA27" s="4">
        <f t="shared" si="13"/>
        <v>58333.333333333336</v>
      </c>
      <c r="AB27" s="4">
        <f t="shared" si="13"/>
        <v>58333.333333333336</v>
      </c>
      <c r="AC27" s="4">
        <f t="shared" si="13"/>
        <v>58333.333333333336</v>
      </c>
      <c r="AD27" s="4">
        <f t="shared" si="13"/>
        <v>58333.333333333336</v>
      </c>
      <c r="AE27" s="4">
        <f t="shared" si="13"/>
        <v>58333.333333333336</v>
      </c>
      <c r="AF27" s="4">
        <f t="shared" si="13"/>
        <v>58333.333333333336</v>
      </c>
      <c r="AG27" s="4">
        <f t="shared" si="13"/>
        <v>58333.333333333336</v>
      </c>
      <c r="AH27" s="4">
        <f t="shared" si="13"/>
        <v>58333.333333333336</v>
      </c>
      <c r="AI27" s="4">
        <f t="shared" si="13"/>
        <v>58333.333333333336</v>
      </c>
      <c r="AJ27" s="4">
        <f t="shared" si="13"/>
        <v>58333.333333333336</v>
      </c>
      <c r="AK27" s="4">
        <f t="shared" si="13"/>
        <v>58333.333333333336</v>
      </c>
      <c r="AL27" s="4">
        <f t="shared" si="13"/>
        <v>58333.333333333336</v>
      </c>
      <c r="AM27" s="4">
        <f t="shared" si="13"/>
        <v>72916.666666666672</v>
      </c>
      <c r="AN27" s="4">
        <f t="shared" si="13"/>
        <v>72916.666666666672</v>
      </c>
      <c r="AO27" s="4">
        <f t="shared" si="13"/>
        <v>72916.666666666672</v>
      </c>
      <c r="AP27" s="4">
        <f t="shared" si="13"/>
        <v>72916.666666666672</v>
      </c>
      <c r="AQ27" s="4">
        <f t="shared" si="13"/>
        <v>72916.666666666672</v>
      </c>
      <c r="AR27" s="4">
        <f t="shared" si="13"/>
        <v>72916.666666666672</v>
      </c>
      <c r="AS27" s="4">
        <f t="shared" si="13"/>
        <v>72916.666666666672</v>
      </c>
      <c r="AT27" s="4">
        <f t="shared" si="13"/>
        <v>72916.666666666672</v>
      </c>
      <c r="AU27" s="4">
        <f t="shared" si="13"/>
        <v>72916.666666666672</v>
      </c>
      <c r="AV27" s="4">
        <f t="shared" si="13"/>
        <v>72916.666666666672</v>
      </c>
      <c r="AW27" s="4">
        <f t="shared" si="13"/>
        <v>72916.666666666672</v>
      </c>
      <c r="AX27" s="4">
        <f t="shared" si="13"/>
        <v>72916.666666666672</v>
      </c>
    </row>
    <row r="28" spans="1:50" x14ac:dyDescent="0.25">
      <c r="A28" t="s">
        <v>76</v>
      </c>
      <c r="C28" s="7">
        <f>SUM(C23:C27)*C66</f>
        <v>9687.5</v>
      </c>
      <c r="D28" s="7">
        <f t="shared" ref="D28:AX28" si="14">SUM(D23:D27)*D66</f>
        <v>9687.5</v>
      </c>
      <c r="E28" s="7">
        <f t="shared" si="14"/>
        <v>9687.5</v>
      </c>
      <c r="F28" s="7">
        <f t="shared" si="14"/>
        <v>12812.5</v>
      </c>
      <c r="G28" s="7">
        <f t="shared" si="14"/>
        <v>12812.5</v>
      </c>
      <c r="H28" s="7">
        <f t="shared" si="14"/>
        <v>12812.5</v>
      </c>
      <c r="I28" s="7">
        <f t="shared" si="14"/>
        <v>23645.833333333332</v>
      </c>
      <c r="J28" s="7">
        <f t="shared" si="14"/>
        <v>23645.833333333332</v>
      </c>
      <c r="K28" s="7">
        <f t="shared" si="14"/>
        <v>23645.833333333332</v>
      </c>
      <c r="L28" s="7">
        <f t="shared" si="14"/>
        <v>23645.833333333332</v>
      </c>
      <c r="M28" s="7">
        <f t="shared" si="14"/>
        <v>23645.833333333332</v>
      </c>
      <c r="N28" s="7">
        <f t="shared" si="14"/>
        <v>23645.833333333332</v>
      </c>
      <c r="O28" s="7">
        <f t="shared" si="14"/>
        <v>37604.166666666672</v>
      </c>
      <c r="P28" s="7">
        <f t="shared" si="14"/>
        <v>37604.166666666672</v>
      </c>
      <c r="Q28" s="7">
        <f t="shared" si="14"/>
        <v>37604.166666666672</v>
      </c>
      <c r="R28" s="7">
        <f t="shared" si="14"/>
        <v>37604.166666666672</v>
      </c>
      <c r="S28" s="7">
        <f t="shared" si="14"/>
        <v>37604.166666666672</v>
      </c>
      <c r="T28" s="7">
        <f t="shared" si="14"/>
        <v>37604.166666666672</v>
      </c>
      <c r="U28" s="7">
        <f t="shared" si="14"/>
        <v>37604.166666666672</v>
      </c>
      <c r="V28" s="7">
        <f t="shared" si="14"/>
        <v>37604.166666666672</v>
      </c>
      <c r="W28" s="7">
        <f t="shared" si="14"/>
        <v>37604.166666666672</v>
      </c>
      <c r="X28" s="7">
        <f t="shared" si="14"/>
        <v>37604.166666666672</v>
      </c>
      <c r="Y28" s="7">
        <f t="shared" si="14"/>
        <v>37604.166666666672</v>
      </c>
      <c r="Z28" s="7">
        <f t="shared" si="14"/>
        <v>37604.166666666672</v>
      </c>
      <c r="AA28" s="7">
        <f t="shared" si="14"/>
        <v>51562.5</v>
      </c>
      <c r="AB28" s="7">
        <f t="shared" si="14"/>
        <v>51562.5</v>
      </c>
      <c r="AC28" s="7">
        <f t="shared" si="14"/>
        <v>51562.5</v>
      </c>
      <c r="AD28" s="7">
        <f t="shared" si="14"/>
        <v>51562.5</v>
      </c>
      <c r="AE28" s="7">
        <f t="shared" si="14"/>
        <v>51562.5</v>
      </c>
      <c r="AF28" s="7">
        <f t="shared" si="14"/>
        <v>51562.5</v>
      </c>
      <c r="AG28" s="7">
        <f t="shared" si="14"/>
        <v>51562.5</v>
      </c>
      <c r="AH28" s="7">
        <f t="shared" si="14"/>
        <v>51562.5</v>
      </c>
      <c r="AI28" s="7">
        <f t="shared" si="14"/>
        <v>51562.5</v>
      </c>
      <c r="AJ28" s="7">
        <f t="shared" si="14"/>
        <v>51562.5</v>
      </c>
      <c r="AK28" s="7">
        <f t="shared" si="14"/>
        <v>51562.5</v>
      </c>
      <c r="AL28" s="7">
        <f t="shared" si="14"/>
        <v>51562.5</v>
      </c>
      <c r="AM28" s="7">
        <f t="shared" si="14"/>
        <v>65520.833333333328</v>
      </c>
      <c r="AN28" s="7">
        <f t="shared" si="14"/>
        <v>65520.833333333328</v>
      </c>
      <c r="AO28" s="7">
        <f t="shared" si="14"/>
        <v>65520.833333333328</v>
      </c>
      <c r="AP28" s="7">
        <f t="shared" si="14"/>
        <v>65520.833333333328</v>
      </c>
      <c r="AQ28" s="7">
        <f t="shared" si="14"/>
        <v>65520.833333333328</v>
      </c>
      <c r="AR28" s="7">
        <f t="shared" si="14"/>
        <v>65520.833333333328</v>
      </c>
      <c r="AS28" s="7">
        <f t="shared" si="14"/>
        <v>65520.833333333328</v>
      </c>
      <c r="AT28" s="7">
        <f t="shared" si="14"/>
        <v>65520.833333333328</v>
      </c>
      <c r="AU28" s="7">
        <f t="shared" si="14"/>
        <v>65520.833333333328</v>
      </c>
      <c r="AV28" s="7">
        <f t="shared" si="14"/>
        <v>65520.833333333328</v>
      </c>
      <c r="AW28" s="7">
        <f t="shared" si="14"/>
        <v>65520.833333333328</v>
      </c>
      <c r="AX28" s="7">
        <f t="shared" si="14"/>
        <v>65520.833333333328</v>
      </c>
    </row>
    <row r="29" spans="1:50" s="10" customFormat="1" x14ac:dyDescent="0.25">
      <c r="A29" s="10" t="s">
        <v>91</v>
      </c>
      <c r="C29" s="19">
        <f>SUM(C23:C28)</f>
        <v>48437.5</v>
      </c>
      <c r="D29" s="19">
        <f t="shared" ref="D29:AX29" si="15">SUM(D23:D28)</f>
        <v>48437.5</v>
      </c>
      <c r="E29" s="19">
        <f t="shared" si="15"/>
        <v>48437.5</v>
      </c>
      <c r="F29" s="19">
        <f t="shared" si="15"/>
        <v>64062.5</v>
      </c>
      <c r="G29" s="19">
        <f t="shared" si="15"/>
        <v>64062.5</v>
      </c>
      <c r="H29" s="19">
        <f t="shared" si="15"/>
        <v>64062.5</v>
      </c>
      <c r="I29" s="19">
        <f t="shared" si="15"/>
        <v>118229.16666666666</v>
      </c>
      <c r="J29" s="19">
        <f t="shared" si="15"/>
        <v>118229.16666666666</v>
      </c>
      <c r="K29" s="19">
        <f t="shared" si="15"/>
        <v>118229.16666666666</v>
      </c>
      <c r="L29" s="19">
        <f t="shared" si="15"/>
        <v>118229.16666666666</v>
      </c>
      <c r="M29" s="19">
        <f t="shared" si="15"/>
        <v>118229.16666666666</v>
      </c>
      <c r="N29" s="19">
        <f t="shared" si="15"/>
        <v>118229.16666666666</v>
      </c>
      <c r="O29" s="19">
        <f t="shared" si="15"/>
        <v>188020.83333333337</v>
      </c>
      <c r="P29" s="19">
        <f t="shared" si="15"/>
        <v>188020.83333333337</v>
      </c>
      <c r="Q29" s="19">
        <f t="shared" si="15"/>
        <v>188020.83333333337</v>
      </c>
      <c r="R29" s="19">
        <f t="shared" si="15"/>
        <v>188020.83333333337</v>
      </c>
      <c r="S29" s="19">
        <f t="shared" si="15"/>
        <v>188020.83333333337</v>
      </c>
      <c r="T29" s="19">
        <f t="shared" si="15"/>
        <v>188020.83333333337</v>
      </c>
      <c r="U29" s="19">
        <f t="shared" si="15"/>
        <v>188020.83333333337</v>
      </c>
      <c r="V29" s="19">
        <f t="shared" si="15"/>
        <v>188020.83333333337</v>
      </c>
      <c r="W29" s="19">
        <f t="shared" si="15"/>
        <v>188020.83333333337</v>
      </c>
      <c r="X29" s="19">
        <f t="shared" si="15"/>
        <v>188020.83333333337</v>
      </c>
      <c r="Y29" s="19">
        <f t="shared" si="15"/>
        <v>188020.83333333337</v>
      </c>
      <c r="Z29" s="19">
        <f t="shared" si="15"/>
        <v>188020.83333333337</v>
      </c>
      <c r="AA29" s="19">
        <f t="shared" si="15"/>
        <v>257812.5</v>
      </c>
      <c r="AB29" s="19">
        <f t="shared" si="15"/>
        <v>257812.5</v>
      </c>
      <c r="AC29" s="19">
        <f t="shared" si="15"/>
        <v>257812.5</v>
      </c>
      <c r="AD29" s="19">
        <f t="shared" si="15"/>
        <v>257812.5</v>
      </c>
      <c r="AE29" s="19">
        <f t="shared" si="15"/>
        <v>257812.5</v>
      </c>
      <c r="AF29" s="19">
        <f t="shared" si="15"/>
        <v>257812.5</v>
      </c>
      <c r="AG29" s="19">
        <f t="shared" si="15"/>
        <v>257812.5</v>
      </c>
      <c r="AH29" s="19">
        <f t="shared" si="15"/>
        <v>257812.5</v>
      </c>
      <c r="AI29" s="19">
        <f t="shared" si="15"/>
        <v>257812.5</v>
      </c>
      <c r="AJ29" s="19">
        <f t="shared" si="15"/>
        <v>257812.5</v>
      </c>
      <c r="AK29" s="19">
        <f t="shared" si="15"/>
        <v>257812.5</v>
      </c>
      <c r="AL29" s="19">
        <f t="shared" si="15"/>
        <v>257812.5</v>
      </c>
      <c r="AM29" s="19">
        <f t="shared" si="15"/>
        <v>327604.16666666663</v>
      </c>
      <c r="AN29" s="19">
        <f t="shared" si="15"/>
        <v>327604.16666666663</v>
      </c>
      <c r="AO29" s="19">
        <f t="shared" si="15"/>
        <v>327604.16666666663</v>
      </c>
      <c r="AP29" s="19">
        <f t="shared" si="15"/>
        <v>327604.16666666663</v>
      </c>
      <c r="AQ29" s="19">
        <f t="shared" si="15"/>
        <v>327604.16666666663</v>
      </c>
      <c r="AR29" s="19">
        <f t="shared" si="15"/>
        <v>327604.16666666663</v>
      </c>
      <c r="AS29" s="19">
        <f t="shared" si="15"/>
        <v>327604.16666666663</v>
      </c>
      <c r="AT29" s="19">
        <f t="shared" si="15"/>
        <v>327604.16666666663</v>
      </c>
      <c r="AU29" s="19">
        <f t="shared" si="15"/>
        <v>327604.16666666663</v>
      </c>
      <c r="AV29" s="19">
        <f t="shared" si="15"/>
        <v>327604.16666666663</v>
      </c>
      <c r="AW29" s="19">
        <f t="shared" si="15"/>
        <v>327604.16666666663</v>
      </c>
      <c r="AX29" s="19">
        <f t="shared" si="15"/>
        <v>327604.16666666663</v>
      </c>
    </row>
    <row r="30" spans="1:50" s="10" customFormat="1" x14ac:dyDescent="0.2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 s="10" customFormat="1" x14ac:dyDescent="0.25">
      <c r="A31" s="2" t="s">
        <v>92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 s="10" customFormat="1" x14ac:dyDescent="0.25">
      <c r="A32" t="s">
        <v>48</v>
      </c>
      <c r="C32" s="24">
        <f>C69</f>
        <v>5000</v>
      </c>
      <c r="D32" s="24">
        <f t="shared" ref="D32:AX32" si="16">D69</f>
        <v>7500</v>
      </c>
      <c r="E32" s="24">
        <f t="shared" si="16"/>
        <v>10000</v>
      </c>
      <c r="F32" s="24">
        <f t="shared" si="16"/>
        <v>10000</v>
      </c>
      <c r="G32" s="24">
        <f t="shared" si="16"/>
        <v>10000</v>
      </c>
      <c r="H32" s="24">
        <f t="shared" si="16"/>
        <v>10000</v>
      </c>
      <c r="I32" s="24">
        <f t="shared" si="16"/>
        <v>15000</v>
      </c>
      <c r="J32" s="24">
        <f t="shared" si="16"/>
        <v>15000</v>
      </c>
      <c r="K32" s="24">
        <f t="shared" si="16"/>
        <v>15000</v>
      </c>
      <c r="L32" s="24">
        <f t="shared" si="16"/>
        <v>15000</v>
      </c>
      <c r="M32" s="24">
        <f t="shared" si="16"/>
        <v>15000</v>
      </c>
      <c r="N32" s="24">
        <f t="shared" si="16"/>
        <v>15000</v>
      </c>
      <c r="O32" s="24">
        <f t="shared" si="16"/>
        <v>16125</v>
      </c>
      <c r="P32" s="24">
        <f t="shared" si="16"/>
        <v>17334.375</v>
      </c>
      <c r="Q32" s="24">
        <f t="shared" si="16"/>
        <v>18634.453125</v>
      </c>
      <c r="R32" s="24">
        <f t="shared" si="16"/>
        <v>20032.037109375</v>
      </c>
      <c r="S32" s="24">
        <f t="shared" si="16"/>
        <v>21534.439892578124</v>
      </c>
      <c r="T32" s="24">
        <f t="shared" si="16"/>
        <v>23149.522884521484</v>
      </c>
      <c r="U32" s="24">
        <f t="shared" si="16"/>
        <v>24885.737100860595</v>
      </c>
      <c r="V32" s="24">
        <f t="shared" si="16"/>
        <v>26752.167383425138</v>
      </c>
      <c r="W32" s="24">
        <f t="shared" si="16"/>
        <v>28758.579937182021</v>
      </c>
      <c r="X32" s="24">
        <f t="shared" si="16"/>
        <v>30915.473432470673</v>
      </c>
      <c r="Y32" s="24">
        <f t="shared" si="16"/>
        <v>33234.133939905973</v>
      </c>
      <c r="Z32" s="24">
        <f t="shared" si="16"/>
        <v>35726.693985398917</v>
      </c>
      <c r="AA32" s="24">
        <f t="shared" si="16"/>
        <v>38406.196034303837</v>
      </c>
      <c r="AB32" s="24">
        <f t="shared" si="16"/>
        <v>41286.66073687662</v>
      </c>
      <c r="AC32" s="24">
        <f t="shared" si="16"/>
        <v>44383.160292142362</v>
      </c>
      <c r="AD32" s="24">
        <f t="shared" si="16"/>
        <v>47711.897314053036</v>
      </c>
      <c r="AE32" s="24">
        <f t="shared" si="16"/>
        <v>51290.289612607012</v>
      </c>
      <c r="AF32" s="24">
        <f t="shared" si="16"/>
        <v>55137.061333552534</v>
      </c>
      <c r="AG32" s="24">
        <f t="shared" si="16"/>
        <v>59272.340933568972</v>
      </c>
      <c r="AH32" s="24">
        <f t="shared" si="16"/>
        <v>63717.766503586645</v>
      </c>
      <c r="AI32" s="24">
        <f t="shared" si="16"/>
        <v>68496.59899135564</v>
      </c>
      <c r="AJ32" s="24">
        <f t="shared" si="16"/>
        <v>73633.843915707315</v>
      </c>
      <c r="AK32" s="24">
        <f t="shared" si="16"/>
        <v>79156.382209385367</v>
      </c>
      <c r="AL32" s="24">
        <f t="shared" si="16"/>
        <v>85093.11087508926</v>
      </c>
      <c r="AM32" s="24">
        <f t="shared" si="16"/>
        <v>91475.094190720949</v>
      </c>
      <c r="AN32" s="24">
        <f t="shared" si="16"/>
        <v>98335.726255025016</v>
      </c>
      <c r="AO32" s="24">
        <f t="shared" si="16"/>
        <v>105710.90572415189</v>
      </c>
      <c r="AP32" s="24">
        <f t="shared" si="16"/>
        <v>113639.22365346328</v>
      </c>
      <c r="AQ32" s="24">
        <f t="shared" si="16"/>
        <v>122162.16542747302</v>
      </c>
      <c r="AR32" s="24">
        <f t="shared" si="16"/>
        <v>131324.3278345335</v>
      </c>
      <c r="AS32" s="24">
        <f t="shared" si="16"/>
        <v>141173.6524221235</v>
      </c>
      <c r="AT32" s="24">
        <f t="shared" si="16"/>
        <v>151761.67635378276</v>
      </c>
      <c r="AU32" s="24">
        <f t="shared" si="16"/>
        <v>163143.80208031647</v>
      </c>
      <c r="AV32" s="24">
        <f t="shared" si="16"/>
        <v>175379.58723634019</v>
      </c>
      <c r="AW32" s="24">
        <f t="shared" si="16"/>
        <v>188533.0562790657</v>
      </c>
      <c r="AX32" s="24">
        <f t="shared" si="16"/>
        <v>202673.0354999956</v>
      </c>
    </row>
    <row r="33" spans="1:50" s="10" customFormat="1" x14ac:dyDescent="0.25">
      <c r="A33" t="s">
        <v>78</v>
      </c>
      <c r="C33" s="4">
        <f>C70</f>
        <v>7500</v>
      </c>
      <c r="D33" s="4">
        <f t="shared" ref="D33:AX33" si="17">D70</f>
        <v>7500</v>
      </c>
      <c r="E33" s="4">
        <f t="shared" si="17"/>
        <v>7500</v>
      </c>
      <c r="F33" s="4">
        <f t="shared" si="17"/>
        <v>7500</v>
      </c>
      <c r="G33" s="4">
        <f t="shared" si="17"/>
        <v>7500</v>
      </c>
      <c r="H33" s="4">
        <f t="shared" si="17"/>
        <v>7500</v>
      </c>
      <c r="I33" s="4">
        <f t="shared" si="17"/>
        <v>7500</v>
      </c>
      <c r="J33" s="4">
        <f t="shared" si="17"/>
        <v>7500</v>
      </c>
      <c r="K33" s="4">
        <f t="shared" si="17"/>
        <v>7500</v>
      </c>
      <c r="L33" s="4">
        <f t="shared" si="17"/>
        <v>7500</v>
      </c>
      <c r="M33" s="4">
        <f t="shared" si="17"/>
        <v>7500</v>
      </c>
      <c r="N33" s="4">
        <f t="shared" si="17"/>
        <v>7500</v>
      </c>
      <c r="O33" s="4">
        <f t="shared" si="17"/>
        <v>7500</v>
      </c>
      <c r="P33" s="4">
        <f t="shared" si="17"/>
        <v>7500</v>
      </c>
      <c r="Q33" s="4">
        <f t="shared" si="17"/>
        <v>7500</v>
      </c>
      <c r="R33" s="4">
        <f t="shared" si="17"/>
        <v>7500</v>
      </c>
      <c r="S33" s="4">
        <f t="shared" si="17"/>
        <v>7500</v>
      </c>
      <c r="T33" s="4">
        <f t="shared" si="17"/>
        <v>7500</v>
      </c>
      <c r="U33" s="4">
        <f t="shared" si="17"/>
        <v>7500</v>
      </c>
      <c r="V33" s="4">
        <f t="shared" si="17"/>
        <v>7500</v>
      </c>
      <c r="W33" s="4">
        <f t="shared" si="17"/>
        <v>7500</v>
      </c>
      <c r="X33" s="4">
        <f t="shared" si="17"/>
        <v>7500</v>
      </c>
      <c r="Y33" s="4">
        <f t="shared" si="17"/>
        <v>7500</v>
      </c>
      <c r="Z33" s="4">
        <f t="shared" si="17"/>
        <v>7500</v>
      </c>
      <c r="AA33" s="4">
        <f t="shared" si="17"/>
        <v>7500</v>
      </c>
      <c r="AB33" s="4">
        <f t="shared" si="17"/>
        <v>7500</v>
      </c>
      <c r="AC33" s="4">
        <f t="shared" si="17"/>
        <v>7500</v>
      </c>
      <c r="AD33" s="4">
        <f t="shared" si="17"/>
        <v>7500</v>
      </c>
      <c r="AE33" s="4">
        <f t="shared" si="17"/>
        <v>7500</v>
      </c>
      <c r="AF33" s="4">
        <f t="shared" si="17"/>
        <v>7500</v>
      </c>
      <c r="AG33" s="4">
        <f t="shared" si="17"/>
        <v>7500</v>
      </c>
      <c r="AH33" s="4">
        <f t="shared" si="17"/>
        <v>7500</v>
      </c>
      <c r="AI33" s="4">
        <f t="shared" si="17"/>
        <v>7500</v>
      </c>
      <c r="AJ33" s="4">
        <f t="shared" si="17"/>
        <v>7500</v>
      </c>
      <c r="AK33" s="4">
        <f t="shared" si="17"/>
        <v>7500</v>
      </c>
      <c r="AL33" s="4">
        <f t="shared" si="17"/>
        <v>7500</v>
      </c>
      <c r="AM33" s="4">
        <f t="shared" si="17"/>
        <v>7500</v>
      </c>
      <c r="AN33" s="4">
        <f t="shared" si="17"/>
        <v>7500</v>
      </c>
      <c r="AO33" s="4">
        <f t="shared" si="17"/>
        <v>7500</v>
      </c>
      <c r="AP33" s="4">
        <f t="shared" si="17"/>
        <v>7500</v>
      </c>
      <c r="AQ33" s="4">
        <f t="shared" si="17"/>
        <v>7500</v>
      </c>
      <c r="AR33" s="4">
        <f t="shared" si="17"/>
        <v>7500</v>
      </c>
      <c r="AS33" s="4">
        <f t="shared" si="17"/>
        <v>7500</v>
      </c>
      <c r="AT33" s="4">
        <f t="shared" si="17"/>
        <v>7500</v>
      </c>
      <c r="AU33" s="4">
        <f t="shared" si="17"/>
        <v>7500</v>
      </c>
      <c r="AV33" s="4">
        <f t="shared" si="17"/>
        <v>7500</v>
      </c>
      <c r="AW33" s="4">
        <f t="shared" si="17"/>
        <v>7500</v>
      </c>
      <c r="AX33" s="4">
        <f t="shared" si="17"/>
        <v>7500</v>
      </c>
    </row>
    <row r="34" spans="1:50" s="10" customFormat="1" x14ac:dyDescent="0.25">
      <c r="A34" t="s">
        <v>79</v>
      </c>
      <c r="C34" s="4">
        <f>C71</f>
        <v>5000</v>
      </c>
      <c r="D34" s="4">
        <f t="shared" ref="D34:AX34" si="18">D71</f>
        <v>5000</v>
      </c>
      <c r="E34" s="4">
        <f t="shared" si="18"/>
        <v>5000</v>
      </c>
      <c r="F34" s="4">
        <f t="shared" si="18"/>
        <v>5000</v>
      </c>
      <c r="G34" s="4">
        <f t="shared" si="18"/>
        <v>5000</v>
      </c>
      <c r="H34" s="4">
        <f t="shared" si="18"/>
        <v>5000</v>
      </c>
      <c r="I34" s="4">
        <f t="shared" si="18"/>
        <v>5000</v>
      </c>
      <c r="J34" s="4">
        <f t="shared" si="18"/>
        <v>5000</v>
      </c>
      <c r="K34" s="4">
        <f t="shared" si="18"/>
        <v>5000</v>
      </c>
      <c r="L34" s="4">
        <f t="shared" si="18"/>
        <v>5000</v>
      </c>
      <c r="M34" s="4">
        <f t="shared" si="18"/>
        <v>5000</v>
      </c>
      <c r="N34" s="4">
        <f t="shared" si="18"/>
        <v>5000</v>
      </c>
      <c r="O34" s="4">
        <f t="shared" si="18"/>
        <v>15000</v>
      </c>
      <c r="P34" s="4">
        <f t="shared" si="18"/>
        <v>15000</v>
      </c>
      <c r="Q34" s="4">
        <f t="shared" si="18"/>
        <v>15000</v>
      </c>
      <c r="R34" s="4">
        <f t="shared" si="18"/>
        <v>15000</v>
      </c>
      <c r="S34" s="4">
        <f t="shared" si="18"/>
        <v>15000</v>
      </c>
      <c r="T34" s="4">
        <f t="shared" si="18"/>
        <v>15000</v>
      </c>
      <c r="U34" s="4">
        <f t="shared" si="18"/>
        <v>15000</v>
      </c>
      <c r="V34" s="4">
        <f t="shared" si="18"/>
        <v>15000</v>
      </c>
      <c r="W34" s="4">
        <f t="shared" si="18"/>
        <v>15000</v>
      </c>
      <c r="X34" s="4">
        <f t="shared" si="18"/>
        <v>15000</v>
      </c>
      <c r="Y34" s="4">
        <f t="shared" si="18"/>
        <v>15000</v>
      </c>
      <c r="Z34" s="4">
        <f t="shared" si="18"/>
        <v>15000</v>
      </c>
      <c r="AA34" s="4">
        <f t="shared" si="18"/>
        <v>15000</v>
      </c>
      <c r="AB34" s="4">
        <f t="shared" si="18"/>
        <v>15000</v>
      </c>
      <c r="AC34" s="4">
        <f t="shared" si="18"/>
        <v>15000</v>
      </c>
      <c r="AD34" s="4">
        <f t="shared" si="18"/>
        <v>15000</v>
      </c>
      <c r="AE34" s="4">
        <f t="shared" si="18"/>
        <v>15000</v>
      </c>
      <c r="AF34" s="4">
        <f t="shared" si="18"/>
        <v>15000</v>
      </c>
      <c r="AG34" s="4">
        <f t="shared" si="18"/>
        <v>15000</v>
      </c>
      <c r="AH34" s="4">
        <f t="shared" si="18"/>
        <v>15000</v>
      </c>
      <c r="AI34" s="4">
        <f t="shared" si="18"/>
        <v>15000</v>
      </c>
      <c r="AJ34" s="4">
        <f t="shared" si="18"/>
        <v>15000</v>
      </c>
      <c r="AK34" s="4">
        <f t="shared" si="18"/>
        <v>15000</v>
      </c>
      <c r="AL34" s="4">
        <f t="shared" si="18"/>
        <v>15000</v>
      </c>
      <c r="AM34" s="4">
        <f t="shared" si="18"/>
        <v>15000</v>
      </c>
      <c r="AN34" s="4">
        <f t="shared" si="18"/>
        <v>15000</v>
      </c>
      <c r="AO34" s="4">
        <f t="shared" si="18"/>
        <v>15000</v>
      </c>
      <c r="AP34" s="4">
        <f t="shared" si="18"/>
        <v>15000</v>
      </c>
      <c r="AQ34" s="4">
        <f t="shared" si="18"/>
        <v>15000</v>
      </c>
      <c r="AR34" s="4">
        <f t="shared" si="18"/>
        <v>15000</v>
      </c>
      <c r="AS34" s="4">
        <f t="shared" si="18"/>
        <v>15000</v>
      </c>
      <c r="AT34" s="4">
        <f t="shared" si="18"/>
        <v>15000</v>
      </c>
      <c r="AU34" s="4">
        <f t="shared" si="18"/>
        <v>15000</v>
      </c>
      <c r="AV34" s="4">
        <f t="shared" si="18"/>
        <v>15000</v>
      </c>
      <c r="AW34" s="4">
        <f t="shared" si="18"/>
        <v>15000</v>
      </c>
      <c r="AX34" s="4">
        <f t="shared" si="18"/>
        <v>15000</v>
      </c>
    </row>
    <row r="35" spans="1:50" s="10" customFormat="1" x14ac:dyDescent="0.25">
      <c r="A35" t="s">
        <v>80</v>
      </c>
      <c r="C35" s="7">
        <f>C7*C73</f>
        <v>485.71428571428578</v>
      </c>
      <c r="D35" s="7">
        <f t="shared" ref="D35:AX35" si="19">D7*D73</f>
        <v>1214.2857142857144</v>
      </c>
      <c r="E35" s="7">
        <f t="shared" si="19"/>
        <v>2112.8571428571427</v>
      </c>
      <c r="F35" s="7">
        <f t="shared" si="19"/>
        <v>3074.9761904761908</v>
      </c>
      <c r="G35" s="7">
        <f t="shared" si="19"/>
        <v>3917.0630952380957</v>
      </c>
      <c r="H35" s="7">
        <f t="shared" si="19"/>
        <v>4632.8369642857142</v>
      </c>
      <c r="I35" s="7">
        <f t="shared" si="19"/>
        <v>6147.9114196428573</v>
      </c>
      <c r="J35" s="7">
        <f t="shared" si="19"/>
        <v>7571.7247066964283</v>
      </c>
      <c r="K35" s="7">
        <f t="shared" si="19"/>
        <v>8781.9660006919639</v>
      </c>
      <c r="L35" s="7">
        <f t="shared" si="19"/>
        <v>10320.67110058817</v>
      </c>
      <c r="M35" s="7">
        <f t="shared" si="19"/>
        <v>11705.070435499945</v>
      </c>
      <c r="N35" s="7">
        <f t="shared" si="19"/>
        <v>12881.809870174953</v>
      </c>
      <c r="O35" s="7">
        <f t="shared" si="19"/>
        <v>14073.288389648711</v>
      </c>
      <c r="P35" s="7">
        <f t="shared" si="19"/>
        <v>15320.326381201403</v>
      </c>
      <c r="Q35" s="7">
        <f t="shared" si="19"/>
        <v>16632.161017771192</v>
      </c>
      <c r="R35" s="7">
        <f t="shared" si="19"/>
        <v>18017.961728386766</v>
      </c>
      <c r="S35" s="7">
        <f t="shared" si="19"/>
        <v>19486.939197156094</v>
      </c>
      <c r="T35" s="7">
        <f t="shared" si="19"/>
        <v>21048.445425212074</v>
      </c>
      <c r="U35" s="7">
        <f t="shared" si="19"/>
        <v>22712.066752131861</v>
      </c>
      <c r="V35" s="7">
        <f t="shared" si="19"/>
        <v>24487.7114905663</v>
      </c>
      <c r="W35" s="7">
        <f t="shared" si="19"/>
        <v>26385.693624579639</v>
      </c>
      <c r="X35" s="7">
        <f t="shared" si="19"/>
        <v>28416.81385281085</v>
      </c>
      <c r="Y35" s="7">
        <f t="shared" si="19"/>
        <v>30592.43911720124</v>
      </c>
      <c r="Z35" s="7">
        <f t="shared" si="19"/>
        <v>32924.58164260647</v>
      </c>
      <c r="AA35" s="7">
        <f t="shared" si="19"/>
        <v>35425.978418674822</v>
      </c>
      <c r="AB35" s="7">
        <f t="shared" si="19"/>
        <v>38110.171980017367</v>
      </c>
      <c r="AC35" s="7">
        <f t="shared" si="19"/>
        <v>40991.593281469322</v>
      </c>
      <c r="AD35" s="7">
        <f t="shared" si="19"/>
        <v>44085.647420087582</v>
      </c>
      <c r="AE35" s="7">
        <f t="shared" si="19"/>
        <v>47408.802922725983</v>
      </c>
      <c r="AF35" s="7">
        <f t="shared" si="19"/>
        <v>50978.685296142503</v>
      </c>
      <c r="AG35" s="7">
        <f t="shared" si="19"/>
        <v>54814.175524433449</v>
      </c>
      <c r="AH35" s="7">
        <f t="shared" si="19"/>
        <v>58935.514195184158</v>
      </c>
      <c r="AI35" s="7">
        <f t="shared" si="19"/>
        <v>63364.411940278456</v>
      </c>
      <c r="AJ35" s="7">
        <f t="shared" si="19"/>
        <v>68124.166889186497</v>
      </c>
      <c r="AK35" s="7">
        <f t="shared" si="19"/>
        <v>73239.78985125458</v>
      </c>
      <c r="AL35" s="7">
        <f t="shared" si="19"/>
        <v>78738.137968670882</v>
      </c>
      <c r="AM35" s="7">
        <f t="shared" si="19"/>
        <v>84648.057613107609</v>
      </c>
      <c r="AN35" s="7">
        <f t="shared" si="19"/>
        <v>91000.537336359092</v>
      </c>
      <c r="AO35" s="7">
        <f t="shared" si="19"/>
        <v>97828.871728514176</v>
      </c>
      <c r="AP35" s="7">
        <f t="shared" si="19"/>
        <v>105168.83708629169</v>
      </c>
      <c r="AQ35" s="7">
        <f t="shared" si="19"/>
        <v>113058.87984918166</v>
      </c>
      <c r="AR35" s="7">
        <f t="shared" si="19"/>
        <v>121540.31882207564</v>
      </c>
      <c r="AS35" s="7">
        <f t="shared" si="19"/>
        <v>130657.56227030592</v>
      </c>
      <c r="AT35" s="7">
        <f t="shared" si="19"/>
        <v>140458.34104666725</v>
      </c>
      <c r="AU35" s="7">
        <f t="shared" si="19"/>
        <v>150993.95899034242</v>
      </c>
      <c r="AV35" s="7">
        <f t="shared" si="19"/>
        <v>162319.56192501698</v>
      </c>
      <c r="AW35" s="7">
        <f t="shared" si="19"/>
        <v>174494.4266782323</v>
      </c>
      <c r="AX35" s="7">
        <f t="shared" si="19"/>
        <v>187582.27164661285</v>
      </c>
    </row>
    <row r="36" spans="1:50" s="10" customFormat="1" x14ac:dyDescent="0.25">
      <c r="A36" s="10" t="s">
        <v>93</v>
      </c>
      <c r="C36" s="19">
        <f>SUM(C32:C35)</f>
        <v>17985.714285714286</v>
      </c>
      <c r="D36" s="19">
        <f t="shared" ref="D36:AX36" si="20">SUM(D32:D35)</f>
        <v>21214.285714285714</v>
      </c>
      <c r="E36" s="19">
        <f t="shared" si="20"/>
        <v>24612.857142857141</v>
      </c>
      <c r="F36" s="19">
        <f t="shared" si="20"/>
        <v>25574.976190476191</v>
      </c>
      <c r="G36" s="19">
        <f t="shared" si="20"/>
        <v>26417.063095238096</v>
      </c>
      <c r="H36" s="19">
        <f t="shared" si="20"/>
        <v>27132.836964285714</v>
      </c>
      <c r="I36" s="19">
        <f t="shared" si="20"/>
        <v>33647.911419642856</v>
      </c>
      <c r="J36" s="19">
        <f t="shared" si="20"/>
        <v>35071.724706696426</v>
      </c>
      <c r="K36" s="19">
        <f t="shared" si="20"/>
        <v>36281.966000691966</v>
      </c>
      <c r="L36" s="19">
        <f t="shared" si="20"/>
        <v>37820.671100588166</v>
      </c>
      <c r="M36" s="19">
        <f t="shared" si="20"/>
        <v>39205.070435499947</v>
      </c>
      <c r="N36" s="19">
        <f t="shared" si="20"/>
        <v>40381.809870174955</v>
      </c>
      <c r="O36" s="19">
        <f t="shared" si="20"/>
        <v>52698.288389648711</v>
      </c>
      <c r="P36" s="19">
        <f t="shared" si="20"/>
        <v>55154.701381201405</v>
      </c>
      <c r="Q36" s="19">
        <f t="shared" si="20"/>
        <v>57766.614142771192</v>
      </c>
      <c r="R36" s="19">
        <f t="shared" si="20"/>
        <v>60549.99883776177</v>
      </c>
      <c r="S36" s="19">
        <f t="shared" si="20"/>
        <v>63521.379089734226</v>
      </c>
      <c r="T36" s="19">
        <f t="shared" si="20"/>
        <v>66697.968309733566</v>
      </c>
      <c r="U36" s="19">
        <f t="shared" si="20"/>
        <v>70097.803852992452</v>
      </c>
      <c r="V36" s="19">
        <f t="shared" si="20"/>
        <v>73739.878873991445</v>
      </c>
      <c r="W36" s="19">
        <f t="shared" si="20"/>
        <v>77644.273561761656</v>
      </c>
      <c r="X36" s="19">
        <f t="shared" si="20"/>
        <v>81832.28728528152</v>
      </c>
      <c r="Y36" s="19">
        <f t="shared" si="20"/>
        <v>86326.57305710722</v>
      </c>
      <c r="Z36" s="19">
        <f t="shared" si="20"/>
        <v>91151.275628005387</v>
      </c>
      <c r="AA36" s="19">
        <f t="shared" si="20"/>
        <v>96332.174452978652</v>
      </c>
      <c r="AB36" s="19">
        <f t="shared" si="20"/>
        <v>101896.83271689399</v>
      </c>
      <c r="AC36" s="19">
        <f t="shared" si="20"/>
        <v>107874.75357361168</v>
      </c>
      <c r="AD36" s="19">
        <f t="shared" si="20"/>
        <v>114297.54473414061</v>
      </c>
      <c r="AE36" s="19">
        <f t="shared" si="20"/>
        <v>121199.09253533299</v>
      </c>
      <c r="AF36" s="19">
        <f t="shared" si="20"/>
        <v>128615.74662969503</v>
      </c>
      <c r="AG36" s="19">
        <f t="shared" si="20"/>
        <v>136586.51645800244</v>
      </c>
      <c r="AH36" s="19">
        <f t="shared" si="20"/>
        <v>145153.2806987708</v>
      </c>
      <c r="AI36" s="19">
        <f t="shared" si="20"/>
        <v>154361.01093163411</v>
      </c>
      <c r="AJ36" s="19">
        <f t="shared" si="20"/>
        <v>164258.0108048938</v>
      </c>
      <c r="AK36" s="19">
        <f t="shared" si="20"/>
        <v>174896.17206063995</v>
      </c>
      <c r="AL36" s="19">
        <f t="shared" si="20"/>
        <v>186331.24884376014</v>
      </c>
      <c r="AM36" s="19">
        <f t="shared" si="20"/>
        <v>198623.15180382854</v>
      </c>
      <c r="AN36" s="19">
        <f t="shared" si="20"/>
        <v>211836.26359138411</v>
      </c>
      <c r="AO36" s="19">
        <f t="shared" si="20"/>
        <v>226039.77745266608</v>
      </c>
      <c r="AP36" s="19">
        <f t="shared" si="20"/>
        <v>241308.06073975499</v>
      </c>
      <c r="AQ36" s="19">
        <f t="shared" si="20"/>
        <v>257721.04527665468</v>
      </c>
      <c r="AR36" s="19">
        <f t="shared" si="20"/>
        <v>275364.64665660914</v>
      </c>
      <c r="AS36" s="19">
        <f t="shared" si="20"/>
        <v>294331.21469242941</v>
      </c>
      <c r="AT36" s="19">
        <f t="shared" si="20"/>
        <v>314720.01740045001</v>
      </c>
      <c r="AU36" s="19">
        <f t="shared" si="20"/>
        <v>336637.76107065892</v>
      </c>
      <c r="AV36" s="19">
        <f t="shared" si="20"/>
        <v>360199.1491613572</v>
      </c>
      <c r="AW36" s="19">
        <f t="shared" si="20"/>
        <v>385527.48295729799</v>
      </c>
      <c r="AX36" s="19">
        <f t="shared" si="20"/>
        <v>412755.30714660848</v>
      </c>
    </row>
    <row r="37" spans="1:50" s="10" customFormat="1" x14ac:dyDescent="0.25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 s="10" customFormat="1" ht="15.75" thickBot="1" x14ac:dyDescent="0.3">
      <c r="A38" s="10" t="s">
        <v>94</v>
      </c>
      <c r="C38" s="25">
        <f>C29+C36</f>
        <v>66423.21428571429</v>
      </c>
      <c r="D38" s="25">
        <f t="shared" ref="D38:AX38" si="21">D29+D36</f>
        <v>69651.78571428571</v>
      </c>
      <c r="E38" s="25">
        <f t="shared" si="21"/>
        <v>73050.357142857145</v>
      </c>
      <c r="F38" s="25">
        <f t="shared" si="21"/>
        <v>89637.476190476184</v>
      </c>
      <c r="G38" s="25">
        <f t="shared" si="21"/>
        <v>90479.563095238089</v>
      </c>
      <c r="H38" s="25">
        <f t="shared" si="21"/>
        <v>91195.336964285714</v>
      </c>
      <c r="I38" s="25">
        <f t="shared" si="21"/>
        <v>151877.07808630951</v>
      </c>
      <c r="J38" s="25">
        <f t="shared" si="21"/>
        <v>153300.89137336309</v>
      </c>
      <c r="K38" s="25">
        <f t="shared" si="21"/>
        <v>154511.13266735862</v>
      </c>
      <c r="L38" s="25">
        <f t="shared" si="21"/>
        <v>156049.83776725482</v>
      </c>
      <c r="M38" s="25">
        <f t="shared" si="21"/>
        <v>157434.2371021666</v>
      </c>
      <c r="N38" s="25">
        <f t="shared" si="21"/>
        <v>158610.9765368416</v>
      </c>
      <c r="O38" s="25">
        <f t="shared" si="21"/>
        <v>240719.12172298209</v>
      </c>
      <c r="P38" s="25">
        <f t="shared" si="21"/>
        <v>243175.53471453476</v>
      </c>
      <c r="Q38" s="25">
        <f t="shared" si="21"/>
        <v>245787.44747610457</v>
      </c>
      <c r="R38" s="25">
        <f t="shared" si="21"/>
        <v>248570.83217109513</v>
      </c>
      <c r="S38" s="25">
        <f t="shared" si="21"/>
        <v>251542.2124230676</v>
      </c>
      <c r="T38" s="25">
        <f t="shared" si="21"/>
        <v>254718.80164306692</v>
      </c>
      <c r="U38" s="25">
        <f t="shared" si="21"/>
        <v>258118.63718632582</v>
      </c>
      <c r="V38" s="25">
        <f t="shared" si="21"/>
        <v>261760.7122073248</v>
      </c>
      <c r="W38" s="25">
        <f t="shared" si="21"/>
        <v>265665.10689509503</v>
      </c>
      <c r="X38" s="25">
        <f t="shared" si="21"/>
        <v>269853.12061861489</v>
      </c>
      <c r="Y38" s="25">
        <f t="shared" si="21"/>
        <v>274347.40639044059</v>
      </c>
      <c r="Z38" s="25">
        <f t="shared" si="21"/>
        <v>279172.10896133876</v>
      </c>
      <c r="AA38" s="25">
        <f t="shared" si="21"/>
        <v>354144.67445297865</v>
      </c>
      <c r="AB38" s="25">
        <f t="shared" si="21"/>
        <v>359709.33271689399</v>
      </c>
      <c r="AC38" s="25">
        <f t="shared" si="21"/>
        <v>365687.25357361167</v>
      </c>
      <c r="AD38" s="25">
        <f t="shared" si="21"/>
        <v>372110.04473414063</v>
      </c>
      <c r="AE38" s="25">
        <f t="shared" si="21"/>
        <v>379011.59253533301</v>
      </c>
      <c r="AF38" s="25">
        <f t="shared" si="21"/>
        <v>386428.24662969506</v>
      </c>
      <c r="AG38" s="25">
        <f t="shared" si="21"/>
        <v>394399.01645800244</v>
      </c>
      <c r="AH38" s="25">
        <f t="shared" si="21"/>
        <v>402965.78069877077</v>
      </c>
      <c r="AI38" s="25">
        <f t="shared" si="21"/>
        <v>412173.51093163411</v>
      </c>
      <c r="AJ38" s="25">
        <f t="shared" si="21"/>
        <v>422070.5108048938</v>
      </c>
      <c r="AK38" s="25">
        <f t="shared" si="21"/>
        <v>432708.67206063995</v>
      </c>
      <c r="AL38" s="25">
        <f t="shared" si="21"/>
        <v>444143.74884376011</v>
      </c>
      <c r="AM38" s="25">
        <f t="shared" si="21"/>
        <v>526227.31847049517</v>
      </c>
      <c r="AN38" s="25">
        <f t="shared" si="21"/>
        <v>539440.43025805079</v>
      </c>
      <c r="AO38" s="25">
        <f t="shared" si="21"/>
        <v>553643.94411933271</v>
      </c>
      <c r="AP38" s="25">
        <f t="shared" si="21"/>
        <v>568912.22740642168</v>
      </c>
      <c r="AQ38" s="25">
        <f t="shared" si="21"/>
        <v>585325.21194332128</v>
      </c>
      <c r="AR38" s="25">
        <f t="shared" si="21"/>
        <v>602968.81332327577</v>
      </c>
      <c r="AS38" s="25">
        <f t="shared" si="21"/>
        <v>621935.38135909603</v>
      </c>
      <c r="AT38" s="25">
        <f t="shared" si="21"/>
        <v>642324.18406711658</v>
      </c>
      <c r="AU38" s="25">
        <f t="shared" si="21"/>
        <v>664241.92773732555</v>
      </c>
      <c r="AV38" s="25">
        <f t="shared" si="21"/>
        <v>687803.31582802383</v>
      </c>
      <c r="AW38" s="25">
        <f t="shared" si="21"/>
        <v>713131.64962396468</v>
      </c>
      <c r="AX38" s="25">
        <f t="shared" si="21"/>
        <v>740359.47381327511</v>
      </c>
    </row>
    <row r="39" spans="1:50" s="10" customFormat="1" ht="15.75" thickTop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 s="10" customFormat="1" ht="15.75" thickBot="1" x14ac:dyDescent="0.3">
      <c r="A40" s="10" t="s">
        <v>95</v>
      </c>
      <c r="C40" s="25">
        <f>C17-C38</f>
        <v>-64237.5</v>
      </c>
      <c r="D40" s="25">
        <f t="shared" ref="D40:AX40" si="22">D17-D38</f>
        <v>-64187.5</v>
      </c>
      <c r="E40" s="25">
        <f t="shared" si="22"/>
        <v>-63542.5</v>
      </c>
      <c r="F40" s="25">
        <f t="shared" si="22"/>
        <v>-75185.088095238083</v>
      </c>
      <c r="G40" s="25">
        <f t="shared" si="22"/>
        <v>-72069.366547619036</v>
      </c>
      <c r="H40" s="25">
        <f t="shared" si="22"/>
        <v>-69421.003232142859</v>
      </c>
      <c r="I40" s="25">
        <f t="shared" si="22"/>
        <v>-121752.31213005951</v>
      </c>
      <c r="J40" s="25">
        <f t="shared" si="22"/>
        <v>-116199.44031055059</v>
      </c>
      <c r="K40" s="25">
        <f t="shared" si="22"/>
        <v>-111479.499263968</v>
      </c>
      <c r="L40" s="25">
        <f t="shared" si="22"/>
        <v>-103414.41515425517</v>
      </c>
      <c r="M40" s="25">
        <f t="shared" si="22"/>
        <v>-97738.377881116903</v>
      </c>
      <c r="N40" s="25">
        <f t="shared" si="22"/>
        <v>-92913.746198949346</v>
      </c>
      <c r="O40" s="25">
        <f t="shared" si="22"/>
        <v>-168945.35093577366</v>
      </c>
      <c r="P40" s="25">
        <f t="shared" si="22"/>
        <v>-165041.87017040764</v>
      </c>
      <c r="Q40" s="25">
        <f t="shared" si="22"/>
        <v>-160963.42628547148</v>
      </c>
      <c r="R40" s="25">
        <f t="shared" si="22"/>
        <v>-156679.22735632263</v>
      </c>
      <c r="S40" s="25">
        <f t="shared" si="22"/>
        <v>-152158.82251757151</v>
      </c>
      <c r="T40" s="25">
        <f t="shared" si="22"/>
        <v>-147371.72997448535</v>
      </c>
      <c r="U40" s="25">
        <f t="shared" si="22"/>
        <v>-142287.09675045335</v>
      </c>
      <c r="V40" s="25">
        <f t="shared" si="22"/>
        <v>-136873.38360543668</v>
      </c>
      <c r="W40" s="25">
        <f t="shared" si="22"/>
        <v>-131098.06940973888</v>
      </c>
      <c r="X40" s="25">
        <f t="shared" si="22"/>
        <v>-124927.36996927959</v>
      </c>
      <c r="Y40" s="25">
        <f t="shared" si="22"/>
        <v>-118325.96689271426</v>
      </c>
      <c r="Z40" s="25">
        <f t="shared" si="22"/>
        <v>-111256.74258404577</v>
      </c>
      <c r="AA40" s="25">
        <f t="shared" si="22"/>
        <v>-173472.18451773707</v>
      </c>
      <c r="AB40" s="25">
        <f t="shared" si="22"/>
        <v>-165347.45561880543</v>
      </c>
      <c r="AC40" s="25">
        <f t="shared" si="22"/>
        <v>-156630.12783811815</v>
      </c>
      <c r="AD40" s="25">
        <f t="shared" si="22"/>
        <v>-147273.24289169395</v>
      </c>
      <c r="AE40" s="25">
        <f t="shared" si="22"/>
        <v>-137226.69762943051</v>
      </c>
      <c r="AF40" s="25">
        <f t="shared" si="22"/>
        <v>-126436.95161936828</v>
      </c>
      <c r="AG40" s="25">
        <f t="shared" si="22"/>
        <v>-114846.72128339187</v>
      </c>
      <c r="AH40" s="25">
        <f t="shared" si="22"/>
        <v>-102394.65830333164</v>
      </c>
      <c r="AI40" s="25">
        <f t="shared" si="22"/>
        <v>-89015.010036214022</v>
      </c>
      <c r="AJ40" s="25">
        <f t="shared" si="22"/>
        <v>-74637.259670042666</v>
      </c>
      <c r="AK40" s="25">
        <f t="shared" si="22"/>
        <v>-59185.743819241587</v>
      </c>
      <c r="AL40" s="25">
        <f t="shared" si="22"/>
        <v>-42579.245203538681</v>
      </c>
      <c r="AM40" s="25">
        <f t="shared" si="22"/>
        <v>-94522.224643646448</v>
      </c>
      <c r="AN40" s="25">
        <f t="shared" si="22"/>
        <v>-75337.689842619468</v>
      </c>
      <c r="AO40" s="25">
        <f t="shared" si="22"/>
        <v>-54716.698303910496</v>
      </c>
      <c r="AP40" s="25">
        <f t="shared" si="22"/>
        <v>-32551.158266334096</v>
      </c>
      <c r="AQ40" s="25">
        <f t="shared" si="22"/>
        <v>-8724.9247124948306</v>
      </c>
      <c r="AR40" s="25">
        <f t="shared" si="22"/>
        <v>16886.81266931002</v>
      </c>
      <c r="AS40" s="25">
        <f t="shared" si="22"/>
        <v>44418.186219464173</v>
      </c>
      <c r="AT40" s="25">
        <f t="shared" si="22"/>
        <v>74013.355270886328</v>
      </c>
      <c r="AU40" s="25">
        <f t="shared" si="22"/>
        <v>105827.26311342081</v>
      </c>
      <c r="AV40" s="25">
        <f t="shared" si="22"/>
        <v>140026.44998956262</v>
      </c>
      <c r="AW40" s="25">
        <f t="shared" si="22"/>
        <v>176789.92643501994</v>
      </c>
      <c r="AX40" s="25">
        <f t="shared" si="22"/>
        <v>216310.11158445035</v>
      </c>
    </row>
    <row r="41" spans="1:50" s="22" customFormat="1" ht="15.75" thickTop="1" x14ac:dyDescent="0.25">
      <c r="A41" s="22" t="s">
        <v>96</v>
      </c>
      <c r="C41" s="23">
        <f>C40/C7</f>
        <v>-13.225367647058821</v>
      </c>
      <c r="D41" s="23">
        <f t="shared" ref="D41:AX41" si="23">D40/D7</f>
        <v>-5.286029411764706</v>
      </c>
      <c r="E41" s="23">
        <f t="shared" si="23"/>
        <v>-3.0074205544286681</v>
      </c>
      <c r="F41" s="23">
        <f t="shared" si="23"/>
        <v>-2.4450624472508493</v>
      </c>
      <c r="G41" s="23">
        <f t="shared" si="23"/>
        <v>-1.8398827079204441</v>
      </c>
      <c r="H41" s="23">
        <f t="shared" si="23"/>
        <v>-1.4984555633471577</v>
      </c>
      <c r="I41" s="23">
        <f t="shared" si="23"/>
        <v>-1.9803849440812586</v>
      </c>
      <c r="J41" s="23">
        <f t="shared" si="23"/>
        <v>-1.5346495654785743</v>
      </c>
      <c r="K41" s="23">
        <f t="shared" si="23"/>
        <v>-1.2694139245720617</v>
      </c>
      <c r="L41" s="23">
        <f t="shared" si="23"/>
        <v>-1.0020125062251197</v>
      </c>
      <c r="M41" s="23">
        <f t="shared" si="23"/>
        <v>-0.83500888285720365</v>
      </c>
      <c r="N41" s="23">
        <f t="shared" si="23"/>
        <v>-0.72127866453044809</v>
      </c>
      <c r="O41" s="23">
        <f t="shared" si="23"/>
        <v>-1.2004681937736572</v>
      </c>
      <c r="P41" s="23">
        <f t="shared" si="23"/>
        <v>-1.077273852161009</v>
      </c>
      <c r="Q41" s="23">
        <f t="shared" si="23"/>
        <v>-0.9677841990195063</v>
      </c>
      <c r="R41" s="23">
        <f t="shared" si="23"/>
        <v>-0.86957242843667026</v>
      </c>
      <c r="S41" s="23">
        <f t="shared" si="23"/>
        <v>-0.78082463838024108</v>
      </c>
      <c r="T41" s="23">
        <f t="shared" si="23"/>
        <v>-0.70015493779869264</v>
      </c>
      <c r="U41" s="23">
        <f t="shared" si="23"/>
        <v>-0.62648238182506055</v>
      </c>
      <c r="V41" s="23">
        <f t="shared" si="23"/>
        <v>-0.55894722403180097</v>
      </c>
      <c r="W41" s="23">
        <f t="shared" si="23"/>
        <v>-0.49685284485989123</v>
      </c>
      <c r="X41" s="23">
        <f t="shared" si="23"/>
        <v>-0.43962483132823987</v>
      </c>
      <c r="Y41" s="23">
        <f t="shared" si="23"/>
        <v>-0.38678173531506033</v>
      </c>
      <c r="Z41" s="23">
        <f t="shared" si="23"/>
        <v>-0.337913914265421</v>
      </c>
      <c r="AA41" s="23">
        <f t="shared" si="23"/>
        <v>-0.48967506971181107</v>
      </c>
      <c r="AB41" s="23">
        <f t="shared" si="23"/>
        <v>-0.43386698885930897</v>
      </c>
      <c r="AC41" s="23">
        <f t="shared" si="23"/>
        <v>-0.38210304918526905</v>
      </c>
      <c r="AD41" s="23">
        <f t="shared" si="23"/>
        <v>-0.33406165387193348</v>
      </c>
      <c r="AE41" s="23">
        <f t="shared" si="23"/>
        <v>-0.2894540447543113</v>
      </c>
      <c r="AF41" s="23">
        <f t="shared" si="23"/>
        <v>-0.24801924742640552</v>
      </c>
      <c r="AG41" s="23">
        <f t="shared" si="23"/>
        <v>-0.20952011078265492</v>
      </c>
      <c r="AH41" s="23">
        <f t="shared" si="23"/>
        <v>-0.17374016278914337</v>
      </c>
      <c r="AI41" s="23">
        <f t="shared" si="23"/>
        <v>-0.14048107969519469</v>
      </c>
      <c r="AJ41" s="23">
        <f t="shared" si="23"/>
        <v>-0.10956062008281235</v>
      </c>
      <c r="AK41" s="23">
        <f t="shared" si="23"/>
        <v>-8.0810914312348686E-2</v>
      </c>
      <c r="AL41" s="23">
        <f t="shared" si="23"/>
        <v>-5.4077028365187581E-2</v>
      </c>
      <c r="AM41" s="23">
        <f t="shared" si="23"/>
        <v>-0.11166496587041573</v>
      </c>
      <c r="AN41" s="23">
        <f t="shared" si="23"/>
        <v>-8.2788181309472811E-2</v>
      </c>
      <c r="AO41" s="23">
        <f t="shared" si="23"/>
        <v>-5.5931032768889867E-2</v>
      </c>
      <c r="AP41" s="23">
        <f t="shared" si="23"/>
        <v>-3.0951334224249023E-2</v>
      </c>
      <c r="AQ41" s="23">
        <f t="shared" si="23"/>
        <v>-7.7171512084090264E-3</v>
      </c>
      <c r="AR41" s="23">
        <f t="shared" si="23"/>
        <v>1.3894000635320721E-2</v>
      </c>
      <c r="AS41" s="23">
        <f t="shared" si="23"/>
        <v>3.3995878575762271E-2</v>
      </c>
      <c r="AT41" s="23">
        <f t="shared" si="23"/>
        <v>5.2694168761608408E-2</v>
      </c>
      <c r="AU41" s="23">
        <f t="shared" si="23"/>
        <v>7.0087084159565299E-2</v>
      </c>
      <c r="AV41" s="23">
        <f t="shared" si="23"/>
        <v>8.6265911716942298E-2</v>
      </c>
      <c r="AW41" s="23">
        <f t="shared" si="23"/>
        <v>0.10131551465596121</v>
      </c>
      <c r="AX41" s="23">
        <f t="shared" si="23"/>
        <v>0.11531479477546686</v>
      </c>
    </row>
    <row r="43" spans="1:50" s="11" customFormat="1" x14ac:dyDescent="0.25">
      <c r="A43" s="11" t="s">
        <v>57</v>
      </c>
    </row>
    <row r="45" spans="1:50" x14ac:dyDescent="0.25">
      <c r="A45" s="2" t="s">
        <v>58</v>
      </c>
      <c r="B45" s="2"/>
    </row>
    <row r="46" spans="1:50" x14ac:dyDescent="0.25">
      <c r="A46" t="s">
        <v>59</v>
      </c>
      <c r="C46" s="3">
        <v>40</v>
      </c>
      <c r="D46" s="3">
        <v>40</v>
      </c>
      <c r="E46" s="3">
        <v>40</v>
      </c>
      <c r="F46" s="3">
        <v>40</v>
      </c>
      <c r="G46" s="3">
        <v>40</v>
      </c>
      <c r="H46" s="3">
        <v>40</v>
      </c>
      <c r="I46" s="3">
        <v>40</v>
      </c>
      <c r="J46" s="3">
        <v>40</v>
      </c>
      <c r="K46" s="3">
        <v>40</v>
      </c>
      <c r="L46" s="3">
        <v>40</v>
      </c>
      <c r="M46" s="3">
        <v>40</v>
      </c>
      <c r="N46" s="3">
        <v>40</v>
      </c>
      <c r="O46" s="3">
        <v>40</v>
      </c>
      <c r="P46" s="3">
        <v>40</v>
      </c>
      <c r="Q46" s="3">
        <v>40</v>
      </c>
      <c r="R46" s="3">
        <v>40</v>
      </c>
      <c r="S46" s="3">
        <v>40</v>
      </c>
      <c r="T46" s="3">
        <v>40</v>
      </c>
      <c r="U46" s="3">
        <v>40</v>
      </c>
      <c r="V46" s="3">
        <v>40</v>
      </c>
      <c r="W46" s="3">
        <v>40</v>
      </c>
      <c r="X46" s="3">
        <v>40</v>
      </c>
      <c r="Y46" s="3">
        <v>40</v>
      </c>
      <c r="Z46" s="3">
        <v>40</v>
      </c>
      <c r="AA46" s="3">
        <v>40</v>
      </c>
      <c r="AB46" s="3">
        <v>40</v>
      </c>
      <c r="AC46" s="3">
        <v>40</v>
      </c>
      <c r="AD46" s="3">
        <v>40</v>
      </c>
      <c r="AE46" s="3">
        <v>40</v>
      </c>
      <c r="AF46" s="3">
        <v>40</v>
      </c>
      <c r="AG46" s="3">
        <v>40</v>
      </c>
      <c r="AH46" s="3">
        <v>40</v>
      </c>
      <c r="AI46" s="3">
        <v>40</v>
      </c>
      <c r="AJ46" s="3">
        <v>40</v>
      </c>
      <c r="AK46" s="3">
        <v>40</v>
      </c>
      <c r="AL46" s="3">
        <v>40</v>
      </c>
      <c r="AM46" s="3">
        <v>40</v>
      </c>
      <c r="AN46" s="3">
        <v>40</v>
      </c>
      <c r="AO46" s="3">
        <v>40</v>
      </c>
      <c r="AP46" s="3">
        <v>40</v>
      </c>
      <c r="AQ46" s="3">
        <v>40</v>
      </c>
      <c r="AR46" s="3">
        <v>40</v>
      </c>
      <c r="AS46" s="3">
        <v>40</v>
      </c>
      <c r="AT46" s="3">
        <v>40</v>
      </c>
      <c r="AU46" s="3">
        <v>40</v>
      </c>
      <c r="AV46" s="3">
        <v>40</v>
      </c>
      <c r="AW46" s="3">
        <v>40</v>
      </c>
      <c r="AX46" s="3">
        <v>40</v>
      </c>
    </row>
    <row r="47" spans="1:50" x14ac:dyDescent="0.25">
      <c r="A47" t="s">
        <v>60</v>
      </c>
      <c r="C47" s="5">
        <v>0.05</v>
      </c>
      <c r="D47" s="5">
        <v>0.05</v>
      </c>
      <c r="E47" s="5">
        <v>0.05</v>
      </c>
      <c r="F47" s="5">
        <v>0.05</v>
      </c>
      <c r="G47" s="5">
        <v>0.05</v>
      </c>
      <c r="H47" s="5">
        <v>0.05</v>
      </c>
      <c r="I47" s="5">
        <v>0.05</v>
      </c>
      <c r="J47" s="5">
        <v>0.05</v>
      </c>
      <c r="K47" s="5">
        <v>0.05</v>
      </c>
      <c r="L47" s="5">
        <v>0.05</v>
      </c>
      <c r="M47" s="5">
        <v>0.05</v>
      </c>
      <c r="N47" s="5">
        <v>0.05</v>
      </c>
      <c r="O47" s="5">
        <v>0.05</v>
      </c>
      <c r="P47" s="5">
        <v>0.05</v>
      </c>
      <c r="Q47" s="5">
        <v>0.05</v>
      </c>
      <c r="R47" s="5">
        <v>0.05</v>
      </c>
      <c r="S47" s="5">
        <v>0.05</v>
      </c>
      <c r="T47" s="5">
        <v>0.05</v>
      </c>
      <c r="U47" s="5">
        <v>0.05</v>
      </c>
      <c r="V47" s="5">
        <v>0.05</v>
      </c>
      <c r="W47" s="5">
        <v>0.05</v>
      </c>
      <c r="X47" s="5">
        <v>0.05</v>
      </c>
      <c r="Y47" s="5">
        <v>0.05</v>
      </c>
      <c r="Z47" s="5">
        <v>0.05</v>
      </c>
      <c r="AA47" s="5">
        <v>0.05</v>
      </c>
      <c r="AB47" s="5">
        <v>0.05</v>
      </c>
      <c r="AC47" s="5">
        <v>0.05</v>
      </c>
      <c r="AD47" s="5">
        <v>0.05</v>
      </c>
      <c r="AE47" s="5">
        <v>0.05</v>
      </c>
      <c r="AF47" s="5">
        <v>0.05</v>
      </c>
      <c r="AG47" s="5">
        <v>0.05</v>
      </c>
      <c r="AH47" s="5">
        <v>0.05</v>
      </c>
      <c r="AI47" s="5">
        <v>0.05</v>
      </c>
      <c r="AJ47" s="5">
        <v>0.05</v>
      </c>
      <c r="AK47" s="5">
        <v>0.05</v>
      </c>
      <c r="AL47" s="5">
        <v>0.05</v>
      </c>
      <c r="AM47" s="5">
        <v>0.05</v>
      </c>
      <c r="AN47" s="5">
        <v>0.05</v>
      </c>
      <c r="AO47" s="5">
        <v>0.05</v>
      </c>
      <c r="AP47" s="5">
        <v>0.05</v>
      </c>
      <c r="AQ47" s="5">
        <v>0.05</v>
      </c>
      <c r="AR47" s="5">
        <v>0.05</v>
      </c>
      <c r="AS47" s="5">
        <v>0.05</v>
      </c>
      <c r="AT47" s="5">
        <v>0.05</v>
      </c>
      <c r="AU47" s="5">
        <v>0.05</v>
      </c>
      <c r="AV47" s="5">
        <v>0.05</v>
      </c>
      <c r="AW47" s="5">
        <v>0.05</v>
      </c>
      <c r="AX47" s="5">
        <v>0.05</v>
      </c>
    </row>
    <row r="48" spans="1:50" x14ac:dyDescent="0.25">
      <c r="A48" t="s">
        <v>61</v>
      </c>
      <c r="C48" s="5">
        <v>0.1</v>
      </c>
      <c r="D48" s="5">
        <v>0.1</v>
      </c>
      <c r="E48" s="5">
        <v>0.1</v>
      </c>
      <c r="F48" s="5">
        <v>0.1</v>
      </c>
      <c r="G48" s="5">
        <v>0.1</v>
      </c>
      <c r="H48" s="5">
        <v>0.1</v>
      </c>
      <c r="I48" s="5">
        <v>0.1</v>
      </c>
      <c r="J48" s="5">
        <v>0.1</v>
      </c>
      <c r="K48" s="5">
        <v>0.1</v>
      </c>
      <c r="L48" s="5">
        <v>0.1</v>
      </c>
      <c r="M48" s="5">
        <v>0.1</v>
      </c>
      <c r="N48" s="5">
        <v>0.1</v>
      </c>
      <c r="O48" s="5">
        <v>0.1</v>
      </c>
      <c r="P48" s="5">
        <v>0.1</v>
      </c>
      <c r="Q48" s="5">
        <v>0.1</v>
      </c>
      <c r="R48" s="5">
        <v>0.1</v>
      </c>
      <c r="S48" s="5">
        <v>0.1</v>
      </c>
      <c r="T48" s="5">
        <v>0.1</v>
      </c>
      <c r="U48" s="5">
        <v>0.1</v>
      </c>
      <c r="V48" s="5">
        <v>0.1</v>
      </c>
      <c r="W48" s="5">
        <v>0.1</v>
      </c>
      <c r="X48" s="5">
        <v>0.1</v>
      </c>
      <c r="Y48" s="5">
        <v>0.1</v>
      </c>
      <c r="Z48" s="5">
        <v>0.1</v>
      </c>
      <c r="AA48" s="5">
        <v>0.1</v>
      </c>
      <c r="AB48" s="5">
        <v>0.1</v>
      </c>
      <c r="AC48" s="5">
        <v>0.1</v>
      </c>
      <c r="AD48" s="5">
        <v>0.1</v>
      </c>
      <c r="AE48" s="5">
        <v>0.1</v>
      </c>
      <c r="AF48" s="5">
        <v>0.1</v>
      </c>
      <c r="AG48" s="5">
        <v>0.1</v>
      </c>
      <c r="AH48" s="5">
        <v>0.1</v>
      </c>
      <c r="AI48" s="5">
        <v>0.1</v>
      </c>
      <c r="AJ48" s="5">
        <v>0.1</v>
      </c>
      <c r="AK48" s="5">
        <v>0.1</v>
      </c>
      <c r="AL48" s="5">
        <v>0.1</v>
      </c>
      <c r="AM48" s="5">
        <v>0.1</v>
      </c>
      <c r="AN48" s="5">
        <v>0.1</v>
      </c>
      <c r="AO48" s="5">
        <v>0.1</v>
      </c>
      <c r="AP48" s="5">
        <v>0.1</v>
      </c>
      <c r="AQ48" s="5">
        <v>0.1</v>
      </c>
      <c r="AR48" s="5">
        <v>0.1</v>
      </c>
      <c r="AS48" s="5">
        <v>0.1</v>
      </c>
      <c r="AT48" s="5">
        <v>0.1</v>
      </c>
      <c r="AU48" s="5">
        <v>0.1</v>
      </c>
      <c r="AV48" s="5">
        <v>0.1</v>
      </c>
      <c r="AW48" s="5">
        <v>0.1</v>
      </c>
      <c r="AX48" s="5">
        <v>0.1</v>
      </c>
    </row>
    <row r="50" spans="1:50" x14ac:dyDescent="0.25">
      <c r="A50" s="2" t="s">
        <v>62</v>
      </c>
      <c r="B50" s="2"/>
    </row>
    <row r="51" spans="1:50" x14ac:dyDescent="0.25">
      <c r="A51" t="s">
        <v>63</v>
      </c>
      <c r="C51" s="5">
        <v>0.3</v>
      </c>
      <c r="D51" s="5">
        <v>0.3</v>
      </c>
      <c r="E51" s="5">
        <v>0.3</v>
      </c>
      <c r="F51" s="5">
        <v>0.3</v>
      </c>
      <c r="G51" s="5">
        <v>0.3</v>
      </c>
      <c r="H51" s="5">
        <v>0.3</v>
      </c>
      <c r="I51" s="5">
        <v>0.3</v>
      </c>
      <c r="J51" s="5">
        <v>0.3</v>
      </c>
      <c r="K51" s="5">
        <v>0.3</v>
      </c>
      <c r="L51" s="5">
        <v>0.3</v>
      </c>
      <c r="M51" s="5">
        <v>0.3</v>
      </c>
      <c r="N51" s="5">
        <v>0.3</v>
      </c>
      <c r="O51" s="5">
        <v>0.3</v>
      </c>
      <c r="P51" s="5">
        <v>0.3</v>
      </c>
      <c r="Q51" s="5">
        <v>0.3</v>
      </c>
      <c r="R51" s="5">
        <v>0.3</v>
      </c>
      <c r="S51" s="5">
        <v>0.3</v>
      </c>
      <c r="T51" s="5">
        <v>0.3</v>
      </c>
      <c r="U51" s="5">
        <v>0.3</v>
      </c>
      <c r="V51" s="5">
        <v>0.3</v>
      </c>
      <c r="W51" s="5">
        <v>0.3</v>
      </c>
      <c r="X51" s="5">
        <v>0.3</v>
      </c>
      <c r="Y51" s="5">
        <v>0.3</v>
      </c>
      <c r="Z51" s="5">
        <v>0.3</v>
      </c>
      <c r="AA51" s="5">
        <v>0.3</v>
      </c>
      <c r="AB51" s="5">
        <v>0.3</v>
      </c>
      <c r="AC51" s="5">
        <v>0.3</v>
      </c>
      <c r="AD51" s="5">
        <v>0.3</v>
      </c>
      <c r="AE51" s="5">
        <v>0.3</v>
      </c>
      <c r="AF51" s="5">
        <v>0.3</v>
      </c>
      <c r="AG51" s="5">
        <v>0.3</v>
      </c>
      <c r="AH51" s="5">
        <v>0.3</v>
      </c>
      <c r="AI51" s="5">
        <v>0.3</v>
      </c>
      <c r="AJ51" s="5">
        <v>0.3</v>
      </c>
      <c r="AK51" s="5">
        <v>0.3</v>
      </c>
      <c r="AL51" s="5">
        <v>0.3</v>
      </c>
      <c r="AM51" s="5">
        <v>0.3</v>
      </c>
      <c r="AN51" s="5">
        <v>0.3</v>
      </c>
      <c r="AO51" s="5">
        <v>0.3</v>
      </c>
      <c r="AP51" s="5">
        <v>0.3</v>
      </c>
      <c r="AQ51" s="5">
        <v>0.3</v>
      </c>
      <c r="AR51" s="5">
        <v>0.3</v>
      </c>
      <c r="AS51" s="5">
        <v>0.3</v>
      </c>
      <c r="AT51" s="5">
        <v>0.3</v>
      </c>
      <c r="AU51" s="5">
        <v>0.3</v>
      </c>
      <c r="AV51" s="5">
        <v>0.3</v>
      </c>
      <c r="AW51" s="5">
        <v>0.3</v>
      </c>
      <c r="AX51" s="5">
        <v>0.3</v>
      </c>
    </row>
    <row r="52" spans="1:50" x14ac:dyDescent="0.25">
      <c r="A52" t="s">
        <v>64</v>
      </c>
      <c r="C52" s="5">
        <v>7.0000000000000007E-2</v>
      </c>
      <c r="D52" s="5">
        <v>7.0000000000000007E-2</v>
      </c>
      <c r="E52" s="5">
        <v>7.0000000000000007E-2</v>
      </c>
      <c r="F52" s="5">
        <v>7.0000000000000007E-2</v>
      </c>
      <c r="G52" s="5">
        <v>7.0000000000000007E-2</v>
      </c>
      <c r="H52" s="5">
        <v>7.0000000000000007E-2</v>
      </c>
      <c r="I52" s="5">
        <v>7.0000000000000007E-2</v>
      </c>
      <c r="J52" s="5">
        <v>7.0000000000000007E-2</v>
      </c>
      <c r="K52" s="5">
        <v>7.0000000000000007E-2</v>
      </c>
      <c r="L52" s="5">
        <v>7.0000000000000007E-2</v>
      </c>
      <c r="M52" s="5">
        <v>7.0000000000000007E-2</v>
      </c>
      <c r="N52" s="5">
        <v>7.0000000000000007E-2</v>
      </c>
      <c r="O52" s="5">
        <v>7.0000000000000007E-2</v>
      </c>
      <c r="P52" s="5">
        <v>7.0000000000000007E-2</v>
      </c>
      <c r="Q52" s="5">
        <v>7.0000000000000007E-2</v>
      </c>
      <c r="R52" s="5">
        <v>7.0000000000000007E-2</v>
      </c>
      <c r="S52" s="5">
        <v>7.0000000000000007E-2</v>
      </c>
      <c r="T52" s="5">
        <v>7.0000000000000007E-2</v>
      </c>
      <c r="U52" s="5">
        <v>7.0000000000000007E-2</v>
      </c>
      <c r="V52" s="5">
        <v>7.0000000000000007E-2</v>
      </c>
      <c r="W52" s="5">
        <v>7.0000000000000007E-2</v>
      </c>
      <c r="X52" s="5">
        <v>7.0000000000000007E-2</v>
      </c>
      <c r="Y52" s="5">
        <v>7.0000000000000007E-2</v>
      </c>
      <c r="Z52" s="5">
        <v>7.0000000000000007E-2</v>
      </c>
      <c r="AA52" s="5">
        <v>7.0000000000000007E-2</v>
      </c>
      <c r="AB52" s="5">
        <v>7.0000000000000007E-2</v>
      </c>
      <c r="AC52" s="5">
        <v>7.0000000000000007E-2</v>
      </c>
      <c r="AD52" s="5">
        <v>7.0000000000000007E-2</v>
      </c>
      <c r="AE52" s="5">
        <v>7.0000000000000007E-2</v>
      </c>
      <c r="AF52" s="5">
        <v>7.0000000000000007E-2</v>
      </c>
      <c r="AG52" s="5">
        <v>7.0000000000000007E-2</v>
      </c>
      <c r="AH52" s="5">
        <v>7.0000000000000007E-2</v>
      </c>
      <c r="AI52" s="5">
        <v>7.0000000000000007E-2</v>
      </c>
      <c r="AJ52" s="5">
        <v>7.0000000000000007E-2</v>
      </c>
      <c r="AK52" s="5">
        <v>7.0000000000000007E-2</v>
      </c>
      <c r="AL52" s="5">
        <v>7.0000000000000007E-2</v>
      </c>
      <c r="AM52" s="5">
        <v>7.0000000000000007E-2</v>
      </c>
      <c r="AN52" s="5">
        <v>7.0000000000000007E-2</v>
      </c>
      <c r="AO52" s="5">
        <v>7.0000000000000007E-2</v>
      </c>
      <c r="AP52" s="5">
        <v>7.0000000000000007E-2</v>
      </c>
      <c r="AQ52" s="5">
        <v>7.0000000000000007E-2</v>
      </c>
      <c r="AR52" s="5">
        <v>7.0000000000000007E-2</v>
      </c>
      <c r="AS52" s="5">
        <v>7.0000000000000007E-2</v>
      </c>
      <c r="AT52" s="5">
        <v>7.0000000000000007E-2</v>
      </c>
      <c r="AU52" s="5">
        <v>7.0000000000000007E-2</v>
      </c>
      <c r="AV52" s="5">
        <v>7.0000000000000007E-2</v>
      </c>
      <c r="AW52" s="5">
        <v>7.0000000000000007E-2</v>
      </c>
      <c r="AX52" s="5">
        <v>7.0000000000000007E-2</v>
      </c>
    </row>
    <row r="53" spans="1:50" x14ac:dyDescent="0.25">
      <c r="A53" t="s">
        <v>65</v>
      </c>
      <c r="C53" s="5">
        <v>0.08</v>
      </c>
      <c r="D53" s="5">
        <v>0.08</v>
      </c>
      <c r="E53" s="5">
        <v>0.08</v>
      </c>
      <c r="F53" s="5">
        <v>7.0000000000000007E-2</v>
      </c>
      <c r="G53" s="5">
        <v>7.0000000000000007E-2</v>
      </c>
      <c r="H53" s="5">
        <v>7.0000000000000007E-2</v>
      </c>
      <c r="I53" s="5">
        <v>0.06</v>
      </c>
      <c r="J53" s="5">
        <v>0.06</v>
      </c>
      <c r="K53" s="5">
        <v>0.06</v>
      </c>
      <c r="L53" s="5">
        <v>0.05</v>
      </c>
      <c r="M53" s="5">
        <v>0.05</v>
      </c>
      <c r="N53" s="5">
        <v>0.05</v>
      </c>
      <c r="O53" s="5">
        <v>0.05</v>
      </c>
      <c r="P53" s="5">
        <v>0.05</v>
      </c>
      <c r="Q53" s="5">
        <v>0.05</v>
      </c>
      <c r="R53" s="5">
        <v>0.05</v>
      </c>
      <c r="S53" s="5">
        <v>0.05</v>
      </c>
      <c r="T53" s="5">
        <v>0.05</v>
      </c>
      <c r="U53" s="5">
        <v>0.05</v>
      </c>
      <c r="V53" s="5">
        <v>0.05</v>
      </c>
      <c r="W53" s="5">
        <v>0.05</v>
      </c>
      <c r="X53" s="5">
        <v>0.05</v>
      </c>
      <c r="Y53" s="5">
        <v>0.05</v>
      </c>
      <c r="Z53" s="5">
        <v>0.05</v>
      </c>
      <c r="AA53" s="5">
        <v>0.05</v>
      </c>
      <c r="AB53" s="5">
        <v>0.05</v>
      </c>
      <c r="AC53" s="5">
        <v>0.05</v>
      </c>
      <c r="AD53" s="5">
        <v>0.05</v>
      </c>
      <c r="AE53" s="5">
        <v>0.05</v>
      </c>
      <c r="AF53" s="5">
        <v>0.05</v>
      </c>
      <c r="AG53" s="5">
        <v>0.05</v>
      </c>
      <c r="AH53" s="5">
        <v>0.05</v>
      </c>
      <c r="AI53" s="5">
        <v>0.05</v>
      </c>
      <c r="AJ53" s="5">
        <v>0.05</v>
      </c>
      <c r="AK53" s="5">
        <v>0.05</v>
      </c>
      <c r="AL53" s="5">
        <v>0.05</v>
      </c>
      <c r="AM53" s="5">
        <v>0.05</v>
      </c>
      <c r="AN53" s="5">
        <v>0.05</v>
      </c>
      <c r="AO53" s="5">
        <v>0.05</v>
      </c>
      <c r="AP53" s="5">
        <v>0.05</v>
      </c>
      <c r="AQ53" s="5">
        <v>0.05</v>
      </c>
      <c r="AR53" s="5">
        <v>0.05</v>
      </c>
      <c r="AS53" s="5">
        <v>0.05</v>
      </c>
      <c r="AT53" s="5">
        <v>0.05</v>
      </c>
      <c r="AU53" s="5">
        <v>0.05</v>
      </c>
      <c r="AV53" s="5">
        <v>0.05</v>
      </c>
      <c r="AW53" s="5">
        <v>0.05</v>
      </c>
      <c r="AX53" s="5">
        <v>0.05</v>
      </c>
    </row>
    <row r="54" spans="1:50" x14ac:dyDescent="0.25">
      <c r="A54" t="s">
        <v>66</v>
      </c>
      <c r="C54" s="5">
        <v>7.0000000000000007E-2</v>
      </c>
      <c r="D54" s="5">
        <v>7.0000000000000007E-2</v>
      </c>
      <c r="E54" s="5">
        <v>7.0000000000000007E-2</v>
      </c>
      <c r="F54" s="5">
        <v>0.06</v>
      </c>
      <c r="G54" s="5">
        <v>0.06</v>
      </c>
      <c r="H54" s="5">
        <v>0.06</v>
      </c>
      <c r="I54" s="5">
        <v>0.05</v>
      </c>
      <c r="J54" s="5">
        <v>0.05</v>
      </c>
      <c r="K54" s="5">
        <v>0.05</v>
      </c>
      <c r="L54" s="5">
        <v>0.04</v>
      </c>
      <c r="M54" s="5">
        <v>0.04</v>
      </c>
      <c r="N54" s="5">
        <v>0.04</v>
      </c>
      <c r="O54" s="5">
        <v>0.04</v>
      </c>
      <c r="P54" s="5">
        <v>0.04</v>
      </c>
      <c r="Q54" s="5">
        <v>0.04</v>
      </c>
      <c r="R54" s="5">
        <v>0.04</v>
      </c>
      <c r="S54" s="5">
        <v>0.04</v>
      </c>
      <c r="T54" s="5">
        <v>0.04</v>
      </c>
      <c r="U54" s="5">
        <v>0.04</v>
      </c>
      <c r="V54" s="5">
        <v>0.04</v>
      </c>
      <c r="W54" s="5">
        <v>0.04</v>
      </c>
      <c r="X54" s="5">
        <v>0.04</v>
      </c>
      <c r="Y54" s="5">
        <v>0.04</v>
      </c>
      <c r="Z54" s="5">
        <v>0.04</v>
      </c>
      <c r="AA54" s="5">
        <v>0.04</v>
      </c>
      <c r="AB54" s="5">
        <v>0.04</v>
      </c>
      <c r="AC54" s="5">
        <v>0.04</v>
      </c>
      <c r="AD54" s="5">
        <v>0.04</v>
      </c>
      <c r="AE54" s="5">
        <v>0.04</v>
      </c>
      <c r="AF54" s="5">
        <v>0.04</v>
      </c>
      <c r="AG54" s="5">
        <v>0.04</v>
      </c>
      <c r="AH54" s="5">
        <v>0.04</v>
      </c>
      <c r="AI54" s="5">
        <v>0.04</v>
      </c>
      <c r="AJ54" s="5">
        <v>0.04</v>
      </c>
      <c r="AK54" s="5">
        <v>0.04</v>
      </c>
      <c r="AL54" s="5">
        <v>0.04</v>
      </c>
      <c r="AM54" s="5">
        <v>0.04</v>
      </c>
      <c r="AN54" s="5">
        <v>0.04</v>
      </c>
      <c r="AO54" s="5">
        <v>0.04</v>
      </c>
      <c r="AP54" s="5">
        <v>0.04</v>
      </c>
      <c r="AQ54" s="5">
        <v>0.04</v>
      </c>
      <c r="AR54" s="5">
        <v>0.04</v>
      </c>
      <c r="AS54" s="5">
        <v>0.04</v>
      </c>
      <c r="AT54" s="5">
        <v>0.04</v>
      </c>
      <c r="AU54" s="5">
        <v>0.04</v>
      </c>
      <c r="AV54" s="5">
        <v>0.04</v>
      </c>
      <c r="AW54" s="5">
        <v>0.04</v>
      </c>
      <c r="AX54" s="5">
        <v>0.04</v>
      </c>
    </row>
    <row r="55" spans="1:50" x14ac:dyDescent="0.25">
      <c r="A55" t="s">
        <v>67</v>
      </c>
      <c r="C55" s="5">
        <v>0.03</v>
      </c>
      <c r="D55" s="5">
        <v>0.03</v>
      </c>
      <c r="E55" s="5">
        <v>0.03</v>
      </c>
      <c r="F55" s="5">
        <v>0.03</v>
      </c>
      <c r="G55" s="5">
        <v>0.03</v>
      </c>
      <c r="H55" s="5">
        <v>0.03</v>
      </c>
      <c r="I55" s="5">
        <v>0.03</v>
      </c>
      <c r="J55" s="5">
        <v>0.03</v>
      </c>
      <c r="K55" s="5">
        <v>0.03</v>
      </c>
      <c r="L55" s="5">
        <v>0.03</v>
      </c>
      <c r="M55" s="5">
        <v>0.03</v>
      </c>
      <c r="N55" s="5">
        <v>0.03</v>
      </c>
      <c r="O55" s="5">
        <v>0.03</v>
      </c>
      <c r="P55" s="5">
        <v>0.03</v>
      </c>
      <c r="Q55" s="5">
        <v>0.03</v>
      </c>
      <c r="R55" s="5">
        <v>0.03</v>
      </c>
      <c r="S55" s="5">
        <v>0.03</v>
      </c>
      <c r="T55" s="5">
        <v>0.03</v>
      </c>
      <c r="U55" s="5">
        <v>0.03</v>
      </c>
      <c r="V55" s="5">
        <v>0.03</v>
      </c>
      <c r="W55" s="5">
        <v>0.03</v>
      </c>
      <c r="X55" s="5">
        <v>0.03</v>
      </c>
      <c r="Y55" s="5">
        <v>0.03</v>
      </c>
      <c r="Z55" s="5">
        <v>0.03</v>
      </c>
      <c r="AA55" s="5">
        <v>0.03</v>
      </c>
      <c r="AB55" s="5">
        <v>0.03</v>
      </c>
      <c r="AC55" s="5">
        <v>0.03</v>
      </c>
      <c r="AD55" s="5">
        <v>0.03</v>
      </c>
      <c r="AE55" s="5">
        <v>0.03</v>
      </c>
      <c r="AF55" s="5">
        <v>0.03</v>
      </c>
      <c r="AG55" s="5">
        <v>0.03</v>
      </c>
      <c r="AH55" s="5">
        <v>0.03</v>
      </c>
      <c r="AI55" s="5">
        <v>0.03</v>
      </c>
      <c r="AJ55" s="5">
        <v>0.03</v>
      </c>
      <c r="AK55" s="5">
        <v>0.03</v>
      </c>
      <c r="AL55" s="5">
        <v>0.03</v>
      </c>
      <c r="AM55" s="5">
        <v>0.03</v>
      </c>
      <c r="AN55" s="5">
        <v>0.03</v>
      </c>
      <c r="AO55" s="5">
        <v>0.03</v>
      </c>
      <c r="AP55" s="5">
        <v>0.03</v>
      </c>
      <c r="AQ55" s="5">
        <v>0.03</v>
      </c>
      <c r="AR55" s="5">
        <v>0.03</v>
      </c>
      <c r="AS55" s="5">
        <v>0.03</v>
      </c>
      <c r="AT55" s="5">
        <v>0.03</v>
      </c>
      <c r="AU55" s="5">
        <v>0.03</v>
      </c>
      <c r="AV55" s="5">
        <v>0.03</v>
      </c>
      <c r="AW55" s="5">
        <v>0.03</v>
      </c>
      <c r="AX55" s="5">
        <v>0.03</v>
      </c>
    </row>
    <row r="57" spans="1:50" x14ac:dyDescent="0.25">
      <c r="A57" s="2" t="s">
        <v>68</v>
      </c>
      <c r="B57" s="2"/>
    </row>
    <row r="59" spans="1:50" x14ac:dyDescent="0.25">
      <c r="A59" s="2" t="s">
        <v>69</v>
      </c>
      <c r="B59" s="12" t="s">
        <v>75</v>
      </c>
    </row>
    <row r="60" spans="1:50" x14ac:dyDescent="0.25">
      <c r="A60" t="s">
        <v>70</v>
      </c>
      <c r="B60" s="13">
        <v>140000</v>
      </c>
      <c r="C60" s="14">
        <v>1</v>
      </c>
      <c r="D60" s="14">
        <v>1</v>
      </c>
      <c r="E60" s="14">
        <v>1</v>
      </c>
      <c r="F60" s="14">
        <v>1</v>
      </c>
      <c r="G60" s="14">
        <v>1</v>
      </c>
      <c r="H60" s="14">
        <v>1</v>
      </c>
      <c r="I60" s="14">
        <v>2</v>
      </c>
      <c r="J60" s="14">
        <v>2</v>
      </c>
      <c r="K60" s="14">
        <v>2</v>
      </c>
      <c r="L60" s="14">
        <v>2</v>
      </c>
      <c r="M60" s="14">
        <v>2</v>
      </c>
      <c r="N60" s="14">
        <v>2</v>
      </c>
      <c r="O60" s="14">
        <f>N60+1</f>
        <v>3</v>
      </c>
      <c r="P60">
        <f>O60</f>
        <v>3</v>
      </c>
      <c r="Q60">
        <f t="shared" ref="Q60:Y60" si="24">P60</f>
        <v>3</v>
      </c>
      <c r="R60">
        <f t="shared" si="24"/>
        <v>3</v>
      </c>
      <c r="S60">
        <f t="shared" si="24"/>
        <v>3</v>
      </c>
      <c r="T60">
        <f t="shared" si="24"/>
        <v>3</v>
      </c>
      <c r="U60">
        <f t="shared" si="24"/>
        <v>3</v>
      </c>
      <c r="V60">
        <f t="shared" si="24"/>
        <v>3</v>
      </c>
      <c r="W60">
        <f t="shared" si="24"/>
        <v>3</v>
      </c>
      <c r="X60">
        <f t="shared" si="24"/>
        <v>3</v>
      </c>
      <c r="Y60">
        <f t="shared" si="24"/>
        <v>3</v>
      </c>
      <c r="Z60">
        <f t="shared" ref="Z60" si="25">Y60</f>
        <v>3</v>
      </c>
      <c r="AA60" s="14">
        <f>Z60+1</f>
        <v>4</v>
      </c>
      <c r="AB60">
        <f>AA60</f>
        <v>4</v>
      </c>
      <c r="AC60">
        <f t="shared" ref="AC60:AL64" si="26">AB60</f>
        <v>4</v>
      </c>
      <c r="AD60">
        <f t="shared" si="26"/>
        <v>4</v>
      </c>
      <c r="AE60">
        <f t="shared" si="26"/>
        <v>4</v>
      </c>
      <c r="AF60">
        <f t="shared" si="26"/>
        <v>4</v>
      </c>
      <c r="AG60">
        <f t="shared" si="26"/>
        <v>4</v>
      </c>
      <c r="AH60">
        <f t="shared" si="26"/>
        <v>4</v>
      </c>
      <c r="AI60">
        <f t="shared" si="26"/>
        <v>4</v>
      </c>
      <c r="AJ60">
        <f t="shared" si="26"/>
        <v>4</v>
      </c>
      <c r="AK60">
        <f t="shared" si="26"/>
        <v>4</v>
      </c>
      <c r="AL60">
        <f t="shared" si="26"/>
        <v>4</v>
      </c>
      <c r="AM60" s="14">
        <f>AL60+1</f>
        <v>5</v>
      </c>
      <c r="AN60">
        <f>AM60</f>
        <v>5</v>
      </c>
      <c r="AO60">
        <f t="shared" ref="AO60:AX60" si="27">AN60</f>
        <v>5</v>
      </c>
      <c r="AP60">
        <f t="shared" si="27"/>
        <v>5</v>
      </c>
      <c r="AQ60">
        <f t="shared" si="27"/>
        <v>5</v>
      </c>
      <c r="AR60">
        <f t="shared" si="27"/>
        <v>5</v>
      </c>
      <c r="AS60">
        <f t="shared" si="27"/>
        <v>5</v>
      </c>
      <c r="AT60">
        <f t="shared" si="27"/>
        <v>5</v>
      </c>
      <c r="AU60">
        <f t="shared" si="27"/>
        <v>5</v>
      </c>
      <c r="AV60">
        <f t="shared" si="27"/>
        <v>5</v>
      </c>
      <c r="AW60">
        <f t="shared" si="27"/>
        <v>5</v>
      </c>
      <c r="AX60">
        <f t="shared" si="27"/>
        <v>5</v>
      </c>
    </row>
    <row r="61" spans="1:50" x14ac:dyDescent="0.25">
      <c r="A61" s="9" t="s">
        <v>71</v>
      </c>
      <c r="B61" s="13">
        <v>80000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1</v>
      </c>
      <c r="J61" s="14">
        <v>1</v>
      </c>
      <c r="K61" s="14">
        <v>1</v>
      </c>
      <c r="L61" s="14">
        <v>1</v>
      </c>
      <c r="M61" s="14">
        <v>1</v>
      </c>
      <c r="N61" s="14">
        <v>1</v>
      </c>
      <c r="O61" s="14">
        <f>N61+1</f>
        <v>2</v>
      </c>
      <c r="P61">
        <f>O61</f>
        <v>2</v>
      </c>
      <c r="Q61">
        <f t="shared" ref="Q61:Y61" si="28">P61</f>
        <v>2</v>
      </c>
      <c r="R61">
        <f t="shared" si="28"/>
        <v>2</v>
      </c>
      <c r="S61">
        <f t="shared" si="28"/>
        <v>2</v>
      </c>
      <c r="T61">
        <f t="shared" si="28"/>
        <v>2</v>
      </c>
      <c r="U61">
        <f t="shared" si="28"/>
        <v>2</v>
      </c>
      <c r="V61">
        <f t="shared" si="28"/>
        <v>2</v>
      </c>
      <c r="W61">
        <f t="shared" si="28"/>
        <v>2</v>
      </c>
      <c r="X61">
        <f t="shared" si="28"/>
        <v>2</v>
      </c>
      <c r="Y61">
        <f t="shared" si="28"/>
        <v>2</v>
      </c>
      <c r="Z61">
        <f t="shared" ref="Z61" si="29">Y61</f>
        <v>2</v>
      </c>
      <c r="AA61" s="14">
        <f>Z61+1</f>
        <v>3</v>
      </c>
      <c r="AB61">
        <f>AA61</f>
        <v>3</v>
      </c>
      <c r="AC61">
        <f t="shared" ref="AC61:AK61" si="30">AB61</f>
        <v>3</v>
      </c>
      <c r="AD61">
        <f t="shared" si="30"/>
        <v>3</v>
      </c>
      <c r="AE61">
        <f t="shared" si="30"/>
        <v>3</v>
      </c>
      <c r="AF61">
        <f t="shared" si="30"/>
        <v>3</v>
      </c>
      <c r="AG61">
        <f t="shared" si="30"/>
        <v>3</v>
      </c>
      <c r="AH61">
        <f t="shared" si="30"/>
        <v>3</v>
      </c>
      <c r="AI61">
        <f t="shared" si="30"/>
        <v>3</v>
      </c>
      <c r="AJ61">
        <f t="shared" si="30"/>
        <v>3</v>
      </c>
      <c r="AK61">
        <f t="shared" si="30"/>
        <v>3</v>
      </c>
      <c r="AL61">
        <f t="shared" si="26"/>
        <v>3</v>
      </c>
      <c r="AM61" s="14">
        <f>AL61+1</f>
        <v>4</v>
      </c>
      <c r="AN61">
        <f>AM61</f>
        <v>4</v>
      </c>
      <c r="AO61">
        <f t="shared" ref="AO61:AX61" si="31">AN61</f>
        <v>4</v>
      </c>
      <c r="AP61">
        <f t="shared" si="31"/>
        <v>4</v>
      </c>
      <c r="AQ61">
        <f t="shared" si="31"/>
        <v>4</v>
      </c>
      <c r="AR61">
        <f t="shared" si="31"/>
        <v>4</v>
      </c>
      <c r="AS61">
        <f t="shared" si="31"/>
        <v>4</v>
      </c>
      <c r="AT61">
        <f t="shared" si="31"/>
        <v>4</v>
      </c>
      <c r="AU61">
        <f t="shared" si="31"/>
        <v>4</v>
      </c>
      <c r="AV61">
        <f t="shared" si="31"/>
        <v>4</v>
      </c>
      <c r="AW61">
        <f t="shared" si="31"/>
        <v>4</v>
      </c>
      <c r="AX61">
        <f t="shared" si="31"/>
        <v>4</v>
      </c>
    </row>
    <row r="62" spans="1:50" x14ac:dyDescent="0.25">
      <c r="A62" t="s">
        <v>72</v>
      </c>
      <c r="B62" s="13">
        <v>125000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1</v>
      </c>
      <c r="J62" s="14">
        <v>1</v>
      </c>
      <c r="K62" s="14">
        <v>1</v>
      </c>
      <c r="L62" s="14">
        <v>1</v>
      </c>
      <c r="M62" s="14">
        <v>1</v>
      </c>
      <c r="N62" s="14">
        <v>1</v>
      </c>
      <c r="O62" s="14">
        <f>N62+1</f>
        <v>2</v>
      </c>
      <c r="P62">
        <f>O62</f>
        <v>2</v>
      </c>
      <c r="Q62">
        <f t="shared" ref="Q62:Y62" si="32">P62</f>
        <v>2</v>
      </c>
      <c r="R62">
        <f t="shared" si="32"/>
        <v>2</v>
      </c>
      <c r="S62">
        <f t="shared" si="32"/>
        <v>2</v>
      </c>
      <c r="T62">
        <f t="shared" si="32"/>
        <v>2</v>
      </c>
      <c r="U62">
        <f t="shared" si="32"/>
        <v>2</v>
      </c>
      <c r="V62">
        <f t="shared" si="32"/>
        <v>2</v>
      </c>
      <c r="W62">
        <f t="shared" si="32"/>
        <v>2</v>
      </c>
      <c r="X62">
        <f t="shared" si="32"/>
        <v>2</v>
      </c>
      <c r="Y62">
        <f t="shared" si="32"/>
        <v>2</v>
      </c>
      <c r="Z62">
        <f t="shared" ref="Z62" si="33">Y62</f>
        <v>2</v>
      </c>
      <c r="AA62" s="14">
        <f>Z62+1</f>
        <v>3</v>
      </c>
      <c r="AB62">
        <f>AA62</f>
        <v>3</v>
      </c>
      <c r="AC62">
        <f t="shared" ref="AC62:AK62" si="34">AB62</f>
        <v>3</v>
      </c>
      <c r="AD62">
        <f t="shared" si="34"/>
        <v>3</v>
      </c>
      <c r="AE62">
        <f t="shared" si="34"/>
        <v>3</v>
      </c>
      <c r="AF62">
        <f t="shared" si="34"/>
        <v>3</v>
      </c>
      <c r="AG62">
        <f t="shared" si="34"/>
        <v>3</v>
      </c>
      <c r="AH62">
        <f t="shared" si="34"/>
        <v>3</v>
      </c>
      <c r="AI62">
        <f t="shared" si="34"/>
        <v>3</v>
      </c>
      <c r="AJ62">
        <f t="shared" si="34"/>
        <v>3</v>
      </c>
      <c r="AK62">
        <f t="shared" si="34"/>
        <v>3</v>
      </c>
      <c r="AL62">
        <f t="shared" si="26"/>
        <v>3</v>
      </c>
      <c r="AM62" s="14">
        <f>AL62+1</f>
        <v>4</v>
      </c>
      <c r="AN62">
        <f>AM62</f>
        <v>4</v>
      </c>
      <c r="AO62">
        <f t="shared" ref="AO62:AX62" si="35">AN62</f>
        <v>4</v>
      </c>
      <c r="AP62">
        <f t="shared" si="35"/>
        <v>4</v>
      </c>
      <c r="AQ62">
        <f t="shared" si="35"/>
        <v>4</v>
      </c>
      <c r="AR62">
        <f t="shared" si="35"/>
        <v>4</v>
      </c>
      <c r="AS62">
        <f t="shared" si="35"/>
        <v>4</v>
      </c>
      <c r="AT62">
        <f t="shared" si="35"/>
        <v>4</v>
      </c>
      <c r="AU62">
        <f t="shared" si="35"/>
        <v>4</v>
      </c>
      <c r="AV62">
        <f t="shared" si="35"/>
        <v>4</v>
      </c>
      <c r="AW62">
        <f t="shared" si="35"/>
        <v>4</v>
      </c>
      <c r="AX62">
        <f t="shared" si="35"/>
        <v>4</v>
      </c>
    </row>
    <row r="63" spans="1:50" x14ac:dyDescent="0.25">
      <c r="A63" s="9" t="s">
        <v>73</v>
      </c>
      <c r="B63" s="13">
        <v>150000</v>
      </c>
      <c r="C63" s="14">
        <v>1</v>
      </c>
      <c r="D63" s="14">
        <v>1</v>
      </c>
      <c r="E63" s="14">
        <v>1</v>
      </c>
      <c r="F63" s="14">
        <v>2</v>
      </c>
      <c r="G63" s="14">
        <v>2</v>
      </c>
      <c r="H63" s="14">
        <v>2</v>
      </c>
      <c r="I63" s="14">
        <v>2</v>
      </c>
      <c r="J63" s="14">
        <v>2</v>
      </c>
      <c r="K63" s="14">
        <v>2</v>
      </c>
      <c r="L63" s="14">
        <v>2</v>
      </c>
      <c r="M63" s="14">
        <v>2</v>
      </c>
      <c r="N63" s="14">
        <v>2</v>
      </c>
      <c r="O63" s="14">
        <f>N63+1</f>
        <v>3</v>
      </c>
      <c r="P63">
        <f>O63</f>
        <v>3</v>
      </c>
      <c r="Q63">
        <f t="shared" ref="Q63:Y63" si="36">P63</f>
        <v>3</v>
      </c>
      <c r="R63">
        <f t="shared" si="36"/>
        <v>3</v>
      </c>
      <c r="S63">
        <f t="shared" si="36"/>
        <v>3</v>
      </c>
      <c r="T63">
        <f t="shared" si="36"/>
        <v>3</v>
      </c>
      <c r="U63">
        <f t="shared" si="36"/>
        <v>3</v>
      </c>
      <c r="V63">
        <f t="shared" si="36"/>
        <v>3</v>
      </c>
      <c r="W63">
        <f t="shared" si="36"/>
        <v>3</v>
      </c>
      <c r="X63">
        <f t="shared" si="36"/>
        <v>3</v>
      </c>
      <c r="Y63">
        <f t="shared" si="36"/>
        <v>3</v>
      </c>
      <c r="Z63">
        <f t="shared" ref="Z63" si="37">Y63</f>
        <v>3</v>
      </c>
      <c r="AA63" s="14">
        <f>Z63+1</f>
        <v>4</v>
      </c>
      <c r="AB63">
        <f>AA63</f>
        <v>4</v>
      </c>
      <c r="AC63">
        <f t="shared" ref="AC63:AK63" si="38">AB63</f>
        <v>4</v>
      </c>
      <c r="AD63">
        <f t="shared" si="38"/>
        <v>4</v>
      </c>
      <c r="AE63">
        <f t="shared" si="38"/>
        <v>4</v>
      </c>
      <c r="AF63">
        <f t="shared" si="38"/>
        <v>4</v>
      </c>
      <c r="AG63">
        <f t="shared" si="38"/>
        <v>4</v>
      </c>
      <c r="AH63">
        <f t="shared" si="38"/>
        <v>4</v>
      </c>
      <c r="AI63">
        <f t="shared" si="38"/>
        <v>4</v>
      </c>
      <c r="AJ63">
        <f t="shared" si="38"/>
        <v>4</v>
      </c>
      <c r="AK63">
        <f t="shared" si="38"/>
        <v>4</v>
      </c>
      <c r="AL63">
        <f t="shared" si="26"/>
        <v>4</v>
      </c>
      <c r="AM63" s="14">
        <f>AL63+1</f>
        <v>5</v>
      </c>
      <c r="AN63">
        <f>AM63</f>
        <v>5</v>
      </c>
      <c r="AO63">
        <f t="shared" ref="AO63:AX63" si="39">AN63</f>
        <v>5</v>
      </c>
      <c r="AP63">
        <f t="shared" si="39"/>
        <v>5</v>
      </c>
      <c r="AQ63">
        <f t="shared" si="39"/>
        <v>5</v>
      </c>
      <c r="AR63">
        <f t="shared" si="39"/>
        <v>5</v>
      </c>
      <c r="AS63">
        <f t="shared" si="39"/>
        <v>5</v>
      </c>
      <c r="AT63">
        <f t="shared" si="39"/>
        <v>5</v>
      </c>
      <c r="AU63">
        <f t="shared" si="39"/>
        <v>5</v>
      </c>
      <c r="AV63">
        <f t="shared" si="39"/>
        <v>5</v>
      </c>
      <c r="AW63">
        <f t="shared" si="39"/>
        <v>5</v>
      </c>
      <c r="AX63">
        <f t="shared" si="39"/>
        <v>5</v>
      </c>
    </row>
    <row r="64" spans="1:50" x14ac:dyDescent="0.25">
      <c r="A64" t="s">
        <v>74</v>
      </c>
      <c r="B64" s="13">
        <v>175000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4">
        <v>1</v>
      </c>
      <c r="I64" s="14">
        <v>2</v>
      </c>
      <c r="J64" s="14">
        <v>2</v>
      </c>
      <c r="K64" s="14">
        <v>2</v>
      </c>
      <c r="L64" s="14">
        <v>2</v>
      </c>
      <c r="M64" s="14">
        <v>2</v>
      </c>
      <c r="N64" s="14">
        <v>2</v>
      </c>
      <c r="O64" s="14">
        <f>N64+1</f>
        <v>3</v>
      </c>
      <c r="P64">
        <f>O64</f>
        <v>3</v>
      </c>
      <c r="Q64">
        <f t="shared" ref="Q64:Y64" si="40">P64</f>
        <v>3</v>
      </c>
      <c r="R64">
        <f t="shared" si="40"/>
        <v>3</v>
      </c>
      <c r="S64">
        <f t="shared" si="40"/>
        <v>3</v>
      </c>
      <c r="T64">
        <f t="shared" si="40"/>
        <v>3</v>
      </c>
      <c r="U64">
        <f t="shared" si="40"/>
        <v>3</v>
      </c>
      <c r="V64">
        <f t="shared" si="40"/>
        <v>3</v>
      </c>
      <c r="W64">
        <f t="shared" si="40"/>
        <v>3</v>
      </c>
      <c r="X64">
        <f t="shared" si="40"/>
        <v>3</v>
      </c>
      <c r="Y64">
        <f t="shared" si="40"/>
        <v>3</v>
      </c>
      <c r="Z64">
        <f t="shared" ref="Z64" si="41">Y64</f>
        <v>3</v>
      </c>
      <c r="AA64" s="14">
        <f>Z64+1</f>
        <v>4</v>
      </c>
      <c r="AB64">
        <f>AA64</f>
        <v>4</v>
      </c>
      <c r="AC64">
        <f t="shared" ref="AC64:AK64" si="42">AB64</f>
        <v>4</v>
      </c>
      <c r="AD64">
        <f t="shared" si="42"/>
        <v>4</v>
      </c>
      <c r="AE64">
        <f t="shared" si="42"/>
        <v>4</v>
      </c>
      <c r="AF64">
        <f t="shared" si="42"/>
        <v>4</v>
      </c>
      <c r="AG64">
        <f t="shared" si="42"/>
        <v>4</v>
      </c>
      <c r="AH64">
        <f t="shared" si="42"/>
        <v>4</v>
      </c>
      <c r="AI64">
        <f t="shared" si="42"/>
        <v>4</v>
      </c>
      <c r="AJ64">
        <f t="shared" si="42"/>
        <v>4</v>
      </c>
      <c r="AK64">
        <f t="shared" si="42"/>
        <v>4</v>
      </c>
      <c r="AL64">
        <f t="shared" si="26"/>
        <v>4</v>
      </c>
      <c r="AM64" s="14">
        <f>AL64+1</f>
        <v>5</v>
      </c>
      <c r="AN64">
        <f>AM64</f>
        <v>5</v>
      </c>
      <c r="AO64">
        <f t="shared" ref="AO64:AX64" si="43">AN64</f>
        <v>5</v>
      </c>
      <c r="AP64">
        <f t="shared" si="43"/>
        <v>5</v>
      </c>
      <c r="AQ64">
        <f t="shared" si="43"/>
        <v>5</v>
      </c>
      <c r="AR64">
        <f t="shared" si="43"/>
        <v>5</v>
      </c>
      <c r="AS64">
        <f t="shared" si="43"/>
        <v>5</v>
      </c>
      <c r="AT64">
        <f t="shared" si="43"/>
        <v>5</v>
      </c>
      <c r="AU64">
        <f t="shared" si="43"/>
        <v>5</v>
      </c>
      <c r="AV64">
        <f t="shared" si="43"/>
        <v>5</v>
      </c>
      <c r="AW64">
        <f t="shared" si="43"/>
        <v>5</v>
      </c>
      <c r="AX64">
        <f t="shared" si="43"/>
        <v>5</v>
      </c>
    </row>
    <row r="66" spans="1:50" x14ac:dyDescent="0.25">
      <c r="A66" t="s">
        <v>76</v>
      </c>
      <c r="C66" s="5">
        <v>0.25</v>
      </c>
      <c r="D66" s="5">
        <v>0.25</v>
      </c>
      <c r="E66" s="5">
        <v>0.25</v>
      </c>
      <c r="F66" s="5">
        <v>0.25</v>
      </c>
      <c r="G66" s="5">
        <v>0.25</v>
      </c>
      <c r="H66" s="5">
        <v>0.25</v>
      </c>
      <c r="I66" s="5">
        <v>0.25</v>
      </c>
      <c r="J66" s="5">
        <v>0.25</v>
      </c>
      <c r="K66" s="5">
        <v>0.25</v>
      </c>
      <c r="L66" s="5">
        <v>0.25</v>
      </c>
      <c r="M66" s="5">
        <v>0.25</v>
      </c>
      <c r="N66" s="5">
        <v>0.25</v>
      </c>
      <c r="O66" s="5">
        <v>0.25</v>
      </c>
      <c r="P66" s="5">
        <v>0.25</v>
      </c>
      <c r="Q66" s="5">
        <v>0.25</v>
      </c>
      <c r="R66" s="5">
        <v>0.25</v>
      </c>
      <c r="S66" s="5">
        <v>0.25</v>
      </c>
      <c r="T66" s="5">
        <v>0.25</v>
      </c>
      <c r="U66" s="5">
        <v>0.25</v>
      </c>
      <c r="V66" s="5">
        <v>0.25</v>
      </c>
      <c r="W66" s="5">
        <v>0.25</v>
      </c>
      <c r="X66" s="5">
        <v>0.25</v>
      </c>
      <c r="Y66" s="5">
        <v>0.25</v>
      </c>
      <c r="Z66" s="5">
        <v>0.25</v>
      </c>
      <c r="AA66" s="5">
        <v>0.25</v>
      </c>
      <c r="AB66" s="5">
        <v>0.25</v>
      </c>
      <c r="AC66" s="5">
        <v>0.25</v>
      </c>
      <c r="AD66" s="5">
        <v>0.25</v>
      </c>
      <c r="AE66" s="5">
        <v>0.25</v>
      </c>
      <c r="AF66" s="5">
        <v>0.25</v>
      </c>
      <c r="AG66" s="5">
        <v>0.25</v>
      </c>
      <c r="AH66" s="5">
        <v>0.25</v>
      </c>
      <c r="AI66" s="5">
        <v>0.25</v>
      </c>
      <c r="AJ66" s="5">
        <v>0.25</v>
      </c>
      <c r="AK66" s="5">
        <v>0.25</v>
      </c>
      <c r="AL66" s="5">
        <v>0.25</v>
      </c>
      <c r="AM66" s="5">
        <v>0.25</v>
      </c>
      <c r="AN66" s="5">
        <v>0.25</v>
      </c>
      <c r="AO66" s="5">
        <v>0.25</v>
      </c>
      <c r="AP66" s="5">
        <v>0.25</v>
      </c>
      <c r="AQ66" s="5">
        <v>0.25</v>
      </c>
      <c r="AR66" s="5">
        <v>0.25</v>
      </c>
      <c r="AS66" s="5">
        <v>0.25</v>
      </c>
      <c r="AT66" s="5">
        <v>0.25</v>
      </c>
      <c r="AU66" s="5">
        <v>0.25</v>
      </c>
      <c r="AV66" s="5">
        <v>0.25</v>
      </c>
      <c r="AW66" s="5">
        <v>0.25</v>
      </c>
      <c r="AX66" s="5">
        <v>0.25</v>
      </c>
    </row>
    <row r="68" spans="1:50" x14ac:dyDescent="0.25">
      <c r="A68" s="2" t="s">
        <v>77</v>
      </c>
    </row>
    <row r="69" spans="1:50" x14ac:dyDescent="0.25">
      <c r="A69" t="s">
        <v>48</v>
      </c>
      <c r="C69" s="4">
        <f>'Customer Acquisition Model'!B3</f>
        <v>5000</v>
      </c>
      <c r="D69" s="4">
        <f>'Customer Acquisition Model'!C3</f>
        <v>7500</v>
      </c>
      <c r="E69" s="4">
        <f>'Customer Acquisition Model'!D3</f>
        <v>10000</v>
      </c>
      <c r="F69" s="4">
        <f>'Customer Acquisition Model'!E3</f>
        <v>10000</v>
      </c>
      <c r="G69" s="4">
        <f>'Customer Acquisition Model'!F3</f>
        <v>10000</v>
      </c>
      <c r="H69" s="4">
        <f>'Customer Acquisition Model'!G3</f>
        <v>10000</v>
      </c>
      <c r="I69" s="4">
        <f>'Customer Acquisition Model'!H3</f>
        <v>15000</v>
      </c>
      <c r="J69" s="4">
        <f>'Customer Acquisition Model'!I3</f>
        <v>15000</v>
      </c>
      <c r="K69" s="4">
        <f>'Customer Acquisition Model'!J3</f>
        <v>15000</v>
      </c>
      <c r="L69" s="4">
        <f>'Customer Acquisition Model'!K3</f>
        <v>15000</v>
      </c>
      <c r="M69" s="4">
        <f>'Customer Acquisition Model'!L3</f>
        <v>15000</v>
      </c>
      <c r="N69" s="4">
        <f>'Customer Acquisition Model'!M3</f>
        <v>15000</v>
      </c>
      <c r="O69" s="4">
        <f>'Customer Acquisition Model'!N3</f>
        <v>16125</v>
      </c>
      <c r="P69" s="4">
        <f>'Customer Acquisition Model'!O3</f>
        <v>17334.375</v>
      </c>
      <c r="Q69" s="4">
        <f>'Customer Acquisition Model'!P3</f>
        <v>18634.453125</v>
      </c>
      <c r="R69" s="4">
        <f>'Customer Acquisition Model'!Q3</f>
        <v>20032.037109375</v>
      </c>
      <c r="S69" s="4">
        <f>'Customer Acquisition Model'!R3</f>
        <v>21534.439892578124</v>
      </c>
      <c r="T69" s="4">
        <f>'Customer Acquisition Model'!S3</f>
        <v>23149.522884521484</v>
      </c>
      <c r="U69" s="4">
        <f>'Customer Acquisition Model'!T3</f>
        <v>24885.737100860595</v>
      </c>
      <c r="V69" s="4">
        <f>'Customer Acquisition Model'!U3</f>
        <v>26752.167383425138</v>
      </c>
      <c r="W69" s="4">
        <f>'Customer Acquisition Model'!V3</f>
        <v>28758.579937182021</v>
      </c>
      <c r="X69" s="4">
        <f>'Customer Acquisition Model'!W3</f>
        <v>30915.473432470673</v>
      </c>
      <c r="Y69" s="4">
        <f>'Customer Acquisition Model'!X3</f>
        <v>33234.133939905973</v>
      </c>
      <c r="Z69" s="4">
        <f>'Customer Acquisition Model'!Y3</f>
        <v>35726.693985398917</v>
      </c>
      <c r="AA69" s="4">
        <f>'Customer Acquisition Model'!Z3</f>
        <v>38406.196034303837</v>
      </c>
      <c r="AB69" s="4">
        <f>'Customer Acquisition Model'!AA3</f>
        <v>41286.66073687662</v>
      </c>
      <c r="AC69" s="4">
        <f>'Customer Acquisition Model'!AB3</f>
        <v>44383.160292142362</v>
      </c>
      <c r="AD69" s="4">
        <f>'Customer Acquisition Model'!AC3</f>
        <v>47711.897314053036</v>
      </c>
      <c r="AE69" s="4">
        <f>'Customer Acquisition Model'!AD3</f>
        <v>51290.289612607012</v>
      </c>
      <c r="AF69" s="4">
        <f>'Customer Acquisition Model'!AE3</f>
        <v>55137.061333552534</v>
      </c>
      <c r="AG69" s="4">
        <f>'Customer Acquisition Model'!AF3</f>
        <v>59272.340933568972</v>
      </c>
      <c r="AH69" s="4">
        <f>'Customer Acquisition Model'!AG3</f>
        <v>63717.766503586645</v>
      </c>
      <c r="AI69" s="4">
        <f>'Customer Acquisition Model'!AH3</f>
        <v>68496.59899135564</v>
      </c>
      <c r="AJ69" s="4">
        <f>'Customer Acquisition Model'!AI3</f>
        <v>73633.843915707315</v>
      </c>
      <c r="AK69" s="4">
        <f>'Customer Acquisition Model'!AJ3</f>
        <v>79156.382209385367</v>
      </c>
      <c r="AL69" s="4">
        <f>'Customer Acquisition Model'!AK3</f>
        <v>85093.11087508926</v>
      </c>
      <c r="AM69" s="4">
        <f>'Customer Acquisition Model'!AL3</f>
        <v>91475.094190720949</v>
      </c>
      <c r="AN69" s="4">
        <f>'Customer Acquisition Model'!AM3</f>
        <v>98335.726255025016</v>
      </c>
      <c r="AO69" s="4">
        <f>'Customer Acquisition Model'!AN3</f>
        <v>105710.90572415189</v>
      </c>
      <c r="AP69" s="4">
        <f>'Customer Acquisition Model'!AO3</f>
        <v>113639.22365346328</v>
      </c>
      <c r="AQ69" s="4">
        <f>'Customer Acquisition Model'!AP3</f>
        <v>122162.16542747302</v>
      </c>
      <c r="AR69" s="4">
        <f>'Customer Acquisition Model'!AQ3</f>
        <v>131324.3278345335</v>
      </c>
      <c r="AS69" s="4">
        <f>'Customer Acquisition Model'!AR3</f>
        <v>141173.6524221235</v>
      </c>
      <c r="AT69" s="4">
        <f>'Customer Acquisition Model'!AS3</f>
        <v>151761.67635378276</v>
      </c>
      <c r="AU69" s="4">
        <f>'Customer Acquisition Model'!AT3</f>
        <v>163143.80208031647</v>
      </c>
      <c r="AV69" s="4">
        <f>'Customer Acquisition Model'!AU3</f>
        <v>175379.58723634019</v>
      </c>
      <c r="AW69" s="4">
        <f>'Customer Acquisition Model'!AV3</f>
        <v>188533.0562790657</v>
      </c>
      <c r="AX69" s="4">
        <f>'Customer Acquisition Model'!AW3</f>
        <v>202673.0354999956</v>
      </c>
    </row>
    <row r="70" spans="1:50" x14ac:dyDescent="0.25">
      <c r="A70" t="s">
        <v>78</v>
      </c>
      <c r="C70" s="15">
        <v>7500</v>
      </c>
      <c r="D70" s="15">
        <v>7500</v>
      </c>
      <c r="E70" s="15">
        <v>7500</v>
      </c>
      <c r="F70" s="15">
        <v>7500</v>
      </c>
      <c r="G70" s="15">
        <v>7500</v>
      </c>
      <c r="H70" s="15">
        <v>7500</v>
      </c>
      <c r="I70" s="15">
        <v>7500</v>
      </c>
      <c r="J70" s="15">
        <v>7500</v>
      </c>
      <c r="K70" s="15">
        <v>7500</v>
      </c>
      <c r="L70" s="15">
        <v>7500</v>
      </c>
      <c r="M70" s="15">
        <v>7500</v>
      </c>
      <c r="N70" s="15">
        <v>7500</v>
      </c>
      <c r="O70" s="15">
        <v>7500</v>
      </c>
      <c r="P70" s="15">
        <v>7500</v>
      </c>
      <c r="Q70" s="15">
        <v>7500</v>
      </c>
      <c r="R70" s="15">
        <v>7500</v>
      </c>
      <c r="S70" s="15">
        <v>7500</v>
      </c>
      <c r="T70" s="15">
        <v>7500</v>
      </c>
      <c r="U70" s="15">
        <v>7500</v>
      </c>
      <c r="V70" s="15">
        <v>7500</v>
      </c>
      <c r="W70" s="15">
        <v>7500</v>
      </c>
      <c r="X70" s="15">
        <v>7500</v>
      </c>
      <c r="Y70" s="15">
        <v>7500</v>
      </c>
      <c r="Z70" s="15">
        <v>7500</v>
      </c>
      <c r="AA70" s="15">
        <v>7500</v>
      </c>
      <c r="AB70" s="15">
        <v>7500</v>
      </c>
      <c r="AC70" s="15">
        <v>7500</v>
      </c>
      <c r="AD70" s="15">
        <v>7500</v>
      </c>
      <c r="AE70" s="15">
        <v>7500</v>
      </c>
      <c r="AF70" s="15">
        <v>7500</v>
      </c>
      <c r="AG70" s="15">
        <v>7500</v>
      </c>
      <c r="AH70" s="15">
        <v>7500</v>
      </c>
      <c r="AI70" s="15">
        <v>7500</v>
      </c>
      <c r="AJ70" s="15">
        <v>7500</v>
      </c>
      <c r="AK70" s="15">
        <v>7500</v>
      </c>
      <c r="AL70" s="15">
        <v>7500</v>
      </c>
      <c r="AM70" s="15">
        <v>7500</v>
      </c>
      <c r="AN70" s="15">
        <v>7500</v>
      </c>
      <c r="AO70" s="15">
        <v>7500</v>
      </c>
      <c r="AP70" s="15">
        <v>7500</v>
      </c>
      <c r="AQ70" s="15">
        <v>7500</v>
      </c>
      <c r="AR70" s="15">
        <v>7500</v>
      </c>
      <c r="AS70" s="15">
        <v>7500</v>
      </c>
      <c r="AT70" s="15">
        <v>7500</v>
      </c>
      <c r="AU70" s="15">
        <v>7500</v>
      </c>
      <c r="AV70" s="15">
        <v>7500</v>
      </c>
      <c r="AW70" s="15">
        <v>7500</v>
      </c>
      <c r="AX70" s="15">
        <v>7500</v>
      </c>
    </row>
    <row r="71" spans="1:50" x14ac:dyDescent="0.25">
      <c r="A71" t="s">
        <v>79</v>
      </c>
      <c r="C71" s="15">
        <v>5000</v>
      </c>
      <c r="D71" s="15">
        <v>5000</v>
      </c>
      <c r="E71" s="15">
        <v>5000</v>
      </c>
      <c r="F71" s="15">
        <v>5000</v>
      </c>
      <c r="G71" s="15">
        <v>5000</v>
      </c>
      <c r="H71" s="15">
        <v>5000</v>
      </c>
      <c r="I71" s="15">
        <v>5000</v>
      </c>
      <c r="J71" s="15">
        <v>5000</v>
      </c>
      <c r="K71" s="15">
        <v>5000</v>
      </c>
      <c r="L71" s="15">
        <v>5000</v>
      </c>
      <c r="M71" s="15">
        <v>5000</v>
      </c>
      <c r="N71" s="15">
        <v>5000</v>
      </c>
      <c r="O71" s="15">
        <v>15000</v>
      </c>
      <c r="P71" s="15">
        <v>15000</v>
      </c>
      <c r="Q71" s="15">
        <v>15000</v>
      </c>
      <c r="R71" s="15">
        <v>15000</v>
      </c>
      <c r="S71" s="15">
        <v>15000</v>
      </c>
      <c r="T71" s="15">
        <v>15000</v>
      </c>
      <c r="U71" s="15">
        <v>15000</v>
      </c>
      <c r="V71" s="15">
        <v>15000</v>
      </c>
      <c r="W71" s="15">
        <v>15000</v>
      </c>
      <c r="X71" s="15">
        <v>15000</v>
      </c>
      <c r="Y71" s="15">
        <v>15000</v>
      </c>
      <c r="Z71" s="15">
        <v>15000</v>
      </c>
      <c r="AA71" s="15">
        <v>15000</v>
      </c>
      <c r="AB71" s="15">
        <v>15000</v>
      </c>
      <c r="AC71" s="15">
        <v>15000</v>
      </c>
      <c r="AD71" s="15">
        <v>15000</v>
      </c>
      <c r="AE71" s="15">
        <v>15000</v>
      </c>
      <c r="AF71" s="15">
        <v>15000</v>
      </c>
      <c r="AG71" s="15">
        <v>15000</v>
      </c>
      <c r="AH71" s="15">
        <v>15000</v>
      </c>
      <c r="AI71" s="15">
        <v>15000</v>
      </c>
      <c r="AJ71" s="15">
        <v>15000</v>
      </c>
      <c r="AK71" s="15">
        <v>15000</v>
      </c>
      <c r="AL71" s="15">
        <v>15000</v>
      </c>
      <c r="AM71" s="15">
        <v>15000</v>
      </c>
      <c r="AN71" s="15">
        <v>15000</v>
      </c>
      <c r="AO71" s="15">
        <v>15000</v>
      </c>
      <c r="AP71" s="15">
        <v>15000</v>
      </c>
      <c r="AQ71" s="15">
        <v>15000</v>
      </c>
      <c r="AR71" s="15">
        <v>15000</v>
      </c>
      <c r="AS71" s="15">
        <v>15000</v>
      </c>
      <c r="AT71" s="15">
        <v>15000</v>
      </c>
      <c r="AU71" s="15">
        <v>15000</v>
      </c>
      <c r="AV71" s="15">
        <v>15000</v>
      </c>
      <c r="AW71" s="15">
        <v>15000</v>
      </c>
      <c r="AX71" s="15">
        <v>15000</v>
      </c>
    </row>
    <row r="73" spans="1:50" x14ac:dyDescent="0.25">
      <c r="A73" t="s">
        <v>80</v>
      </c>
      <c r="C73" s="5">
        <v>0.1</v>
      </c>
      <c r="D73" s="5">
        <v>0.1</v>
      </c>
      <c r="E73" s="5">
        <v>0.1</v>
      </c>
      <c r="F73" s="5">
        <v>0.1</v>
      </c>
      <c r="G73" s="5">
        <v>0.1</v>
      </c>
      <c r="H73" s="5">
        <v>0.1</v>
      </c>
      <c r="I73" s="5">
        <v>0.1</v>
      </c>
      <c r="J73" s="5">
        <v>0.1</v>
      </c>
      <c r="K73" s="5">
        <v>0.1</v>
      </c>
      <c r="L73" s="5">
        <v>0.1</v>
      </c>
      <c r="M73" s="5">
        <v>0.1</v>
      </c>
      <c r="N73" s="5">
        <v>0.1</v>
      </c>
      <c r="O73" s="5">
        <v>0.1</v>
      </c>
      <c r="P73" s="5">
        <v>0.1</v>
      </c>
      <c r="Q73" s="5">
        <v>0.1</v>
      </c>
      <c r="R73" s="5">
        <v>0.1</v>
      </c>
      <c r="S73" s="5">
        <v>0.1</v>
      </c>
      <c r="T73" s="5">
        <v>0.1</v>
      </c>
      <c r="U73" s="5">
        <v>0.1</v>
      </c>
      <c r="V73" s="5">
        <v>0.1</v>
      </c>
      <c r="W73" s="5">
        <v>0.1</v>
      </c>
      <c r="X73" s="5">
        <v>0.1</v>
      </c>
      <c r="Y73" s="5">
        <v>0.1</v>
      </c>
      <c r="Z73" s="5">
        <v>0.1</v>
      </c>
      <c r="AA73" s="5">
        <v>0.1</v>
      </c>
      <c r="AB73" s="5">
        <v>0.1</v>
      </c>
      <c r="AC73" s="5">
        <v>0.1</v>
      </c>
      <c r="AD73" s="5">
        <v>0.1</v>
      </c>
      <c r="AE73" s="5">
        <v>0.1</v>
      </c>
      <c r="AF73" s="5">
        <v>0.1</v>
      </c>
      <c r="AG73" s="5">
        <v>0.1</v>
      </c>
      <c r="AH73" s="5">
        <v>0.1</v>
      </c>
      <c r="AI73" s="5">
        <v>0.1</v>
      </c>
      <c r="AJ73" s="5">
        <v>0.1</v>
      </c>
      <c r="AK73" s="5">
        <v>0.1</v>
      </c>
      <c r="AL73" s="5">
        <v>0.1</v>
      </c>
      <c r="AM73" s="5">
        <v>0.1</v>
      </c>
      <c r="AN73" s="5">
        <v>0.1</v>
      </c>
      <c r="AO73" s="5">
        <v>0.1</v>
      </c>
      <c r="AP73" s="5">
        <v>0.1</v>
      </c>
      <c r="AQ73" s="5">
        <v>0.1</v>
      </c>
      <c r="AR73" s="5">
        <v>0.1</v>
      </c>
      <c r="AS73" s="5">
        <v>0.1</v>
      </c>
      <c r="AT73" s="5">
        <v>0.1</v>
      </c>
      <c r="AU73" s="5">
        <v>0.1</v>
      </c>
      <c r="AV73" s="5">
        <v>0.1</v>
      </c>
      <c r="AW73" s="5">
        <v>0.1</v>
      </c>
      <c r="AX73" s="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85546875" style="9" customWidth="1"/>
    <col min="2" max="5" width="11.7109375" style="9" bestFit="1" customWidth="1"/>
    <col min="6" max="6" width="1.28515625" style="9" customWidth="1"/>
    <col min="7" max="7" width="13.5703125" style="9" bestFit="1" customWidth="1"/>
    <col min="8" max="8" width="1.28515625" style="9" customWidth="1"/>
    <col min="9" max="11" width="11.7109375" style="9" bestFit="1" customWidth="1"/>
    <col min="12" max="12" width="12.7109375" style="9" bestFit="1" customWidth="1"/>
    <col min="13" max="13" width="1.28515625" style="9" customWidth="1"/>
    <col min="14" max="14" width="13.5703125" style="9" bestFit="1" customWidth="1"/>
    <col min="15" max="15" width="1.28515625" style="9" customWidth="1"/>
    <col min="16" max="19" width="12.7109375" style="9" bestFit="1" customWidth="1"/>
    <col min="20" max="20" width="1.28515625" style="9" customWidth="1"/>
    <col min="21" max="21" width="13.5703125" style="9" bestFit="1" customWidth="1"/>
    <col min="22" max="22" width="1.28515625" style="9" customWidth="1"/>
    <col min="23" max="26" width="12.7109375" style="9" bestFit="1" customWidth="1"/>
    <col min="27" max="27" width="1.28515625" style="9" customWidth="1"/>
    <col min="28" max="28" width="14" style="9" bestFit="1" customWidth="1"/>
    <col min="29" max="29" width="1.28515625" style="9" customWidth="1"/>
    <col min="30" max="16384" width="9.140625" style="9"/>
  </cols>
  <sheetData>
    <row r="1" spans="1:29" x14ac:dyDescent="0.25">
      <c r="A1" s="10" t="s">
        <v>97</v>
      </c>
    </row>
    <row r="2" spans="1:29" s="10" customFormat="1" x14ac:dyDescent="0.25">
      <c r="B2" s="27">
        <v>2022</v>
      </c>
      <c r="C2" s="28"/>
      <c r="D2" s="28"/>
      <c r="E2" s="29"/>
      <c r="G2" s="30" t="s">
        <v>102</v>
      </c>
      <c r="I2" s="27">
        <v>2023</v>
      </c>
      <c r="J2" s="28"/>
      <c r="K2" s="28"/>
      <c r="L2" s="29"/>
      <c r="N2" s="30" t="s">
        <v>102</v>
      </c>
      <c r="P2" s="27">
        <v>2024</v>
      </c>
      <c r="Q2" s="28"/>
      <c r="R2" s="28"/>
      <c r="S2" s="29"/>
      <c r="U2" s="30" t="s">
        <v>102</v>
      </c>
      <c r="W2" s="27">
        <v>2025</v>
      </c>
      <c r="X2" s="28"/>
      <c r="Y2" s="28"/>
      <c r="Z2" s="29"/>
      <c r="AB2" s="30" t="s">
        <v>102</v>
      </c>
      <c r="AC2" s="35"/>
    </row>
    <row r="3" spans="1:29" s="10" customFormat="1" x14ac:dyDescent="0.25">
      <c r="B3" s="30" t="s">
        <v>98</v>
      </c>
      <c r="C3" s="30" t="s">
        <v>99</v>
      </c>
      <c r="D3" s="30" t="s">
        <v>100</v>
      </c>
      <c r="E3" s="30" t="s">
        <v>101</v>
      </c>
      <c r="G3" s="31" t="s">
        <v>103</v>
      </c>
      <c r="I3" s="30" t="s">
        <v>98</v>
      </c>
      <c r="J3" s="30" t="s">
        <v>99</v>
      </c>
      <c r="K3" s="30" t="s">
        <v>100</v>
      </c>
      <c r="L3" s="30" t="s">
        <v>101</v>
      </c>
      <c r="N3" s="31" t="s">
        <v>103</v>
      </c>
      <c r="P3" s="30" t="s">
        <v>98</v>
      </c>
      <c r="Q3" s="30" t="s">
        <v>99</v>
      </c>
      <c r="R3" s="30" t="s">
        <v>100</v>
      </c>
      <c r="S3" s="30" t="s">
        <v>101</v>
      </c>
      <c r="U3" s="31" t="s">
        <v>103</v>
      </c>
      <c r="W3" s="30" t="s">
        <v>98</v>
      </c>
      <c r="X3" s="30" t="s">
        <v>99</v>
      </c>
      <c r="Y3" s="30" t="s">
        <v>100</v>
      </c>
      <c r="Z3" s="30" t="s">
        <v>101</v>
      </c>
      <c r="AB3" s="31" t="s">
        <v>103</v>
      </c>
    </row>
    <row r="5" spans="1:29" x14ac:dyDescent="0.25">
      <c r="A5" s="9" t="s">
        <v>82</v>
      </c>
      <c r="B5" s="32">
        <f>SUM('Monthly Model'!C4:E4)</f>
        <v>41985.71428571429</v>
      </c>
      <c r="C5" s="32">
        <f>SUM('Monthly Model'!F4:H4)</f>
        <v>122248.7625</v>
      </c>
      <c r="D5" s="32">
        <f>SUM('Monthly Model'!I4:K4)</f>
        <v>235816.02127031249</v>
      </c>
      <c r="E5" s="32">
        <f>SUM('Monthly Model'!L4:N4)</f>
        <v>362575.51406263065</v>
      </c>
      <c r="F5" s="33"/>
      <c r="G5" s="32">
        <f>SUM(B5:E5)</f>
        <v>762626.01211865735</v>
      </c>
      <c r="I5" s="32">
        <f>SUM('Monthly Model'!O4:Q4)</f>
        <v>475885.90632371302</v>
      </c>
      <c r="J5" s="32">
        <f>SUM('Monthly Model'!R4:T4)</f>
        <v>604948.26347349165</v>
      </c>
      <c r="K5" s="32">
        <f>SUM('Monthly Model'!U4:W4)</f>
        <v>759973.66399921826</v>
      </c>
      <c r="L5" s="32">
        <f>SUM('Monthly Model'!X4:Z4)</f>
        <v>949301.23653351818</v>
      </c>
      <c r="M5" s="33"/>
      <c r="N5" s="32">
        <f>SUM(I5:L5)</f>
        <v>2790109.0703299409</v>
      </c>
      <c r="P5" s="32">
        <f>SUM('Monthly Model'!AA4:AC4)</f>
        <v>1182500.2419206121</v>
      </c>
      <c r="Q5" s="32">
        <f>SUM('Monthly Model'!AD4:AF4)</f>
        <v>1470973.1308676242</v>
      </c>
      <c r="R5" s="32">
        <f>SUM('Monthly Model'!AG4:AI4)</f>
        <v>1828587.0285275141</v>
      </c>
      <c r="S5" s="32">
        <f>SUM('Monthly Model'!AJ4:AL4)</f>
        <v>2272385.9481911743</v>
      </c>
      <c r="T5" s="33"/>
      <c r="U5" s="32">
        <f>SUM(P5:S5)</f>
        <v>6754446.3495069249</v>
      </c>
      <c r="W5" s="32">
        <f>SUM('Monthly Model'!AM4:AO4)</f>
        <v>2823431.1846307777</v>
      </c>
      <c r="X5" s="32">
        <f>SUM('Monthly Model'!AP4:AR4)</f>
        <v>3507818.0726501308</v>
      </c>
      <c r="Y5" s="32">
        <f>SUM('Monthly Model'!AS4:AU4)</f>
        <v>4357922.3623300223</v>
      </c>
      <c r="Z5" s="32">
        <f>SUM('Monthly Model'!AV4:AX4)</f>
        <v>5413938.3062032415</v>
      </c>
      <c r="AA5" s="33"/>
      <c r="AB5" s="32">
        <f>SUM(W5:Z5)</f>
        <v>16103109.925814174</v>
      </c>
    </row>
    <row r="6" spans="1:29" s="10" customFormat="1" x14ac:dyDescent="0.25">
      <c r="A6" s="10" t="s">
        <v>85</v>
      </c>
      <c r="B6" s="36">
        <f>SUM('Monthly Model'!C7:E7)</f>
        <v>38128.571428571428</v>
      </c>
      <c r="C6" s="36">
        <f>SUM('Monthly Model'!F7:H7)</f>
        <v>116248.7625</v>
      </c>
      <c r="D6" s="36">
        <f>SUM('Monthly Model'!I7:K7)</f>
        <v>225016.02127031249</v>
      </c>
      <c r="E6" s="36">
        <f>SUM('Monthly Model'!L7:N7)</f>
        <v>349075.51406263065</v>
      </c>
      <c r="F6" s="37"/>
      <c r="G6" s="36">
        <f>SUM(B6:E6)</f>
        <v>728468.86926151463</v>
      </c>
      <c r="H6" s="9"/>
      <c r="I6" s="36">
        <f>SUM('Monthly Model'!O7:Q7)</f>
        <v>460257.75788621302</v>
      </c>
      <c r="J6" s="36">
        <f>SUM('Monthly Model'!R7:T7)</f>
        <v>585533.46350754926</v>
      </c>
      <c r="K6" s="36">
        <f>SUM('Monthly Model'!U7:W7)</f>
        <v>735854.71867277799</v>
      </c>
      <c r="L6" s="36">
        <f>SUM('Monthly Model'!X7:Z7)</f>
        <v>919338.34612618561</v>
      </c>
      <c r="M6" s="37"/>
      <c r="N6" s="36">
        <f>SUM(I6:L6)</f>
        <v>2700984.2861927259</v>
      </c>
      <c r="O6" s="9"/>
      <c r="P6" s="36">
        <f>SUM('Monthly Model'!AA7:AC7)</f>
        <v>1145277.4368016152</v>
      </c>
      <c r="Q6" s="36">
        <f>SUM('Monthly Model'!AD7:AF7)</f>
        <v>1424731.3563895605</v>
      </c>
      <c r="R6" s="36">
        <f>SUM('Monthly Model'!AG7:AI7)</f>
        <v>1771141.0165989604</v>
      </c>
      <c r="S6" s="36">
        <f>SUM('Monthly Model'!AJ7:AL7)</f>
        <v>2201020.9470911194</v>
      </c>
      <c r="T6" s="37"/>
      <c r="U6" s="36">
        <f>SUM(P6:S6)</f>
        <v>6542170.7568812557</v>
      </c>
      <c r="V6" s="9"/>
      <c r="W6" s="36">
        <f>SUM('Monthly Model'!AM7:AO7)</f>
        <v>2734774.6667798087</v>
      </c>
      <c r="X6" s="36">
        <f>SUM('Monthly Model'!AP7:AR7)</f>
        <v>3397680.3575754892</v>
      </c>
      <c r="Y6" s="36">
        <f>SUM('Monthly Model'!AS7:AU7)</f>
        <v>4221098.623073156</v>
      </c>
      <c r="Z6" s="36">
        <f>SUM('Monthly Model'!AV7:AX7)</f>
        <v>5243962.6024986207</v>
      </c>
      <c r="AA6" s="37"/>
      <c r="AB6" s="36">
        <f>SUM(W6:Z6)</f>
        <v>15597516.249927074</v>
      </c>
    </row>
    <row r="7" spans="1:29" x14ac:dyDescent="0.25">
      <c r="A7" s="9" t="s">
        <v>104</v>
      </c>
      <c r="B7" s="34">
        <f>SUM('Monthly Model'!C15:E15)</f>
        <v>20970.714285714286</v>
      </c>
      <c r="C7" s="34">
        <f>SUM('Monthly Model'!F15:H15)</f>
        <v>61611.844125000003</v>
      </c>
      <c r="D7" s="34">
        <f>SUM('Monthly Model'!I15:K15)</f>
        <v>114758.17084785938</v>
      </c>
      <c r="E7" s="34">
        <f>SUM('Monthly Model'!L15:N15)</f>
        <v>171047.00189068902</v>
      </c>
      <c r="F7" s="33"/>
      <c r="G7" s="34">
        <f>SUM(B7:E7)</f>
        <v>368387.73114926269</v>
      </c>
      <c r="I7" s="34">
        <f>SUM('Monthly Model'!O15:Q15)</f>
        <v>225526.30136424437</v>
      </c>
      <c r="J7" s="34">
        <f>SUM('Monthly Model'!R15:T15)</f>
        <v>286911.39711869915</v>
      </c>
      <c r="K7" s="34">
        <f>SUM('Monthly Model'!U15:W15)</f>
        <v>360568.81214966119</v>
      </c>
      <c r="L7" s="34">
        <f>SUM('Monthly Model'!X15:Z15)</f>
        <v>450475.78960183088</v>
      </c>
      <c r="M7" s="33"/>
      <c r="N7" s="34">
        <f>SUM(I7:L7)</f>
        <v>1323482.3002344356</v>
      </c>
      <c r="P7" s="34">
        <f>SUM('Monthly Model'!AA15:AC15)</f>
        <v>561185.94403279142</v>
      </c>
      <c r="Q7" s="34">
        <f>SUM('Monthly Model'!AD15:AF15)</f>
        <v>698118.36463088472</v>
      </c>
      <c r="R7" s="34">
        <f>SUM('Monthly Model'!AG15:AI15)</f>
        <v>867859.09813349077</v>
      </c>
      <c r="S7" s="34">
        <f>SUM('Monthly Model'!AJ15:AL15)</f>
        <v>1078500.2640746485</v>
      </c>
      <c r="T7" s="33"/>
      <c r="U7" s="34">
        <f>SUM(P7:S7)</f>
        <v>3205663.6708718156</v>
      </c>
      <c r="W7" s="34">
        <f>SUM('Monthly Model'!AM15:AO15)</f>
        <v>1340039.5867221062</v>
      </c>
      <c r="X7" s="34">
        <f>SUM('Monthly Model'!AP15:AR15)</f>
        <v>1664863.37521199</v>
      </c>
      <c r="Y7" s="34">
        <f>SUM('Monthly Model'!AS15:AU15)</f>
        <v>2068338.3253058463</v>
      </c>
      <c r="Z7" s="34">
        <f>SUM('Monthly Model'!AV15:AX15)</f>
        <v>2569541.6752243247</v>
      </c>
      <c r="AA7" s="33"/>
      <c r="AB7" s="34">
        <f>SUM(W7:Z7)</f>
        <v>7642782.9624642674</v>
      </c>
    </row>
    <row r="8" spans="1:29" s="10" customFormat="1" x14ac:dyDescent="0.25">
      <c r="A8" s="10" t="s">
        <v>105</v>
      </c>
      <c r="B8" s="36">
        <f>B6-B7</f>
        <v>17157.857142857141</v>
      </c>
      <c r="C8" s="36">
        <f t="shared" ref="C8:G8" si="0">C6-C7</f>
        <v>54636.918374999994</v>
      </c>
      <c r="D8" s="36">
        <f t="shared" si="0"/>
        <v>110257.85042245311</v>
      </c>
      <c r="E8" s="36">
        <f t="shared" si="0"/>
        <v>178028.51217194163</v>
      </c>
      <c r="F8" s="37"/>
      <c r="G8" s="36">
        <f t="shared" si="0"/>
        <v>360081.13811225194</v>
      </c>
      <c r="H8" s="18"/>
      <c r="I8" s="36">
        <f>I6-I7</f>
        <v>234731.45652196865</v>
      </c>
      <c r="J8" s="36">
        <f t="shared" ref="J8:L8" si="1">J6-J7</f>
        <v>298622.0663888501</v>
      </c>
      <c r="K8" s="36">
        <f t="shared" si="1"/>
        <v>375285.90652311681</v>
      </c>
      <c r="L8" s="36">
        <f t="shared" si="1"/>
        <v>468862.55652435473</v>
      </c>
      <c r="M8" s="37"/>
      <c r="N8" s="36">
        <f t="shared" ref="N8" si="2">N6-N7</f>
        <v>1377501.9859582903</v>
      </c>
      <c r="O8" s="18"/>
      <c r="P8" s="36">
        <f>P6-P7</f>
        <v>584091.49276882375</v>
      </c>
      <c r="Q8" s="36">
        <f t="shared" ref="Q8:S8" si="3">Q6-Q7</f>
        <v>726612.99175867578</v>
      </c>
      <c r="R8" s="36">
        <f t="shared" si="3"/>
        <v>903281.91846546961</v>
      </c>
      <c r="S8" s="36">
        <f t="shared" si="3"/>
        <v>1122520.6830164709</v>
      </c>
      <c r="T8" s="37"/>
      <c r="U8" s="36">
        <f t="shared" ref="U8" si="4">U6-U7</f>
        <v>3336507.08600944</v>
      </c>
      <c r="V8" s="18"/>
      <c r="W8" s="36">
        <f>W6-W7</f>
        <v>1394735.0800577025</v>
      </c>
      <c r="X8" s="36">
        <f t="shared" ref="X8:Z8" si="5">X6-X7</f>
        <v>1732816.9823634992</v>
      </c>
      <c r="Y8" s="36">
        <f t="shared" si="5"/>
        <v>2152760.2977673095</v>
      </c>
      <c r="Z8" s="36">
        <f t="shared" si="5"/>
        <v>2674420.9272742961</v>
      </c>
      <c r="AA8" s="37"/>
      <c r="AB8" s="36">
        <f t="shared" ref="AB8" si="6">AB6-AB7</f>
        <v>7954733.2874628063</v>
      </c>
    </row>
    <row r="9" spans="1:29" s="22" customFormat="1" x14ac:dyDescent="0.25">
      <c r="A9" s="22" t="s">
        <v>89</v>
      </c>
      <c r="B9" s="23">
        <f>B8/B6</f>
        <v>0.44999999999999996</v>
      </c>
      <c r="C9" s="23">
        <f t="shared" ref="C9:G9" si="7">C8/C6</f>
        <v>0.47</v>
      </c>
      <c r="D9" s="23">
        <f t="shared" si="7"/>
        <v>0.48999999999999994</v>
      </c>
      <c r="E9" s="23">
        <f t="shared" si="7"/>
        <v>0.51</v>
      </c>
      <c r="F9" s="38"/>
      <c r="G9" s="23">
        <f t="shared" si="7"/>
        <v>0.49429859436173879</v>
      </c>
      <c r="I9" s="23">
        <f>I8/I6</f>
        <v>0.51</v>
      </c>
      <c r="J9" s="23">
        <f t="shared" ref="J9:L9" si="8">J8/J6</f>
        <v>0.51</v>
      </c>
      <c r="K9" s="23">
        <f t="shared" si="8"/>
        <v>0.51</v>
      </c>
      <c r="L9" s="23">
        <f t="shared" si="8"/>
        <v>0.51000000000000012</v>
      </c>
      <c r="M9" s="38"/>
      <c r="N9" s="23">
        <f t="shared" ref="N9" si="9">N8/N6</f>
        <v>0.51</v>
      </c>
      <c r="P9" s="23">
        <f>P8/P6</f>
        <v>0.51</v>
      </c>
      <c r="Q9" s="23">
        <f t="shared" ref="Q9:S9" si="10">Q8/Q6</f>
        <v>0.5099999999999999</v>
      </c>
      <c r="R9" s="23">
        <f t="shared" si="10"/>
        <v>0.5099999999999999</v>
      </c>
      <c r="S9" s="23">
        <f t="shared" si="10"/>
        <v>0.51</v>
      </c>
      <c r="T9" s="38"/>
      <c r="U9" s="23">
        <f t="shared" ref="U9" si="11">U8/U6</f>
        <v>0.5099999999999999</v>
      </c>
      <c r="W9" s="23">
        <f>W8/W6</f>
        <v>0.51</v>
      </c>
      <c r="X9" s="23">
        <f t="shared" ref="X9:Z9" si="12">X8/X6</f>
        <v>0.5099999999999999</v>
      </c>
      <c r="Y9" s="23">
        <f t="shared" si="12"/>
        <v>0.51</v>
      </c>
      <c r="Z9" s="23">
        <f t="shared" si="12"/>
        <v>0.5099999999999999</v>
      </c>
      <c r="AA9" s="38"/>
      <c r="AB9" s="23">
        <f t="shared" ref="AB9" si="13">AB8/AB6</f>
        <v>0.5099999999999999</v>
      </c>
    </row>
    <row r="10" spans="1:29" x14ac:dyDescent="0.25">
      <c r="F10" s="39"/>
      <c r="M10" s="39"/>
      <c r="T10" s="39"/>
      <c r="AA10" s="39"/>
    </row>
    <row r="11" spans="1:29" x14ac:dyDescent="0.25">
      <c r="A11" s="2" t="s">
        <v>106</v>
      </c>
      <c r="F11" s="39"/>
      <c r="M11" s="39"/>
      <c r="T11" s="39"/>
      <c r="AA11" s="39"/>
    </row>
    <row r="12" spans="1:29" x14ac:dyDescent="0.25">
      <c r="A12" s="9" t="s">
        <v>107</v>
      </c>
      <c r="B12" s="32">
        <f>SUM('Monthly Model'!C32:E32)</f>
        <v>22500</v>
      </c>
      <c r="C12" s="32">
        <f>SUM('Monthly Model'!F32:H32)</f>
        <v>30000</v>
      </c>
      <c r="D12" s="32">
        <f>SUM('Monthly Model'!I32:K32)</f>
        <v>45000</v>
      </c>
      <c r="E12" s="32">
        <f>SUM('Monthly Model'!L32:N32)</f>
        <v>45000</v>
      </c>
      <c r="F12" s="33"/>
      <c r="G12" s="32">
        <f t="shared" ref="G12:G13" si="14">SUM(B12:E12)</f>
        <v>142500</v>
      </c>
      <c r="I12" s="32">
        <f>SUM('Monthly Model'!O32:Q32)</f>
        <v>52093.828125</v>
      </c>
      <c r="J12" s="32">
        <f>SUM('Monthly Model'!R32:T32)</f>
        <v>64715.999886474616</v>
      </c>
      <c r="K12" s="32">
        <f>SUM('Monthly Model'!U32:W32)</f>
        <v>80396.484421467758</v>
      </c>
      <c r="L12" s="32">
        <f>SUM('Monthly Model'!X32:Z32)</f>
        <v>99876.301357775563</v>
      </c>
      <c r="M12" s="33"/>
      <c r="N12" s="32">
        <f t="shared" ref="N12:N13" si="15">SUM(I12:L12)</f>
        <v>297082.61379071797</v>
      </c>
      <c r="P12" s="32">
        <f>SUM('Monthly Model'!AA32:AC32)</f>
        <v>124076.01706332283</v>
      </c>
      <c r="Q12" s="32">
        <f>SUM('Monthly Model'!AD32:AF32)</f>
        <v>154139.24826021257</v>
      </c>
      <c r="R12" s="32">
        <f>SUM('Monthly Model'!AG32:AI32)</f>
        <v>191486.70642851124</v>
      </c>
      <c r="S12" s="32">
        <f>SUM('Monthly Model'!AJ32:AL32)</f>
        <v>237883.33700018196</v>
      </c>
      <c r="T12" s="33"/>
      <c r="U12" s="32">
        <f t="shared" ref="U12:U13" si="16">SUM(P12:S12)</f>
        <v>707585.30875222862</v>
      </c>
      <c r="W12" s="32">
        <f>SUM('Monthly Model'!AM32:AO32)</f>
        <v>295521.72616989783</v>
      </c>
      <c r="X12" s="32">
        <f>SUM('Monthly Model'!AP32:AR32)</f>
        <v>367125.71691546985</v>
      </c>
      <c r="Y12" s="32">
        <f>SUM('Monthly Model'!AS32:AU32)</f>
        <v>456079.13085622271</v>
      </c>
      <c r="Z12" s="32">
        <f>SUM('Monthly Model'!AV32:AX32)</f>
        <v>566585.67901540152</v>
      </c>
      <c r="AA12" s="33"/>
      <c r="AB12" s="32">
        <f t="shared" ref="AB12:AB13" si="17">SUM(W12:Z12)</f>
        <v>1685312.2529569918</v>
      </c>
    </row>
    <row r="13" spans="1:29" x14ac:dyDescent="0.25">
      <c r="A13" s="9" t="s">
        <v>90</v>
      </c>
      <c r="B13" s="32">
        <f>SUM('Monthly Model'!C29:E29)</f>
        <v>145312.5</v>
      </c>
      <c r="C13" s="32">
        <f>SUM('Monthly Model'!F29:H29)</f>
        <v>192187.5</v>
      </c>
      <c r="D13" s="32">
        <f>SUM('Monthly Model'!I29:K29)</f>
        <v>354687.5</v>
      </c>
      <c r="E13" s="32">
        <f>SUM('Monthly Model'!L29:N29)</f>
        <v>354687.5</v>
      </c>
      <c r="F13" s="33"/>
      <c r="G13" s="32">
        <f t="shared" si="14"/>
        <v>1046875</v>
      </c>
      <c r="I13" s="32">
        <f>SUM('Monthly Model'!O29:Q29)</f>
        <v>564062.50000000012</v>
      </c>
      <c r="J13" s="32">
        <f>SUM('Monthly Model'!R29:T29)</f>
        <v>564062.50000000012</v>
      </c>
      <c r="K13" s="32">
        <f>SUM('Monthly Model'!U29:W29)</f>
        <v>564062.50000000012</v>
      </c>
      <c r="L13" s="32">
        <f>SUM('Monthly Model'!X29:Z29)</f>
        <v>564062.50000000012</v>
      </c>
      <c r="M13" s="33"/>
      <c r="N13" s="32">
        <f t="shared" si="15"/>
        <v>2256250.0000000005</v>
      </c>
      <c r="P13" s="32">
        <f>SUM('Monthly Model'!AA29:AC29)</f>
        <v>773437.5</v>
      </c>
      <c r="Q13" s="32">
        <f>SUM('Monthly Model'!AD29:AF29)</f>
        <v>773437.5</v>
      </c>
      <c r="R13" s="32">
        <f>SUM('Monthly Model'!AG29:AI29)</f>
        <v>773437.5</v>
      </c>
      <c r="S13" s="32">
        <f>SUM('Monthly Model'!AJ29:AL29)</f>
        <v>773437.5</v>
      </c>
      <c r="T13" s="33"/>
      <c r="U13" s="32">
        <f t="shared" si="16"/>
        <v>3093750</v>
      </c>
      <c r="W13" s="32">
        <f>SUM('Monthly Model'!AM29:AO29)</f>
        <v>982812.49999999988</v>
      </c>
      <c r="X13" s="32">
        <f>SUM('Monthly Model'!AP29:AR29)</f>
        <v>982812.49999999988</v>
      </c>
      <c r="Y13" s="32">
        <f>SUM('Monthly Model'!AS29:AU29)</f>
        <v>982812.49999999988</v>
      </c>
      <c r="Z13" s="32">
        <f>SUM('Monthly Model'!AV29:AX29)</f>
        <v>982812.49999999988</v>
      </c>
      <c r="AA13" s="33"/>
      <c r="AB13" s="32">
        <f t="shared" si="17"/>
        <v>3931249.9999999995</v>
      </c>
    </row>
    <row r="14" spans="1:29" x14ac:dyDescent="0.25">
      <c r="A14" s="9" t="s">
        <v>92</v>
      </c>
      <c r="B14" s="34">
        <f>SUM('Monthly Model'!C33:E35)</f>
        <v>41312.857142857145</v>
      </c>
      <c r="C14" s="34">
        <f>SUM('Monthly Model'!F33:H35)</f>
        <v>49124.876250000001</v>
      </c>
      <c r="D14" s="34">
        <f>SUM('Monthly Model'!I33:K35)</f>
        <v>60001.602127031249</v>
      </c>
      <c r="E14" s="34">
        <f>SUM('Monthly Model'!L33:N35)</f>
        <v>72407.551406263068</v>
      </c>
      <c r="F14" s="33"/>
      <c r="G14" s="34">
        <f>SUM(B14:E14)</f>
        <v>222846.88692615146</v>
      </c>
      <c r="I14" s="34">
        <f>SUM('Monthly Model'!O33:Q35)</f>
        <v>113525.77578862131</v>
      </c>
      <c r="J14" s="34">
        <f>SUM('Monthly Model'!R33:T35)</f>
        <v>126053.34635075495</v>
      </c>
      <c r="K14" s="34">
        <f>SUM('Monthly Model'!U33:W35)</f>
        <v>141085.47186727781</v>
      </c>
      <c r="L14" s="34">
        <f>SUM('Monthly Model'!X33:Z35)</f>
        <v>159433.83461261855</v>
      </c>
      <c r="M14" s="33"/>
      <c r="N14" s="34">
        <f>SUM(I14:L14)</f>
        <v>540098.42861927254</v>
      </c>
      <c r="P14" s="34">
        <f>SUM('Monthly Model'!AA33:AC35)</f>
        <v>182027.74368016148</v>
      </c>
      <c r="Q14" s="34">
        <f>SUM('Monthly Model'!AD33:AF35)</f>
        <v>209973.13563895607</v>
      </c>
      <c r="R14" s="34">
        <f>SUM('Monthly Model'!AG33:AI35)</f>
        <v>244614.10165989606</v>
      </c>
      <c r="S14" s="34">
        <f>SUM('Monthly Model'!AJ33:AL35)</f>
        <v>287602.09470911196</v>
      </c>
      <c r="T14" s="33"/>
      <c r="U14" s="34">
        <f>SUM(P14:S14)</f>
        <v>924217.07568812557</v>
      </c>
      <c r="W14" s="34">
        <f>SUM('Monthly Model'!AM33:AO35)</f>
        <v>340977.46667798085</v>
      </c>
      <c r="X14" s="34">
        <f>SUM('Monthly Model'!AP33:AR35)</f>
        <v>407268.03575754899</v>
      </c>
      <c r="Y14" s="34">
        <f>SUM('Monthly Model'!AS33:AU35)</f>
        <v>489609.86230731558</v>
      </c>
      <c r="Z14" s="34">
        <f>SUM('Monthly Model'!AV33:AX35)</f>
        <v>591896.26024986221</v>
      </c>
      <c r="AA14" s="33"/>
      <c r="AB14" s="34">
        <f>SUM(W14:Z14)</f>
        <v>1829751.6249927075</v>
      </c>
    </row>
    <row r="15" spans="1:29" s="10" customFormat="1" x14ac:dyDescent="0.25">
      <c r="A15" s="10" t="s">
        <v>94</v>
      </c>
      <c r="B15" s="36">
        <f>SUM(B12:B14)</f>
        <v>209125.35714285716</v>
      </c>
      <c r="C15" s="36">
        <f t="shared" ref="C15:E15" si="18">SUM(C12:C14)</f>
        <v>271312.37624999997</v>
      </c>
      <c r="D15" s="36">
        <f t="shared" si="18"/>
        <v>459689.10212703125</v>
      </c>
      <c r="E15" s="36">
        <f t="shared" si="18"/>
        <v>472095.05140626308</v>
      </c>
      <c r="F15" s="37"/>
      <c r="G15" s="36">
        <f>SUM(G12:G14)</f>
        <v>1412221.8869261513</v>
      </c>
      <c r="I15" s="36">
        <f>SUM(I12:I14)</f>
        <v>729682.10391362139</v>
      </c>
      <c r="J15" s="36">
        <f t="shared" ref="J15:L15" si="19">SUM(J12:J14)</f>
        <v>754831.84623722965</v>
      </c>
      <c r="K15" s="36">
        <f t="shared" si="19"/>
        <v>785544.45628874563</v>
      </c>
      <c r="L15" s="36">
        <f t="shared" si="19"/>
        <v>823372.63597039424</v>
      </c>
      <c r="M15" s="37"/>
      <c r="N15" s="36">
        <f>SUM(N12:N14)</f>
        <v>3093431.0424099909</v>
      </c>
      <c r="P15" s="36">
        <f>SUM(P12:P14)</f>
        <v>1079541.2607434844</v>
      </c>
      <c r="Q15" s="36">
        <f t="shared" ref="Q15:S15" si="20">SUM(Q12:Q14)</f>
        <v>1137549.8838991686</v>
      </c>
      <c r="R15" s="36">
        <f t="shared" si="20"/>
        <v>1209538.3080884074</v>
      </c>
      <c r="S15" s="36">
        <f t="shared" si="20"/>
        <v>1298922.9317092937</v>
      </c>
      <c r="T15" s="37"/>
      <c r="U15" s="36">
        <f>SUM(U12:U14)</f>
        <v>4725552.3844403541</v>
      </c>
      <c r="W15" s="36">
        <f>SUM(W12:W14)</f>
        <v>1619311.6928478787</v>
      </c>
      <c r="X15" s="36">
        <f t="shared" ref="X15:Z15" si="21">SUM(X12:X14)</f>
        <v>1757206.2526730187</v>
      </c>
      <c r="Y15" s="36">
        <f t="shared" si="21"/>
        <v>1928501.4931635382</v>
      </c>
      <c r="Z15" s="36">
        <f t="shared" si="21"/>
        <v>2141294.4392652633</v>
      </c>
      <c r="AA15" s="37"/>
      <c r="AB15" s="36">
        <f>SUM(AB12:AB14)</f>
        <v>7446313.8779496988</v>
      </c>
    </row>
    <row r="16" spans="1:29" x14ac:dyDescent="0.25">
      <c r="F16" s="39"/>
      <c r="M16" s="39"/>
      <c r="T16" s="39"/>
      <c r="AA16" s="39"/>
    </row>
    <row r="17" spans="1:28" s="10" customFormat="1" x14ac:dyDescent="0.25">
      <c r="A17" s="10" t="s">
        <v>95</v>
      </c>
      <c r="B17" s="40">
        <f>B8-B15</f>
        <v>-191967.50000000003</v>
      </c>
      <c r="C17" s="40">
        <f t="shared" ref="C17:E17" si="22">C8-C15</f>
        <v>-216675.45787499996</v>
      </c>
      <c r="D17" s="40">
        <f t="shared" si="22"/>
        <v>-349431.25170457817</v>
      </c>
      <c r="E17" s="40">
        <f t="shared" si="22"/>
        <v>-294066.53923432145</v>
      </c>
      <c r="F17" s="41"/>
      <c r="G17" s="40">
        <f t="shared" ref="G17" si="23">G8-G15</f>
        <v>-1052140.7488138995</v>
      </c>
      <c r="I17" s="40">
        <f>I8-I15</f>
        <v>-494950.64739165275</v>
      </c>
      <c r="J17" s="40">
        <f t="shared" ref="J17:L17" si="24">J8-J15</f>
        <v>-456209.77984837955</v>
      </c>
      <c r="K17" s="40">
        <f t="shared" si="24"/>
        <v>-410258.54976562882</v>
      </c>
      <c r="L17" s="40">
        <f t="shared" si="24"/>
        <v>-354510.07944603951</v>
      </c>
      <c r="M17" s="41"/>
      <c r="N17" s="40">
        <f t="shared" ref="N17" si="25">N8-N15</f>
        <v>-1715929.0564517006</v>
      </c>
      <c r="P17" s="40">
        <f>P8-P15</f>
        <v>-495449.76797466062</v>
      </c>
      <c r="Q17" s="40">
        <f t="shared" ref="Q17:S17" si="26">Q8-Q15</f>
        <v>-410936.8921404928</v>
      </c>
      <c r="R17" s="40">
        <f t="shared" si="26"/>
        <v>-306256.38962293777</v>
      </c>
      <c r="S17" s="40">
        <f t="shared" si="26"/>
        <v>-176402.24869282288</v>
      </c>
      <c r="T17" s="41"/>
      <c r="U17" s="40">
        <f t="shared" ref="U17" si="27">U8-U15</f>
        <v>-1389045.2984309141</v>
      </c>
      <c r="W17" s="40">
        <f>W8-W15</f>
        <v>-224576.61279017618</v>
      </c>
      <c r="X17" s="40">
        <f t="shared" ref="X17:Z17" si="28">X8-X15</f>
        <v>-24389.270309519488</v>
      </c>
      <c r="Y17" s="40">
        <f t="shared" si="28"/>
        <v>224258.80460377131</v>
      </c>
      <c r="Z17" s="40">
        <f t="shared" si="28"/>
        <v>533126.48800903279</v>
      </c>
      <c r="AA17" s="41"/>
      <c r="AB17" s="40">
        <f t="shared" ref="AB17" si="29">AB8-AB15</f>
        <v>508419.4095131075</v>
      </c>
    </row>
    <row r="18" spans="1:28" s="22" customFormat="1" x14ac:dyDescent="0.25">
      <c r="A18" s="22" t="s">
        <v>95</v>
      </c>
      <c r="B18" s="23">
        <f>B17/B6</f>
        <v>-5.0347414762083185</v>
      </c>
      <c r="C18" s="23">
        <f t="shared" ref="C18:G18" si="30">C17/C6</f>
        <v>-1.8638947479118324</v>
      </c>
      <c r="D18" s="23">
        <f t="shared" si="30"/>
        <v>-1.5529172088808969</v>
      </c>
      <c r="E18" s="23">
        <f t="shared" si="30"/>
        <v>-0.84241525798214656</v>
      </c>
      <c r="F18" s="38"/>
      <c r="G18" s="23">
        <f t="shared" si="30"/>
        <v>-1.4443180665777897</v>
      </c>
      <c r="I18" s="23">
        <f>I17/I6</f>
        <v>-1.0753770879708162</v>
      </c>
      <c r="J18" s="23">
        <f t="shared" ref="J18:L18" si="31">J17/J6</f>
        <v>-0.7791352813817406</v>
      </c>
      <c r="K18" s="23">
        <f t="shared" si="31"/>
        <v>-0.55752655973395171</v>
      </c>
      <c r="L18" s="23">
        <f t="shared" si="31"/>
        <v>-0.38561437248847286</v>
      </c>
      <c r="M18" s="38"/>
      <c r="N18" s="23">
        <f t="shared" ref="N18" si="32">N17/N6</f>
        <v>-0.63529768211663795</v>
      </c>
      <c r="P18" s="23">
        <f>P17/P6</f>
        <v>-0.43260240012960488</v>
      </c>
      <c r="Q18" s="23">
        <f t="shared" ref="Q18:S18" si="33">Q17/Q6</f>
        <v>-0.28843114198164066</v>
      </c>
      <c r="R18" s="23">
        <f t="shared" si="33"/>
        <v>-0.17291474069694782</v>
      </c>
      <c r="S18" s="23">
        <f t="shared" si="33"/>
        <v>-8.0145647376031109E-2</v>
      </c>
      <c r="T18" s="38"/>
      <c r="U18" s="23">
        <f t="shared" ref="U18" si="34">U17/U6</f>
        <v>-0.21232177362076243</v>
      </c>
      <c r="W18" s="23">
        <f>W17/W6</f>
        <v>-8.2118872724023975E-2</v>
      </c>
      <c r="X18" s="23">
        <f t="shared" ref="X18:Z18" si="35">X17/X6</f>
        <v>-7.1782121161400661E-3</v>
      </c>
      <c r="Y18" s="23">
        <f t="shared" si="35"/>
        <v>5.3128065612572793E-2</v>
      </c>
      <c r="Z18" s="23">
        <f t="shared" si="35"/>
        <v>0.10166481503033813</v>
      </c>
      <c r="AA18" s="38"/>
      <c r="AB18" s="23">
        <f t="shared" ref="AB18" si="36">AB17/AB6</f>
        <v>3.2596177581509789E-2</v>
      </c>
    </row>
    <row r="19" spans="1:28" x14ac:dyDescent="0.25">
      <c r="F19" s="39"/>
      <c r="M19" s="39"/>
      <c r="T19" s="39"/>
      <c r="AA19" s="39"/>
    </row>
    <row r="20" spans="1:28" x14ac:dyDescent="0.25">
      <c r="A20" s="9" t="s">
        <v>108</v>
      </c>
      <c r="B20" s="42">
        <v>3000000</v>
      </c>
      <c r="C20" s="32"/>
      <c r="D20" s="32"/>
      <c r="E20" s="32"/>
      <c r="F20" s="33"/>
      <c r="M20" s="39"/>
      <c r="T20" s="39"/>
      <c r="AA20" s="39"/>
    </row>
    <row r="21" spans="1:28" x14ac:dyDescent="0.25">
      <c r="A21" s="9" t="s">
        <v>109</v>
      </c>
      <c r="B21" s="32">
        <f>B20+B17</f>
        <v>2808032.5</v>
      </c>
      <c r="C21" s="32">
        <f>B21+C17</f>
        <v>2591357.0421250002</v>
      </c>
      <c r="D21" s="32">
        <f>C21+D17</f>
        <v>2241925.7904204219</v>
      </c>
      <c r="E21" s="32">
        <f>D21+E17</f>
        <v>1947859.2511861003</v>
      </c>
      <c r="F21" s="33"/>
      <c r="I21" s="43">
        <f>E21+I17</f>
        <v>1452908.6037944476</v>
      </c>
      <c r="J21" s="32">
        <f>I21+J17</f>
        <v>996698.82394606806</v>
      </c>
      <c r="K21" s="32">
        <f>J21+K17</f>
        <v>586440.2741804393</v>
      </c>
      <c r="L21" s="32">
        <f>K21+L17</f>
        <v>231930.19473439979</v>
      </c>
      <c r="M21" s="39"/>
      <c r="P21" s="43">
        <f>L21+P17</f>
        <v>-263519.57324026083</v>
      </c>
      <c r="Q21" s="32">
        <f>P21+Q17</f>
        <v>-674456.46538075362</v>
      </c>
      <c r="R21" s="32">
        <f>Q21+R17</f>
        <v>-980712.85500369139</v>
      </c>
      <c r="S21" s="32">
        <f>R21+S17</f>
        <v>-1157115.1036965144</v>
      </c>
      <c r="T21" s="39"/>
      <c r="W21" s="43">
        <f>S21+W17</f>
        <v>-1381691.7164866906</v>
      </c>
      <c r="X21" s="32">
        <f>W21+X17</f>
        <v>-1406080.9867962101</v>
      </c>
      <c r="Y21" s="32">
        <f>X21+Y17</f>
        <v>-1181822.1821924387</v>
      </c>
      <c r="Z21" s="32">
        <f>Y21+Z17</f>
        <v>-648695.69418340595</v>
      </c>
      <c r="AA21" s="39"/>
    </row>
  </sheetData>
  <mergeCells count="4">
    <mergeCell ref="B2:E2"/>
    <mergeCell ref="I2:L2"/>
    <mergeCell ref="P2:S2"/>
    <mergeCell ref="W2:Z2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Acquisition Model</vt:lpstr>
      <vt:lpstr>Monthly Model</vt:lpstr>
      <vt:lpstr>Income Statement Rollup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ericandrews</dc:creator>
  <cp:lastModifiedBy>ericandrews</cp:lastModifiedBy>
  <dcterms:created xsi:type="dcterms:W3CDTF">2020-05-12T20:53:57Z</dcterms:created>
  <dcterms:modified xsi:type="dcterms:W3CDTF">2020-05-12T22:08:49Z</dcterms:modified>
</cp:coreProperties>
</file>