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2" r:id="rId1"/>
    <sheet name="Sheet2" sheetId="3" r:id="rId2"/>
  </sheets>
  <definedNames>
    <definedName name="_xlnm._FilterDatabase" localSheetId="0" hidden="1">Sheet1!$A$1:$S$131</definedName>
  </definedNames>
  <calcPr calcId="124519"/>
</workbook>
</file>

<file path=xl/calcChain.xml><?xml version="1.0" encoding="utf-8"?>
<calcChain xmlns="http://schemas.openxmlformats.org/spreadsheetml/2006/main">
  <c r="AC67" i="2"/>
  <c r="AB94"/>
  <c r="AB95"/>
  <c r="AB93"/>
  <c r="AD89"/>
  <c r="AD88"/>
  <c r="AC82"/>
  <c r="AC83"/>
  <c r="AC81"/>
  <c r="AC76"/>
  <c r="AC77"/>
  <c r="AC75"/>
  <c r="AC71"/>
  <c r="AC62"/>
  <c r="AC63"/>
  <c r="AC61"/>
  <c r="AC56"/>
  <c r="AC57"/>
  <c r="AC55"/>
  <c r="AC41"/>
  <c r="AC48"/>
  <c r="AC49"/>
  <c r="AC50"/>
  <c r="AC51"/>
  <c r="AC47"/>
  <c r="AC42"/>
  <c r="AC43"/>
  <c r="AC36"/>
  <c r="AC37"/>
  <c r="AC35"/>
  <c r="AC31"/>
  <c r="AC30"/>
  <c r="AC29"/>
  <c r="AD25"/>
  <c r="AC20"/>
  <c r="AC21"/>
  <c r="AC19"/>
  <c r="AC8"/>
  <c r="AC9"/>
  <c r="AC7"/>
  <c r="K130"/>
  <c r="K131"/>
  <c r="K129"/>
  <c r="K124"/>
  <c r="K125"/>
  <c r="K123"/>
  <c r="K118"/>
  <c r="K119"/>
  <c r="K117"/>
  <c r="K111"/>
  <c r="K112"/>
  <c r="K113"/>
  <c r="K110"/>
  <c r="K103"/>
  <c r="K104"/>
  <c r="K105"/>
  <c r="K102"/>
  <c r="K97"/>
  <c r="K98"/>
  <c r="K96"/>
  <c r="K92"/>
  <c r="K93"/>
  <c r="K94"/>
  <c r="K95"/>
  <c r="K91"/>
  <c r="K90"/>
  <c r="L85"/>
  <c r="L86"/>
  <c r="O77"/>
  <c r="O78"/>
  <c r="O79"/>
  <c r="O80"/>
  <c r="O71"/>
  <c r="O72"/>
  <c r="O70"/>
  <c r="L71"/>
  <c r="L72"/>
  <c r="L70"/>
  <c r="Q64"/>
  <c r="Q65"/>
  <c r="Q63"/>
  <c r="N64"/>
  <c r="N65"/>
  <c r="N63"/>
  <c r="N58"/>
  <c r="N56"/>
  <c r="N57"/>
  <c r="L55"/>
  <c r="L56"/>
  <c r="L57"/>
  <c r="L58"/>
  <c r="N55"/>
  <c r="K48"/>
  <c r="K49"/>
  <c r="K50"/>
  <c r="K43"/>
  <c r="K44"/>
  <c r="K42"/>
  <c r="K37"/>
  <c r="K38"/>
  <c r="K36"/>
  <c r="K32"/>
  <c r="K31"/>
  <c r="K27"/>
  <c r="K26"/>
  <c r="K25"/>
  <c r="K21"/>
  <c r="K20"/>
  <c r="K19"/>
  <c r="K15"/>
  <c r="K14"/>
  <c r="K13"/>
  <c r="K7"/>
  <c r="K9"/>
  <c r="K8"/>
</calcChain>
</file>

<file path=xl/sharedStrings.xml><?xml version="1.0" encoding="utf-8"?>
<sst xmlns="http://schemas.openxmlformats.org/spreadsheetml/2006/main" count="659" uniqueCount="170">
  <si>
    <t>gender</t>
  </si>
  <si>
    <t>race_ethnicity</t>
  </si>
  <si>
    <t>parental_level_of_education</t>
  </si>
  <si>
    <t>reading_score</t>
  </si>
  <si>
    <t>writing_score</t>
  </si>
  <si>
    <t>total_score</t>
  </si>
  <si>
    <t>group B</t>
  </si>
  <si>
    <t>bachelor's degree</t>
  </si>
  <si>
    <t>group C</t>
  </si>
  <si>
    <t>some college</t>
  </si>
  <si>
    <t>master's degree</t>
  </si>
  <si>
    <t>group A</t>
  </si>
  <si>
    <t>associate's degree</t>
  </si>
  <si>
    <t>group D</t>
  </si>
  <si>
    <t>high school</t>
  </si>
  <si>
    <t>some high school</t>
  </si>
  <si>
    <t>group E</t>
  </si>
  <si>
    <t>maths_score</t>
  </si>
  <si>
    <t>excel formule</t>
  </si>
  <si>
    <t>COUNTBLANK:</t>
  </si>
  <si>
    <t>CONCATENATE:</t>
  </si>
  <si>
    <t>LENGTH OF WORD:</t>
  </si>
  <si>
    <t>UPPERCASE:</t>
  </si>
  <si>
    <t>LOWERCASE:</t>
  </si>
  <si>
    <t>COUNTA:</t>
  </si>
  <si>
    <t>COUNT:</t>
  </si>
  <si>
    <t>SUM:</t>
  </si>
  <si>
    <t>TOTAL MATHS MARK</t>
  </si>
  <si>
    <t>TOTAL READIND SCROE</t>
  </si>
  <si>
    <t>SUMIF:</t>
  </si>
  <si>
    <t>SOME COLLEGE</t>
  </si>
  <si>
    <t>ASSOCIATE'S DEGREE</t>
  </si>
  <si>
    <t>HIGH SCHOOL</t>
  </si>
  <si>
    <t>MASTER'S DEGREE</t>
  </si>
  <si>
    <t>CRITERIA</t>
  </si>
  <si>
    <t>SUMIFS:</t>
  </si>
  <si>
    <t>CRETERIA 1</t>
  </si>
  <si>
    <t>CRITERIA 2</t>
  </si>
  <si>
    <t>TOTAL SCORE OF WRITING</t>
  </si>
  <si>
    <t>MATHS MARKS</t>
  </si>
  <si>
    <t>COUNTIF:</t>
  </si>
  <si>
    <t>WRITING SCORE</t>
  </si>
  <si>
    <t>READING SCROE</t>
  </si>
  <si>
    <t>COUNTIFS:</t>
  </si>
  <si>
    <t>CRITERIA 1</t>
  </si>
  <si>
    <t>TOTAL SCORES</t>
  </si>
  <si>
    <t>BACHLORE'S DEGREE</t>
  </si>
  <si>
    <t>SOME HIGH SCHOOL</t>
  </si>
  <si>
    <t>GROUP B</t>
  </si>
  <si>
    <t>GROUP A</t>
  </si>
  <si>
    <t>GROUP C</t>
  </si>
  <si>
    <t>VLOOKUP:</t>
  </si>
  <si>
    <t>lookup value</t>
  </si>
  <si>
    <t>vlookup</t>
  </si>
  <si>
    <t>IF:</t>
  </si>
  <si>
    <t>OR IN IF:</t>
  </si>
  <si>
    <t>CHARTS</t>
  </si>
  <si>
    <t>PIE :</t>
  </si>
  <si>
    <t>COLUMN:</t>
  </si>
  <si>
    <t>LINE:</t>
  </si>
  <si>
    <t>BAR:</t>
  </si>
  <si>
    <t>SCATTER:</t>
  </si>
  <si>
    <t>AND IN IF:</t>
  </si>
  <si>
    <t>IF ERROR:</t>
  </si>
  <si>
    <t>TRIM:</t>
  </si>
  <si>
    <t>PROPER:</t>
  </si>
  <si>
    <t>MODULUS:</t>
  </si>
  <si>
    <t>DROUPDOWN:</t>
  </si>
  <si>
    <t>RACE</t>
  </si>
  <si>
    <t>GROUPB</t>
  </si>
  <si>
    <t>GROUPC</t>
  </si>
  <si>
    <t>DEGREE</t>
  </si>
  <si>
    <t>INDEX</t>
  </si>
  <si>
    <t>INDEX AND MATCH:</t>
  </si>
  <si>
    <t>MATHS_SCORE</t>
  </si>
  <si>
    <t>MAXIMUM:</t>
  </si>
  <si>
    <t>MINIMUM:</t>
  </si>
  <si>
    <t>DATE</t>
  </si>
  <si>
    <t>DATE TO MONTH :</t>
  </si>
  <si>
    <t>DATE TO DAY :</t>
  </si>
  <si>
    <t>PERCENTILE:</t>
  </si>
  <si>
    <t>RANDOM:</t>
  </si>
  <si>
    <t>NOW:</t>
  </si>
  <si>
    <t>TODAY:</t>
  </si>
  <si>
    <t>OR:</t>
  </si>
  <si>
    <t>AVERAGE:</t>
  </si>
  <si>
    <t>AVERAGE IF:</t>
  </si>
  <si>
    <t>MATHS SCORE</t>
  </si>
  <si>
    <t>EXACT:</t>
  </si>
  <si>
    <t>TOTAL NUMBERS IN A GIVEN CELL RANGE.</t>
  </si>
  <si>
    <t>RETURNS THE COUNT OF THE GIVEN CELL RANGE.</t>
  </si>
  <si>
    <t>EXPLANATION OF COUNTA:</t>
  </si>
  <si>
    <t>EXPLANATION OF SUMIF:</t>
  </si>
  <si>
    <t>SUMIF WILL RETURN AT TOTAL BASED ON ONE CRITERIA.</t>
  </si>
  <si>
    <t>EXPLANATION OF SUMIFS:</t>
  </si>
  <si>
    <t>SUMIFS WILL RETURN AT TOTAL BASED ON MORE THAN ONE CRITERIA.</t>
  </si>
  <si>
    <t>EXPLANATION OF COUNTIF:</t>
  </si>
  <si>
    <t>EXPLANATION OF COUNTIFS:</t>
  </si>
  <si>
    <t>COUNTIF IS (WHERE DO YOU WANT TO LOOK, WHAT DO YOU WANT TO LOOK).</t>
  </si>
  <si>
    <t>COUNT THE NUMBER OF CELLS IN A RANGE THAT MEET MULTIPLE CRITERIA.</t>
  </si>
  <si>
    <t>EXPLANATION OF VLOOKUP:</t>
  </si>
  <si>
    <t>SAME ROW FROM A SPECIFIED COLUMN.</t>
  </si>
  <si>
    <t xml:space="preserve">VALUE IN THE FIRST COLUMN OF A RANGE AND RETURNS A VALUE IN THE  </t>
  </si>
  <si>
    <t>EXPLANATION OF IF:</t>
  </si>
  <si>
    <t>EVALUATE THE STATEMENT IN THE LOGICAL TEST TO DETERMINE IF IT IS</t>
  </si>
  <si>
    <t>TRUE OR FASLE.</t>
  </si>
  <si>
    <t>EXPLANATION OF OR IN IF:</t>
  </si>
  <si>
    <t xml:space="preserve">RETURN TRUE IF ANY OF THE CONADITIONS INSIDE THE OR FUNCTION ARE </t>
  </si>
  <si>
    <t>TRUE , AND FALSE IF NONE ARE TRUE.</t>
  </si>
  <si>
    <t>EXPLANATION OF AND IN IF:</t>
  </si>
  <si>
    <t xml:space="preserve">RETURNS TRUE ONLY IF ALL CONDITIONS INDIDE THE AND FUNTILON ARE </t>
  </si>
  <si>
    <t>TRUE , FALSE IF ANY CONDITION IS FALSE.</t>
  </si>
  <si>
    <t>EXPLANATION OF IF ERROR:</t>
  </si>
  <si>
    <t xml:space="preserve">RETURNS A SPECIFIED VALUE IF A FORMULA RESULT IN AN ERROR, AND  </t>
  </si>
  <si>
    <t>THE ORIGINAL FORMULA RESULT IF THERE OS NO ERROR.</t>
  </si>
  <si>
    <t>EXPLANATION OF TRIME:</t>
  </si>
  <si>
    <t>REMOVE ALL EXTRA SPACES FROM TEXT EXCEPT FOR SINGLE SPACE</t>
  </si>
  <si>
    <t>BETWEEN WORDS.</t>
  </si>
  <si>
    <t>EXPLANATION OF PROPER:</t>
  </si>
  <si>
    <t>CAPITALIZES THE FIRST LETTER OF EACH WORD IN A TEXT STRING AND</t>
  </si>
  <si>
    <t>CONVERT ALL LETTERS TO LOWERCASE.</t>
  </si>
  <si>
    <r>
      <rPr>
        <sz val="11"/>
        <color theme="7" tint="-0.249977111117893"/>
        <rFont val="Calibri"/>
        <family val="2"/>
        <scheme val="minor"/>
      </rPr>
      <t>EXPLANATION OF SUM</t>
    </r>
    <r>
      <rPr>
        <sz val="11"/>
        <color theme="7" tint="-0.249977111117893"/>
        <rFont val="Arial Narrow"/>
        <family val="2"/>
      </rPr>
      <t>:</t>
    </r>
  </si>
  <si>
    <t>COUNTS THE NUMBER OF NON-EMPTY CELLS IN A RANGE.</t>
  </si>
  <si>
    <t>EXPLANATION OF COUNTBLANK:</t>
  </si>
  <si>
    <t>COUNTS THE NUMBER OF EMPTY CELLS IN A RANGE.</t>
  </si>
  <si>
    <t>EXPLANATION OF CONCATENATE:</t>
  </si>
  <si>
    <t>JOIN TWO OR MORE TEXT STRINGS INTO ONE.</t>
  </si>
  <si>
    <t>EXPLANATION OF LEN:</t>
  </si>
  <si>
    <t>RETURNS THE NUMBER OF CHARACTERS IN A TEXT STRING.</t>
  </si>
  <si>
    <t>EXPLANATION OF UPPER:</t>
  </si>
  <si>
    <t>CONVERT ALL LETTERS IN A TEXT STRING TO UPPERCASE.</t>
  </si>
  <si>
    <t>EXPLAINATION OF LOWER:</t>
  </si>
  <si>
    <t>CONVERTS ALL LETTERS TO LOWERCASE.</t>
  </si>
  <si>
    <t>EXPLANATION OF MOD:</t>
  </si>
  <si>
    <t>RETURNS THE REAINDER AFTER DIVIDIND ONE NUMBER BY ANOTHER,</t>
  </si>
  <si>
    <t>USING THIS FORMULA</t>
  </si>
  <si>
    <t>EXPLANATION OF DROUPDOWN:</t>
  </si>
  <si>
    <t xml:space="preserve">SELECT A VALUE FROM A PREDEFINED LIST, CREATED USING DATA VALIDATION </t>
  </si>
  <si>
    <t>UNDER THE DATA TAB.</t>
  </si>
  <si>
    <t>EXPLANATION OF INDEX:</t>
  </si>
  <si>
    <t>RETURNS THEN VALUE OF A CELL WITHIN A SPECIFIED RANGE BASED ON ROW AND COLUMN NUMBERS</t>
  </si>
  <si>
    <t>EXPLANATION OF INDEX AND MATCH:</t>
  </si>
  <si>
    <t>COMBINE INDEX AND MATCH FUNCTION TO SEARCH FOR AND RETRIEVE DATA DYNAMICALLY FROM A TABLE.</t>
  </si>
  <si>
    <t>EXPLANATION OF MAX:</t>
  </si>
  <si>
    <t>RETURNS THE LARGEST VALUE IN A RANGE.</t>
  </si>
  <si>
    <t>EXPLANATION OF MIN:</t>
  </si>
  <si>
    <t>RETURNS THE SMALLEST VALUE IN A RANGE.</t>
  </si>
  <si>
    <t>EXPLANATION OF DATE TO MONTH:</t>
  </si>
  <si>
    <t>EXPLANATION OF DATE TO DAY:</t>
  </si>
  <si>
    <t>EXTRACT THE MONTH FROM A DATE USING MONTH(DATE).</t>
  </si>
  <si>
    <t>EXTRACT THE DAY FROM A DATE USING DAY(DATE).</t>
  </si>
  <si>
    <t>EXPLANATION OF PERCENTILE:</t>
  </si>
  <si>
    <t>CALCULATE THE K-TH PERCENTILE OF A RANGE USING PERCENTILE(ARRAY, K).</t>
  </si>
  <si>
    <t>EXPLANATION OF RANDOM:</t>
  </si>
  <si>
    <t>IT GENERATES A RANDOM NUMBER BETWEEN 0 AND  1.</t>
  </si>
  <si>
    <t>EXPLANATION OF NOW:</t>
  </si>
  <si>
    <t>RETURNS THE CURRENT DATE AND TIME.</t>
  </si>
  <si>
    <t>EXPLANATION OF TODAY:</t>
  </si>
  <si>
    <t>RETURNS THE CURRENT DATE ONLY.</t>
  </si>
  <si>
    <t>EXPLANATION OF OR:</t>
  </si>
  <si>
    <t>RETURNS TRUE IF ANY OF THE PROVIDED CONDITIONS ARE TRUE,</t>
  </si>
  <si>
    <t>AND FALSE IF ALL CONDITIONS ARE FALSE.</t>
  </si>
  <si>
    <t>EXPLANATION OF EXACT:</t>
  </si>
  <si>
    <t>COMPARE TWO TEXT STRINGS AND RETURNS TRUE IF THEY ARE EXACTLY SAME, INCLUDING</t>
  </si>
  <si>
    <t>CASE, OR FALSE OTHERWISE.</t>
  </si>
  <si>
    <t>EXPLANATION OF AVERAGE:</t>
  </si>
  <si>
    <t>RETURNS A MATHEMATICAL AVERAGE OF A GIVEN CELL.</t>
  </si>
  <si>
    <t>EXPLANATION OF AVERAGEIF:</t>
  </si>
  <si>
    <t xml:space="preserve">RETURNS THE AVERAGE(ARITHMETICAL MEAN) OF ALL THE CELLS IN A </t>
  </si>
  <si>
    <t>RANGE THAT A GIVEN CRITERIA.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</si>
</sst>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lgerian"/>
      <family val="5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Bradley Hand ITC"/>
      <family val="4"/>
    </font>
    <font>
      <sz val="14"/>
      <color theme="1"/>
      <name val="Calibri"/>
      <family val="2"/>
      <scheme val="minor"/>
    </font>
    <font>
      <sz val="11"/>
      <color theme="7" tint="-0.249977111117893"/>
      <name val="Arial Narrow"/>
      <family val="2"/>
    </font>
    <font>
      <sz val="11"/>
      <color theme="1"/>
      <name val="Fixedsys"/>
      <family val="3"/>
    </font>
    <font>
      <sz val="10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/>
      <name val="8514oem"/>
      <family val="3"/>
      <charset val="255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30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17" fillId="17" borderId="19" xfId="26" applyBorder="1" applyAlignment="1"/>
    <xf numFmtId="0" fontId="1" fillId="19" borderId="15" xfId="28" applyBorder="1"/>
    <xf numFmtId="0" fontId="1" fillId="19" borderId="35" xfId="28" applyBorder="1"/>
    <xf numFmtId="0" fontId="1" fillId="19" borderId="16" xfId="28" applyBorder="1"/>
    <xf numFmtId="0" fontId="1" fillId="14" borderId="36" xfId="23" applyBorder="1"/>
    <xf numFmtId="0" fontId="1" fillId="14" borderId="37" xfId="23" applyBorder="1"/>
    <xf numFmtId="0" fontId="1" fillId="14" borderId="38" xfId="23" applyBorder="1"/>
    <xf numFmtId="0" fontId="0" fillId="35" borderId="36" xfId="0" applyFill="1" applyBorder="1"/>
    <xf numFmtId="0" fontId="0" fillId="35" borderId="39" xfId="0" applyFill="1" applyBorder="1"/>
    <xf numFmtId="0" fontId="0" fillId="35" borderId="38" xfId="0" applyFill="1" applyBorder="1"/>
    <xf numFmtId="0" fontId="17" fillId="17" borderId="36" xfId="26" applyBorder="1"/>
    <xf numFmtId="0" fontId="17" fillId="17" borderId="37" xfId="26" applyBorder="1"/>
    <xf numFmtId="0" fontId="17" fillId="17" borderId="38" xfId="26" applyBorder="1"/>
    <xf numFmtId="0" fontId="0" fillId="38" borderId="36" xfId="0" applyFill="1" applyBorder="1"/>
    <xf numFmtId="0" fontId="0" fillId="38" borderId="37" xfId="0" applyFill="1" applyBorder="1"/>
    <xf numFmtId="0" fontId="0" fillId="38" borderId="38" xfId="0" applyFill="1" applyBorder="1"/>
    <xf numFmtId="0" fontId="17" fillId="39" borderId="36" xfId="0" applyFont="1" applyFill="1" applyBorder="1"/>
    <xf numFmtId="0" fontId="17" fillId="39" borderId="37" xfId="0" applyFont="1" applyFill="1" applyBorder="1"/>
    <xf numFmtId="0" fontId="17" fillId="39" borderId="38" xfId="0" applyFont="1" applyFill="1" applyBorder="1"/>
    <xf numFmtId="0" fontId="17" fillId="36" borderId="38" xfId="0" applyFont="1" applyFill="1" applyBorder="1"/>
    <xf numFmtId="0" fontId="17" fillId="36" borderId="36" xfId="0" applyFont="1" applyFill="1" applyBorder="1"/>
    <xf numFmtId="0" fontId="17" fillId="36" borderId="37" xfId="0" applyFont="1" applyFill="1" applyBorder="1"/>
    <xf numFmtId="0" fontId="19" fillId="0" borderId="0" xfId="0" applyFont="1"/>
    <xf numFmtId="0" fontId="0" fillId="0" borderId="0" xfId="0" applyAlignment="1"/>
    <xf numFmtId="0" fontId="11" fillId="6" borderId="41" xfId="11" applyBorder="1"/>
    <xf numFmtId="0" fontId="11" fillId="6" borderId="42" xfId="11" applyBorder="1"/>
    <xf numFmtId="0" fontId="11" fillId="6" borderId="38" xfId="11" applyBorder="1"/>
    <xf numFmtId="0" fontId="11" fillId="6" borderId="40" xfId="11" applyBorder="1"/>
    <xf numFmtId="0" fontId="7" fillId="3" borderId="38" xfId="7" applyBorder="1"/>
    <xf numFmtId="0" fontId="7" fillId="3" borderId="36" xfId="7" applyBorder="1"/>
    <xf numFmtId="0" fontId="7" fillId="3" borderId="37" xfId="7" applyBorder="1"/>
    <xf numFmtId="0" fontId="10" fillId="6" borderId="5" xfId="10"/>
    <xf numFmtId="0" fontId="10" fillId="6" borderId="44" xfId="10" applyBorder="1"/>
    <xf numFmtId="0" fontId="10" fillId="6" borderId="43" xfId="10" applyBorder="1"/>
    <xf numFmtId="0" fontId="9" fillId="5" borderId="48" xfId="9" applyBorder="1"/>
    <xf numFmtId="0" fontId="9" fillId="5" borderId="50" xfId="9" applyBorder="1"/>
    <xf numFmtId="0" fontId="9" fillId="5" borderId="53" xfId="9" applyBorder="1"/>
    <xf numFmtId="0" fontId="12" fillId="0" borderId="54" xfId="12" applyBorder="1"/>
    <xf numFmtId="0" fontId="12" fillId="0" borderId="55" xfId="12" applyBorder="1"/>
    <xf numFmtId="0" fontId="12" fillId="0" borderId="38" xfId="12" applyBorder="1"/>
    <xf numFmtId="0" fontId="7" fillId="3" borderId="58" xfId="7" applyBorder="1"/>
    <xf numFmtId="0" fontId="6" fillId="2" borderId="41" xfId="6" applyBorder="1"/>
    <xf numFmtId="0" fontId="6" fillId="2" borderId="38" xfId="6" applyBorder="1"/>
    <xf numFmtId="0" fontId="6" fillId="2" borderId="40" xfId="6" applyBorder="1"/>
    <xf numFmtId="0" fontId="1" fillId="11" borderId="38" xfId="20" applyBorder="1"/>
    <xf numFmtId="0" fontId="1" fillId="11" borderId="36" xfId="20" applyBorder="1"/>
    <xf numFmtId="0" fontId="1" fillId="11" borderId="37" xfId="20" applyBorder="1"/>
    <xf numFmtId="14" fontId="0" fillId="0" borderId="0" xfId="0" applyNumberFormat="1"/>
    <xf numFmtId="0" fontId="17" fillId="32" borderId="38" xfId="41" applyBorder="1"/>
    <xf numFmtId="14" fontId="0" fillId="0" borderId="59" xfId="0" applyNumberFormat="1" applyBorder="1"/>
    <xf numFmtId="0" fontId="17" fillId="32" borderId="36" xfId="41" applyBorder="1"/>
    <xf numFmtId="0" fontId="17" fillId="32" borderId="37" xfId="41" applyBorder="1"/>
    <xf numFmtId="0" fontId="1" fillId="10" borderId="38" xfId="19" applyBorder="1"/>
    <xf numFmtId="0" fontId="1" fillId="10" borderId="36" xfId="19" applyBorder="1"/>
    <xf numFmtId="0" fontId="1" fillId="10" borderId="60" xfId="19" applyBorder="1"/>
    <xf numFmtId="22" fontId="0" fillId="0" borderId="0" xfId="0" applyNumberFormat="1"/>
    <xf numFmtId="22" fontId="7" fillId="3" borderId="40" xfId="7" applyNumberFormat="1" applyBorder="1"/>
    <xf numFmtId="14" fontId="1" fillId="19" borderId="0" xfId="28" applyNumberFormat="1"/>
    <xf numFmtId="0" fontId="17" fillId="21" borderId="38" xfId="30" applyBorder="1"/>
    <xf numFmtId="0" fontId="17" fillId="21" borderId="36" xfId="30" applyBorder="1"/>
    <xf numFmtId="0" fontId="17" fillId="21" borderId="37" xfId="30" applyBorder="1"/>
    <xf numFmtId="0" fontId="17" fillId="25" borderId="60" xfId="34" applyBorder="1"/>
    <xf numFmtId="0" fontId="0" fillId="0" borderId="0" xfId="0" applyAlignment="1">
      <alignment horizontal="center"/>
    </xf>
    <xf numFmtId="0" fontId="1" fillId="23" borderId="60" xfId="32" applyBorder="1" applyAlignment="1">
      <alignment horizontal="center"/>
    </xf>
    <xf numFmtId="0" fontId="13" fillId="7" borderId="7" xfId="13" applyAlignment="1">
      <alignment horizontal="center"/>
    </xf>
    <xf numFmtId="0" fontId="7" fillId="3" borderId="56" xfId="7" applyBorder="1" applyAlignment="1">
      <alignment horizontal="center"/>
    </xf>
    <xf numFmtId="0" fontId="7" fillId="3" borderId="57" xfId="7" applyBorder="1" applyAlignment="1">
      <alignment horizontal="center"/>
    </xf>
    <xf numFmtId="0" fontId="9" fillId="5" borderId="47" xfId="9" applyBorder="1" applyAlignment="1">
      <alignment horizontal="center"/>
    </xf>
    <xf numFmtId="0" fontId="9" fillId="5" borderId="45" xfId="9" applyBorder="1" applyAlignment="1">
      <alignment horizontal="center"/>
    </xf>
    <xf numFmtId="0" fontId="9" fillId="5" borderId="51" xfId="9" applyBorder="1" applyAlignment="1">
      <alignment horizontal="center"/>
    </xf>
    <xf numFmtId="0" fontId="9" fillId="5" borderId="52" xfId="9" applyBorder="1" applyAlignment="1">
      <alignment horizontal="center"/>
    </xf>
    <xf numFmtId="0" fontId="9" fillId="5" borderId="49" xfId="9" applyBorder="1" applyAlignment="1">
      <alignment horizontal="center"/>
    </xf>
    <xf numFmtId="0" fontId="9" fillId="5" borderId="46" xfId="9" applyBorder="1" applyAlignment="1">
      <alignment horizontal="center"/>
    </xf>
    <xf numFmtId="0" fontId="24" fillId="0" borderId="0" xfId="0" applyFont="1" applyAlignment="1"/>
    <xf numFmtId="0" fontId="25" fillId="0" borderId="0" xfId="0" applyFont="1"/>
    <xf numFmtId="0" fontId="24" fillId="0" borderId="0" xfId="0" applyFont="1"/>
    <xf numFmtId="0" fontId="11" fillId="6" borderId="62" xfId="11" applyBorder="1"/>
    <xf numFmtId="0" fontId="11" fillId="6" borderId="63" xfId="11" applyBorder="1"/>
    <xf numFmtId="0" fontId="11" fillId="6" borderId="64" xfId="11" applyBorder="1"/>
    <xf numFmtId="0" fontId="9" fillId="5" borderId="4" xfId="9"/>
    <xf numFmtId="0" fontId="15" fillId="0" borderId="54" xfId="16" applyBorder="1"/>
    <xf numFmtId="0" fontId="0" fillId="0" borderId="67" xfId="0" applyBorder="1"/>
    <xf numFmtId="0" fontId="0" fillId="0" borderId="65" xfId="0" applyBorder="1"/>
    <xf numFmtId="0" fontId="1" fillId="23" borderId="10" xfId="32" applyBorder="1" applyAlignment="1">
      <alignment horizontal="center"/>
    </xf>
    <xf numFmtId="0" fontId="1" fillId="23" borderId="12" xfId="32" applyBorder="1" applyAlignment="1">
      <alignment horizontal="center"/>
    </xf>
    <xf numFmtId="0" fontId="1" fillId="23" borderId="11" xfId="32" applyBorder="1" applyAlignment="1">
      <alignment horizontal="center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0" fontId="0" fillId="42" borderId="0" xfId="0" applyFill="1" applyAlignment="1">
      <alignment horizontal="center"/>
    </xf>
    <xf numFmtId="0" fontId="36" fillId="42" borderId="0" xfId="0" applyFont="1" applyFill="1" applyAlignment="1">
      <alignment horizontal="center"/>
    </xf>
    <xf numFmtId="0" fontId="33" fillId="42" borderId="0" xfId="0" applyFont="1" applyFill="1" applyAlignment="1">
      <alignment horizontal="center"/>
    </xf>
    <xf numFmtId="0" fontId="45" fillId="42" borderId="0" xfId="0" applyFont="1" applyFill="1" applyAlignment="1">
      <alignment horizontal="center"/>
    </xf>
    <xf numFmtId="0" fontId="0" fillId="43" borderId="0" xfId="0" applyFill="1" applyAlignment="1">
      <alignment horizontal="center"/>
    </xf>
    <xf numFmtId="0" fontId="14" fillId="43" borderId="0" xfId="0" applyFont="1" applyFill="1" applyAlignment="1">
      <alignment horizontal="center"/>
    </xf>
    <xf numFmtId="0" fontId="42" fillId="42" borderId="0" xfId="0" applyFont="1" applyFill="1" applyAlignment="1">
      <alignment horizontal="center"/>
    </xf>
    <xf numFmtId="0" fontId="43" fillId="42" borderId="0" xfId="0" applyFont="1" applyFill="1" applyAlignment="1">
      <alignment horizontal="center"/>
    </xf>
    <xf numFmtId="0" fontId="44" fillId="42" borderId="0" xfId="0" applyFont="1" applyFill="1" applyAlignment="1">
      <alignment horizontal="center"/>
    </xf>
    <xf numFmtId="0" fontId="35" fillId="42" borderId="0" xfId="0" applyFont="1" applyFill="1" applyAlignment="1">
      <alignment horizontal="center"/>
    </xf>
    <xf numFmtId="0" fontId="31" fillId="42" borderId="0" xfId="0" applyFont="1" applyFill="1" applyAlignment="1">
      <alignment horizontal="center"/>
    </xf>
    <xf numFmtId="0" fontId="14" fillId="42" borderId="0" xfId="0" applyFont="1" applyFill="1" applyAlignment="1">
      <alignment horizontal="center"/>
    </xf>
    <xf numFmtId="0" fontId="41" fillId="4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" fillId="23" borderId="67" xfId="32" applyBorder="1" applyAlignment="1">
      <alignment horizontal="center"/>
    </xf>
    <xf numFmtId="0" fontId="1" fillId="23" borderId="66" xfId="32" applyBorder="1" applyAlignment="1">
      <alignment horizontal="center"/>
    </xf>
    <xf numFmtId="0" fontId="1" fillId="23" borderId="11" xfId="32" applyBorder="1" applyAlignment="1">
      <alignment horizontal="center"/>
    </xf>
    <xf numFmtId="0" fontId="1" fillId="23" borderId="12" xfId="32" applyBorder="1" applyAlignment="1">
      <alignment horizontal="center"/>
    </xf>
    <xf numFmtId="0" fontId="1" fillId="23" borderId="10" xfId="32" applyBorder="1" applyAlignment="1">
      <alignment horizontal="center"/>
    </xf>
    <xf numFmtId="0" fontId="24" fillId="0" borderId="61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30" fillId="42" borderId="0" xfId="0" applyFont="1" applyFill="1" applyAlignment="1">
      <alignment horizontal="center"/>
    </xf>
    <xf numFmtId="0" fontId="0" fillId="42" borderId="0" xfId="0" applyFont="1" applyFill="1" applyAlignment="1">
      <alignment horizontal="center"/>
    </xf>
    <xf numFmtId="0" fontId="29" fillId="42" borderId="0" xfId="0" applyFont="1" applyFill="1" applyAlignment="1">
      <alignment horizontal="center"/>
    </xf>
    <xf numFmtId="0" fontId="24" fillId="0" borderId="0" xfId="0" applyFont="1" applyBorder="1" applyAlignment="1">
      <alignment horizontal="center"/>
    </xf>
    <xf numFmtId="0" fontId="28" fillId="42" borderId="0" xfId="0" applyFont="1" applyFill="1" applyAlignment="1">
      <alignment horizontal="center"/>
    </xf>
    <xf numFmtId="0" fontId="32" fillId="42" borderId="0" xfId="0" applyFont="1" applyFill="1" applyAlignment="1">
      <alignment horizontal="center"/>
    </xf>
    <xf numFmtId="0" fontId="23" fillId="42" borderId="0" xfId="0" applyFont="1" applyFill="1" applyAlignment="1">
      <alignment horizontal="center"/>
    </xf>
    <xf numFmtId="0" fontId="26" fillId="42" borderId="0" xfId="0" applyFont="1" applyFill="1" applyAlignment="1">
      <alignment horizontal="center"/>
    </xf>
    <xf numFmtId="0" fontId="27" fillId="4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7" fillId="29" borderId="22" xfId="38" applyBorder="1" applyAlignment="1">
      <alignment horizontal="center"/>
    </xf>
    <xf numFmtId="0" fontId="17" fillId="29" borderId="23" xfId="38" applyBorder="1" applyAlignment="1">
      <alignment horizontal="center"/>
    </xf>
    <xf numFmtId="0" fontId="17" fillId="29" borderId="26" xfId="38" applyBorder="1" applyAlignment="1">
      <alignment horizontal="center"/>
    </xf>
    <xf numFmtId="0" fontId="17" fillId="29" borderId="27" xfId="38" applyBorder="1" applyAlignment="1">
      <alignment horizontal="center"/>
    </xf>
    <xf numFmtId="0" fontId="1" fillId="15" borderId="17" xfId="24" applyBorder="1" applyAlignment="1">
      <alignment horizontal="center"/>
    </xf>
    <xf numFmtId="0" fontId="1" fillId="15" borderId="20" xfId="24" applyBorder="1" applyAlignment="1">
      <alignment horizontal="center"/>
    </xf>
    <xf numFmtId="0" fontId="1" fillId="15" borderId="18" xfId="24" applyBorder="1" applyAlignment="1">
      <alignment horizontal="center"/>
    </xf>
    <xf numFmtId="0" fontId="1" fillId="15" borderId="22" xfId="24" applyBorder="1" applyAlignment="1">
      <alignment horizontal="center"/>
    </xf>
    <xf numFmtId="0" fontId="1" fillId="15" borderId="23" xfId="24" applyBorder="1" applyAlignment="1">
      <alignment horizontal="center"/>
    </xf>
    <xf numFmtId="0" fontId="1" fillId="15" borderId="24" xfId="24" applyBorder="1" applyAlignment="1">
      <alignment horizontal="center"/>
    </xf>
    <xf numFmtId="0" fontId="1" fillId="15" borderId="25" xfId="24" applyBorder="1" applyAlignment="1">
      <alignment horizontal="center"/>
    </xf>
    <xf numFmtId="0" fontId="1" fillId="15" borderId="11" xfId="24" applyBorder="1" applyAlignment="1">
      <alignment horizontal="center"/>
    </xf>
    <xf numFmtId="0" fontId="1" fillId="15" borderId="15" xfId="24" applyBorder="1" applyAlignment="1">
      <alignment horizontal="center"/>
    </xf>
    <xf numFmtId="0" fontId="1" fillId="15" borderId="16" xfId="24" applyBorder="1" applyAlignment="1">
      <alignment horizontal="center"/>
    </xf>
    <xf numFmtId="0" fontId="1" fillId="15" borderId="26" xfId="24" applyBorder="1" applyAlignment="1">
      <alignment horizontal="center"/>
    </xf>
    <xf numFmtId="0" fontId="1" fillId="15" borderId="27" xfId="24" applyBorder="1" applyAlignment="1">
      <alignment horizontal="center"/>
    </xf>
    <xf numFmtId="0" fontId="17" fillId="17" borderId="22" xfId="26" applyBorder="1" applyAlignment="1">
      <alignment horizontal="center"/>
    </xf>
    <xf numFmtId="0" fontId="17" fillId="17" borderId="12" xfId="26" applyBorder="1" applyAlignment="1">
      <alignment horizontal="center"/>
    </xf>
    <xf numFmtId="0" fontId="17" fillId="17" borderId="10" xfId="26" applyBorder="1" applyAlignment="1">
      <alignment horizontal="center"/>
    </xf>
    <xf numFmtId="0" fontId="17" fillId="17" borderId="11" xfId="26" applyBorder="1" applyAlignment="1">
      <alignment horizontal="center"/>
    </xf>
    <xf numFmtId="0" fontId="17" fillId="17" borderId="23" xfId="26" applyBorder="1" applyAlignment="1">
      <alignment horizontal="center"/>
    </xf>
    <xf numFmtId="0" fontId="17" fillId="29" borderId="17" xfId="38" applyBorder="1" applyAlignment="1">
      <alignment horizontal="center"/>
    </xf>
    <xf numFmtId="0" fontId="17" fillId="29" borderId="20" xfId="38" applyBorder="1" applyAlignment="1">
      <alignment horizontal="center"/>
    </xf>
    <xf numFmtId="0" fontId="20" fillId="34" borderId="0" xfId="0" applyFont="1" applyFill="1" applyAlignment="1">
      <alignment horizontal="center"/>
    </xf>
    <xf numFmtId="0" fontId="17" fillId="17" borderId="18" xfId="26" applyBorder="1" applyAlignment="1">
      <alignment horizontal="center"/>
    </xf>
    <xf numFmtId="0" fontId="17" fillId="17" borderId="20" xfId="26" applyBorder="1" applyAlignment="1">
      <alignment horizontal="center"/>
    </xf>
    <xf numFmtId="0" fontId="17" fillId="17" borderId="17" xfId="26" applyBorder="1" applyAlignment="1">
      <alignment horizontal="center"/>
    </xf>
    <xf numFmtId="0" fontId="17" fillId="17" borderId="29" xfId="26" applyBorder="1" applyAlignment="1">
      <alignment horizontal="center"/>
    </xf>
    <xf numFmtId="0" fontId="1" fillId="19" borderId="17" xfId="28" applyBorder="1" applyAlignment="1">
      <alignment horizontal="center"/>
    </xf>
    <xf numFmtId="0" fontId="1" fillId="19" borderId="18" xfId="28" applyBorder="1" applyAlignment="1">
      <alignment horizontal="center"/>
    </xf>
    <xf numFmtId="0" fontId="1" fillId="19" borderId="20" xfId="28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41" borderId="22" xfId="0" applyFill="1" applyBorder="1" applyAlignment="1">
      <alignment horizontal="center"/>
    </xf>
    <xf numFmtId="0" fontId="0" fillId="41" borderId="23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17" fillId="37" borderId="17" xfId="0" applyFont="1" applyFill="1" applyBorder="1" applyAlignment="1">
      <alignment horizontal="center"/>
    </xf>
    <xf numFmtId="0" fontId="17" fillId="37" borderId="18" xfId="0" applyFont="1" applyFill="1" applyBorder="1" applyAlignment="1">
      <alignment horizontal="center"/>
    </xf>
    <xf numFmtId="0" fontId="17" fillId="37" borderId="20" xfId="0" applyFont="1" applyFill="1" applyBorder="1" applyAlignment="1">
      <alignment horizontal="center"/>
    </xf>
    <xf numFmtId="0" fontId="17" fillId="37" borderId="22" xfId="0" applyFont="1" applyFill="1" applyBorder="1" applyAlignment="1">
      <alignment horizontal="center"/>
    </xf>
    <xf numFmtId="0" fontId="17" fillId="37" borderId="11" xfId="0" applyFont="1" applyFill="1" applyBorder="1" applyAlignment="1">
      <alignment horizontal="center"/>
    </xf>
    <xf numFmtId="0" fontId="17" fillId="37" borderId="23" xfId="0" applyFont="1" applyFill="1" applyBorder="1" applyAlignment="1">
      <alignment horizontal="center"/>
    </xf>
    <xf numFmtId="0" fontId="17" fillId="37" borderId="15" xfId="0" applyFont="1" applyFill="1" applyBorder="1" applyAlignment="1">
      <alignment horizontal="center"/>
    </xf>
    <xf numFmtId="0" fontId="17" fillId="37" borderId="35" xfId="0" applyFont="1" applyFill="1" applyBorder="1" applyAlignment="1">
      <alignment horizontal="center"/>
    </xf>
    <xf numFmtId="0" fontId="17" fillId="37" borderId="16" xfId="0" applyFont="1" applyFill="1" applyBorder="1" applyAlignment="1">
      <alignment horizontal="center"/>
    </xf>
    <xf numFmtId="0" fontId="1" fillId="15" borderId="28" xfId="24" applyBorder="1" applyAlignment="1">
      <alignment horizontal="center"/>
    </xf>
    <xf numFmtId="0" fontId="17" fillId="21" borderId="18" xfId="30" applyBorder="1" applyAlignment="1">
      <alignment horizontal="center"/>
    </xf>
    <xf numFmtId="0" fontId="17" fillId="21" borderId="20" xfId="30" applyBorder="1" applyAlignment="1">
      <alignment horizontal="center"/>
    </xf>
    <xf numFmtId="0" fontId="17" fillId="21" borderId="22" xfId="30" applyBorder="1" applyAlignment="1">
      <alignment horizontal="center"/>
    </xf>
    <xf numFmtId="0" fontId="17" fillId="21" borderId="12" xfId="30" applyBorder="1" applyAlignment="1">
      <alignment horizontal="center"/>
    </xf>
    <xf numFmtId="0" fontId="17" fillId="21" borderId="26" xfId="30" applyBorder="1" applyAlignment="1">
      <alignment horizontal="center"/>
    </xf>
    <xf numFmtId="0" fontId="17" fillId="21" borderId="33" xfId="30" applyBorder="1" applyAlignment="1">
      <alignment horizontal="center"/>
    </xf>
    <xf numFmtId="0" fontId="17" fillId="21" borderId="10" xfId="30" applyBorder="1" applyAlignment="1">
      <alignment horizontal="center"/>
    </xf>
    <xf numFmtId="0" fontId="17" fillId="21" borderId="21" xfId="30" applyBorder="1" applyAlignment="1">
      <alignment horizontal="center"/>
    </xf>
    <xf numFmtId="0" fontId="17" fillId="21" borderId="32" xfId="30" applyBorder="1" applyAlignment="1">
      <alignment horizontal="center"/>
    </xf>
    <xf numFmtId="0" fontId="17" fillId="21" borderId="23" xfId="30" applyBorder="1" applyAlignment="1">
      <alignment horizontal="center"/>
    </xf>
    <xf numFmtId="0" fontId="17" fillId="21" borderId="11" xfId="30" applyBorder="1" applyAlignment="1">
      <alignment horizontal="center"/>
    </xf>
    <xf numFmtId="0" fontId="17" fillId="21" borderId="17" xfId="30" applyBorder="1" applyAlignment="1">
      <alignment horizontal="center"/>
    </xf>
    <xf numFmtId="0" fontId="17" fillId="21" borderId="29" xfId="30" applyBorder="1" applyAlignment="1">
      <alignment horizontal="center"/>
    </xf>
    <xf numFmtId="0" fontId="17" fillId="21" borderId="19" xfId="30" applyBorder="1" applyAlignment="1">
      <alignment horizontal="center"/>
    </xf>
    <xf numFmtId="0" fontId="17" fillId="13" borderId="10" xfId="22" applyBorder="1" applyAlignment="1">
      <alignment horizontal="center"/>
    </xf>
    <xf numFmtId="0" fontId="17" fillId="13" borderId="23" xfId="22" applyBorder="1" applyAlignment="1">
      <alignment horizontal="center"/>
    </xf>
    <xf numFmtId="0" fontId="17" fillId="13" borderId="17" xfId="22" applyBorder="1" applyAlignment="1">
      <alignment horizontal="center"/>
    </xf>
    <xf numFmtId="0" fontId="17" fillId="13" borderId="29" xfId="22" applyBorder="1" applyAlignment="1">
      <alignment horizontal="center"/>
    </xf>
    <xf numFmtId="0" fontId="17" fillId="13" borderId="19" xfId="22" applyBorder="1" applyAlignment="1">
      <alignment horizontal="center"/>
    </xf>
    <xf numFmtId="0" fontId="17" fillId="13" borderId="20" xfId="22" applyBorder="1" applyAlignment="1">
      <alignment horizontal="center"/>
    </xf>
    <xf numFmtId="0" fontId="17" fillId="13" borderId="18" xfId="22" applyBorder="1" applyAlignment="1">
      <alignment horizontal="center"/>
    </xf>
    <xf numFmtId="0" fontId="17" fillId="13" borderId="22" xfId="22" applyBorder="1" applyAlignment="1">
      <alignment horizontal="center"/>
    </xf>
    <xf numFmtId="0" fontId="17" fillId="13" borderId="12" xfId="22" applyBorder="1" applyAlignment="1">
      <alignment horizontal="center"/>
    </xf>
    <xf numFmtId="0" fontId="17" fillId="13" borderId="11" xfId="22" applyBorder="1" applyAlignment="1">
      <alignment horizontal="center"/>
    </xf>
    <xf numFmtId="0" fontId="0" fillId="31" borderId="13" xfId="40" applyFont="1" applyBorder="1" applyAlignment="1">
      <alignment horizontal="center"/>
    </xf>
    <xf numFmtId="0" fontId="1" fillId="31" borderId="30" xfId="40" applyBorder="1" applyAlignment="1">
      <alignment horizontal="center"/>
    </xf>
    <xf numFmtId="0" fontId="0" fillId="31" borderId="31" xfId="40" applyFont="1" applyBorder="1" applyAlignment="1">
      <alignment horizontal="center"/>
    </xf>
    <xf numFmtId="0" fontId="1" fillId="31" borderId="14" xfId="40" applyBorder="1" applyAlignment="1">
      <alignment horizontal="center"/>
    </xf>
    <xf numFmtId="0" fontId="0" fillId="31" borderId="19" xfId="40" applyFont="1" applyBorder="1" applyAlignment="1">
      <alignment horizontal="center"/>
    </xf>
    <xf numFmtId="0" fontId="0" fillId="31" borderId="18" xfId="40" applyFont="1" applyBorder="1" applyAlignment="1">
      <alignment horizontal="center"/>
    </xf>
    <xf numFmtId="0" fontId="0" fillId="31" borderId="20" xfId="40" applyFont="1" applyBorder="1" applyAlignment="1">
      <alignment horizontal="center"/>
    </xf>
    <xf numFmtId="0" fontId="0" fillId="31" borderId="26" xfId="40" applyFont="1" applyBorder="1" applyAlignment="1">
      <alignment horizontal="center"/>
    </xf>
    <xf numFmtId="0" fontId="1" fillId="31" borderId="33" xfId="40" applyBorder="1" applyAlignment="1">
      <alignment horizontal="center"/>
    </xf>
    <xf numFmtId="0" fontId="0" fillId="31" borderId="34" xfId="40" applyFont="1" applyBorder="1" applyAlignment="1">
      <alignment horizontal="center"/>
    </xf>
    <xf numFmtId="0" fontId="1" fillId="31" borderId="28" xfId="40" applyBorder="1" applyAlignment="1">
      <alignment horizontal="center"/>
    </xf>
    <xf numFmtId="0" fontId="0" fillId="31" borderId="22" xfId="40" applyFont="1" applyBorder="1" applyAlignment="1">
      <alignment horizontal="center"/>
    </xf>
    <xf numFmtId="0" fontId="1" fillId="31" borderId="12" xfId="40" applyBorder="1" applyAlignment="1">
      <alignment horizontal="center"/>
    </xf>
    <xf numFmtId="0" fontId="1" fillId="31" borderId="10" xfId="40" applyBorder="1" applyAlignment="1">
      <alignment horizontal="center"/>
    </xf>
    <xf numFmtId="0" fontId="1" fillId="31" borderId="11" xfId="40" applyBorder="1" applyAlignment="1">
      <alignment horizontal="center"/>
    </xf>
    <xf numFmtId="0" fontId="1" fillId="31" borderId="23" xfId="40" applyBorder="1" applyAlignment="1">
      <alignment horizontal="center"/>
    </xf>
    <xf numFmtId="0" fontId="0" fillId="31" borderId="10" xfId="40" applyFont="1" applyBorder="1" applyAlignment="1">
      <alignment horizontal="center"/>
    </xf>
    <xf numFmtId="0" fontId="1" fillId="23" borderId="15" xfId="32" applyBorder="1" applyAlignment="1">
      <alignment horizontal="center"/>
    </xf>
    <xf numFmtId="0" fontId="1" fillId="23" borderId="16" xfId="32" applyBorder="1" applyAlignment="1">
      <alignment horizontal="center"/>
    </xf>
    <xf numFmtId="0" fontId="17" fillId="25" borderId="17" xfId="34" applyBorder="1" applyAlignment="1">
      <alignment horizontal="center"/>
    </xf>
    <xf numFmtId="0" fontId="17" fillId="25" borderId="20" xfId="34" applyBorder="1" applyAlignment="1">
      <alignment horizontal="center"/>
    </xf>
    <xf numFmtId="0" fontId="17" fillId="25" borderId="22" xfId="34" applyBorder="1" applyAlignment="1">
      <alignment horizontal="center"/>
    </xf>
    <xf numFmtId="0" fontId="17" fillId="25" borderId="23" xfId="34" applyBorder="1" applyAlignment="1">
      <alignment horizontal="center"/>
    </xf>
    <xf numFmtId="0" fontId="17" fillId="25" borderId="15" xfId="34" applyBorder="1" applyAlignment="1">
      <alignment horizontal="center"/>
    </xf>
    <xf numFmtId="0" fontId="17" fillId="25" borderId="16" xfId="34" applyBorder="1" applyAlignment="1">
      <alignment horizontal="center"/>
    </xf>
    <xf numFmtId="0" fontId="1" fillId="23" borderId="17" xfId="32" applyBorder="1" applyAlignment="1">
      <alignment horizontal="center"/>
    </xf>
    <xf numFmtId="0" fontId="1" fillId="23" borderId="20" xfId="32" applyBorder="1" applyAlignment="1">
      <alignment horizontal="center"/>
    </xf>
    <xf numFmtId="0" fontId="1" fillId="23" borderId="22" xfId="32" applyBorder="1" applyAlignment="1">
      <alignment horizontal="center"/>
    </xf>
    <xf numFmtId="0" fontId="1" fillId="23" borderId="23" xfId="32" applyBorder="1" applyAlignment="1">
      <alignment horizontal="center"/>
    </xf>
    <xf numFmtId="0" fontId="38" fillId="42" borderId="0" xfId="0" applyFont="1" applyFill="1" applyAlignment="1">
      <alignment horizontal="center"/>
    </xf>
    <xf numFmtId="0" fontId="40" fillId="42" borderId="0" xfId="0" applyFont="1" applyFill="1" applyAlignment="1">
      <alignment horizontal="center"/>
    </xf>
    <xf numFmtId="0" fontId="37" fillId="42" borderId="0" xfId="0" applyFont="1" applyFill="1" applyAlignment="1">
      <alignment horizontal="center"/>
    </xf>
    <xf numFmtId="0" fontId="34" fillId="42" borderId="0" xfId="0" applyFont="1" applyFill="1" applyAlignment="1">
      <alignment horizontal="center"/>
    </xf>
    <xf numFmtId="0" fontId="21" fillId="40" borderId="0" xfId="0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>
                <a:latin typeface="Forte" pitchFamily="66" charset="0"/>
              </a:defRPr>
            </a:pPr>
            <a:r>
              <a:rPr lang="en-US" i="1">
                <a:solidFill>
                  <a:srgbClr val="C00000"/>
                </a:solidFill>
                <a:latin typeface="Forte" pitchFamily="66" charset="0"/>
              </a:rPr>
              <a:t>LINE</a:t>
            </a:r>
            <a:r>
              <a:rPr lang="en-US" i="1">
                <a:latin typeface="Forte" pitchFamily="66" charset="0"/>
              </a:rPr>
              <a:t> </a:t>
            </a:r>
            <a:r>
              <a:rPr lang="en-US" i="1">
                <a:solidFill>
                  <a:srgbClr val="C00000"/>
                </a:solidFill>
                <a:latin typeface="Forte" pitchFamily="66" charset="0"/>
              </a:rPr>
              <a:t>CHART</a:t>
            </a:r>
          </a:p>
        </c:rich>
      </c:tx>
      <c:layout/>
      <c:spPr>
        <a:solidFill>
          <a:srgbClr val="FFFF00"/>
        </a:solidFill>
      </c:spPr>
    </c:title>
    <c:plotArea>
      <c:layout/>
      <c:lineChart>
        <c:grouping val="standard"/>
        <c:ser>
          <c:idx val="0"/>
          <c:order val="0"/>
          <c:tx>
            <c:strRef>
              <c:f>Sheet2!$D$1</c:f>
              <c:strCache>
                <c:ptCount val="1"/>
                <c:pt idx="0">
                  <c:v>maths_score</c:v>
                </c:pt>
              </c:strCache>
            </c:strRef>
          </c:tx>
          <c:marker>
            <c:symbol val="none"/>
          </c:marker>
          <c:cat>
            <c:strRef>
              <c:f>Sheet2!$C$2:$C$12</c:f>
              <c:strCache>
                <c:ptCount val="11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</c:strCache>
            </c:strRef>
          </c:cat>
          <c:val>
            <c:numRef>
              <c:f>Sheet2!$D$2:$D$12</c:f>
              <c:numCache>
                <c:formatCode>General</c:formatCode>
                <c:ptCount val="11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  <c:pt idx="5">
                  <c:v>71</c:v>
                </c:pt>
                <c:pt idx="6">
                  <c:v>88</c:v>
                </c:pt>
                <c:pt idx="7">
                  <c:v>40</c:v>
                </c:pt>
                <c:pt idx="8">
                  <c:v>64</c:v>
                </c:pt>
                <c:pt idx="9">
                  <c:v>38</c:v>
                </c:pt>
                <c:pt idx="10">
                  <c:v>58</c:v>
                </c:pt>
              </c:numCache>
            </c:numRef>
          </c:val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reading_score</c:v>
                </c:pt>
              </c:strCache>
            </c:strRef>
          </c:tx>
          <c:marker>
            <c:symbol val="none"/>
          </c:marker>
          <c:cat>
            <c:strRef>
              <c:f>Sheet2!$C$2:$C$12</c:f>
              <c:strCache>
                <c:ptCount val="11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</c:strCache>
            </c:strRef>
          </c:cat>
          <c:val>
            <c:numRef>
              <c:f>Sheet2!$E$2:$E$12</c:f>
              <c:numCache>
                <c:formatCode>General</c:formatCode>
                <c:ptCount val="11"/>
                <c:pt idx="0">
                  <c:v>72</c:v>
                </c:pt>
                <c:pt idx="1">
                  <c:v>90</c:v>
                </c:pt>
                <c:pt idx="2">
                  <c:v>95</c:v>
                </c:pt>
                <c:pt idx="3">
                  <c:v>57</c:v>
                </c:pt>
                <c:pt idx="4">
                  <c:v>78</c:v>
                </c:pt>
                <c:pt idx="5">
                  <c:v>83</c:v>
                </c:pt>
                <c:pt idx="6">
                  <c:v>95</c:v>
                </c:pt>
                <c:pt idx="7">
                  <c:v>43</c:v>
                </c:pt>
                <c:pt idx="8">
                  <c:v>64</c:v>
                </c:pt>
                <c:pt idx="9">
                  <c:v>60</c:v>
                </c:pt>
                <c:pt idx="10">
                  <c:v>54</c:v>
                </c:pt>
              </c:numCache>
            </c:numRef>
          </c:val>
        </c:ser>
        <c:marker val="1"/>
        <c:axId val="101411456"/>
        <c:axId val="101421440"/>
      </c:lineChart>
      <c:catAx>
        <c:axId val="10141145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 i="1" baseline="0">
                <a:latin typeface="Chiller" pitchFamily="82" charset="0"/>
              </a:defRPr>
            </a:pPr>
            <a:endParaRPr lang="en-US"/>
          </a:p>
        </c:txPr>
        <c:crossAx val="101421440"/>
        <c:crosses val="autoZero"/>
        <c:auto val="1"/>
        <c:lblAlgn val="ctr"/>
        <c:lblOffset val="100"/>
      </c:catAx>
      <c:valAx>
        <c:axId val="1014214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800">
                <a:latin typeface="Freestyle Script" pitchFamily="66" charset="0"/>
              </a:defRPr>
            </a:pPr>
            <a:endParaRPr lang="en-US"/>
          </a:p>
        </c:txPr>
        <c:crossAx val="101411456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800" b="0" i="1" baseline="0">
              <a:latin typeface="Javanese Text" pitchFamily="2" charset="0"/>
            </a:defRPr>
          </a:pPr>
          <a:endParaRPr lang="en-US"/>
        </a:p>
      </c:txPr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chemeClr val="accent4">
                    <a:lumMod val="75000"/>
                  </a:schemeClr>
                </a:solidFill>
                <a:latin typeface="Gabriola" pitchFamily="82" charset="0"/>
              </a:defRPr>
            </a:pPr>
            <a:r>
              <a:rPr lang="en-US">
                <a:solidFill>
                  <a:schemeClr val="accent4">
                    <a:lumMod val="75000"/>
                  </a:schemeClr>
                </a:solidFill>
                <a:latin typeface="Gabriola" pitchFamily="82" charset="0"/>
              </a:rPr>
              <a:t>PIE CHART</a:t>
            </a:r>
          </a:p>
        </c:rich>
      </c:tx>
      <c:layout/>
      <c:spPr>
        <a:solidFill>
          <a:srgbClr val="FFFF00"/>
        </a:solidFill>
      </c:spPr>
    </c:title>
    <c:view3D>
      <c:rotX val="75"/>
      <c:perspective val="30"/>
    </c:view3D>
    <c:plotArea>
      <c:layout/>
      <c:pie3DChart>
        <c:varyColors val="1"/>
        <c:ser>
          <c:idx val="0"/>
          <c:order val="0"/>
          <c:explosion val="25"/>
          <c:dLbls>
            <c:showPercent val="1"/>
          </c:dLbls>
          <c:cat>
            <c:strRef>
              <c:f>Sheet2!$C$2:$C$10</c:f>
              <c:strCache>
                <c:ptCount val="9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</c:strCache>
            </c:strRef>
          </c:cat>
          <c:val>
            <c:numRef>
              <c:f>Sheet2!$D$2:$D$10</c:f>
              <c:numCache>
                <c:formatCode>General</c:formatCode>
                <c:ptCount val="9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  <c:pt idx="5">
                  <c:v>71</c:v>
                </c:pt>
                <c:pt idx="6">
                  <c:v>88</c:v>
                </c:pt>
                <c:pt idx="7">
                  <c:v>40</c:v>
                </c:pt>
                <c:pt idx="8">
                  <c:v>64</c:v>
                </c:pt>
              </c:numCache>
            </c:numRef>
          </c:val>
        </c:ser>
        <c:dLbls>
          <c:showPercent val="1"/>
        </c:dLbls>
      </c:pie3DChart>
    </c:plotArea>
    <c:legend>
      <c:legendPos val="r"/>
      <c:layout/>
      <c:txPr>
        <a:bodyPr/>
        <a:lstStyle/>
        <a:p>
          <a:pPr>
            <a:defRPr sz="1100">
              <a:latin typeface="Brush Script MT" pitchFamily="66" charset="0"/>
            </a:defRPr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chemeClr val="accent3">
                    <a:lumMod val="75000"/>
                  </a:schemeClr>
                </a:solidFill>
              </a:defRPr>
            </a:pPr>
            <a:r>
              <a:rPr lang="en-US" i="1">
                <a:solidFill>
                  <a:schemeClr val="accent3">
                    <a:lumMod val="75000"/>
                  </a:schemeClr>
                </a:solidFill>
                <a:latin typeface="Algerian" pitchFamily="82" charset="0"/>
              </a:rPr>
              <a:t>COLUMN</a:t>
            </a:r>
            <a:r>
              <a:rPr lang="en-US">
                <a:solidFill>
                  <a:schemeClr val="accent3">
                    <a:lumMod val="75000"/>
                  </a:schemeClr>
                </a:solidFill>
              </a:rPr>
              <a:t> </a:t>
            </a:r>
            <a:r>
              <a:rPr lang="en-US" i="1">
                <a:solidFill>
                  <a:schemeClr val="accent3">
                    <a:lumMod val="75000"/>
                  </a:schemeClr>
                </a:solidFill>
                <a:latin typeface="Algerian" pitchFamily="82" charset="0"/>
              </a:rPr>
              <a:t>CHART</a:t>
            </a:r>
          </a:p>
        </c:rich>
      </c:tx>
      <c:layout>
        <c:manualLayout>
          <c:xMode val="edge"/>
          <c:yMode val="edge"/>
          <c:x val="0.33627077865266863"/>
          <c:y val="2.7777777777777801E-2"/>
        </c:manualLayout>
      </c:layout>
      <c:spPr>
        <a:solidFill>
          <a:srgbClr val="FFFF00"/>
        </a:solidFill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Sheet2!$D$1</c:f>
              <c:strCache>
                <c:ptCount val="1"/>
                <c:pt idx="0">
                  <c:v>maths_score</c:v>
                </c:pt>
              </c:strCache>
            </c:strRef>
          </c:tx>
          <c:cat>
            <c:strRef>
              <c:f>Sheet2!$C$2:$C$14</c:f>
              <c:strCache>
                <c:ptCount val="13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  <c:pt idx="12">
                  <c:v>high school</c:v>
                </c:pt>
              </c:strCache>
            </c:strRef>
          </c:cat>
          <c:val>
            <c:numRef>
              <c:f>Sheet2!$D$2:$D$14</c:f>
              <c:numCache>
                <c:formatCode>General</c:formatCode>
                <c:ptCount val="13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  <c:pt idx="5">
                  <c:v>71</c:v>
                </c:pt>
                <c:pt idx="6">
                  <c:v>88</c:v>
                </c:pt>
                <c:pt idx="7">
                  <c:v>40</c:v>
                </c:pt>
                <c:pt idx="8">
                  <c:v>64</c:v>
                </c:pt>
                <c:pt idx="9">
                  <c:v>38</c:v>
                </c:pt>
                <c:pt idx="10">
                  <c:v>58</c:v>
                </c:pt>
                <c:pt idx="11">
                  <c:v>40</c:v>
                </c:pt>
                <c:pt idx="12">
                  <c:v>65</c:v>
                </c:pt>
              </c:numCache>
            </c:numRef>
          </c:val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reading_score</c:v>
                </c:pt>
              </c:strCache>
            </c:strRef>
          </c:tx>
          <c:cat>
            <c:strRef>
              <c:f>Sheet2!$C$2:$C$14</c:f>
              <c:strCache>
                <c:ptCount val="13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  <c:pt idx="12">
                  <c:v>high school</c:v>
                </c:pt>
              </c:strCache>
            </c:strRef>
          </c:cat>
          <c:val>
            <c:numRef>
              <c:f>Sheet2!$E$2:$E$14</c:f>
              <c:numCache>
                <c:formatCode>General</c:formatCode>
                <c:ptCount val="13"/>
                <c:pt idx="0">
                  <c:v>72</c:v>
                </c:pt>
                <c:pt idx="1">
                  <c:v>90</c:v>
                </c:pt>
                <c:pt idx="2">
                  <c:v>95</c:v>
                </c:pt>
                <c:pt idx="3">
                  <c:v>57</c:v>
                </c:pt>
                <c:pt idx="4">
                  <c:v>78</c:v>
                </c:pt>
                <c:pt idx="5">
                  <c:v>83</c:v>
                </c:pt>
                <c:pt idx="6">
                  <c:v>95</c:v>
                </c:pt>
                <c:pt idx="7">
                  <c:v>43</c:v>
                </c:pt>
                <c:pt idx="8">
                  <c:v>64</c:v>
                </c:pt>
                <c:pt idx="9">
                  <c:v>60</c:v>
                </c:pt>
                <c:pt idx="10">
                  <c:v>54</c:v>
                </c:pt>
                <c:pt idx="11">
                  <c:v>52</c:v>
                </c:pt>
                <c:pt idx="12">
                  <c:v>81</c:v>
                </c:pt>
              </c:numCache>
            </c:numRef>
          </c:val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writing_score</c:v>
                </c:pt>
              </c:strCache>
            </c:strRef>
          </c:tx>
          <c:cat>
            <c:strRef>
              <c:f>Sheet2!$C$2:$C$14</c:f>
              <c:strCache>
                <c:ptCount val="13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  <c:pt idx="12">
                  <c:v>high school</c:v>
                </c:pt>
              </c:strCache>
            </c:strRef>
          </c:cat>
          <c:val>
            <c:numRef>
              <c:f>Sheet2!$F$2:$F$14</c:f>
              <c:numCache>
                <c:formatCode>General</c:formatCode>
                <c:ptCount val="13"/>
                <c:pt idx="0">
                  <c:v>74</c:v>
                </c:pt>
                <c:pt idx="1">
                  <c:v>88</c:v>
                </c:pt>
                <c:pt idx="2">
                  <c:v>93</c:v>
                </c:pt>
                <c:pt idx="3">
                  <c:v>44</c:v>
                </c:pt>
                <c:pt idx="4">
                  <c:v>75</c:v>
                </c:pt>
                <c:pt idx="5">
                  <c:v>78</c:v>
                </c:pt>
                <c:pt idx="6">
                  <c:v>92</c:v>
                </c:pt>
                <c:pt idx="7">
                  <c:v>39</c:v>
                </c:pt>
                <c:pt idx="8">
                  <c:v>67</c:v>
                </c:pt>
                <c:pt idx="9">
                  <c:v>50</c:v>
                </c:pt>
                <c:pt idx="10">
                  <c:v>52</c:v>
                </c:pt>
                <c:pt idx="11">
                  <c:v>43</c:v>
                </c:pt>
                <c:pt idx="12">
                  <c:v>73</c:v>
                </c:pt>
              </c:numCache>
            </c:numRef>
          </c:val>
        </c:ser>
        <c:axId val="101027840"/>
        <c:axId val="101029376"/>
      </c:barChart>
      <c:catAx>
        <c:axId val="10102784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>
                <a:latin typeface="Gabriola" pitchFamily="82" charset="0"/>
              </a:defRPr>
            </a:pPr>
            <a:endParaRPr lang="en-US"/>
          </a:p>
        </c:txPr>
        <c:crossAx val="101029376"/>
        <c:crosses val="autoZero"/>
        <c:auto val="1"/>
        <c:lblAlgn val="ctr"/>
        <c:lblOffset val="100"/>
      </c:catAx>
      <c:valAx>
        <c:axId val="1010293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sz="800">
                <a:latin typeface="Chiller" pitchFamily="82" charset="0"/>
              </a:defRPr>
            </a:pPr>
            <a:endParaRPr lang="en-US"/>
          </a:p>
        </c:txPr>
        <c:crossAx val="10102784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>
              <a:latin typeface="Freestyle Script" pitchFamily="66" charset="0"/>
            </a:defRPr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SCATTER CHJART</a:t>
            </a:r>
          </a:p>
        </c:rich>
      </c:tx>
      <c:layout/>
      <c:spPr>
        <a:solidFill>
          <a:srgbClr val="FFFF00"/>
        </a:solidFill>
      </c:spPr>
    </c:title>
    <c:plotArea>
      <c:layout/>
      <c:scatterChart>
        <c:scatterStyle val="smoothMarker"/>
        <c:ser>
          <c:idx val="0"/>
          <c:order val="0"/>
          <c:tx>
            <c:strRef>
              <c:f>Sheet2!$D$1</c:f>
              <c:strCache>
                <c:ptCount val="1"/>
                <c:pt idx="0">
                  <c:v>maths_score</c:v>
                </c:pt>
              </c:strCache>
            </c:strRef>
          </c:tx>
          <c:marker>
            <c:symbol val="none"/>
          </c:marker>
          <c:xVal>
            <c:strRef>
              <c:f>Sheet2!$C$2:$C$17</c:f>
              <c:strCache>
                <c:ptCount val="16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  <c:pt idx="12">
                  <c:v>high school</c:v>
                </c:pt>
                <c:pt idx="13">
                  <c:v>some college</c:v>
                </c:pt>
                <c:pt idx="14">
                  <c:v>master's degree</c:v>
                </c:pt>
                <c:pt idx="15">
                  <c:v>some high school</c:v>
                </c:pt>
              </c:strCache>
            </c:strRef>
          </c:xVal>
          <c:yVal>
            <c:numRef>
              <c:f>Sheet2!$D$2:$D$17</c:f>
              <c:numCache>
                <c:formatCode>General</c:formatCode>
                <c:ptCount val="16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  <c:pt idx="5">
                  <c:v>71</c:v>
                </c:pt>
                <c:pt idx="6">
                  <c:v>88</c:v>
                </c:pt>
                <c:pt idx="7">
                  <c:v>40</c:v>
                </c:pt>
                <c:pt idx="8">
                  <c:v>64</c:v>
                </c:pt>
                <c:pt idx="9">
                  <c:v>38</c:v>
                </c:pt>
                <c:pt idx="10">
                  <c:v>58</c:v>
                </c:pt>
                <c:pt idx="11">
                  <c:v>40</c:v>
                </c:pt>
                <c:pt idx="12">
                  <c:v>65</c:v>
                </c:pt>
                <c:pt idx="13">
                  <c:v>78</c:v>
                </c:pt>
                <c:pt idx="14">
                  <c:v>50</c:v>
                </c:pt>
                <c:pt idx="15">
                  <c:v>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reading_score</c:v>
                </c:pt>
              </c:strCache>
            </c:strRef>
          </c:tx>
          <c:marker>
            <c:symbol val="none"/>
          </c:marker>
          <c:xVal>
            <c:strRef>
              <c:f>Sheet2!$C$2:$C$17</c:f>
              <c:strCache>
                <c:ptCount val="16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  <c:pt idx="12">
                  <c:v>high school</c:v>
                </c:pt>
                <c:pt idx="13">
                  <c:v>some college</c:v>
                </c:pt>
                <c:pt idx="14">
                  <c:v>master's degree</c:v>
                </c:pt>
                <c:pt idx="15">
                  <c:v>some high school</c:v>
                </c:pt>
              </c:strCache>
            </c:strRef>
          </c:xVal>
          <c:yVal>
            <c:numRef>
              <c:f>Sheet2!$E$2:$E$17</c:f>
              <c:numCache>
                <c:formatCode>General</c:formatCode>
                <c:ptCount val="16"/>
                <c:pt idx="0">
                  <c:v>72</c:v>
                </c:pt>
                <c:pt idx="1">
                  <c:v>90</c:v>
                </c:pt>
                <c:pt idx="2">
                  <c:v>95</c:v>
                </c:pt>
                <c:pt idx="3">
                  <c:v>57</c:v>
                </c:pt>
                <c:pt idx="4">
                  <c:v>78</c:v>
                </c:pt>
                <c:pt idx="5">
                  <c:v>83</c:v>
                </c:pt>
                <c:pt idx="6">
                  <c:v>95</c:v>
                </c:pt>
                <c:pt idx="7">
                  <c:v>43</c:v>
                </c:pt>
                <c:pt idx="8">
                  <c:v>64</c:v>
                </c:pt>
                <c:pt idx="9">
                  <c:v>60</c:v>
                </c:pt>
                <c:pt idx="10">
                  <c:v>54</c:v>
                </c:pt>
                <c:pt idx="11">
                  <c:v>52</c:v>
                </c:pt>
                <c:pt idx="12">
                  <c:v>81</c:v>
                </c:pt>
                <c:pt idx="13">
                  <c:v>72</c:v>
                </c:pt>
                <c:pt idx="14">
                  <c:v>53</c:v>
                </c:pt>
                <c:pt idx="15">
                  <c:v>75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writing_score</c:v>
                </c:pt>
              </c:strCache>
            </c:strRef>
          </c:tx>
          <c:marker>
            <c:symbol val="none"/>
          </c:marker>
          <c:xVal>
            <c:strRef>
              <c:f>Sheet2!$C$2:$C$17</c:f>
              <c:strCache>
                <c:ptCount val="16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  <c:pt idx="12">
                  <c:v>high school</c:v>
                </c:pt>
                <c:pt idx="13">
                  <c:v>some college</c:v>
                </c:pt>
                <c:pt idx="14">
                  <c:v>master's degree</c:v>
                </c:pt>
                <c:pt idx="15">
                  <c:v>some high school</c:v>
                </c:pt>
              </c:strCache>
            </c:strRef>
          </c:xVal>
          <c:yVal>
            <c:numRef>
              <c:f>Sheet2!$F$2:$F$17</c:f>
              <c:numCache>
                <c:formatCode>General</c:formatCode>
                <c:ptCount val="16"/>
                <c:pt idx="0">
                  <c:v>74</c:v>
                </c:pt>
                <c:pt idx="1">
                  <c:v>88</c:v>
                </c:pt>
                <c:pt idx="2">
                  <c:v>93</c:v>
                </c:pt>
                <c:pt idx="3">
                  <c:v>44</c:v>
                </c:pt>
                <c:pt idx="4">
                  <c:v>75</c:v>
                </c:pt>
                <c:pt idx="5">
                  <c:v>78</c:v>
                </c:pt>
                <c:pt idx="6">
                  <c:v>92</c:v>
                </c:pt>
                <c:pt idx="7">
                  <c:v>39</c:v>
                </c:pt>
                <c:pt idx="8">
                  <c:v>67</c:v>
                </c:pt>
                <c:pt idx="9">
                  <c:v>50</c:v>
                </c:pt>
                <c:pt idx="10">
                  <c:v>52</c:v>
                </c:pt>
                <c:pt idx="11">
                  <c:v>43</c:v>
                </c:pt>
                <c:pt idx="12">
                  <c:v>73</c:v>
                </c:pt>
                <c:pt idx="13">
                  <c:v>70</c:v>
                </c:pt>
                <c:pt idx="14">
                  <c:v>58</c:v>
                </c:pt>
                <c:pt idx="15">
                  <c:v>78</c:v>
                </c:pt>
              </c:numCache>
            </c:numRef>
          </c:yVal>
          <c:smooth val="1"/>
        </c:ser>
        <c:axId val="101456512"/>
        <c:axId val="101458688"/>
      </c:scatterChart>
      <c:valAx>
        <c:axId val="101456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</a:t>
                </a:r>
              </a:p>
            </c:rich>
          </c:tx>
          <c:layout/>
        </c:title>
        <c:majorTickMark val="none"/>
        <c:tickLblPos val="nextTo"/>
        <c:crossAx val="101458688"/>
        <c:crosses val="autoZero"/>
        <c:crossBetween val="midCat"/>
      </c:valAx>
      <c:valAx>
        <c:axId val="1014586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1456512"/>
        <c:crosses val="autoZero"/>
        <c:crossBetween val="midCat"/>
      </c:valAx>
    </c:plotArea>
    <c:legend>
      <c:legendPos val="r"/>
      <c:layout/>
    </c:legend>
    <c:plotVisOnly val="1"/>
  </c:chart>
  <c:txPr>
    <a:bodyPr/>
    <a:lstStyle/>
    <a:p>
      <a:pPr>
        <a:defRPr sz="900">
          <a:latin typeface="Informal Roman" pitchFamily="66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>
                <a:solidFill>
                  <a:schemeClr val="accent1"/>
                </a:solidFill>
                <a:latin typeface="Forte" pitchFamily="66" charset="0"/>
              </a:defRPr>
            </a:pPr>
            <a:r>
              <a:rPr lang="en-US">
                <a:solidFill>
                  <a:schemeClr val="accent1"/>
                </a:solidFill>
                <a:latin typeface="Forte" pitchFamily="66" charset="0"/>
              </a:rPr>
              <a:t>BAR CHART</a:t>
            </a:r>
          </a:p>
        </c:rich>
      </c:tx>
      <c:layout/>
      <c:spPr>
        <a:solidFill>
          <a:srgbClr val="FFFF00"/>
        </a:solidFill>
      </c:spPr>
    </c:title>
    <c:plotArea>
      <c:layout/>
      <c:barChart>
        <c:barDir val="bar"/>
        <c:grouping val="clustered"/>
        <c:ser>
          <c:idx val="0"/>
          <c:order val="0"/>
          <c:tx>
            <c:strRef>
              <c:f>Sheet2!$D$1</c:f>
              <c:strCache>
                <c:ptCount val="1"/>
                <c:pt idx="0">
                  <c:v>maths_score</c:v>
                </c:pt>
              </c:strCache>
            </c:strRef>
          </c:tx>
          <c:cat>
            <c:strRef>
              <c:f>Sheet2!$C$2:$C$13</c:f>
              <c:strCache>
                <c:ptCount val="12"/>
                <c:pt idx="0">
                  <c:v>bachelor's degree</c:v>
                </c:pt>
                <c:pt idx="1">
                  <c:v>some college</c:v>
                </c:pt>
                <c:pt idx="2">
                  <c:v>master's degree</c:v>
                </c:pt>
                <c:pt idx="3">
                  <c:v>associate's degree</c:v>
                </c:pt>
                <c:pt idx="4">
                  <c:v>some college</c:v>
                </c:pt>
                <c:pt idx="5">
                  <c:v>associate's degree</c:v>
                </c:pt>
                <c:pt idx="6">
                  <c:v>some college</c:v>
                </c:pt>
                <c:pt idx="7">
                  <c:v>some college</c:v>
                </c:pt>
                <c:pt idx="8">
                  <c:v>high school</c:v>
                </c:pt>
                <c:pt idx="9">
                  <c:v>high school</c:v>
                </c:pt>
                <c:pt idx="10">
                  <c:v>associate's degree</c:v>
                </c:pt>
                <c:pt idx="11">
                  <c:v>associate's degree</c:v>
                </c:pt>
              </c:strCache>
            </c:strRef>
          </c:cat>
          <c:val>
            <c:numRef>
              <c:f>Sheet2!$D$2:$D$13</c:f>
              <c:numCache>
                <c:formatCode>General</c:formatCode>
                <c:ptCount val="12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  <c:pt idx="5">
                  <c:v>71</c:v>
                </c:pt>
                <c:pt idx="6">
                  <c:v>88</c:v>
                </c:pt>
                <c:pt idx="7">
                  <c:v>40</c:v>
                </c:pt>
                <c:pt idx="8">
                  <c:v>64</c:v>
                </c:pt>
                <c:pt idx="9">
                  <c:v>38</c:v>
                </c:pt>
                <c:pt idx="10">
                  <c:v>58</c:v>
                </c:pt>
                <c:pt idx="11">
                  <c:v>40</c:v>
                </c:pt>
              </c:numCache>
            </c:numRef>
          </c:val>
        </c:ser>
        <c:axId val="101503744"/>
        <c:axId val="101505280"/>
      </c:barChart>
      <c:catAx>
        <c:axId val="101503744"/>
        <c:scaling>
          <c:orientation val="minMax"/>
        </c:scaling>
        <c:axPos val="l"/>
        <c:tickLblPos val="nextTo"/>
        <c:txPr>
          <a:bodyPr/>
          <a:lstStyle/>
          <a:p>
            <a:pPr>
              <a:defRPr sz="1000" i="1">
                <a:latin typeface="Mistral" pitchFamily="66" charset="0"/>
              </a:defRPr>
            </a:pPr>
            <a:endParaRPr lang="en-US"/>
          </a:p>
        </c:txPr>
        <c:crossAx val="101505280"/>
        <c:crosses val="autoZero"/>
        <c:auto val="1"/>
        <c:lblAlgn val="ctr"/>
        <c:lblOffset val="100"/>
      </c:catAx>
      <c:valAx>
        <c:axId val="101505280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050">
                <a:latin typeface="Blackadder ITC" pitchFamily="82" charset="0"/>
              </a:defRPr>
            </a:pPr>
            <a:endParaRPr lang="en-US"/>
          </a:p>
        </c:txPr>
        <c:crossAx val="1015037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050">
              <a:latin typeface="Informal Roman" pitchFamily="66" charset="0"/>
            </a:defRPr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41</xdr:row>
      <xdr:rowOff>129540</xdr:rowOff>
    </xdr:from>
    <xdr:to>
      <xdr:col>14</xdr:col>
      <xdr:colOff>594360</xdr:colOff>
      <xdr:row>56</xdr:row>
      <xdr:rowOff>129540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6</xdr:row>
      <xdr:rowOff>0</xdr:rowOff>
    </xdr:from>
    <xdr:to>
      <xdr:col>14</xdr:col>
      <xdr:colOff>533400</xdr:colOff>
      <xdr:row>21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23</xdr:row>
      <xdr:rowOff>144780</xdr:rowOff>
    </xdr:from>
    <xdr:to>
      <xdr:col>14</xdr:col>
      <xdr:colOff>571500</xdr:colOff>
      <xdr:row>38</xdr:row>
      <xdr:rowOff>144780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60</xdr:row>
      <xdr:rowOff>15240</xdr:rowOff>
    </xdr:from>
    <xdr:to>
      <xdr:col>15</xdr:col>
      <xdr:colOff>0</xdr:colOff>
      <xdr:row>75</xdr:row>
      <xdr:rowOff>15240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297180</xdr:colOff>
      <xdr:row>77</xdr:row>
      <xdr:rowOff>144780</xdr:rowOff>
    </xdr:from>
    <xdr:to>
      <xdr:col>14</xdr:col>
      <xdr:colOff>601980</xdr:colOff>
      <xdr:row>92</xdr:row>
      <xdr:rowOff>144780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1"/>
  <sheetViews>
    <sheetView topLeftCell="W74" workbookViewId="0">
      <selection activeCell="AH88" sqref="AH88:AK88"/>
    </sheetView>
  </sheetViews>
  <sheetFormatPr defaultColWidth="10.21875" defaultRowHeight="14.4"/>
  <cols>
    <col min="23" max="23" width="12.5546875" bestFit="1" customWidth="1"/>
    <col min="29" max="29" width="15" customWidth="1"/>
  </cols>
  <sheetData>
    <row r="1" spans="1:41" ht="1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77</v>
      </c>
    </row>
    <row r="2" spans="1:41" ht="31.2">
      <c r="A2">
        <v>0</v>
      </c>
      <c r="B2" t="s">
        <v>6</v>
      </c>
      <c r="C2" t="s">
        <v>7</v>
      </c>
      <c r="D2">
        <v>72</v>
      </c>
      <c r="E2">
        <v>72</v>
      </c>
      <c r="F2">
        <v>74</v>
      </c>
      <c r="G2">
        <v>218</v>
      </c>
      <c r="H2" s="51">
        <v>45293</v>
      </c>
      <c r="K2" s="147" t="s">
        <v>18</v>
      </c>
      <c r="L2" s="147"/>
      <c r="M2" s="147"/>
    </row>
    <row r="3" spans="1:41">
      <c r="A3">
        <v>0</v>
      </c>
      <c r="B3" t="s">
        <v>8</v>
      </c>
      <c r="C3" t="s">
        <v>9</v>
      </c>
      <c r="D3">
        <v>69</v>
      </c>
      <c r="E3">
        <v>90</v>
      </c>
      <c r="F3">
        <v>88</v>
      </c>
      <c r="G3">
        <v>247</v>
      </c>
      <c r="H3" s="51">
        <v>45294</v>
      </c>
    </row>
    <row r="4" spans="1:41">
      <c r="A4">
        <v>0</v>
      </c>
      <c r="B4" t="s">
        <v>6</v>
      </c>
      <c r="C4" t="s">
        <v>10</v>
      </c>
      <c r="D4">
        <v>90</v>
      </c>
      <c r="E4">
        <v>95</v>
      </c>
      <c r="F4">
        <v>93</v>
      </c>
      <c r="G4">
        <v>278</v>
      </c>
      <c r="H4" s="51">
        <v>45295</v>
      </c>
    </row>
    <row r="5" spans="1:41" ht="15.6">
      <c r="A5">
        <v>1</v>
      </c>
      <c r="B5" t="s">
        <v>11</v>
      </c>
      <c r="C5" t="s">
        <v>12</v>
      </c>
      <c r="D5">
        <v>47</v>
      </c>
      <c r="E5">
        <v>57</v>
      </c>
      <c r="F5">
        <v>44</v>
      </c>
      <c r="G5">
        <v>148</v>
      </c>
      <c r="H5" s="51">
        <v>45296</v>
      </c>
      <c r="I5">
        <v>1</v>
      </c>
      <c r="J5" s="105" t="s">
        <v>26</v>
      </c>
      <c r="K5" s="105"/>
      <c r="S5" s="120" t="s">
        <v>121</v>
      </c>
      <c r="T5" s="120"/>
      <c r="AA5">
        <v>20</v>
      </c>
      <c r="AB5" s="105" t="s">
        <v>66</v>
      </c>
      <c r="AC5" s="105"/>
      <c r="AH5" s="101" t="s">
        <v>133</v>
      </c>
      <c r="AI5" s="101"/>
      <c r="AJ5" s="101"/>
    </row>
    <row r="6" spans="1:41" ht="15" thickBot="1">
      <c r="A6">
        <v>1</v>
      </c>
      <c r="B6" t="s">
        <v>8</v>
      </c>
      <c r="C6" t="s">
        <v>9</v>
      </c>
      <c r="D6">
        <v>76</v>
      </c>
      <c r="E6">
        <v>78</v>
      </c>
      <c r="F6">
        <v>75</v>
      </c>
      <c r="G6">
        <v>229</v>
      </c>
      <c r="H6" s="51">
        <v>45297</v>
      </c>
      <c r="K6" s="2"/>
    </row>
    <row r="7" spans="1:41">
      <c r="A7">
        <v>0</v>
      </c>
      <c r="B7" t="s">
        <v>6</v>
      </c>
      <c r="C7" t="s">
        <v>12</v>
      </c>
      <c r="D7">
        <v>71</v>
      </c>
      <c r="E7">
        <v>83</v>
      </c>
      <c r="F7">
        <v>78</v>
      </c>
      <c r="G7">
        <v>232</v>
      </c>
      <c r="H7" s="51">
        <v>45298</v>
      </c>
      <c r="K7" s="11">
        <f>SUM(D2:F2)</f>
        <v>218</v>
      </c>
      <c r="S7" s="113" t="s">
        <v>89</v>
      </c>
      <c r="T7" s="113"/>
      <c r="U7" s="113"/>
      <c r="V7" s="113"/>
      <c r="W7" s="113"/>
      <c r="AC7" s="37">
        <f>MOD(G2,"100")</f>
        <v>18</v>
      </c>
      <c r="AH7" s="91" t="s">
        <v>134</v>
      </c>
      <c r="AI7" s="91"/>
      <c r="AJ7" s="91"/>
      <c r="AK7" s="91"/>
      <c r="AL7" s="91"/>
      <c r="AM7" s="91"/>
      <c r="AN7" s="91"/>
    </row>
    <row r="8" spans="1:41">
      <c r="A8">
        <v>0</v>
      </c>
      <c r="B8" t="s">
        <v>6</v>
      </c>
      <c r="C8" t="s">
        <v>9</v>
      </c>
      <c r="D8">
        <v>88</v>
      </c>
      <c r="E8">
        <v>95</v>
      </c>
      <c r="F8">
        <v>92</v>
      </c>
      <c r="G8">
        <v>275</v>
      </c>
      <c r="H8" s="51">
        <v>45299</v>
      </c>
      <c r="K8" s="12">
        <f>SUM(D4:E4)</f>
        <v>185</v>
      </c>
      <c r="L8" s="3"/>
      <c r="AC8" s="36">
        <f>MOD(G3,"100")</f>
        <v>47</v>
      </c>
      <c r="AH8" s="91" t="s">
        <v>135</v>
      </c>
      <c r="AI8" s="91"/>
      <c r="AJ8" s="91"/>
    </row>
    <row r="9" spans="1:41" ht="15" thickBot="1">
      <c r="A9">
        <v>1</v>
      </c>
      <c r="B9" t="s">
        <v>6</v>
      </c>
      <c r="C9" t="s">
        <v>9</v>
      </c>
      <c r="D9">
        <v>40</v>
      </c>
      <c r="E9">
        <v>43</v>
      </c>
      <c r="F9">
        <v>39</v>
      </c>
      <c r="G9">
        <v>122</v>
      </c>
      <c r="H9" s="51">
        <v>45300</v>
      </c>
      <c r="K9" s="13">
        <f>SUM(F5:G5)</f>
        <v>192</v>
      </c>
      <c r="L9" s="3"/>
      <c r="AC9" s="35">
        <f>MOD(G4,"100")</f>
        <v>78</v>
      </c>
    </row>
    <row r="10" spans="1:41">
      <c r="A10">
        <v>1</v>
      </c>
      <c r="B10" t="s">
        <v>13</v>
      </c>
      <c r="C10" t="s">
        <v>14</v>
      </c>
      <c r="D10">
        <v>64</v>
      </c>
      <c r="E10">
        <v>64</v>
      </c>
      <c r="F10">
        <v>67</v>
      </c>
      <c r="G10">
        <v>195</v>
      </c>
      <c r="H10" s="51">
        <v>45301</v>
      </c>
    </row>
    <row r="11" spans="1:41" ht="15.6">
      <c r="A11">
        <v>0</v>
      </c>
      <c r="B11" t="s">
        <v>6</v>
      </c>
      <c r="C11" t="s">
        <v>14</v>
      </c>
      <c r="D11">
        <v>38</v>
      </c>
      <c r="E11">
        <v>60</v>
      </c>
      <c r="F11">
        <v>50</v>
      </c>
      <c r="G11">
        <v>148</v>
      </c>
      <c r="H11" s="51">
        <v>45302</v>
      </c>
      <c r="I11">
        <v>2</v>
      </c>
      <c r="J11" s="105" t="s">
        <v>25</v>
      </c>
      <c r="K11" s="105"/>
      <c r="S11" s="101" t="s">
        <v>91</v>
      </c>
      <c r="T11" s="121"/>
      <c r="U11" s="121"/>
      <c r="AA11">
        <v>21</v>
      </c>
      <c r="AB11" s="105" t="s">
        <v>67</v>
      </c>
      <c r="AC11" s="105"/>
      <c r="AH11" s="102" t="s">
        <v>136</v>
      </c>
      <c r="AI11" s="102"/>
      <c r="AJ11" s="102"/>
    </row>
    <row r="12" spans="1:41" ht="15" thickBot="1">
      <c r="A12">
        <v>1</v>
      </c>
      <c r="B12" t="s">
        <v>8</v>
      </c>
      <c r="C12" t="s">
        <v>12</v>
      </c>
      <c r="D12">
        <v>58</v>
      </c>
      <c r="E12">
        <v>54</v>
      </c>
      <c r="F12">
        <v>52</v>
      </c>
      <c r="G12">
        <v>164</v>
      </c>
      <c r="H12" s="51">
        <v>45303</v>
      </c>
      <c r="K12" s="2"/>
    </row>
    <row r="13" spans="1:41">
      <c r="A13">
        <v>1</v>
      </c>
      <c r="B13" t="s">
        <v>13</v>
      </c>
      <c r="C13" t="s">
        <v>12</v>
      </c>
      <c r="D13">
        <v>40</v>
      </c>
      <c r="E13">
        <v>52</v>
      </c>
      <c r="F13">
        <v>43</v>
      </c>
      <c r="G13">
        <v>135</v>
      </c>
      <c r="H13" s="51">
        <v>45304</v>
      </c>
      <c r="K13" s="14">
        <f>COUNT(D2:F3)</f>
        <v>6</v>
      </c>
      <c r="L13" s="3"/>
      <c r="S13" s="113" t="s">
        <v>90</v>
      </c>
      <c r="T13" s="113"/>
      <c r="U13" s="113"/>
      <c r="V13" s="113"/>
      <c r="W13" s="113"/>
      <c r="AB13" s="38" t="s">
        <v>68</v>
      </c>
      <c r="AC13" s="71" t="s">
        <v>71</v>
      </c>
      <c r="AD13" s="72"/>
      <c r="AH13" s="91" t="s">
        <v>137</v>
      </c>
      <c r="AI13" s="91"/>
      <c r="AJ13" s="91"/>
      <c r="AK13" s="91"/>
      <c r="AL13" s="91"/>
      <c r="AM13" s="91"/>
      <c r="AN13" s="91"/>
      <c r="AO13" s="91"/>
    </row>
    <row r="14" spans="1:41">
      <c r="A14">
        <v>0</v>
      </c>
      <c r="B14" t="s">
        <v>6</v>
      </c>
      <c r="C14" t="s">
        <v>14</v>
      </c>
      <c r="D14">
        <v>65</v>
      </c>
      <c r="E14">
        <v>81</v>
      </c>
      <c r="F14">
        <v>73</v>
      </c>
      <c r="G14">
        <v>219</v>
      </c>
      <c r="H14" s="51">
        <v>45305</v>
      </c>
      <c r="K14" s="15">
        <f>COUNT(C2:F10)</f>
        <v>27</v>
      </c>
      <c r="AB14" s="40" t="s">
        <v>69</v>
      </c>
      <c r="AC14" s="73" t="s">
        <v>7</v>
      </c>
      <c r="AD14" s="74"/>
      <c r="AH14" s="91" t="s">
        <v>138</v>
      </c>
      <c r="AI14" s="91"/>
      <c r="AJ14" s="91"/>
    </row>
    <row r="15" spans="1:41" ht="15" thickBot="1">
      <c r="A15">
        <v>1</v>
      </c>
      <c r="B15" t="s">
        <v>11</v>
      </c>
      <c r="C15" t="s">
        <v>9</v>
      </c>
      <c r="D15">
        <v>78</v>
      </c>
      <c r="E15">
        <v>72</v>
      </c>
      <c r="F15">
        <v>70</v>
      </c>
      <c r="G15">
        <v>220</v>
      </c>
      <c r="H15" s="51">
        <v>45306</v>
      </c>
      <c r="K15" s="16">
        <f>COUNT(G2:H17)</f>
        <v>32</v>
      </c>
      <c r="AB15" s="39" t="s">
        <v>70</v>
      </c>
      <c r="AC15" s="75" t="s">
        <v>9</v>
      </c>
      <c r="AD15" s="76"/>
    </row>
    <row r="16" spans="1:41">
      <c r="A16">
        <v>0</v>
      </c>
      <c r="B16" t="s">
        <v>11</v>
      </c>
      <c r="C16" t="s">
        <v>10</v>
      </c>
      <c r="D16">
        <v>50</v>
      </c>
      <c r="E16">
        <v>53</v>
      </c>
      <c r="F16">
        <v>58</v>
      </c>
      <c r="G16">
        <v>161</v>
      </c>
      <c r="H16" s="51">
        <v>45307</v>
      </c>
    </row>
    <row r="17" spans="1:43" ht="15.6">
      <c r="A17">
        <v>0</v>
      </c>
      <c r="B17" t="s">
        <v>8</v>
      </c>
      <c r="C17" t="s">
        <v>15</v>
      </c>
      <c r="D17">
        <v>69</v>
      </c>
      <c r="E17">
        <v>75</v>
      </c>
      <c r="F17">
        <v>78</v>
      </c>
      <c r="G17">
        <v>222</v>
      </c>
      <c r="H17" s="51">
        <v>45308</v>
      </c>
      <c r="I17">
        <v>3</v>
      </c>
      <c r="J17" s="105" t="s">
        <v>24</v>
      </c>
      <c r="K17" s="105"/>
      <c r="S17" s="122" t="s">
        <v>91</v>
      </c>
      <c r="T17" s="122"/>
      <c r="U17" s="122"/>
      <c r="AA17">
        <v>22</v>
      </c>
      <c r="AB17" s="105" t="s">
        <v>72</v>
      </c>
      <c r="AC17" s="105"/>
      <c r="AH17" s="103" t="s">
        <v>139</v>
      </c>
      <c r="AI17" s="103"/>
      <c r="AJ17" s="103"/>
    </row>
    <row r="18" spans="1:43" ht="15" thickBot="1">
      <c r="A18">
        <v>1</v>
      </c>
      <c r="B18" t="s">
        <v>8</v>
      </c>
      <c r="C18" t="s">
        <v>14</v>
      </c>
      <c r="D18">
        <v>88</v>
      </c>
      <c r="E18">
        <v>89</v>
      </c>
      <c r="F18">
        <v>86</v>
      </c>
      <c r="G18">
        <v>263</v>
      </c>
      <c r="H18" s="51">
        <v>45309</v>
      </c>
      <c r="K18" s="2"/>
    </row>
    <row r="19" spans="1:43" ht="15" thickBot="1">
      <c r="A19">
        <v>0</v>
      </c>
      <c r="B19" t="s">
        <v>6</v>
      </c>
      <c r="C19" t="s">
        <v>15</v>
      </c>
      <c r="D19">
        <v>18</v>
      </c>
      <c r="E19">
        <v>32</v>
      </c>
      <c r="F19">
        <v>28</v>
      </c>
      <c r="G19">
        <v>78</v>
      </c>
      <c r="H19" s="51">
        <v>45310</v>
      </c>
      <c r="K19" s="17">
        <f>COUNTA(B2:D7)</f>
        <v>18</v>
      </c>
      <c r="S19" s="113" t="s">
        <v>122</v>
      </c>
      <c r="T19" s="113"/>
      <c r="U19" s="113"/>
      <c r="V19" s="113"/>
      <c r="W19" s="113"/>
      <c r="AC19" s="41">
        <f>INDEX(E1:I12,2,1)</f>
        <v>72</v>
      </c>
      <c r="AH19" s="91" t="s">
        <v>140</v>
      </c>
      <c r="AI19" s="91"/>
      <c r="AJ19" s="91"/>
      <c r="AK19" s="91"/>
      <c r="AL19" s="91"/>
      <c r="AM19" s="91"/>
      <c r="AN19" s="91"/>
      <c r="AO19" s="91"/>
      <c r="AP19" s="91"/>
      <c r="AQ19" s="91"/>
    </row>
    <row r="20" spans="1:43" ht="15.6" thickTop="1" thickBot="1">
      <c r="A20">
        <v>1</v>
      </c>
      <c r="B20" t="s">
        <v>8</v>
      </c>
      <c r="C20" t="s">
        <v>10</v>
      </c>
      <c r="D20">
        <v>46</v>
      </c>
      <c r="E20">
        <v>42</v>
      </c>
      <c r="F20">
        <v>46</v>
      </c>
      <c r="G20">
        <v>134</v>
      </c>
      <c r="H20" s="51">
        <v>45311</v>
      </c>
      <c r="K20" s="18">
        <f>COUNTA(C4:D7)</f>
        <v>8</v>
      </c>
      <c r="AC20" s="42">
        <f>INDEX(E2:I13,2,1)</f>
        <v>90</v>
      </c>
    </row>
    <row r="21" spans="1:43" ht="15.6" thickTop="1" thickBot="1">
      <c r="A21">
        <v>0</v>
      </c>
      <c r="B21" t="s">
        <v>8</v>
      </c>
      <c r="C21" t="s">
        <v>12</v>
      </c>
      <c r="D21">
        <v>54</v>
      </c>
      <c r="E21">
        <v>58</v>
      </c>
      <c r="F21">
        <v>61</v>
      </c>
      <c r="G21">
        <v>173</v>
      </c>
      <c r="H21" s="51">
        <v>45312</v>
      </c>
      <c r="K21" s="19">
        <f>COUNTA(C3:F18)</f>
        <v>64</v>
      </c>
      <c r="AC21" s="43">
        <f>INDEX(E3:I14,2,1)</f>
        <v>95</v>
      </c>
    </row>
    <row r="22" spans="1:43">
      <c r="A22">
        <v>1</v>
      </c>
      <c r="B22" t="s">
        <v>13</v>
      </c>
      <c r="C22" t="s">
        <v>14</v>
      </c>
      <c r="D22">
        <v>66</v>
      </c>
      <c r="E22">
        <v>69</v>
      </c>
      <c r="F22">
        <v>63</v>
      </c>
      <c r="G22">
        <v>198</v>
      </c>
      <c r="H22" s="51">
        <v>45313</v>
      </c>
    </row>
    <row r="23" spans="1:43" ht="15.6">
      <c r="A23">
        <v>0</v>
      </c>
      <c r="B23" t="s">
        <v>6</v>
      </c>
      <c r="C23" t="s">
        <v>9</v>
      </c>
      <c r="D23">
        <v>65</v>
      </c>
      <c r="E23">
        <v>75</v>
      </c>
      <c r="F23">
        <v>70</v>
      </c>
      <c r="G23">
        <v>210</v>
      </c>
      <c r="H23" s="51">
        <v>45314</v>
      </c>
      <c r="I23">
        <v>4</v>
      </c>
      <c r="J23" s="105" t="s">
        <v>19</v>
      </c>
      <c r="K23" s="105"/>
      <c r="S23" s="102" t="s">
        <v>123</v>
      </c>
      <c r="T23" s="102"/>
      <c r="U23" s="102"/>
      <c r="AA23">
        <v>23</v>
      </c>
      <c r="AB23" s="105" t="s">
        <v>73</v>
      </c>
      <c r="AC23" s="105"/>
      <c r="AH23" s="104" t="s">
        <v>141</v>
      </c>
      <c r="AI23" s="104"/>
      <c r="AJ23" s="104"/>
      <c r="AK23" s="104"/>
    </row>
    <row r="24" spans="1:43" ht="15" thickBot="1">
      <c r="A24">
        <v>1</v>
      </c>
      <c r="B24" t="s">
        <v>13</v>
      </c>
      <c r="C24" t="s">
        <v>9</v>
      </c>
      <c r="D24">
        <v>44</v>
      </c>
      <c r="E24">
        <v>54</v>
      </c>
      <c r="F24">
        <v>53</v>
      </c>
      <c r="G24">
        <v>151</v>
      </c>
      <c r="H24" s="51">
        <v>45315</v>
      </c>
    </row>
    <row r="25" spans="1:43" ht="15" thickBot="1">
      <c r="A25">
        <v>0</v>
      </c>
      <c r="B25" t="s">
        <v>8</v>
      </c>
      <c r="C25" t="s">
        <v>15</v>
      </c>
      <c r="D25">
        <v>69</v>
      </c>
      <c r="E25">
        <v>73</v>
      </c>
      <c r="F25">
        <v>73</v>
      </c>
      <c r="G25">
        <v>215</v>
      </c>
      <c r="H25" s="51">
        <v>45316</v>
      </c>
      <c r="K25" s="20">
        <f>COUNTBLANK(G2:H20)</f>
        <v>0</v>
      </c>
      <c r="S25" s="113" t="s">
        <v>124</v>
      </c>
      <c r="T25" s="113"/>
      <c r="U25" s="113"/>
      <c r="V25" s="113"/>
      <c r="W25" s="113"/>
      <c r="AB25" s="69" t="s">
        <v>74</v>
      </c>
      <c r="AC25" s="70"/>
      <c r="AD25" s="44">
        <f>INDEX(C1:F15,MATCH(C23,C2:C20,0),MATCH(AB25,A1:G1,0))</f>
        <v>74</v>
      </c>
      <c r="AH25" s="91" t="s">
        <v>142</v>
      </c>
      <c r="AI25" s="91"/>
      <c r="AJ25" s="91"/>
      <c r="AK25" s="91"/>
      <c r="AL25" s="91"/>
      <c r="AM25" s="91"/>
      <c r="AN25" s="91"/>
      <c r="AO25" s="91"/>
      <c r="AP25" s="91"/>
      <c r="AQ25" s="91"/>
    </row>
    <row r="26" spans="1:43">
      <c r="A26">
        <v>1</v>
      </c>
      <c r="B26" t="s">
        <v>13</v>
      </c>
      <c r="C26" t="s">
        <v>7</v>
      </c>
      <c r="D26">
        <v>74</v>
      </c>
      <c r="E26">
        <v>71</v>
      </c>
      <c r="F26">
        <v>80</v>
      </c>
      <c r="G26">
        <v>225</v>
      </c>
      <c r="H26" s="51">
        <v>45317</v>
      </c>
      <c r="K26" s="21">
        <f>COUNTBLANK(D2:E16)</f>
        <v>0</v>
      </c>
      <c r="AB26" s="66"/>
      <c r="AC26" s="66"/>
    </row>
    <row r="27" spans="1:43" ht="16.2" thickBot="1">
      <c r="A27">
        <v>1</v>
      </c>
      <c r="B27" t="s">
        <v>11</v>
      </c>
      <c r="C27" t="s">
        <v>10</v>
      </c>
      <c r="D27">
        <v>73</v>
      </c>
      <c r="E27">
        <v>74</v>
      </c>
      <c r="F27">
        <v>72</v>
      </c>
      <c r="G27">
        <v>219</v>
      </c>
      <c r="H27" s="51">
        <v>45318</v>
      </c>
      <c r="K27" s="22">
        <f>COUNTBLANK(E3:H17)</f>
        <v>0</v>
      </c>
      <c r="AA27">
        <v>24</v>
      </c>
      <c r="AB27" s="105" t="s">
        <v>75</v>
      </c>
      <c r="AC27" s="105"/>
      <c r="AH27" s="98" t="s">
        <v>143</v>
      </c>
      <c r="AI27" s="98"/>
      <c r="AJ27" s="98"/>
    </row>
    <row r="28" spans="1:43" ht="15" thickBot="1">
      <c r="A28">
        <v>1</v>
      </c>
      <c r="B28" t="s">
        <v>6</v>
      </c>
      <c r="C28" t="s">
        <v>9</v>
      </c>
      <c r="D28">
        <v>69</v>
      </c>
      <c r="E28">
        <v>54</v>
      </c>
      <c r="F28">
        <v>55</v>
      </c>
      <c r="G28">
        <v>178</v>
      </c>
      <c r="H28" s="51">
        <v>45319</v>
      </c>
      <c r="S28" s="224" t="s">
        <v>125</v>
      </c>
      <c r="T28" s="224"/>
      <c r="U28" s="224"/>
    </row>
    <row r="29" spans="1:43" ht="16.2" thickBot="1">
      <c r="A29">
        <v>0</v>
      </c>
      <c r="B29" t="s">
        <v>8</v>
      </c>
      <c r="C29" t="s">
        <v>7</v>
      </c>
      <c r="D29">
        <v>67</v>
      </c>
      <c r="E29">
        <v>69</v>
      </c>
      <c r="F29">
        <v>75</v>
      </c>
      <c r="G29">
        <v>211</v>
      </c>
      <c r="H29" s="51">
        <v>45320</v>
      </c>
      <c r="I29">
        <v>5</v>
      </c>
      <c r="J29" s="105" t="s">
        <v>20</v>
      </c>
      <c r="K29" s="105"/>
      <c r="AC29" s="45">
        <f>MAX(F8:F30)</f>
        <v>92</v>
      </c>
      <c r="AH29" s="91" t="s">
        <v>144</v>
      </c>
      <c r="AI29" s="91"/>
      <c r="AJ29" s="91"/>
      <c r="AK29" s="91"/>
      <c r="AL29" s="91"/>
    </row>
    <row r="30" spans="1:43" ht="15" thickBot="1">
      <c r="A30">
        <v>1</v>
      </c>
      <c r="B30" t="s">
        <v>8</v>
      </c>
      <c r="C30" t="s">
        <v>14</v>
      </c>
      <c r="D30">
        <v>70</v>
      </c>
      <c r="E30">
        <v>70</v>
      </c>
      <c r="F30">
        <v>65</v>
      </c>
      <c r="G30">
        <v>205</v>
      </c>
      <c r="H30" s="51">
        <v>45321</v>
      </c>
      <c r="S30" s="91" t="s">
        <v>126</v>
      </c>
      <c r="T30" s="91"/>
      <c r="U30" s="91"/>
      <c r="V30" s="91"/>
      <c r="W30" s="91"/>
      <c r="AC30" s="47">
        <f>MAX(G8:G24)</f>
        <v>275</v>
      </c>
    </row>
    <row r="31" spans="1:43" ht="15" thickBot="1">
      <c r="A31">
        <v>0</v>
      </c>
      <c r="B31" t="s">
        <v>13</v>
      </c>
      <c r="C31" t="s">
        <v>10</v>
      </c>
      <c r="D31">
        <v>62</v>
      </c>
      <c r="E31">
        <v>70</v>
      </c>
      <c r="F31">
        <v>75</v>
      </c>
      <c r="G31">
        <v>207</v>
      </c>
      <c r="H31" s="51">
        <v>45322</v>
      </c>
      <c r="K31" s="152" t="str">
        <f>CONCATENATE(C2,C3)</f>
        <v>bachelor's degreesome college</v>
      </c>
      <c r="L31" s="153"/>
      <c r="M31" s="154"/>
      <c r="AC31" s="46">
        <f>MAX(E20:G20)</f>
        <v>134</v>
      </c>
    </row>
    <row r="32" spans="1:43" ht="15" thickBot="1">
      <c r="A32">
        <v>0</v>
      </c>
      <c r="B32" t="s">
        <v>13</v>
      </c>
      <c r="C32" t="s">
        <v>9</v>
      </c>
      <c r="D32">
        <v>69</v>
      </c>
      <c r="E32">
        <v>74</v>
      </c>
      <c r="F32">
        <v>74</v>
      </c>
      <c r="G32">
        <v>217</v>
      </c>
      <c r="H32" s="51">
        <v>45323</v>
      </c>
      <c r="K32" s="5" t="str">
        <f>CONCATENATE(C5," ",C6)</f>
        <v>associate's degree some college</v>
      </c>
      <c r="L32" s="6"/>
      <c r="M32" s="7"/>
    </row>
    <row r="33" spans="1:39" ht="15.6">
      <c r="A33">
        <v>0</v>
      </c>
      <c r="B33" t="s">
        <v>6</v>
      </c>
      <c r="C33" t="s">
        <v>9</v>
      </c>
      <c r="D33">
        <v>63</v>
      </c>
      <c r="E33">
        <v>65</v>
      </c>
      <c r="F33">
        <v>61</v>
      </c>
      <c r="G33">
        <v>189</v>
      </c>
      <c r="H33" s="51">
        <v>45324</v>
      </c>
      <c r="AA33">
        <v>25</v>
      </c>
      <c r="AB33" s="105" t="s">
        <v>76</v>
      </c>
      <c r="AC33" s="105"/>
      <c r="AH33" s="99" t="s">
        <v>145</v>
      </c>
      <c r="AI33" s="99"/>
      <c r="AJ33" s="99"/>
    </row>
    <row r="34" spans="1:39" ht="16.2" thickBot="1">
      <c r="A34">
        <v>0</v>
      </c>
      <c r="B34" t="s">
        <v>16</v>
      </c>
      <c r="C34" t="s">
        <v>10</v>
      </c>
      <c r="D34">
        <v>56</v>
      </c>
      <c r="E34">
        <v>72</v>
      </c>
      <c r="F34">
        <v>65</v>
      </c>
      <c r="G34">
        <v>193</v>
      </c>
      <c r="H34" s="51">
        <v>45325</v>
      </c>
      <c r="I34">
        <v>6</v>
      </c>
      <c r="J34" s="105" t="s">
        <v>21</v>
      </c>
      <c r="K34" s="105"/>
      <c r="S34" s="225" t="s">
        <v>127</v>
      </c>
      <c r="T34" s="225"/>
      <c r="U34" s="225"/>
    </row>
    <row r="35" spans="1:39" ht="15" thickBot="1">
      <c r="A35">
        <v>1</v>
      </c>
      <c r="B35" t="s">
        <v>13</v>
      </c>
      <c r="C35" t="s">
        <v>9</v>
      </c>
      <c r="D35">
        <v>40</v>
      </c>
      <c r="E35">
        <v>42</v>
      </c>
      <c r="F35">
        <v>38</v>
      </c>
      <c r="G35">
        <v>120</v>
      </c>
      <c r="H35" s="51">
        <v>45326</v>
      </c>
      <c r="AC35" s="49">
        <f>MIN(E15:G15)</f>
        <v>70</v>
      </c>
      <c r="AH35" s="91" t="s">
        <v>146</v>
      </c>
      <c r="AI35" s="91"/>
      <c r="AJ35" s="91"/>
      <c r="AK35" s="91"/>
      <c r="AL35" s="91"/>
    </row>
    <row r="36" spans="1:39">
      <c r="A36">
        <v>1</v>
      </c>
      <c r="B36" t="s">
        <v>16</v>
      </c>
      <c r="C36" t="s">
        <v>9</v>
      </c>
      <c r="D36">
        <v>97</v>
      </c>
      <c r="E36">
        <v>87</v>
      </c>
      <c r="F36">
        <v>82</v>
      </c>
      <c r="G36">
        <v>266</v>
      </c>
      <c r="H36" s="51">
        <v>45327</v>
      </c>
      <c r="K36" s="8">
        <f>LEN(C6)</f>
        <v>12</v>
      </c>
      <c r="S36" s="91" t="s">
        <v>128</v>
      </c>
      <c r="T36" s="91"/>
      <c r="U36" s="91"/>
      <c r="V36" s="91"/>
      <c r="W36" s="91"/>
      <c r="X36" s="91"/>
      <c r="AC36" s="50">
        <f>MIN(E16:G16)</f>
        <v>53</v>
      </c>
    </row>
    <row r="37" spans="1:39" ht="15" thickBot="1">
      <c r="A37">
        <v>1</v>
      </c>
      <c r="B37" t="s">
        <v>16</v>
      </c>
      <c r="C37" t="s">
        <v>12</v>
      </c>
      <c r="D37">
        <v>81</v>
      </c>
      <c r="E37">
        <v>81</v>
      </c>
      <c r="F37">
        <v>79</v>
      </c>
      <c r="G37">
        <v>241</v>
      </c>
      <c r="H37" s="51">
        <v>45328</v>
      </c>
      <c r="K37" s="9">
        <f t="shared" ref="K37:K38" si="0">LEN(C7)</f>
        <v>18</v>
      </c>
      <c r="AC37" s="48">
        <f>MIN(E17:G17)</f>
        <v>75</v>
      </c>
    </row>
    <row r="38" spans="1:39" ht="15" thickBot="1">
      <c r="A38">
        <v>0</v>
      </c>
      <c r="B38" t="s">
        <v>13</v>
      </c>
      <c r="C38" t="s">
        <v>12</v>
      </c>
      <c r="D38">
        <v>74</v>
      </c>
      <c r="E38">
        <v>81</v>
      </c>
      <c r="F38">
        <v>83</v>
      </c>
      <c r="G38">
        <v>238</v>
      </c>
      <c r="H38" s="51">
        <v>45329</v>
      </c>
      <c r="K38" s="10">
        <f t="shared" si="0"/>
        <v>12</v>
      </c>
    </row>
    <row r="39" spans="1:39" ht="15.6">
      <c r="A39">
        <v>0</v>
      </c>
      <c r="B39" t="s">
        <v>13</v>
      </c>
      <c r="C39" t="s">
        <v>15</v>
      </c>
      <c r="D39">
        <v>50</v>
      </c>
      <c r="E39">
        <v>64</v>
      </c>
      <c r="F39">
        <v>59</v>
      </c>
      <c r="G39">
        <v>173</v>
      </c>
      <c r="H39" s="51">
        <v>45330</v>
      </c>
      <c r="AA39">
        <v>26</v>
      </c>
      <c r="AB39" s="105" t="s">
        <v>78</v>
      </c>
      <c r="AC39" s="105"/>
      <c r="AH39" s="92" t="s">
        <v>147</v>
      </c>
      <c r="AI39" s="92"/>
      <c r="AJ39" s="92"/>
    </row>
    <row r="40" spans="1:39" ht="16.2" thickBot="1">
      <c r="A40">
        <v>0</v>
      </c>
      <c r="B40" t="s">
        <v>13</v>
      </c>
      <c r="C40" t="s">
        <v>12</v>
      </c>
      <c r="D40">
        <v>75</v>
      </c>
      <c r="E40">
        <v>90</v>
      </c>
      <c r="F40">
        <v>88</v>
      </c>
      <c r="G40">
        <v>253</v>
      </c>
      <c r="H40" s="51">
        <v>45331</v>
      </c>
      <c r="I40">
        <v>7</v>
      </c>
      <c r="J40" s="105" t="s">
        <v>22</v>
      </c>
      <c r="K40" s="105"/>
      <c r="S40" s="103" t="s">
        <v>129</v>
      </c>
      <c r="T40" s="103"/>
      <c r="U40" s="103"/>
    </row>
    <row r="41" spans="1:39" ht="15" thickBot="1">
      <c r="A41">
        <v>1</v>
      </c>
      <c r="B41" t="s">
        <v>6</v>
      </c>
      <c r="C41" t="s">
        <v>12</v>
      </c>
      <c r="D41">
        <v>57</v>
      </c>
      <c r="E41">
        <v>56</v>
      </c>
      <c r="F41">
        <v>57</v>
      </c>
      <c r="G41">
        <v>170</v>
      </c>
      <c r="H41" s="51">
        <v>45332</v>
      </c>
      <c r="AC41" s="54" t="str">
        <f>TEXT(H31,"MMM")</f>
        <v>Jan</v>
      </c>
      <c r="AH41" s="91" t="s">
        <v>149</v>
      </c>
      <c r="AI41" s="91"/>
      <c r="AJ41" s="91"/>
      <c r="AK41" s="91"/>
      <c r="AL41" s="91"/>
      <c r="AM41" s="91"/>
    </row>
    <row r="42" spans="1:39">
      <c r="A42">
        <v>1</v>
      </c>
      <c r="B42" t="s">
        <v>8</v>
      </c>
      <c r="C42" t="s">
        <v>12</v>
      </c>
      <c r="D42">
        <v>55</v>
      </c>
      <c r="E42">
        <v>61</v>
      </c>
      <c r="F42">
        <v>54</v>
      </c>
      <c r="G42">
        <v>170</v>
      </c>
      <c r="H42" s="51">
        <v>45333</v>
      </c>
      <c r="K42" s="161" t="str">
        <f>UPPER(C13)</f>
        <v>ASSOCIATE'S DEGREE</v>
      </c>
      <c r="L42" s="162"/>
      <c r="M42" s="163"/>
      <c r="S42" s="113" t="s">
        <v>130</v>
      </c>
      <c r="T42" s="113"/>
      <c r="U42" s="113"/>
      <c r="V42" s="113"/>
      <c r="W42" s="113"/>
      <c r="X42" s="113"/>
      <c r="AC42" s="55" t="str">
        <f>TEXT(H32,"MMM")</f>
        <v>Feb</v>
      </c>
    </row>
    <row r="43" spans="1:39" ht="15" thickBot="1">
      <c r="A43">
        <v>0</v>
      </c>
      <c r="B43" t="s">
        <v>8</v>
      </c>
      <c r="C43" t="s">
        <v>12</v>
      </c>
      <c r="D43">
        <v>58</v>
      </c>
      <c r="E43">
        <v>73</v>
      </c>
      <c r="F43">
        <v>68</v>
      </c>
      <c r="G43">
        <v>199</v>
      </c>
      <c r="H43" s="51">
        <v>45334</v>
      </c>
      <c r="K43" s="164" t="str">
        <f t="shared" ref="K43:K44" si="1">UPPER(C14)</f>
        <v>HIGH SCHOOL</v>
      </c>
      <c r="L43" s="165"/>
      <c r="M43" s="166"/>
      <c r="AC43" s="52" t="str">
        <f>TEXT(H33,"MMM")</f>
        <v>Feb</v>
      </c>
    </row>
    <row r="44" spans="1:39" ht="15" thickBot="1">
      <c r="A44">
        <v>0</v>
      </c>
      <c r="B44" t="s">
        <v>6</v>
      </c>
      <c r="C44" t="s">
        <v>12</v>
      </c>
      <c r="D44">
        <v>53</v>
      </c>
      <c r="E44">
        <v>58</v>
      </c>
      <c r="F44">
        <v>65</v>
      </c>
      <c r="G44">
        <v>176</v>
      </c>
      <c r="H44" s="53">
        <v>45335</v>
      </c>
      <c r="K44" s="167" t="str">
        <f t="shared" si="1"/>
        <v>SOME COLLEGE</v>
      </c>
      <c r="L44" s="168"/>
      <c r="M44" s="169"/>
    </row>
    <row r="45" spans="1:39" ht="15.6">
      <c r="A45">
        <v>1</v>
      </c>
      <c r="B45" t="s">
        <v>6</v>
      </c>
      <c r="C45" t="s">
        <v>9</v>
      </c>
      <c r="D45">
        <v>59</v>
      </c>
      <c r="E45">
        <v>65</v>
      </c>
      <c r="F45">
        <v>66</v>
      </c>
      <c r="G45">
        <v>190</v>
      </c>
      <c r="H45" s="51">
        <v>45336</v>
      </c>
      <c r="P45" s="3"/>
      <c r="Q45" s="3"/>
      <c r="AA45">
        <v>27</v>
      </c>
      <c r="AB45" s="105" t="s">
        <v>79</v>
      </c>
      <c r="AC45" s="105"/>
      <c r="AH45" s="100" t="s">
        <v>148</v>
      </c>
      <c r="AI45" s="100"/>
      <c r="AJ45" s="100"/>
    </row>
    <row r="46" spans="1:39" ht="16.2" thickBot="1">
      <c r="A46">
        <v>0</v>
      </c>
      <c r="B46" t="s">
        <v>16</v>
      </c>
      <c r="C46" t="s">
        <v>12</v>
      </c>
      <c r="D46">
        <v>50</v>
      </c>
      <c r="E46">
        <v>56</v>
      </c>
      <c r="F46">
        <v>54</v>
      </c>
      <c r="G46">
        <v>160</v>
      </c>
      <c r="H46" s="51">
        <v>45337</v>
      </c>
      <c r="I46">
        <v>8</v>
      </c>
      <c r="J46" s="105" t="s">
        <v>23</v>
      </c>
      <c r="K46" s="105"/>
      <c r="P46" s="3"/>
      <c r="S46" s="226" t="s">
        <v>131</v>
      </c>
      <c r="T46" s="226"/>
      <c r="U46" s="226"/>
    </row>
    <row r="47" spans="1:39" ht="15" thickBot="1">
      <c r="A47">
        <v>1</v>
      </c>
      <c r="B47" t="s">
        <v>6</v>
      </c>
      <c r="C47" t="s">
        <v>12</v>
      </c>
      <c r="D47">
        <v>65</v>
      </c>
      <c r="E47">
        <v>54</v>
      </c>
      <c r="F47">
        <v>57</v>
      </c>
      <c r="G47">
        <v>176</v>
      </c>
      <c r="H47" s="51">
        <v>45338</v>
      </c>
      <c r="AC47" s="80" t="str">
        <f>TEXT(H39,"DDDDDDDD")</f>
        <v>Thursday</v>
      </c>
      <c r="AH47" s="91" t="s">
        <v>150</v>
      </c>
      <c r="AI47" s="91"/>
      <c r="AJ47" s="91"/>
      <c r="AK47" s="91"/>
      <c r="AL47" s="91"/>
    </row>
    <row r="48" spans="1:39">
      <c r="A48">
        <v>0</v>
      </c>
      <c r="B48" t="s">
        <v>11</v>
      </c>
      <c r="C48" t="s">
        <v>12</v>
      </c>
      <c r="D48">
        <v>55</v>
      </c>
      <c r="E48">
        <v>65</v>
      </c>
      <c r="F48">
        <v>62</v>
      </c>
      <c r="G48">
        <v>182</v>
      </c>
      <c r="H48" s="51">
        <v>45339</v>
      </c>
      <c r="K48" s="155" t="str">
        <f>LOWER(C26)</f>
        <v>bachelor's degree</v>
      </c>
      <c r="L48" s="156"/>
      <c r="S48" s="91" t="s">
        <v>132</v>
      </c>
      <c r="T48" s="91"/>
      <c r="U48" s="91"/>
      <c r="V48" s="91"/>
      <c r="W48" s="91"/>
      <c r="AC48" s="81" t="str">
        <f>TEXT(H40,"DDDDDDDD")</f>
        <v>Friday</v>
      </c>
    </row>
    <row r="49" spans="1:40">
      <c r="A49">
        <v>0</v>
      </c>
      <c r="B49" t="s">
        <v>8</v>
      </c>
      <c r="C49" t="s">
        <v>14</v>
      </c>
      <c r="D49">
        <v>66</v>
      </c>
      <c r="E49">
        <v>71</v>
      </c>
      <c r="F49">
        <v>76</v>
      </c>
      <c r="G49">
        <v>213</v>
      </c>
      <c r="H49" s="51">
        <v>45340</v>
      </c>
      <c r="K49" s="157" t="str">
        <f t="shared" ref="K49:K50" si="2">LOWER(C27)</f>
        <v>master's degree</v>
      </c>
      <c r="L49" s="158"/>
      <c r="AC49" s="81" t="str">
        <f>TEXT(H41,"DDDDDDDD")</f>
        <v>Saturday</v>
      </c>
    </row>
    <row r="50" spans="1:40" ht="15" thickBot="1">
      <c r="A50">
        <v>0</v>
      </c>
      <c r="B50" t="s">
        <v>13</v>
      </c>
      <c r="C50" t="s">
        <v>12</v>
      </c>
      <c r="D50">
        <v>57</v>
      </c>
      <c r="E50">
        <v>74</v>
      </c>
      <c r="F50">
        <v>76</v>
      </c>
      <c r="G50">
        <v>207</v>
      </c>
      <c r="H50" s="51">
        <v>45341</v>
      </c>
      <c r="K50" s="159" t="str">
        <f t="shared" si="2"/>
        <v>some college</v>
      </c>
      <c r="L50" s="160"/>
      <c r="P50" s="3"/>
      <c r="Q50" s="3"/>
      <c r="AC50" s="81" t="str">
        <f>TEXT(H42,"DDDDDDDD")</f>
        <v>Sunday</v>
      </c>
    </row>
    <row r="51" spans="1:40" ht="15" thickBot="1">
      <c r="A51">
        <v>1</v>
      </c>
      <c r="B51" t="s">
        <v>8</v>
      </c>
      <c r="C51" t="s">
        <v>14</v>
      </c>
      <c r="D51">
        <v>82</v>
      </c>
      <c r="E51">
        <v>84</v>
      </c>
      <c r="F51">
        <v>82</v>
      </c>
      <c r="G51">
        <v>248</v>
      </c>
      <c r="H51" s="51">
        <v>45342</v>
      </c>
      <c r="AC51" s="82" t="str">
        <f>TEXT(H43,"DDDDDDDD")</f>
        <v>Monday</v>
      </c>
    </row>
    <row r="52" spans="1:40" ht="15.6">
      <c r="A52">
        <v>1</v>
      </c>
      <c r="B52" t="s">
        <v>16</v>
      </c>
      <c r="C52" t="s">
        <v>9</v>
      </c>
      <c r="D52">
        <v>53</v>
      </c>
      <c r="E52">
        <v>55</v>
      </c>
      <c r="F52">
        <v>48</v>
      </c>
      <c r="G52">
        <v>156</v>
      </c>
      <c r="H52" s="51">
        <v>45343</v>
      </c>
      <c r="I52">
        <v>9</v>
      </c>
      <c r="J52" s="105" t="s">
        <v>29</v>
      </c>
      <c r="K52" s="105"/>
    </row>
    <row r="53" spans="1:40" ht="16.2" thickBot="1">
      <c r="A53">
        <v>1</v>
      </c>
      <c r="B53" t="s">
        <v>16</v>
      </c>
      <c r="C53" t="s">
        <v>12</v>
      </c>
      <c r="D53">
        <v>77</v>
      </c>
      <c r="E53">
        <v>69</v>
      </c>
      <c r="F53">
        <v>68</v>
      </c>
      <c r="G53">
        <v>214</v>
      </c>
      <c r="H53" s="51">
        <v>45344</v>
      </c>
      <c r="AA53">
        <v>28</v>
      </c>
      <c r="AB53" s="105" t="s">
        <v>80</v>
      </c>
      <c r="AC53" s="105"/>
      <c r="AH53" s="93" t="s">
        <v>151</v>
      </c>
      <c r="AI53" s="93"/>
      <c r="AJ53" s="93"/>
    </row>
    <row r="54" spans="1:40" ht="15" thickBot="1">
      <c r="A54">
        <v>1</v>
      </c>
      <c r="B54" t="s">
        <v>8</v>
      </c>
      <c r="C54" t="s">
        <v>9</v>
      </c>
      <c r="D54">
        <v>53</v>
      </c>
      <c r="E54">
        <v>44</v>
      </c>
      <c r="F54">
        <v>42</v>
      </c>
      <c r="G54">
        <v>139</v>
      </c>
      <c r="H54" s="51">
        <v>45345</v>
      </c>
      <c r="J54" s="128" t="s">
        <v>34</v>
      </c>
      <c r="K54" s="129"/>
      <c r="L54" s="128" t="s">
        <v>27</v>
      </c>
      <c r="M54" s="129"/>
      <c r="N54" s="128" t="s">
        <v>28</v>
      </c>
      <c r="O54" s="130"/>
      <c r="P54" s="129"/>
      <c r="S54" s="116" t="s">
        <v>92</v>
      </c>
      <c r="T54" s="116"/>
      <c r="U54" s="116"/>
      <c r="AC54" s="84"/>
    </row>
    <row r="55" spans="1:40" ht="15" thickTop="1">
      <c r="A55">
        <v>1</v>
      </c>
      <c r="B55" t="s">
        <v>13</v>
      </c>
      <c r="C55" t="s">
        <v>14</v>
      </c>
      <c r="D55">
        <v>88</v>
      </c>
      <c r="E55">
        <v>78</v>
      </c>
      <c r="F55">
        <v>75</v>
      </c>
      <c r="G55">
        <v>241</v>
      </c>
      <c r="H55" s="51">
        <v>45346</v>
      </c>
      <c r="J55" s="131" t="s">
        <v>32</v>
      </c>
      <c r="K55" s="132"/>
      <c r="L55" s="131">
        <f>SUMIF(C:C,J55,D:D)</f>
        <v>1205</v>
      </c>
      <c r="M55" s="132"/>
      <c r="N55" s="131">
        <f>SUMIF(C:C,J55,E:E)</f>
        <v>1232</v>
      </c>
      <c r="O55" s="135"/>
      <c r="P55" s="132"/>
      <c r="AC55" s="83">
        <f>PERCENTILE(D31:E31,1)</f>
        <v>70</v>
      </c>
      <c r="AH55" s="90" t="s">
        <v>152</v>
      </c>
      <c r="AI55" s="90"/>
      <c r="AJ55" s="90"/>
      <c r="AK55" s="90"/>
      <c r="AL55" s="90"/>
      <c r="AM55" s="90"/>
      <c r="AN55" s="90"/>
    </row>
    <row r="56" spans="1:40">
      <c r="A56">
        <v>0</v>
      </c>
      <c r="B56" t="s">
        <v>8</v>
      </c>
      <c r="C56" t="s">
        <v>15</v>
      </c>
      <c r="D56">
        <v>71</v>
      </c>
      <c r="E56">
        <v>84</v>
      </c>
      <c r="F56">
        <v>87</v>
      </c>
      <c r="G56">
        <v>242</v>
      </c>
      <c r="H56" s="51">
        <v>45347</v>
      </c>
      <c r="I56" s="78"/>
      <c r="J56" s="133" t="s">
        <v>30</v>
      </c>
      <c r="K56" s="134"/>
      <c r="L56" s="131">
        <f>SUMIF(C:C,J56,D:D)</f>
        <v>2236</v>
      </c>
      <c r="M56" s="132"/>
      <c r="N56" s="131">
        <f>SUMIF(C:C,J56,E:E)</f>
        <v>2344</v>
      </c>
      <c r="O56" s="135"/>
      <c r="P56" s="132"/>
      <c r="S56" s="113" t="s">
        <v>93</v>
      </c>
      <c r="T56" s="113"/>
      <c r="U56" s="113"/>
      <c r="V56" s="113"/>
      <c r="W56" s="113"/>
      <c r="X56" s="113"/>
      <c r="AC56" s="83">
        <f>PERCENTILE(D32:E32,1)</f>
        <v>74</v>
      </c>
    </row>
    <row r="57" spans="1:40">
      <c r="A57">
        <v>0</v>
      </c>
      <c r="B57" t="s">
        <v>8</v>
      </c>
      <c r="C57" t="s">
        <v>14</v>
      </c>
      <c r="D57">
        <v>33</v>
      </c>
      <c r="E57">
        <v>41</v>
      </c>
      <c r="F57">
        <v>43</v>
      </c>
      <c r="G57">
        <v>117</v>
      </c>
      <c r="H57" s="51">
        <v>45348</v>
      </c>
      <c r="J57" s="131" t="s">
        <v>31</v>
      </c>
      <c r="K57" s="132"/>
      <c r="L57" s="131">
        <f>SUMIF(C:C,J57,D:D)</f>
        <v>2213</v>
      </c>
      <c r="M57" s="132"/>
      <c r="N57" s="131">
        <f>SUMIF(C:C,J57,E:E)</f>
        <v>2388</v>
      </c>
      <c r="O57" s="135"/>
      <c r="P57" s="132"/>
      <c r="AC57" s="83">
        <f>PERCENTILE(D33:E33,1)</f>
        <v>65</v>
      </c>
    </row>
    <row r="58" spans="1:40" ht="15" thickBot="1">
      <c r="A58">
        <v>0</v>
      </c>
      <c r="B58" t="s">
        <v>16</v>
      </c>
      <c r="C58" t="s">
        <v>12</v>
      </c>
      <c r="D58">
        <v>82</v>
      </c>
      <c r="E58">
        <v>85</v>
      </c>
      <c r="F58">
        <v>86</v>
      </c>
      <c r="G58">
        <v>253</v>
      </c>
      <c r="H58" s="51">
        <v>45349</v>
      </c>
      <c r="J58" s="136" t="s">
        <v>33</v>
      </c>
      <c r="K58" s="137"/>
      <c r="L58" s="138">
        <f>SUMIF(C:C,J58,D:D)</f>
        <v>608</v>
      </c>
      <c r="M58" s="139"/>
      <c r="N58" s="138">
        <f>SUMIF(C:C,J58,E:E)</f>
        <v>656</v>
      </c>
      <c r="O58" s="170"/>
      <c r="P58" s="139"/>
    </row>
    <row r="59" spans="1:40" ht="15.6">
      <c r="A59">
        <v>1</v>
      </c>
      <c r="B59" t="s">
        <v>13</v>
      </c>
      <c r="C59" t="s">
        <v>12</v>
      </c>
      <c r="D59">
        <v>52</v>
      </c>
      <c r="E59">
        <v>55</v>
      </c>
      <c r="F59">
        <v>49</v>
      </c>
      <c r="G59">
        <v>156</v>
      </c>
      <c r="H59" s="51">
        <v>45350</v>
      </c>
      <c r="AA59">
        <v>29</v>
      </c>
      <c r="AB59" s="105" t="s">
        <v>81</v>
      </c>
      <c r="AC59" s="105"/>
      <c r="AH59" s="92" t="s">
        <v>153</v>
      </c>
      <c r="AI59" s="92"/>
      <c r="AJ59" s="92"/>
    </row>
    <row r="60" spans="1:40" ht="16.2" thickBot="1">
      <c r="A60">
        <v>1</v>
      </c>
      <c r="B60" t="s">
        <v>13</v>
      </c>
      <c r="C60" t="s">
        <v>9</v>
      </c>
      <c r="D60">
        <v>58</v>
      </c>
      <c r="E60">
        <v>59</v>
      </c>
      <c r="F60">
        <v>58</v>
      </c>
      <c r="G60">
        <v>175</v>
      </c>
      <c r="H60" s="51">
        <v>45351</v>
      </c>
      <c r="I60">
        <v>10</v>
      </c>
      <c r="J60" s="105" t="s">
        <v>35</v>
      </c>
      <c r="K60" s="105"/>
      <c r="S60" s="102" t="s">
        <v>94</v>
      </c>
      <c r="T60" s="102"/>
      <c r="U60" s="102"/>
    </row>
    <row r="61" spans="1:40" ht="15" thickBot="1">
      <c r="A61">
        <v>0</v>
      </c>
      <c r="B61" t="s">
        <v>8</v>
      </c>
      <c r="C61" t="s">
        <v>15</v>
      </c>
      <c r="D61">
        <v>0</v>
      </c>
      <c r="E61">
        <v>17</v>
      </c>
      <c r="F61">
        <v>10</v>
      </c>
      <c r="G61">
        <v>27</v>
      </c>
      <c r="H61" s="51">
        <v>45352</v>
      </c>
      <c r="AC61" s="57">
        <f ca="1">RAND()</f>
        <v>0.32902943360660974</v>
      </c>
      <c r="AH61" s="91" t="s">
        <v>154</v>
      </c>
      <c r="AI61" s="91"/>
      <c r="AJ61" s="91"/>
      <c r="AK61" s="91"/>
      <c r="AL61" s="91"/>
      <c r="AM61" s="91"/>
    </row>
    <row r="62" spans="1:40">
      <c r="A62">
        <v>1</v>
      </c>
      <c r="B62" t="s">
        <v>16</v>
      </c>
      <c r="C62" t="s">
        <v>7</v>
      </c>
      <c r="D62">
        <v>79</v>
      </c>
      <c r="E62">
        <v>74</v>
      </c>
      <c r="F62">
        <v>72</v>
      </c>
      <c r="G62">
        <v>225</v>
      </c>
      <c r="H62" s="51">
        <v>45353</v>
      </c>
      <c r="J62" s="182" t="s">
        <v>36</v>
      </c>
      <c r="K62" s="183"/>
      <c r="L62" s="184" t="s">
        <v>37</v>
      </c>
      <c r="M62" s="183"/>
      <c r="N62" s="184" t="s">
        <v>38</v>
      </c>
      <c r="O62" s="171"/>
      <c r="P62" s="183"/>
      <c r="Q62" s="171" t="s">
        <v>39</v>
      </c>
      <c r="R62" s="172"/>
      <c r="S62" s="112" t="s">
        <v>95</v>
      </c>
      <c r="T62" s="117"/>
      <c r="U62" s="117"/>
      <c r="V62" s="117"/>
      <c r="W62" s="117"/>
      <c r="X62" s="117"/>
      <c r="Y62" s="117"/>
      <c r="AC62" s="58">
        <f t="shared" ref="AC62:AC63" ca="1" si="3">RAND()</f>
        <v>0.2919023398574101</v>
      </c>
    </row>
    <row r="63" spans="1:40" ht="15" thickBot="1">
      <c r="A63">
        <v>1</v>
      </c>
      <c r="B63" t="s">
        <v>11</v>
      </c>
      <c r="C63" t="s">
        <v>15</v>
      </c>
      <c r="D63">
        <v>39</v>
      </c>
      <c r="E63">
        <v>39</v>
      </c>
      <c r="F63">
        <v>34</v>
      </c>
      <c r="G63">
        <v>112</v>
      </c>
      <c r="H63" s="51">
        <v>45354</v>
      </c>
      <c r="J63" s="173" t="s">
        <v>30</v>
      </c>
      <c r="K63" s="174"/>
      <c r="L63" s="177">
        <v>1</v>
      </c>
      <c r="M63" s="174"/>
      <c r="N63" s="177">
        <f>SUMIFS(F:F,C:C,J63,A:A,L63)</f>
        <v>1047</v>
      </c>
      <c r="O63" s="181"/>
      <c r="P63" s="181"/>
      <c r="Q63" s="177">
        <f>SUMIFS(D:D,C:C,J63,A:A,L63)</f>
        <v>1105</v>
      </c>
      <c r="R63" s="180"/>
      <c r="AC63" s="56">
        <f t="shared" ca="1" si="3"/>
        <v>0.2156872080550043</v>
      </c>
    </row>
    <row r="64" spans="1:40">
      <c r="A64">
        <v>1</v>
      </c>
      <c r="B64" t="s">
        <v>11</v>
      </c>
      <c r="C64" t="s">
        <v>12</v>
      </c>
      <c r="D64">
        <v>62</v>
      </c>
      <c r="E64">
        <v>61</v>
      </c>
      <c r="F64">
        <v>55</v>
      </c>
      <c r="G64">
        <v>178</v>
      </c>
      <c r="H64" s="51">
        <v>45355</v>
      </c>
      <c r="J64" s="173" t="s">
        <v>32</v>
      </c>
      <c r="K64" s="174"/>
      <c r="L64" s="177">
        <v>0</v>
      </c>
      <c r="M64" s="174"/>
      <c r="N64" s="177">
        <f>SUMIFS(F:F,C:C,J64,A:A,L64)</f>
        <v>328</v>
      </c>
      <c r="O64" s="181"/>
      <c r="P64" s="174"/>
      <c r="Q64" s="177">
        <f>SUMIFS(D:D,C:C,J64,A:A,L64)</f>
        <v>289</v>
      </c>
      <c r="R64" s="180"/>
    </row>
    <row r="65" spans="1:40" ht="16.2" thickBot="1">
      <c r="A65">
        <v>0</v>
      </c>
      <c r="B65" t="s">
        <v>8</v>
      </c>
      <c r="C65" t="s">
        <v>12</v>
      </c>
      <c r="D65">
        <v>69</v>
      </c>
      <c r="E65">
        <v>80</v>
      </c>
      <c r="F65">
        <v>71</v>
      </c>
      <c r="G65">
        <v>220</v>
      </c>
      <c r="H65" s="51">
        <v>45356</v>
      </c>
      <c r="J65" s="175" t="s">
        <v>33</v>
      </c>
      <c r="K65" s="176"/>
      <c r="L65" s="178">
        <v>0</v>
      </c>
      <c r="M65" s="179"/>
      <c r="N65" s="177">
        <f>SUMIFS(F:F,C:C,J65,A:A,L65)</f>
        <v>459</v>
      </c>
      <c r="O65" s="181"/>
      <c r="P65" s="181"/>
      <c r="Q65" s="177">
        <f>SUMIFS(D:D,C:C,J65,A:A,L65)</f>
        <v>407</v>
      </c>
      <c r="R65" s="180"/>
      <c r="AA65">
        <v>30</v>
      </c>
      <c r="AB65" s="105" t="s">
        <v>82</v>
      </c>
      <c r="AC65" s="105"/>
      <c r="AH65" s="94" t="s">
        <v>155</v>
      </c>
      <c r="AI65" s="94"/>
      <c r="AJ65" s="94"/>
    </row>
    <row r="66" spans="1:40" ht="15" thickBot="1">
      <c r="A66">
        <v>0</v>
      </c>
      <c r="B66" t="s">
        <v>13</v>
      </c>
      <c r="C66" t="s">
        <v>15</v>
      </c>
      <c r="D66">
        <v>59</v>
      </c>
      <c r="E66">
        <v>58</v>
      </c>
      <c r="F66">
        <v>59</v>
      </c>
      <c r="G66">
        <v>176</v>
      </c>
      <c r="H66" s="51">
        <v>45357</v>
      </c>
    </row>
    <row r="67" spans="1:40" ht="16.2" thickBot="1">
      <c r="A67">
        <v>1</v>
      </c>
      <c r="B67" t="s">
        <v>6</v>
      </c>
      <c r="C67" t="s">
        <v>15</v>
      </c>
      <c r="D67">
        <v>67</v>
      </c>
      <c r="E67">
        <v>64</v>
      </c>
      <c r="F67">
        <v>61</v>
      </c>
      <c r="G67">
        <v>192</v>
      </c>
      <c r="H67" s="51">
        <v>45358</v>
      </c>
      <c r="I67">
        <v>11</v>
      </c>
      <c r="J67" s="105" t="s">
        <v>40</v>
      </c>
      <c r="K67" s="105"/>
      <c r="AC67" s="60">
        <f ca="1">NOW()</f>
        <v>45539.962649421293</v>
      </c>
      <c r="AH67" s="91" t="s">
        <v>156</v>
      </c>
      <c r="AI67" s="91"/>
      <c r="AJ67" s="91"/>
      <c r="AK67" s="91"/>
      <c r="AL67" s="91"/>
    </row>
    <row r="68" spans="1:40" ht="15" thickBot="1">
      <c r="A68">
        <v>1</v>
      </c>
      <c r="B68" t="s">
        <v>13</v>
      </c>
      <c r="C68" t="s">
        <v>15</v>
      </c>
      <c r="D68">
        <v>45</v>
      </c>
      <c r="E68">
        <v>37</v>
      </c>
      <c r="F68">
        <v>37</v>
      </c>
      <c r="G68">
        <v>119</v>
      </c>
      <c r="H68" s="51">
        <v>45359</v>
      </c>
      <c r="S68" s="118" t="s">
        <v>96</v>
      </c>
      <c r="T68" s="118"/>
      <c r="U68" s="118"/>
      <c r="AC68" s="59"/>
    </row>
    <row r="69" spans="1:40" ht="15.6">
      <c r="A69">
        <v>0</v>
      </c>
      <c r="B69" t="s">
        <v>8</v>
      </c>
      <c r="C69" t="s">
        <v>9</v>
      </c>
      <c r="D69">
        <v>60</v>
      </c>
      <c r="E69">
        <v>72</v>
      </c>
      <c r="F69">
        <v>74</v>
      </c>
      <c r="G69">
        <v>206</v>
      </c>
      <c r="H69" s="51">
        <v>45360</v>
      </c>
      <c r="J69" s="187" t="s">
        <v>34</v>
      </c>
      <c r="K69" s="188"/>
      <c r="L69" s="189" t="s">
        <v>41</v>
      </c>
      <c r="M69" s="191"/>
      <c r="N69" s="191"/>
      <c r="O69" s="189" t="s">
        <v>42</v>
      </c>
      <c r="P69" s="190"/>
      <c r="AA69">
        <v>31</v>
      </c>
      <c r="AB69" s="105" t="s">
        <v>83</v>
      </c>
      <c r="AC69" s="105"/>
      <c r="AH69" s="95" t="s">
        <v>157</v>
      </c>
      <c r="AI69" s="95"/>
      <c r="AJ69" s="95"/>
    </row>
    <row r="70" spans="1:40">
      <c r="A70">
        <v>1</v>
      </c>
      <c r="B70" t="s">
        <v>6</v>
      </c>
      <c r="C70" t="s">
        <v>12</v>
      </c>
      <c r="D70">
        <v>61</v>
      </c>
      <c r="E70">
        <v>58</v>
      </c>
      <c r="F70">
        <v>56</v>
      </c>
      <c r="G70">
        <v>175</v>
      </c>
      <c r="H70" s="51">
        <v>45361</v>
      </c>
      <c r="J70" s="192" t="s">
        <v>30</v>
      </c>
      <c r="K70" s="193"/>
      <c r="L70" s="185">
        <f>COUNTIF(C:C,J70)</f>
        <v>34</v>
      </c>
      <c r="M70" s="194"/>
      <c r="N70" s="193"/>
      <c r="O70" s="185">
        <f>COUNTIF(C:C,J70)</f>
        <v>34</v>
      </c>
      <c r="P70" s="186"/>
      <c r="S70" s="113" t="s">
        <v>98</v>
      </c>
      <c r="T70" s="113"/>
      <c r="U70" s="113"/>
      <c r="V70" s="113"/>
      <c r="W70" s="113"/>
      <c r="X70" s="113"/>
      <c r="Y70" s="113"/>
    </row>
    <row r="71" spans="1:40">
      <c r="A71">
        <v>0</v>
      </c>
      <c r="B71" t="s">
        <v>8</v>
      </c>
      <c r="C71" t="s">
        <v>12</v>
      </c>
      <c r="D71">
        <v>39</v>
      </c>
      <c r="E71">
        <v>64</v>
      </c>
      <c r="F71">
        <v>57</v>
      </c>
      <c r="G71">
        <v>160</v>
      </c>
      <c r="H71" s="51">
        <v>45362</v>
      </c>
      <c r="J71" s="192" t="s">
        <v>32</v>
      </c>
      <c r="K71" s="193"/>
      <c r="L71" s="185">
        <f>COUNTIF(C:C,J71)</f>
        <v>19</v>
      </c>
      <c r="M71" s="194"/>
      <c r="N71" s="193"/>
      <c r="O71" s="185">
        <f>COUNTIF(C:C,J71)</f>
        <v>19</v>
      </c>
      <c r="P71" s="186"/>
      <c r="AC71" s="61">
        <f ca="1">TODAY()</f>
        <v>45539</v>
      </c>
      <c r="AH71" s="91" t="s">
        <v>158</v>
      </c>
      <c r="AI71" s="91"/>
      <c r="AJ71" s="91"/>
      <c r="AK71" s="91"/>
    </row>
    <row r="72" spans="1:40">
      <c r="A72">
        <v>0</v>
      </c>
      <c r="B72" t="s">
        <v>13</v>
      </c>
      <c r="C72" t="s">
        <v>9</v>
      </c>
      <c r="D72">
        <v>58</v>
      </c>
      <c r="E72">
        <v>63</v>
      </c>
      <c r="F72">
        <v>73</v>
      </c>
      <c r="G72">
        <v>194</v>
      </c>
      <c r="H72" s="51">
        <v>45363</v>
      </c>
      <c r="J72" s="192" t="s">
        <v>33</v>
      </c>
      <c r="K72" s="193"/>
      <c r="L72" s="185">
        <f>COUNTIF(C:C,J72)</f>
        <v>9</v>
      </c>
      <c r="M72" s="194"/>
      <c r="N72" s="193"/>
      <c r="O72" s="185">
        <f>COUNTIF(C:C,J72)</f>
        <v>9</v>
      </c>
      <c r="P72" s="186"/>
    </row>
    <row r="73" spans="1:40" ht="15.6">
      <c r="A73">
        <v>1</v>
      </c>
      <c r="B73" t="s">
        <v>13</v>
      </c>
      <c r="C73" t="s">
        <v>9</v>
      </c>
      <c r="D73">
        <v>63</v>
      </c>
      <c r="E73">
        <v>55</v>
      </c>
      <c r="F73">
        <v>63</v>
      </c>
      <c r="G73">
        <v>181</v>
      </c>
      <c r="H73" s="51">
        <v>45364</v>
      </c>
      <c r="K73" s="3"/>
      <c r="L73" s="3"/>
      <c r="AA73">
        <v>32</v>
      </c>
      <c r="AB73" s="105" t="s">
        <v>84</v>
      </c>
      <c r="AC73" s="105"/>
      <c r="AH73" s="92" t="s">
        <v>159</v>
      </c>
      <c r="AI73" s="92"/>
      <c r="AJ73" s="92"/>
    </row>
    <row r="74" spans="1:40" ht="16.2" thickBot="1">
      <c r="H74" s="51">
        <v>45365</v>
      </c>
      <c r="J74" s="105" t="s">
        <v>43</v>
      </c>
      <c r="K74" s="105"/>
      <c r="L74" s="3"/>
      <c r="S74" s="119" t="s">
        <v>97</v>
      </c>
      <c r="T74" s="119"/>
      <c r="U74" s="119"/>
    </row>
    <row r="75" spans="1:40" ht="15" thickBot="1">
      <c r="A75">
        <v>0</v>
      </c>
      <c r="B75" t="s">
        <v>11</v>
      </c>
      <c r="C75" t="s">
        <v>12</v>
      </c>
      <c r="D75">
        <v>41</v>
      </c>
      <c r="E75">
        <v>51</v>
      </c>
      <c r="F75">
        <v>48</v>
      </c>
      <c r="G75">
        <v>140</v>
      </c>
      <c r="H75" s="51">
        <v>45366</v>
      </c>
      <c r="I75">
        <v>12</v>
      </c>
      <c r="AC75" s="63" t="b">
        <f>OR(G60&gt;50,H60="2/29/2024")</f>
        <v>1</v>
      </c>
      <c r="AH75" s="91" t="s">
        <v>160</v>
      </c>
      <c r="AI75" s="91"/>
      <c r="AJ75" s="91"/>
      <c r="AK75" s="91"/>
      <c r="AL75" s="91"/>
      <c r="AM75" s="91"/>
      <c r="AN75" s="91"/>
    </row>
    <row r="76" spans="1:40">
      <c r="A76">
        <v>1</v>
      </c>
      <c r="B76" t="s">
        <v>8</v>
      </c>
      <c r="C76" t="s">
        <v>15</v>
      </c>
      <c r="D76">
        <v>61</v>
      </c>
      <c r="E76">
        <v>57</v>
      </c>
      <c r="F76">
        <v>56</v>
      </c>
      <c r="G76">
        <v>174</v>
      </c>
      <c r="H76" s="51">
        <v>45367</v>
      </c>
      <c r="J76" s="195" t="s">
        <v>44</v>
      </c>
      <c r="K76" s="196"/>
      <c r="L76" s="197" t="s">
        <v>37</v>
      </c>
      <c r="M76" s="198"/>
      <c r="N76" s="196"/>
      <c r="O76" s="199" t="s">
        <v>45</v>
      </c>
      <c r="P76" s="200"/>
      <c r="Q76" s="200"/>
      <c r="R76" s="201"/>
      <c r="S76" s="112" t="s">
        <v>99</v>
      </c>
      <c r="T76" s="113"/>
      <c r="U76" s="113"/>
      <c r="V76" s="113"/>
      <c r="W76" s="113"/>
      <c r="X76" s="113"/>
      <c r="Y76" s="113"/>
      <c r="AC76" s="64" t="b">
        <f>OR(G61&gt;50,H61="2/29/2024")</f>
        <v>0</v>
      </c>
      <c r="AH76" s="91" t="s">
        <v>161</v>
      </c>
      <c r="AI76" s="91"/>
      <c r="AJ76" s="91"/>
      <c r="AK76" s="91"/>
      <c r="AL76" s="91"/>
    </row>
    <row r="77" spans="1:40" ht="15" thickBot="1">
      <c r="A77">
        <v>1</v>
      </c>
      <c r="B77" t="s">
        <v>8</v>
      </c>
      <c r="C77" t="s">
        <v>15</v>
      </c>
      <c r="D77">
        <v>49</v>
      </c>
      <c r="E77">
        <v>49</v>
      </c>
      <c r="F77">
        <v>41</v>
      </c>
      <c r="G77">
        <v>139</v>
      </c>
      <c r="H77" s="51">
        <v>45368</v>
      </c>
      <c r="J77" s="206" t="s">
        <v>31</v>
      </c>
      <c r="K77" s="207"/>
      <c r="L77" s="211" t="s">
        <v>48</v>
      </c>
      <c r="M77" s="209"/>
      <c r="N77" s="207"/>
      <c r="O77" s="208">
        <f>COUNTIFS(C:C,J77,B:B,L77)</f>
        <v>9</v>
      </c>
      <c r="P77" s="209"/>
      <c r="Q77" s="209"/>
      <c r="R77" s="210"/>
      <c r="AC77" s="62" t="b">
        <f>OR(G62&gt;50,H62="2/29/2024")</f>
        <v>1</v>
      </c>
    </row>
    <row r="78" spans="1:40">
      <c r="A78">
        <v>1</v>
      </c>
      <c r="B78" t="s">
        <v>6</v>
      </c>
      <c r="C78" t="s">
        <v>12</v>
      </c>
      <c r="D78">
        <v>44</v>
      </c>
      <c r="E78">
        <v>41</v>
      </c>
      <c r="F78">
        <v>38</v>
      </c>
      <c r="G78">
        <v>123</v>
      </c>
      <c r="H78" s="51">
        <v>45369</v>
      </c>
      <c r="J78" s="206" t="s">
        <v>46</v>
      </c>
      <c r="K78" s="207"/>
      <c r="L78" s="211" t="s">
        <v>49</v>
      </c>
      <c r="M78" s="209"/>
      <c r="N78" s="207"/>
      <c r="O78" s="208">
        <f>COUNTIFS(C:C,J78,B:B,L78)</f>
        <v>0</v>
      </c>
      <c r="P78" s="209"/>
      <c r="Q78" s="209"/>
      <c r="R78" s="210"/>
    </row>
    <row r="79" spans="1:40" ht="15.6">
      <c r="A79">
        <v>1</v>
      </c>
      <c r="B79" t="s">
        <v>16</v>
      </c>
      <c r="C79" t="s">
        <v>15</v>
      </c>
      <c r="D79">
        <v>30</v>
      </c>
      <c r="E79">
        <v>26</v>
      </c>
      <c r="F79">
        <v>22</v>
      </c>
      <c r="G79">
        <v>78</v>
      </c>
      <c r="H79" s="51">
        <v>45370</v>
      </c>
      <c r="J79" s="206" t="s">
        <v>47</v>
      </c>
      <c r="K79" s="207"/>
      <c r="L79" s="211" t="s">
        <v>50</v>
      </c>
      <c r="M79" s="209"/>
      <c r="N79" s="207"/>
      <c r="O79" s="208">
        <f t="shared" ref="O79:O80" si="4">COUNTIFS(C:C,J79,B:B,L79)</f>
        <v>6</v>
      </c>
      <c r="P79" s="209"/>
      <c r="Q79" s="209"/>
      <c r="R79" s="210"/>
      <c r="AA79">
        <v>33</v>
      </c>
      <c r="AB79" s="105" t="s">
        <v>85</v>
      </c>
      <c r="AC79" s="105"/>
      <c r="AH79" s="96" t="s">
        <v>165</v>
      </c>
      <c r="AI79" s="96"/>
      <c r="AJ79" s="96"/>
    </row>
    <row r="80" spans="1:40" ht="15" thickBot="1">
      <c r="A80">
        <v>1</v>
      </c>
      <c r="B80" t="s">
        <v>11</v>
      </c>
      <c r="C80" t="s">
        <v>7</v>
      </c>
      <c r="D80">
        <v>80</v>
      </c>
      <c r="E80">
        <v>78</v>
      </c>
      <c r="F80">
        <v>81</v>
      </c>
      <c r="G80">
        <v>239</v>
      </c>
      <c r="H80" s="51">
        <v>45371</v>
      </c>
      <c r="J80" s="202" t="s">
        <v>30</v>
      </c>
      <c r="K80" s="203"/>
      <c r="L80" s="204" t="s">
        <v>49</v>
      </c>
      <c r="M80" s="205"/>
      <c r="N80" s="203"/>
      <c r="O80" s="208">
        <f t="shared" si="4"/>
        <v>3</v>
      </c>
      <c r="P80" s="209"/>
      <c r="Q80" s="209"/>
      <c r="R80" s="210"/>
    </row>
    <row r="81" spans="1:42">
      <c r="A81">
        <v>0</v>
      </c>
      <c r="B81" t="s">
        <v>13</v>
      </c>
      <c r="C81" t="s">
        <v>15</v>
      </c>
      <c r="D81">
        <v>61</v>
      </c>
      <c r="E81">
        <v>74</v>
      </c>
      <c r="F81">
        <v>72</v>
      </c>
      <c r="G81">
        <v>207</v>
      </c>
      <c r="H81" s="51">
        <v>45372</v>
      </c>
      <c r="AC81" s="65">
        <f>AVERAGE(F61:F65)</f>
        <v>48.4</v>
      </c>
      <c r="AH81" s="91" t="s">
        <v>166</v>
      </c>
      <c r="AI81" s="91"/>
      <c r="AJ81" s="91"/>
      <c r="AK81" s="91"/>
      <c r="AL81" s="91"/>
      <c r="AM81" s="91"/>
      <c r="AN81" s="91"/>
    </row>
    <row r="82" spans="1:42" ht="15.6">
      <c r="A82">
        <v>0</v>
      </c>
      <c r="B82" t="s">
        <v>16</v>
      </c>
      <c r="C82" t="s">
        <v>10</v>
      </c>
      <c r="D82">
        <v>62</v>
      </c>
      <c r="E82">
        <v>68</v>
      </c>
      <c r="F82">
        <v>68</v>
      </c>
      <c r="G82">
        <v>198</v>
      </c>
      <c r="H82" s="51">
        <v>45373</v>
      </c>
      <c r="I82">
        <v>13</v>
      </c>
      <c r="J82" s="105" t="s">
        <v>51</v>
      </c>
      <c r="K82" s="105"/>
      <c r="S82" s="114" t="s">
        <v>100</v>
      </c>
      <c r="T82" s="114"/>
      <c r="U82" s="114"/>
      <c r="AC82" s="65">
        <f>AVERAGE(F62:F66)</f>
        <v>58.2</v>
      </c>
    </row>
    <row r="83" spans="1:42" ht="15" thickBot="1">
      <c r="A83">
        <v>0</v>
      </c>
      <c r="B83" t="s">
        <v>6</v>
      </c>
      <c r="C83" t="s">
        <v>12</v>
      </c>
      <c r="D83">
        <v>47</v>
      </c>
      <c r="E83">
        <v>49</v>
      </c>
      <c r="F83">
        <v>50</v>
      </c>
      <c r="G83">
        <v>146</v>
      </c>
      <c r="H83" s="51">
        <v>45374</v>
      </c>
      <c r="M83" s="3"/>
      <c r="N83" s="3"/>
      <c r="AC83" s="65">
        <f>AVERAGE(F63:F67)</f>
        <v>56</v>
      </c>
    </row>
    <row r="84" spans="1:42">
      <c r="A84">
        <v>1</v>
      </c>
      <c r="B84" t="s">
        <v>6</v>
      </c>
      <c r="C84" t="s">
        <v>14</v>
      </c>
      <c r="D84">
        <v>49</v>
      </c>
      <c r="E84">
        <v>45</v>
      </c>
      <c r="F84">
        <v>45</v>
      </c>
      <c r="G84">
        <v>139</v>
      </c>
      <c r="H84" s="51">
        <v>45375</v>
      </c>
      <c r="J84" s="150" t="s">
        <v>52</v>
      </c>
      <c r="K84" s="151"/>
      <c r="L84" s="4"/>
      <c r="M84" s="148" t="s">
        <v>53</v>
      </c>
      <c r="N84" s="149"/>
      <c r="S84" s="113" t="s">
        <v>102</v>
      </c>
      <c r="T84" s="113"/>
      <c r="U84" s="113"/>
      <c r="V84" s="113"/>
      <c r="W84" s="113"/>
      <c r="X84" s="113"/>
      <c r="Y84" s="113"/>
    </row>
    <row r="85" spans="1:42" ht="15.6">
      <c r="A85">
        <v>1</v>
      </c>
      <c r="B85" t="s">
        <v>11</v>
      </c>
      <c r="C85" t="s">
        <v>9</v>
      </c>
      <c r="D85">
        <v>50</v>
      </c>
      <c r="E85">
        <v>47</v>
      </c>
      <c r="F85">
        <v>54</v>
      </c>
      <c r="G85">
        <v>151</v>
      </c>
      <c r="H85" s="51">
        <v>45376</v>
      </c>
      <c r="J85" s="140" t="s">
        <v>9</v>
      </c>
      <c r="K85" s="141"/>
      <c r="L85" s="142">
        <f>VLOOKUP(J85,C:E,2,FALSE)</f>
        <v>69</v>
      </c>
      <c r="M85" s="143"/>
      <c r="N85" s="144"/>
      <c r="S85" s="77" t="s">
        <v>101</v>
      </c>
      <c r="T85" s="77"/>
      <c r="U85" s="77"/>
      <c r="V85" s="79"/>
      <c r="W85" s="79"/>
      <c r="X85" s="79"/>
      <c r="Y85" s="79"/>
      <c r="AA85">
        <v>34</v>
      </c>
      <c r="AB85" s="106" t="s">
        <v>86</v>
      </c>
      <c r="AC85" s="106"/>
      <c r="AH85" s="97" t="s">
        <v>167</v>
      </c>
      <c r="AI85" s="97"/>
      <c r="AJ85" s="97"/>
    </row>
    <row r="86" spans="1:42">
      <c r="A86">
        <v>1</v>
      </c>
      <c r="B86" t="s">
        <v>16</v>
      </c>
      <c r="C86" t="s">
        <v>12</v>
      </c>
      <c r="D86">
        <v>72</v>
      </c>
      <c r="E86">
        <v>64</v>
      </c>
      <c r="F86">
        <v>63</v>
      </c>
      <c r="G86">
        <v>199</v>
      </c>
      <c r="H86" s="51">
        <v>45377</v>
      </c>
      <c r="J86" s="140" t="s">
        <v>14</v>
      </c>
      <c r="K86" s="141"/>
      <c r="L86" s="142">
        <f>VLOOKUP(J86,C:F,3,FALSE)</f>
        <v>64</v>
      </c>
      <c r="M86" s="143"/>
      <c r="N86" s="144"/>
      <c r="AA86" s="85"/>
      <c r="AB86" s="85"/>
      <c r="AC86" s="85"/>
    </row>
    <row r="87" spans="1:42">
      <c r="A87">
        <v>1</v>
      </c>
      <c r="B87" t="s">
        <v>13</v>
      </c>
      <c r="C87" t="s">
        <v>14</v>
      </c>
      <c r="D87">
        <v>42</v>
      </c>
      <c r="E87">
        <v>39</v>
      </c>
      <c r="F87">
        <v>34</v>
      </c>
      <c r="G87">
        <v>115</v>
      </c>
      <c r="H87" s="51">
        <v>45378</v>
      </c>
      <c r="Z87" s="86"/>
      <c r="AA87" s="107" t="s">
        <v>34</v>
      </c>
      <c r="AB87" s="108"/>
      <c r="AC87" s="67"/>
      <c r="AD87" s="67" t="s">
        <v>87</v>
      </c>
      <c r="AE87" s="67"/>
      <c r="AH87" s="91" t="s">
        <v>168</v>
      </c>
      <c r="AI87" s="91"/>
      <c r="AJ87" s="91"/>
      <c r="AK87" s="91"/>
      <c r="AL87" s="91"/>
      <c r="AM87" s="91"/>
      <c r="AN87" s="91"/>
    </row>
    <row r="88" spans="1:42" ht="15.6">
      <c r="A88">
        <v>0</v>
      </c>
      <c r="B88" t="s">
        <v>8</v>
      </c>
      <c r="C88" t="s">
        <v>9</v>
      </c>
      <c r="D88">
        <v>73</v>
      </c>
      <c r="E88">
        <v>80</v>
      </c>
      <c r="F88">
        <v>82</v>
      </c>
      <c r="G88">
        <v>235</v>
      </c>
      <c r="H88" s="51">
        <v>45379</v>
      </c>
      <c r="I88">
        <v>14</v>
      </c>
      <c r="J88" s="105" t="s">
        <v>54</v>
      </c>
      <c r="K88" s="105"/>
      <c r="S88" s="115" t="s">
        <v>103</v>
      </c>
      <c r="T88" s="115"/>
      <c r="U88" s="115"/>
      <c r="Z88" s="86"/>
      <c r="AA88" s="109" t="s">
        <v>33</v>
      </c>
      <c r="AB88" s="110"/>
      <c r="AC88" s="87"/>
      <c r="AD88" s="89">
        <f ca="1">AVERAGEIF(C:C,AA88,A2:D23)</f>
        <v>0.5</v>
      </c>
      <c r="AE88" s="88"/>
      <c r="AH88" s="91" t="s">
        <v>169</v>
      </c>
      <c r="AI88" s="91"/>
      <c r="AJ88" s="91"/>
      <c r="AK88" s="91"/>
    </row>
    <row r="89" spans="1:42" ht="15" thickBot="1">
      <c r="A89">
        <v>0</v>
      </c>
      <c r="B89" t="s">
        <v>8</v>
      </c>
      <c r="C89" t="s">
        <v>9</v>
      </c>
      <c r="D89">
        <v>76</v>
      </c>
      <c r="E89">
        <v>83</v>
      </c>
      <c r="F89">
        <v>88</v>
      </c>
      <c r="G89">
        <v>247</v>
      </c>
      <c r="H89" s="51">
        <v>45380</v>
      </c>
      <c r="AA89" s="111" t="s">
        <v>30</v>
      </c>
      <c r="AB89" s="110"/>
      <c r="AC89" s="87"/>
      <c r="AD89" s="89">
        <f ca="1">AVERAGEIF(C:C,AA89,A3:D24)</f>
        <v>0.53125</v>
      </c>
      <c r="AE89" s="88"/>
    </row>
    <row r="90" spans="1:42">
      <c r="A90">
        <v>0</v>
      </c>
      <c r="B90" t="s">
        <v>13</v>
      </c>
      <c r="C90" t="s">
        <v>12</v>
      </c>
      <c r="D90">
        <v>71</v>
      </c>
      <c r="E90">
        <v>71</v>
      </c>
      <c r="F90">
        <v>74</v>
      </c>
      <c r="G90">
        <v>216</v>
      </c>
      <c r="H90" s="51">
        <v>45381</v>
      </c>
      <c r="K90" s="145" t="b">
        <f>IF(B:B="some college",TRUE,FALSE)</f>
        <v>0</v>
      </c>
      <c r="L90" s="146"/>
      <c r="S90" s="113" t="s">
        <v>104</v>
      </c>
      <c r="T90" s="113"/>
      <c r="U90" s="113"/>
      <c r="V90" s="113"/>
      <c r="W90" s="113"/>
      <c r="X90" s="113"/>
      <c r="Y90" s="113"/>
    </row>
    <row r="91" spans="1:42">
      <c r="A91">
        <v>0</v>
      </c>
      <c r="B91" t="s">
        <v>11</v>
      </c>
      <c r="C91" t="s">
        <v>9</v>
      </c>
      <c r="D91">
        <v>58</v>
      </c>
      <c r="E91">
        <v>70</v>
      </c>
      <c r="F91">
        <v>67</v>
      </c>
      <c r="G91">
        <v>195</v>
      </c>
      <c r="H91" s="51">
        <v>45382</v>
      </c>
      <c r="K91" s="124" t="str">
        <f>IF(B72="group c", "yes","it's not right")</f>
        <v>it's not right</v>
      </c>
      <c r="L91" s="125"/>
      <c r="S91" s="113" t="s">
        <v>105</v>
      </c>
      <c r="T91" s="113"/>
      <c r="AA91">
        <v>35</v>
      </c>
      <c r="AB91" s="66" t="s">
        <v>88</v>
      </c>
      <c r="AC91" s="66"/>
      <c r="AH91" s="92" t="s">
        <v>162</v>
      </c>
      <c r="AI91" s="92"/>
      <c r="AJ91" s="92"/>
    </row>
    <row r="92" spans="1:42" ht="15" thickBot="1">
      <c r="A92">
        <v>0</v>
      </c>
      <c r="B92" t="s">
        <v>13</v>
      </c>
      <c r="C92" t="s">
        <v>15</v>
      </c>
      <c r="D92">
        <v>73</v>
      </c>
      <c r="E92">
        <v>86</v>
      </c>
      <c r="F92">
        <v>82</v>
      </c>
      <c r="G92">
        <v>241</v>
      </c>
      <c r="H92" s="51">
        <v>45383</v>
      </c>
      <c r="K92" s="124" t="str">
        <f t="shared" ref="K92:K95" si="5">IF(B73="group c", "yes","it's not right")</f>
        <v>it's not right</v>
      </c>
      <c r="L92" s="125"/>
    </row>
    <row r="93" spans="1:42" ht="15.6" thickTop="1" thickBot="1">
      <c r="A93">
        <v>0</v>
      </c>
      <c r="B93" t="s">
        <v>8</v>
      </c>
      <c r="C93" t="s">
        <v>7</v>
      </c>
      <c r="D93">
        <v>65</v>
      </c>
      <c r="E93">
        <v>72</v>
      </c>
      <c r="F93">
        <v>74</v>
      </c>
      <c r="G93">
        <v>211</v>
      </c>
      <c r="H93" s="51">
        <v>45384</v>
      </c>
      <c r="K93" s="124" t="str">
        <f t="shared" si="5"/>
        <v>it's not right</v>
      </c>
      <c r="L93" s="125"/>
      <c r="AB93" s="68" t="b">
        <f>EXACT(C87,C84)</f>
        <v>1</v>
      </c>
      <c r="AC93" s="68"/>
      <c r="AD93" s="66"/>
      <c r="AE93" s="66"/>
      <c r="AH93" s="91" t="s">
        <v>163</v>
      </c>
      <c r="AI93" s="91"/>
      <c r="AJ93" s="91"/>
      <c r="AK93" s="91"/>
      <c r="AL93" s="91"/>
      <c r="AM93" s="91"/>
      <c r="AN93" s="91"/>
      <c r="AO93" s="91"/>
      <c r="AP93" s="91"/>
    </row>
    <row r="94" spans="1:42" ht="15.6" thickTop="1" thickBot="1">
      <c r="A94">
        <v>1</v>
      </c>
      <c r="B94" t="s">
        <v>8</v>
      </c>
      <c r="C94" t="s">
        <v>14</v>
      </c>
      <c r="D94">
        <v>27</v>
      </c>
      <c r="E94">
        <v>34</v>
      </c>
      <c r="F94">
        <v>36</v>
      </c>
      <c r="G94">
        <v>97</v>
      </c>
      <c r="H94" s="51">
        <v>45385</v>
      </c>
      <c r="K94" s="124" t="str">
        <f t="shared" si="5"/>
        <v>it's not right</v>
      </c>
      <c r="L94" s="125"/>
      <c r="AB94" s="68" t="b">
        <f>EXACT(C88,C85)</f>
        <v>1</v>
      </c>
      <c r="AC94" s="68"/>
      <c r="AD94" s="66"/>
      <c r="AE94" s="66"/>
      <c r="AH94" s="91" t="s">
        <v>164</v>
      </c>
      <c r="AI94" s="91"/>
      <c r="AJ94" s="91"/>
    </row>
    <row r="95" spans="1:42" ht="15.6" thickTop="1" thickBot="1">
      <c r="A95">
        <v>1</v>
      </c>
      <c r="B95" t="s">
        <v>8</v>
      </c>
      <c r="C95" t="s">
        <v>14</v>
      </c>
      <c r="D95">
        <v>71</v>
      </c>
      <c r="E95">
        <v>79</v>
      </c>
      <c r="F95">
        <v>71</v>
      </c>
      <c r="G95">
        <v>221</v>
      </c>
      <c r="H95" s="51">
        <v>45386</v>
      </c>
      <c r="K95" s="124" t="str">
        <f t="shared" si="5"/>
        <v>yes</v>
      </c>
      <c r="L95" s="125"/>
      <c r="AB95" s="68" t="b">
        <f>EXACT(C89,C86)</f>
        <v>0</v>
      </c>
      <c r="AC95" s="68"/>
      <c r="AD95" s="66"/>
      <c r="AE95" s="66"/>
    </row>
    <row r="96" spans="1:42" ht="15" thickTop="1">
      <c r="A96">
        <v>1</v>
      </c>
      <c r="B96" t="s">
        <v>8</v>
      </c>
      <c r="C96" t="s">
        <v>12</v>
      </c>
      <c r="D96">
        <v>43</v>
      </c>
      <c r="E96">
        <v>45</v>
      </c>
      <c r="F96">
        <v>50</v>
      </c>
      <c r="G96">
        <v>138</v>
      </c>
      <c r="H96" s="51">
        <v>45387</v>
      </c>
      <c r="K96" s="124" t="str">
        <f>IF(B77="group c", "yes","it's not right")</f>
        <v>yes</v>
      </c>
      <c r="L96" s="125"/>
    </row>
    <row r="97" spans="1:34">
      <c r="A97">
        <v>0</v>
      </c>
      <c r="B97" t="s">
        <v>6</v>
      </c>
      <c r="C97" t="s">
        <v>9</v>
      </c>
      <c r="D97">
        <v>79</v>
      </c>
      <c r="E97">
        <v>86</v>
      </c>
      <c r="F97">
        <v>92</v>
      </c>
      <c r="G97">
        <v>257</v>
      </c>
      <c r="H97" s="51">
        <v>45388</v>
      </c>
      <c r="K97" s="124" t="str">
        <f t="shared" ref="K97:K98" si="6">IF(B78="group c", "yes","it's not right")</f>
        <v>it's not right</v>
      </c>
      <c r="L97" s="125"/>
      <c r="AG97" s="66"/>
      <c r="AH97" s="66"/>
    </row>
    <row r="98" spans="1:34" ht="15" thickBot="1">
      <c r="A98">
        <v>1</v>
      </c>
      <c r="B98" t="s">
        <v>8</v>
      </c>
      <c r="C98" t="s">
        <v>12</v>
      </c>
      <c r="D98">
        <v>78</v>
      </c>
      <c r="E98">
        <v>81</v>
      </c>
      <c r="F98">
        <v>82</v>
      </c>
      <c r="G98">
        <v>241</v>
      </c>
      <c r="H98" s="51">
        <v>45389</v>
      </c>
      <c r="K98" s="126" t="str">
        <f t="shared" si="6"/>
        <v>it's not right</v>
      </c>
      <c r="L98" s="127"/>
      <c r="AG98" s="66"/>
      <c r="AH98" s="66"/>
    </row>
    <row r="99" spans="1:34">
      <c r="A99">
        <v>1</v>
      </c>
      <c r="B99" t="s">
        <v>6</v>
      </c>
      <c r="C99" t="s">
        <v>15</v>
      </c>
      <c r="D99">
        <v>65</v>
      </c>
      <c r="E99">
        <v>66</v>
      </c>
      <c r="F99">
        <v>62</v>
      </c>
      <c r="G99">
        <v>193</v>
      </c>
      <c r="H99" s="51">
        <v>45390</v>
      </c>
      <c r="AG99" s="66"/>
      <c r="AH99" s="66"/>
    </row>
    <row r="100" spans="1:34" ht="15.6">
      <c r="A100">
        <v>0</v>
      </c>
      <c r="B100" t="s">
        <v>16</v>
      </c>
      <c r="C100" t="s">
        <v>9</v>
      </c>
      <c r="D100">
        <v>63</v>
      </c>
      <c r="E100">
        <v>72</v>
      </c>
      <c r="F100">
        <v>70</v>
      </c>
      <c r="G100">
        <v>205</v>
      </c>
      <c r="H100" s="51">
        <v>45391</v>
      </c>
      <c r="I100">
        <v>15</v>
      </c>
      <c r="J100" s="105" t="s">
        <v>55</v>
      </c>
      <c r="K100" s="105"/>
      <c r="S100" s="103" t="s">
        <v>106</v>
      </c>
      <c r="T100" s="103"/>
      <c r="U100" s="103"/>
    </row>
    <row r="101" spans="1:34" ht="15" thickBot="1">
      <c r="A101">
        <v>0</v>
      </c>
      <c r="B101" t="s">
        <v>13</v>
      </c>
      <c r="C101" t="s">
        <v>9</v>
      </c>
      <c r="D101">
        <v>58</v>
      </c>
      <c r="E101">
        <v>67</v>
      </c>
      <c r="F101">
        <v>62</v>
      </c>
      <c r="G101">
        <v>187</v>
      </c>
      <c r="H101" s="51">
        <v>45392</v>
      </c>
      <c r="AC101">
        <v>36</v>
      </c>
      <c r="AD101" s="123"/>
      <c r="AE101" s="123"/>
    </row>
    <row r="102" spans="1:34">
      <c r="A102">
        <v>0</v>
      </c>
      <c r="B102" t="s">
        <v>13</v>
      </c>
      <c r="C102" t="s">
        <v>7</v>
      </c>
      <c r="D102">
        <v>65</v>
      </c>
      <c r="E102">
        <v>67</v>
      </c>
      <c r="F102">
        <v>62</v>
      </c>
      <c r="G102">
        <v>194</v>
      </c>
      <c r="H102" s="51">
        <v>45393</v>
      </c>
      <c r="K102" s="24" t="str">
        <f>IF(OR(D82&lt;90,D82&gt;90)," GOOD","VERY GOOD")</f>
        <v xml:space="preserve"> GOOD</v>
      </c>
      <c r="S102" s="113" t="s">
        <v>107</v>
      </c>
      <c r="T102" s="113"/>
      <c r="U102" s="113"/>
      <c r="V102" s="113"/>
      <c r="W102" s="113"/>
      <c r="X102" s="113"/>
      <c r="Y102" s="113"/>
    </row>
    <row r="103" spans="1:34">
      <c r="A103">
        <v>1</v>
      </c>
      <c r="B103" t="s">
        <v>6</v>
      </c>
      <c r="C103" t="s">
        <v>9</v>
      </c>
      <c r="D103">
        <v>79</v>
      </c>
      <c r="E103">
        <v>67</v>
      </c>
      <c r="F103">
        <v>67</v>
      </c>
      <c r="G103">
        <v>213</v>
      </c>
      <c r="H103" s="51">
        <v>45394</v>
      </c>
      <c r="K103" s="25" t="str">
        <f t="shared" ref="K103:K105" si="7">IF(OR(D83&lt;90,D83&gt;90)," GOOD","VERY GOOD")</f>
        <v xml:space="preserve"> GOOD</v>
      </c>
      <c r="S103" s="113" t="s">
        <v>108</v>
      </c>
      <c r="T103" s="113"/>
      <c r="U103" s="113"/>
      <c r="V103" s="113"/>
    </row>
    <row r="104" spans="1:34">
      <c r="A104">
        <v>1</v>
      </c>
      <c r="B104" t="s">
        <v>13</v>
      </c>
      <c r="C104" t="s">
        <v>7</v>
      </c>
      <c r="D104">
        <v>68</v>
      </c>
      <c r="E104">
        <v>74</v>
      </c>
      <c r="F104">
        <v>74</v>
      </c>
      <c r="G104">
        <v>216</v>
      </c>
      <c r="H104" s="51">
        <v>45395</v>
      </c>
      <c r="K104" s="25" t="str">
        <f t="shared" si="7"/>
        <v xml:space="preserve"> GOOD</v>
      </c>
    </row>
    <row r="105" spans="1:34" ht="15" thickBot="1">
      <c r="A105">
        <v>0</v>
      </c>
      <c r="B105" t="s">
        <v>13</v>
      </c>
      <c r="C105" t="s">
        <v>12</v>
      </c>
      <c r="D105">
        <v>85</v>
      </c>
      <c r="E105">
        <v>91</v>
      </c>
      <c r="F105">
        <v>89</v>
      </c>
      <c r="G105">
        <v>265</v>
      </c>
      <c r="H105" s="51">
        <v>45396</v>
      </c>
      <c r="K105" s="23" t="str">
        <f t="shared" si="7"/>
        <v xml:space="preserve"> GOOD</v>
      </c>
    </row>
    <row r="106" spans="1:34">
      <c r="A106">
        <v>1</v>
      </c>
      <c r="B106" t="s">
        <v>6</v>
      </c>
      <c r="C106" t="s">
        <v>14</v>
      </c>
      <c r="D106">
        <v>60</v>
      </c>
      <c r="E106">
        <v>44</v>
      </c>
      <c r="F106">
        <v>47</v>
      </c>
      <c r="G106">
        <v>151</v>
      </c>
      <c r="H106" s="51">
        <v>45397</v>
      </c>
    </row>
    <row r="107" spans="1:34">
      <c r="A107">
        <v>1</v>
      </c>
      <c r="B107" t="s">
        <v>8</v>
      </c>
      <c r="C107" t="s">
        <v>9</v>
      </c>
      <c r="D107">
        <v>98</v>
      </c>
      <c r="E107">
        <v>86</v>
      </c>
      <c r="F107">
        <v>90</v>
      </c>
      <c r="G107">
        <v>274</v>
      </c>
      <c r="H107" s="51">
        <v>45398</v>
      </c>
      <c r="J107" s="123"/>
      <c r="K107" s="123"/>
    </row>
    <row r="108" spans="1:34" ht="15.6">
      <c r="A108">
        <v>0</v>
      </c>
      <c r="B108" t="s">
        <v>8</v>
      </c>
      <c r="C108" t="s">
        <v>9</v>
      </c>
      <c r="D108">
        <v>58</v>
      </c>
      <c r="E108">
        <v>67</v>
      </c>
      <c r="F108">
        <v>72</v>
      </c>
      <c r="G108">
        <v>197</v>
      </c>
      <c r="H108" s="51">
        <v>45399</v>
      </c>
      <c r="I108">
        <v>16</v>
      </c>
      <c r="J108" s="105" t="s">
        <v>62</v>
      </c>
      <c r="K108" s="105"/>
      <c r="S108" s="227" t="s">
        <v>109</v>
      </c>
      <c r="T108" s="227"/>
      <c r="U108" s="227"/>
    </row>
    <row r="109" spans="1:34" ht="15" thickBot="1">
      <c r="A109">
        <v>0</v>
      </c>
      <c r="B109" t="s">
        <v>13</v>
      </c>
      <c r="C109" t="s">
        <v>10</v>
      </c>
      <c r="D109">
        <v>87</v>
      </c>
      <c r="E109">
        <v>100</v>
      </c>
      <c r="F109">
        <v>100</v>
      </c>
      <c r="G109">
        <v>287</v>
      </c>
      <c r="H109" s="51">
        <v>45400</v>
      </c>
    </row>
    <row r="110" spans="1:34">
      <c r="A110">
        <v>1</v>
      </c>
      <c r="B110" t="s">
        <v>16</v>
      </c>
      <c r="C110" t="s">
        <v>12</v>
      </c>
      <c r="D110">
        <v>66</v>
      </c>
      <c r="E110">
        <v>63</v>
      </c>
      <c r="F110">
        <v>64</v>
      </c>
      <c r="G110">
        <v>193</v>
      </c>
      <c r="H110" s="51">
        <v>45401</v>
      </c>
      <c r="K110" s="28" t="str">
        <f>IF(AND(D88&lt;90,C88="some college"),"GOOD","NOT TRUE")</f>
        <v>GOOD</v>
      </c>
      <c r="S110" s="113" t="s">
        <v>110</v>
      </c>
      <c r="T110" s="113"/>
      <c r="U110" s="113"/>
      <c r="V110" s="113"/>
      <c r="W110" s="113"/>
      <c r="X110" s="113"/>
      <c r="Y110" s="113"/>
    </row>
    <row r="111" spans="1:34" ht="15" thickBot="1">
      <c r="A111">
        <v>0</v>
      </c>
      <c r="B111" t="s">
        <v>6</v>
      </c>
      <c r="C111" t="s">
        <v>12</v>
      </c>
      <c r="D111">
        <v>52</v>
      </c>
      <c r="E111">
        <v>76</v>
      </c>
      <c r="F111">
        <v>70</v>
      </c>
      <c r="G111">
        <v>198</v>
      </c>
      <c r="H111" s="51">
        <v>45402</v>
      </c>
      <c r="K111" s="29" t="str">
        <f t="shared" ref="K111:K113" si="8">IF(AND(D89&lt;90,C89="some college"),"GOOD","NOT TRUE")</f>
        <v>GOOD</v>
      </c>
      <c r="S111" s="77" t="s">
        <v>111</v>
      </c>
      <c r="T111" s="77"/>
      <c r="U111" s="77"/>
      <c r="V111" s="77"/>
    </row>
    <row r="112" spans="1:34" ht="15" thickBot="1">
      <c r="A112">
        <v>0</v>
      </c>
      <c r="B112" t="s">
        <v>6</v>
      </c>
      <c r="C112" t="s">
        <v>15</v>
      </c>
      <c r="D112">
        <v>70</v>
      </c>
      <c r="E112">
        <v>64</v>
      </c>
      <c r="F112">
        <v>72</v>
      </c>
      <c r="G112">
        <v>206</v>
      </c>
      <c r="H112" s="51">
        <v>45403</v>
      </c>
      <c r="K112" s="31" t="str">
        <f t="shared" si="8"/>
        <v>NOT TRUE</v>
      </c>
    </row>
    <row r="113" spans="1:25" ht="15" thickBot="1">
      <c r="A113">
        <v>0</v>
      </c>
      <c r="B113" t="s">
        <v>13</v>
      </c>
      <c r="C113" t="s">
        <v>12</v>
      </c>
      <c r="D113">
        <v>77</v>
      </c>
      <c r="E113">
        <v>89</v>
      </c>
      <c r="F113">
        <v>98</v>
      </c>
      <c r="G113">
        <v>264</v>
      </c>
      <c r="H113" s="51">
        <v>45404</v>
      </c>
      <c r="K113" s="30" t="str">
        <f t="shared" si="8"/>
        <v>GOOD</v>
      </c>
    </row>
    <row r="114" spans="1:25">
      <c r="A114">
        <v>1</v>
      </c>
      <c r="B114" t="s">
        <v>8</v>
      </c>
      <c r="C114" t="s">
        <v>14</v>
      </c>
      <c r="D114">
        <v>62</v>
      </c>
      <c r="E114">
        <v>55</v>
      </c>
      <c r="F114">
        <v>49</v>
      </c>
      <c r="G114">
        <v>166</v>
      </c>
      <c r="H114" s="51">
        <v>45405</v>
      </c>
    </row>
    <row r="115" spans="1:25" ht="15.6">
      <c r="A115">
        <v>1</v>
      </c>
      <c r="B115" t="s">
        <v>11</v>
      </c>
      <c r="C115" t="s">
        <v>12</v>
      </c>
      <c r="D115">
        <v>54</v>
      </c>
      <c r="E115">
        <v>53</v>
      </c>
      <c r="F115">
        <v>47</v>
      </c>
      <c r="G115">
        <v>154</v>
      </c>
      <c r="H115" s="51">
        <v>45406</v>
      </c>
      <c r="I115">
        <v>17</v>
      </c>
      <c r="J115" s="105" t="s">
        <v>63</v>
      </c>
      <c r="K115" s="105"/>
      <c r="S115" s="101" t="s">
        <v>112</v>
      </c>
      <c r="T115" s="101"/>
      <c r="U115" s="101"/>
    </row>
    <row r="116" spans="1:25" ht="15" thickBot="1">
      <c r="A116">
        <v>0</v>
      </c>
      <c r="B116" t="s">
        <v>13</v>
      </c>
      <c r="C116" t="s">
        <v>9</v>
      </c>
      <c r="D116">
        <v>51</v>
      </c>
      <c r="E116">
        <v>58</v>
      </c>
      <c r="F116">
        <v>54</v>
      </c>
      <c r="G116">
        <v>163</v>
      </c>
      <c r="H116" s="51">
        <v>45407</v>
      </c>
    </row>
    <row r="117" spans="1:25">
      <c r="A117">
        <v>0</v>
      </c>
      <c r="B117" t="s">
        <v>16</v>
      </c>
      <c r="C117" t="s">
        <v>7</v>
      </c>
      <c r="D117">
        <v>99</v>
      </c>
      <c r="E117">
        <v>100</v>
      </c>
      <c r="F117">
        <v>100</v>
      </c>
      <c r="G117">
        <v>299</v>
      </c>
      <c r="H117" s="51">
        <v>45408</v>
      </c>
      <c r="K117" s="33" t="b">
        <f>IFERROR(D91&lt;90,"FALSE")</f>
        <v>1</v>
      </c>
      <c r="S117" s="113" t="s">
        <v>113</v>
      </c>
      <c r="T117" s="113"/>
      <c r="U117" s="113"/>
      <c r="V117" s="113"/>
      <c r="W117" s="113"/>
      <c r="X117" s="113"/>
      <c r="Y117" s="113"/>
    </row>
    <row r="118" spans="1:25">
      <c r="A118">
        <v>1</v>
      </c>
      <c r="B118" t="s">
        <v>8</v>
      </c>
      <c r="C118" t="s">
        <v>14</v>
      </c>
      <c r="D118">
        <v>84</v>
      </c>
      <c r="E118">
        <v>77</v>
      </c>
      <c r="F118">
        <v>74</v>
      </c>
      <c r="G118">
        <v>235</v>
      </c>
      <c r="H118" s="51">
        <v>45409</v>
      </c>
      <c r="K118" s="34" t="b">
        <f t="shared" ref="K118:K119" si="9">IFERROR(D92&lt;90,"FALSE")</f>
        <v>1</v>
      </c>
      <c r="S118" s="113" t="s">
        <v>114</v>
      </c>
      <c r="T118" s="113"/>
      <c r="U118" s="113"/>
      <c r="V118" s="113"/>
      <c r="W118" s="113"/>
      <c r="X118" s="113"/>
    </row>
    <row r="119" spans="1:25" ht="15" thickBot="1">
      <c r="A119">
        <v>0</v>
      </c>
      <c r="B119" t="s">
        <v>6</v>
      </c>
      <c r="C119" t="s">
        <v>7</v>
      </c>
      <c r="D119">
        <v>75</v>
      </c>
      <c r="E119">
        <v>85</v>
      </c>
      <c r="F119">
        <v>82</v>
      </c>
      <c r="G119">
        <v>242</v>
      </c>
      <c r="H119" s="51">
        <v>45410</v>
      </c>
      <c r="K119" s="32" t="b">
        <f t="shared" si="9"/>
        <v>1</v>
      </c>
    </row>
    <row r="120" spans="1:25">
      <c r="A120">
        <v>0</v>
      </c>
      <c r="B120" t="s">
        <v>13</v>
      </c>
      <c r="C120" t="s">
        <v>7</v>
      </c>
      <c r="D120">
        <v>78</v>
      </c>
      <c r="E120">
        <v>82</v>
      </c>
      <c r="F120">
        <v>79</v>
      </c>
      <c r="G120">
        <v>239</v>
      </c>
      <c r="H120" s="51">
        <v>45411</v>
      </c>
    </row>
    <row r="121" spans="1:25" ht="15.6">
      <c r="A121">
        <v>0</v>
      </c>
      <c r="B121" t="s">
        <v>13</v>
      </c>
      <c r="C121" t="s">
        <v>15</v>
      </c>
      <c r="D121">
        <v>51</v>
      </c>
      <c r="E121">
        <v>63</v>
      </c>
      <c r="F121">
        <v>61</v>
      </c>
      <c r="G121">
        <v>175</v>
      </c>
      <c r="H121" s="51">
        <v>45412</v>
      </c>
      <c r="I121">
        <v>18</v>
      </c>
      <c r="J121" s="105" t="s">
        <v>64</v>
      </c>
      <c r="K121" s="105"/>
      <c r="S121" s="94" t="s">
        <v>115</v>
      </c>
      <c r="T121" s="94"/>
      <c r="U121" s="94"/>
    </row>
    <row r="122" spans="1:25" ht="15" thickBot="1">
      <c r="A122">
        <v>0</v>
      </c>
      <c r="B122" t="s">
        <v>8</v>
      </c>
      <c r="C122" t="s">
        <v>9</v>
      </c>
      <c r="D122">
        <v>55</v>
      </c>
      <c r="E122">
        <v>69</v>
      </c>
      <c r="F122">
        <v>65</v>
      </c>
      <c r="G122">
        <v>189</v>
      </c>
      <c r="H122" s="51">
        <v>45413</v>
      </c>
    </row>
    <row r="123" spans="1:25">
      <c r="A123">
        <v>0</v>
      </c>
      <c r="B123" t="s">
        <v>8</v>
      </c>
      <c r="C123" t="s">
        <v>7</v>
      </c>
      <c r="D123">
        <v>79</v>
      </c>
      <c r="E123">
        <v>92</v>
      </c>
      <c r="F123">
        <v>89</v>
      </c>
      <c r="G123">
        <v>260</v>
      </c>
      <c r="H123" s="51">
        <v>45414</v>
      </c>
      <c r="K123" s="220" t="str">
        <f>TRIM(C101)</f>
        <v>some college</v>
      </c>
      <c r="L123" s="221"/>
      <c r="S123" s="113" t="s">
        <v>116</v>
      </c>
      <c r="T123" s="113"/>
      <c r="U123" s="113"/>
      <c r="V123" s="113"/>
      <c r="W123" s="113"/>
      <c r="X123" s="113"/>
      <c r="Y123" s="113"/>
    </row>
    <row r="124" spans="1:25">
      <c r="A124">
        <v>1</v>
      </c>
      <c r="B124" t="s">
        <v>6</v>
      </c>
      <c r="C124" t="s">
        <v>12</v>
      </c>
      <c r="D124">
        <v>91</v>
      </c>
      <c r="E124">
        <v>89</v>
      </c>
      <c r="F124">
        <v>92</v>
      </c>
      <c r="G124">
        <v>272</v>
      </c>
      <c r="H124" s="51">
        <v>45415</v>
      </c>
      <c r="K124" s="222" t="str">
        <f t="shared" ref="K124:K125" si="10">TRIM(C102)</f>
        <v>bachelor's degree</v>
      </c>
      <c r="L124" s="223"/>
      <c r="S124" s="113" t="s">
        <v>117</v>
      </c>
      <c r="T124" s="113"/>
    </row>
    <row r="125" spans="1:25" ht="15" thickBot="1">
      <c r="A125">
        <v>0</v>
      </c>
      <c r="B125" t="s">
        <v>8</v>
      </c>
      <c r="C125" t="s">
        <v>9</v>
      </c>
      <c r="D125">
        <v>88</v>
      </c>
      <c r="E125">
        <v>93</v>
      </c>
      <c r="F125">
        <v>93</v>
      </c>
      <c r="G125">
        <v>274</v>
      </c>
      <c r="H125" s="51">
        <v>45416</v>
      </c>
      <c r="K125" s="212" t="str">
        <f t="shared" si="10"/>
        <v>some college</v>
      </c>
      <c r="L125" s="213"/>
    </row>
    <row r="126" spans="1:25">
      <c r="A126">
        <v>1</v>
      </c>
      <c r="B126" t="s">
        <v>13</v>
      </c>
      <c r="C126" t="s">
        <v>14</v>
      </c>
      <c r="D126">
        <v>63</v>
      </c>
      <c r="E126">
        <v>57</v>
      </c>
      <c r="F126">
        <v>56</v>
      </c>
      <c r="G126">
        <v>176</v>
      </c>
      <c r="H126" s="51">
        <v>45417</v>
      </c>
    </row>
    <row r="127" spans="1:25" ht="15.6">
      <c r="A127">
        <v>1</v>
      </c>
      <c r="B127" t="s">
        <v>16</v>
      </c>
      <c r="C127" t="s">
        <v>9</v>
      </c>
      <c r="D127">
        <v>83</v>
      </c>
      <c r="E127">
        <v>80</v>
      </c>
      <c r="F127">
        <v>73</v>
      </c>
      <c r="G127">
        <v>236</v>
      </c>
      <c r="H127" s="51">
        <v>45418</v>
      </c>
      <c r="I127">
        <v>19</v>
      </c>
      <c r="J127" s="105" t="s">
        <v>65</v>
      </c>
      <c r="K127" s="105"/>
      <c r="S127" s="93" t="s">
        <v>118</v>
      </c>
      <c r="T127" s="93"/>
      <c r="U127" s="93"/>
    </row>
    <row r="128" spans="1:25" ht="15" thickBot="1">
      <c r="A128">
        <v>0</v>
      </c>
      <c r="B128" t="s">
        <v>6</v>
      </c>
      <c r="C128" t="s">
        <v>14</v>
      </c>
      <c r="D128">
        <v>87</v>
      </c>
      <c r="E128">
        <v>95</v>
      </c>
      <c r="F128">
        <v>86</v>
      </c>
      <c r="G128">
        <v>268</v>
      </c>
      <c r="H128" s="51">
        <v>45419</v>
      </c>
    </row>
    <row r="129" spans="1:25">
      <c r="A129">
        <v>1</v>
      </c>
      <c r="B129" t="s">
        <v>6</v>
      </c>
      <c r="C129" t="s">
        <v>15</v>
      </c>
      <c r="D129">
        <v>72</v>
      </c>
      <c r="E129">
        <v>68</v>
      </c>
      <c r="F129">
        <v>67</v>
      </c>
      <c r="G129">
        <v>207</v>
      </c>
      <c r="H129" s="51">
        <v>45420</v>
      </c>
      <c r="K129" s="214" t="str">
        <f>PROPER(C101)</f>
        <v>Some College</v>
      </c>
      <c r="L129" s="215"/>
      <c r="S129" s="113" t="s">
        <v>119</v>
      </c>
      <c r="T129" s="113"/>
      <c r="U129" s="113"/>
      <c r="V129" s="113"/>
      <c r="W129" s="113"/>
      <c r="X129" s="113"/>
      <c r="Y129" s="113"/>
    </row>
    <row r="130" spans="1:25">
      <c r="A130">
        <v>1</v>
      </c>
      <c r="B130" t="s">
        <v>13</v>
      </c>
      <c r="C130" t="s">
        <v>9</v>
      </c>
      <c r="D130">
        <v>65</v>
      </c>
      <c r="E130">
        <v>77</v>
      </c>
      <c r="F130">
        <v>74</v>
      </c>
      <c r="G130">
        <v>216</v>
      </c>
      <c r="H130" s="51">
        <v>45421</v>
      </c>
      <c r="K130" s="216" t="str">
        <f t="shared" ref="K130:K131" si="11">PROPER(C102)</f>
        <v>Bachelor'S Degree</v>
      </c>
      <c r="L130" s="217"/>
      <c r="S130" s="113" t="s">
        <v>120</v>
      </c>
      <c r="T130" s="113"/>
      <c r="U130" s="113"/>
      <c r="V130" s="113"/>
      <c r="W130" s="113"/>
    </row>
    <row r="131" spans="1:25" ht="15" thickBot="1">
      <c r="A131">
        <v>1</v>
      </c>
      <c r="B131" t="s">
        <v>13</v>
      </c>
      <c r="C131" t="s">
        <v>10</v>
      </c>
      <c r="D131">
        <v>82</v>
      </c>
      <c r="E131">
        <v>82</v>
      </c>
      <c r="F131">
        <v>74</v>
      </c>
      <c r="G131">
        <v>238</v>
      </c>
      <c r="H131" s="51">
        <v>45422</v>
      </c>
      <c r="K131" s="218" t="str">
        <f t="shared" si="11"/>
        <v>Some College</v>
      </c>
      <c r="L131" s="219"/>
    </row>
  </sheetData>
  <mergeCells count="205">
    <mergeCell ref="S123:Y123"/>
    <mergeCell ref="S124:T124"/>
    <mergeCell ref="S127:U127"/>
    <mergeCell ref="S129:Y129"/>
    <mergeCell ref="S130:W130"/>
    <mergeCell ref="S19:W19"/>
    <mergeCell ref="S23:U23"/>
    <mergeCell ref="S25:W25"/>
    <mergeCell ref="S28:U28"/>
    <mergeCell ref="S30:W30"/>
    <mergeCell ref="S34:U34"/>
    <mergeCell ref="S36:X36"/>
    <mergeCell ref="S40:U40"/>
    <mergeCell ref="S42:X42"/>
    <mergeCell ref="S46:U46"/>
    <mergeCell ref="S48:W48"/>
    <mergeCell ref="S102:Y102"/>
    <mergeCell ref="S103:V103"/>
    <mergeCell ref="S108:U108"/>
    <mergeCell ref="S110:Y110"/>
    <mergeCell ref="S115:U115"/>
    <mergeCell ref="S117:Y117"/>
    <mergeCell ref="S118:X118"/>
    <mergeCell ref="S121:U121"/>
    <mergeCell ref="K125:L125"/>
    <mergeCell ref="J127:K127"/>
    <mergeCell ref="K129:L129"/>
    <mergeCell ref="K130:L130"/>
    <mergeCell ref="K131:L131"/>
    <mergeCell ref="J108:K108"/>
    <mergeCell ref="J115:K115"/>
    <mergeCell ref="J121:K121"/>
    <mergeCell ref="K123:L123"/>
    <mergeCell ref="K124:L124"/>
    <mergeCell ref="J74:K74"/>
    <mergeCell ref="J76:K76"/>
    <mergeCell ref="L76:N76"/>
    <mergeCell ref="O76:R76"/>
    <mergeCell ref="J80:K80"/>
    <mergeCell ref="L80:N80"/>
    <mergeCell ref="J77:K77"/>
    <mergeCell ref="J78:K78"/>
    <mergeCell ref="J79:K79"/>
    <mergeCell ref="O80:R80"/>
    <mergeCell ref="L77:N77"/>
    <mergeCell ref="L78:N78"/>
    <mergeCell ref="L79:N79"/>
    <mergeCell ref="O77:R77"/>
    <mergeCell ref="O78:R78"/>
    <mergeCell ref="O79:R79"/>
    <mergeCell ref="O70:P70"/>
    <mergeCell ref="O71:P71"/>
    <mergeCell ref="O72:P72"/>
    <mergeCell ref="J67:K67"/>
    <mergeCell ref="J69:K69"/>
    <mergeCell ref="O69:P69"/>
    <mergeCell ref="L69:N69"/>
    <mergeCell ref="J70:K70"/>
    <mergeCell ref="J71:K71"/>
    <mergeCell ref="J72:K72"/>
    <mergeCell ref="L70:N70"/>
    <mergeCell ref="L71:N71"/>
    <mergeCell ref="L72:N72"/>
    <mergeCell ref="Q62:R62"/>
    <mergeCell ref="J64:K64"/>
    <mergeCell ref="J65:K65"/>
    <mergeCell ref="L63:M63"/>
    <mergeCell ref="L64:M64"/>
    <mergeCell ref="L65:M65"/>
    <mergeCell ref="J63:K63"/>
    <mergeCell ref="Q64:R64"/>
    <mergeCell ref="Q65:R65"/>
    <mergeCell ref="N63:P63"/>
    <mergeCell ref="N64:P64"/>
    <mergeCell ref="N65:P65"/>
    <mergeCell ref="Q63:R63"/>
    <mergeCell ref="J62:K62"/>
    <mergeCell ref="L62:M62"/>
    <mergeCell ref="N62:P62"/>
    <mergeCell ref="K2:M2"/>
    <mergeCell ref="J5:K5"/>
    <mergeCell ref="J11:K11"/>
    <mergeCell ref="J17:K17"/>
    <mergeCell ref="J23:K23"/>
    <mergeCell ref="J82:K82"/>
    <mergeCell ref="M84:N84"/>
    <mergeCell ref="J84:K84"/>
    <mergeCell ref="J85:K85"/>
    <mergeCell ref="J29:K29"/>
    <mergeCell ref="K31:M31"/>
    <mergeCell ref="J34:K34"/>
    <mergeCell ref="J40:K40"/>
    <mergeCell ref="K48:L48"/>
    <mergeCell ref="K49:L49"/>
    <mergeCell ref="K50:L50"/>
    <mergeCell ref="J52:K52"/>
    <mergeCell ref="K42:M42"/>
    <mergeCell ref="K43:M43"/>
    <mergeCell ref="K44:M44"/>
    <mergeCell ref="J46:K46"/>
    <mergeCell ref="N57:P57"/>
    <mergeCell ref="N58:P58"/>
    <mergeCell ref="J60:K60"/>
    <mergeCell ref="J107:K107"/>
    <mergeCell ref="J86:K86"/>
    <mergeCell ref="L85:N85"/>
    <mergeCell ref="L86:N86"/>
    <mergeCell ref="J88:K88"/>
    <mergeCell ref="K90:L90"/>
    <mergeCell ref="K91:L91"/>
    <mergeCell ref="K92:L92"/>
    <mergeCell ref="K93:L93"/>
    <mergeCell ref="K94:L94"/>
    <mergeCell ref="S5:T5"/>
    <mergeCell ref="S11:U11"/>
    <mergeCell ref="S13:W13"/>
    <mergeCell ref="S17:U17"/>
    <mergeCell ref="S7:W7"/>
    <mergeCell ref="AD101:AE101"/>
    <mergeCell ref="K95:L95"/>
    <mergeCell ref="K96:L96"/>
    <mergeCell ref="K97:L97"/>
    <mergeCell ref="K98:L98"/>
    <mergeCell ref="J100:K100"/>
    <mergeCell ref="J54:K54"/>
    <mergeCell ref="N54:P54"/>
    <mergeCell ref="L54:M54"/>
    <mergeCell ref="J55:K55"/>
    <mergeCell ref="J56:K56"/>
    <mergeCell ref="N55:P55"/>
    <mergeCell ref="N56:P56"/>
    <mergeCell ref="J57:K57"/>
    <mergeCell ref="J58:K58"/>
    <mergeCell ref="L55:M55"/>
    <mergeCell ref="L56:M56"/>
    <mergeCell ref="L57:M57"/>
    <mergeCell ref="L58:M58"/>
    <mergeCell ref="S100:U100"/>
    <mergeCell ref="S76:Y76"/>
    <mergeCell ref="S82:U82"/>
    <mergeCell ref="S84:Y84"/>
    <mergeCell ref="S88:U88"/>
    <mergeCell ref="S90:Y90"/>
    <mergeCell ref="S91:T91"/>
    <mergeCell ref="S54:U54"/>
    <mergeCell ref="S56:X56"/>
    <mergeCell ref="S60:U60"/>
    <mergeCell ref="S62:Y62"/>
    <mergeCell ref="S68:U68"/>
    <mergeCell ref="S70:Y70"/>
    <mergeCell ref="S74:U74"/>
    <mergeCell ref="AB5:AC5"/>
    <mergeCell ref="AB11:AC11"/>
    <mergeCell ref="AB17:AC17"/>
    <mergeCell ref="AB23:AC23"/>
    <mergeCell ref="AB27:AC27"/>
    <mergeCell ref="AB33:AC33"/>
    <mergeCell ref="AB39:AC39"/>
    <mergeCell ref="AB45:AC45"/>
    <mergeCell ref="AB53:AC53"/>
    <mergeCell ref="AB59:AC59"/>
    <mergeCell ref="AB65:AC65"/>
    <mergeCell ref="AB69:AC69"/>
    <mergeCell ref="AB73:AC73"/>
    <mergeCell ref="AB79:AC79"/>
    <mergeCell ref="AB85:AC85"/>
    <mergeCell ref="AA87:AB87"/>
    <mergeCell ref="AA88:AB88"/>
    <mergeCell ref="AA89:AB89"/>
    <mergeCell ref="AH5:AJ5"/>
    <mergeCell ref="AH7:AN7"/>
    <mergeCell ref="AH8:AJ8"/>
    <mergeCell ref="AH11:AJ11"/>
    <mergeCell ref="AH13:AO13"/>
    <mergeCell ref="AH14:AJ14"/>
    <mergeCell ref="AH17:AJ17"/>
    <mergeCell ref="AH19:AQ19"/>
    <mergeCell ref="AH23:AK23"/>
    <mergeCell ref="AH25:AQ25"/>
    <mergeCell ref="AH27:AJ27"/>
    <mergeCell ref="AH29:AL29"/>
    <mergeCell ref="AH33:AJ33"/>
    <mergeCell ref="AH35:AL35"/>
    <mergeCell ref="AH39:AJ39"/>
    <mergeCell ref="AH41:AM41"/>
    <mergeCell ref="AH45:AJ45"/>
    <mergeCell ref="AH47:AL47"/>
    <mergeCell ref="AH75:AN75"/>
    <mergeCell ref="AH76:AL76"/>
    <mergeCell ref="AH91:AJ91"/>
    <mergeCell ref="AH93:AP93"/>
    <mergeCell ref="AH94:AJ94"/>
    <mergeCell ref="AH53:AJ53"/>
    <mergeCell ref="AH59:AJ59"/>
    <mergeCell ref="AH61:AM61"/>
    <mergeCell ref="AH65:AJ65"/>
    <mergeCell ref="AH67:AL67"/>
    <mergeCell ref="AH69:AJ69"/>
    <mergeCell ref="AH71:AK71"/>
    <mergeCell ref="AH73:AJ73"/>
    <mergeCell ref="AH79:AJ79"/>
    <mergeCell ref="AH81:AN81"/>
    <mergeCell ref="AH85:AJ85"/>
    <mergeCell ref="AH87:AN87"/>
    <mergeCell ref="AH88:AK88"/>
  </mergeCells>
  <dataValidations count="1">
    <dataValidation type="list" allowBlank="1" showInputMessage="1" showErrorMessage="1" sqref="AC14:AC15">
      <formula1>$C$2:$C$7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0"/>
  <sheetViews>
    <sheetView tabSelected="1" topLeftCell="D65" workbookViewId="0">
      <selection activeCell="U84" sqref="U84"/>
    </sheetView>
  </sheetViews>
  <sheetFormatPr defaultRowHeight="14.4"/>
  <cols>
    <col min="2" max="2" width="16.6640625" customWidth="1"/>
    <col min="3" max="3" width="37.33203125" customWidth="1"/>
    <col min="4" max="4" width="17.21875" customWidth="1"/>
    <col min="5" max="5" width="17.88671875" customWidth="1"/>
    <col min="6" max="6" width="16.5546875" customWidth="1"/>
    <col min="7" max="7" width="16.109375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12" ht="28.2">
      <c r="A2">
        <v>0</v>
      </c>
      <c r="B2" t="s">
        <v>6</v>
      </c>
      <c r="C2" t="s">
        <v>7</v>
      </c>
      <c r="D2">
        <v>72</v>
      </c>
      <c r="E2">
        <v>72</v>
      </c>
      <c r="F2">
        <v>74</v>
      </c>
      <c r="G2">
        <v>218</v>
      </c>
      <c r="K2" s="228" t="s">
        <v>56</v>
      </c>
      <c r="L2" s="228"/>
    </row>
    <row r="3" spans="1:12">
      <c r="A3">
        <v>0</v>
      </c>
      <c r="B3" t="s">
        <v>8</v>
      </c>
      <c r="C3" t="s">
        <v>9</v>
      </c>
      <c r="D3">
        <v>69</v>
      </c>
      <c r="E3">
        <v>90</v>
      </c>
      <c r="F3">
        <v>88</v>
      </c>
      <c r="G3">
        <v>247</v>
      </c>
    </row>
    <row r="4" spans="1:12">
      <c r="A4">
        <v>0</v>
      </c>
      <c r="B4" t="s">
        <v>6</v>
      </c>
      <c r="C4" t="s">
        <v>10</v>
      </c>
      <c r="D4">
        <v>90</v>
      </c>
      <c r="E4">
        <v>95</v>
      </c>
      <c r="F4">
        <v>93</v>
      </c>
      <c r="G4">
        <v>278</v>
      </c>
    </row>
    <row r="5" spans="1:12" ht="15.6">
      <c r="A5">
        <v>1</v>
      </c>
      <c r="B5" t="s">
        <v>11</v>
      </c>
      <c r="C5" t="s">
        <v>12</v>
      </c>
      <c r="D5">
        <v>47</v>
      </c>
      <c r="E5">
        <v>57</v>
      </c>
      <c r="F5">
        <v>44</v>
      </c>
      <c r="G5">
        <v>148</v>
      </c>
      <c r="J5">
        <v>1</v>
      </c>
      <c r="K5" s="26" t="s">
        <v>57</v>
      </c>
    </row>
    <row r="6" spans="1:12">
      <c r="A6">
        <v>1</v>
      </c>
      <c r="B6" t="s">
        <v>8</v>
      </c>
      <c r="C6" t="s">
        <v>9</v>
      </c>
      <c r="D6">
        <v>76</v>
      </c>
      <c r="E6">
        <v>78</v>
      </c>
      <c r="F6">
        <v>75</v>
      </c>
      <c r="G6">
        <v>229</v>
      </c>
    </row>
    <row r="7" spans="1:12">
      <c r="A7">
        <v>0</v>
      </c>
      <c r="B7" t="s">
        <v>6</v>
      </c>
      <c r="C7" t="s">
        <v>12</v>
      </c>
      <c r="D7">
        <v>71</v>
      </c>
      <c r="E7">
        <v>83</v>
      </c>
      <c r="F7">
        <v>78</v>
      </c>
      <c r="G7">
        <v>232</v>
      </c>
    </row>
    <row r="8" spans="1:12">
      <c r="A8">
        <v>0</v>
      </c>
      <c r="B8" t="s">
        <v>6</v>
      </c>
      <c r="C8" t="s">
        <v>9</v>
      </c>
      <c r="D8">
        <v>88</v>
      </c>
      <c r="E8">
        <v>95</v>
      </c>
      <c r="F8">
        <v>92</v>
      </c>
      <c r="G8">
        <v>275</v>
      </c>
    </row>
    <row r="9" spans="1:12">
      <c r="A9">
        <v>1</v>
      </c>
      <c r="B9" t="s">
        <v>6</v>
      </c>
      <c r="C9" t="s">
        <v>9</v>
      </c>
      <c r="D9">
        <v>40</v>
      </c>
      <c r="E9">
        <v>43</v>
      </c>
      <c r="F9">
        <v>39</v>
      </c>
      <c r="G9">
        <v>122</v>
      </c>
    </row>
    <row r="10" spans="1:12">
      <c r="A10">
        <v>1</v>
      </c>
      <c r="B10" t="s">
        <v>13</v>
      </c>
      <c r="C10" t="s">
        <v>14</v>
      </c>
      <c r="D10">
        <v>64</v>
      </c>
      <c r="E10">
        <v>64</v>
      </c>
      <c r="F10">
        <v>67</v>
      </c>
      <c r="G10">
        <v>195</v>
      </c>
    </row>
    <row r="11" spans="1:12">
      <c r="A11">
        <v>0</v>
      </c>
      <c r="B11" t="s">
        <v>6</v>
      </c>
      <c r="C11" t="s">
        <v>14</v>
      </c>
      <c r="D11">
        <v>38</v>
      </c>
      <c r="E11">
        <v>60</v>
      </c>
      <c r="F11">
        <v>50</v>
      </c>
      <c r="G11">
        <v>148</v>
      </c>
    </row>
    <row r="12" spans="1:12">
      <c r="A12">
        <v>1</v>
      </c>
      <c r="B12" t="s">
        <v>8</v>
      </c>
      <c r="C12" t="s">
        <v>12</v>
      </c>
      <c r="D12">
        <v>58</v>
      </c>
      <c r="E12">
        <v>54</v>
      </c>
      <c r="F12">
        <v>52</v>
      </c>
      <c r="G12">
        <v>164</v>
      </c>
    </row>
    <row r="13" spans="1:12">
      <c r="A13">
        <v>1</v>
      </c>
      <c r="B13" t="s">
        <v>13</v>
      </c>
      <c r="C13" t="s">
        <v>12</v>
      </c>
      <c r="D13">
        <v>40</v>
      </c>
      <c r="E13">
        <v>52</v>
      </c>
      <c r="F13">
        <v>43</v>
      </c>
      <c r="G13">
        <v>135</v>
      </c>
    </row>
    <row r="14" spans="1:12">
      <c r="A14">
        <v>0</v>
      </c>
      <c r="B14" t="s">
        <v>6</v>
      </c>
      <c r="C14" t="s">
        <v>14</v>
      </c>
      <c r="D14">
        <v>65</v>
      </c>
      <c r="E14">
        <v>81</v>
      </c>
      <c r="F14">
        <v>73</v>
      </c>
      <c r="G14">
        <v>219</v>
      </c>
    </row>
    <row r="15" spans="1:12">
      <c r="A15">
        <v>1</v>
      </c>
      <c r="B15" t="s">
        <v>11</v>
      </c>
      <c r="C15" t="s">
        <v>9</v>
      </c>
      <c r="D15">
        <v>78</v>
      </c>
      <c r="E15">
        <v>72</v>
      </c>
      <c r="F15">
        <v>70</v>
      </c>
      <c r="G15">
        <v>220</v>
      </c>
    </row>
    <row r="16" spans="1:12">
      <c r="A16">
        <v>0</v>
      </c>
      <c r="B16" t="s">
        <v>11</v>
      </c>
      <c r="C16" t="s">
        <v>10</v>
      </c>
      <c r="D16">
        <v>50</v>
      </c>
      <c r="E16">
        <v>53</v>
      </c>
      <c r="F16">
        <v>58</v>
      </c>
      <c r="G16">
        <v>161</v>
      </c>
    </row>
    <row r="17" spans="1:12">
      <c r="A17">
        <v>0</v>
      </c>
      <c r="B17" t="s">
        <v>8</v>
      </c>
      <c r="C17" t="s">
        <v>15</v>
      </c>
      <c r="D17">
        <v>69</v>
      </c>
      <c r="E17">
        <v>75</v>
      </c>
      <c r="F17">
        <v>78</v>
      </c>
      <c r="G17">
        <v>222</v>
      </c>
    </row>
    <row r="18" spans="1:12">
      <c r="A18">
        <v>1</v>
      </c>
      <c r="B18" t="s">
        <v>8</v>
      </c>
      <c r="C18" t="s">
        <v>14</v>
      </c>
      <c r="D18">
        <v>88</v>
      </c>
      <c r="E18">
        <v>89</v>
      </c>
      <c r="F18">
        <v>86</v>
      </c>
      <c r="G18">
        <v>263</v>
      </c>
    </row>
    <row r="19" spans="1:12">
      <c r="A19">
        <v>0</v>
      </c>
      <c r="B19" t="s">
        <v>6</v>
      </c>
      <c r="C19" t="s">
        <v>15</v>
      </c>
      <c r="D19">
        <v>18</v>
      </c>
      <c r="E19">
        <v>32</v>
      </c>
      <c r="F19">
        <v>28</v>
      </c>
      <c r="G19">
        <v>78</v>
      </c>
    </row>
    <row r="20" spans="1:12">
      <c r="A20">
        <v>1</v>
      </c>
      <c r="B20" t="s">
        <v>8</v>
      </c>
      <c r="C20" t="s">
        <v>10</v>
      </c>
      <c r="D20">
        <v>46</v>
      </c>
      <c r="E20">
        <v>42</v>
      </c>
      <c r="F20">
        <v>46</v>
      </c>
      <c r="G20">
        <v>134</v>
      </c>
    </row>
    <row r="21" spans="1:12">
      <c r="A21">
        <v>0</v>
      </c>
      <c r="B21" t="s">
        <v>8</v>
      </c>
      <c r="C21" t="s">
        <v>12</v>
      </c>
      <c r="D21">
        <v>54</v>
      </c>
      <c r="E21">
        <v>58</v>
      </c>
      <c r="F21">
        <v>61</v>
      </c>
      <c r="G21">
        <v>173</v>
      </c>
    </row>
    <row r="22" spans="1:12">
      <c r="A22">
        <v>1</v>
      </c>
      <c r="B22" t="s">
        <v>13</v>
      </c>
      <c r="C22" t="s">
        <v>14</v>
      </c>
      <c r="D22">
        <v>66</v>
      </c>
      <c r="E22">
        <v>69</v>
      </c>
      <c r="F22">
        <v>63</v>
      </c>
      <c r="G22">
        <v>198</v>
      </c>
    </row>
    <row r="23" spans="1:12" ht="15.6">
      <c r="A23">
        <v>0</v>
      </c>
      <c r="B23" t="s">
        <v>6</v>
      </c>
      <c r="C23" t="s">
        <v>9</v>
      </c>
      <c r="D23">
        <v>65</v>
      </c>
      <c r="E23">
        <v>75</v>
      </c>
      <c r="F23">
        <v>70</v>
      </c>
      <c r="G23">
        <v>210</v>
      </c>
      <c r="J23">
        <v>2</v>
      </c>
      <c r="K23" s="105" t="s">
        <v>58</v>
      </c>
      <c r="L23" s="105"/>
    </row>
    <row r="24" spans="1:12">
      <c r="A24">
        <v>1</v>
      </c>
      <c r="B24" t="s">
        <v>13</v>
      </c>
      <c r="C24" t="s">
        <v>9</v>
      </c>
      <c r="D24">
        <v>44</v>
      </c>
      <c r="E24">
        <v>54</v>
      </c>
      <c r="F24">
        <v>53</v>
      </c>
      <c r="G24">
        <v>151</v>
      </c>
    </row>
    <row r="25" spans="1:12">
      <c r="A25">
        <v>0</v>
      </c>
      <c r="B25" t="s">
        <v>8</v>
      </c>
      <c r="C25" s="27" t="s">
        <v>15</v>
      </c>
      <c r="D25">
        <v>69</v>
      </c>
      <c r="E25">
        <v>73</v>
      </c>
      <c r="F25">
        <v>73</v>
      </c>
      <c r="G25">
        <v>215</v>
      </c>
    </row>
    <row r="26" spans="1:12">
      <c r="A26">
        <v>1</v>
      </c>
      <c r="B26" t="s">
        <v>13</v>
      </c>
      <c r="C26" t="s">
        <v>7</v>
      </c>
      <c r="D26">
        <v>74</v>
      </c>
      <c r="E26">
        <v>71</v>
      </c>
      <c r="F26">
        <v>80</v>
      </c>
      <c r="G26">
        <v>225</v>
      </c>
    </row>
    <row r="27" spans="1:12">
      <c r="A27">
        <v>1</v>
      </c>
      <c r="B27" t="s">
        <v>11</v>
      </c>
      <c r="C27" t="s">
        <v>10</v>
      </c>
      <c r="D27">
        <v>73</v>
      </c>
      <c r="E27">
        <v>74</v>
      </c>
      <c r="F27">
        <v>72</v>
      </c>
      <c r="G27">
        <v>219</v>
      </c>
    </row>
    <row r="28" spans="1:12">
      <c r="A28">
        <v>1</v>
      </c>
      <c r="B28" t="s">
        <v>6</v>
      </c>
      <c r="C28" t="s">
        <v>9</v>
      </c>
      <c r="D28">
        <v>69</v>
      </c>
      <c r="E28">
        <v>54</v>
      </c>
      <c r="F28">
        <v>55</v>
      </c>
      <c r="G28">
        <v>178</v>
      </c>
    </row>
    <row r="29" spans="1:12">
      <c r="A29">
        <v>0</v>
      </c>
      <c r="B29" t="s">
        <v>8</v>
      </c>
      <c r="C29" t="s">
        <v>7</v>
      </c>
      <c r="D29">
        <v>67</v>
      </c>
      <c r="E29">
        <v>69</v>
      </c>
      <c r="F29">
        <v>75</v>
      </c>
      <c r="G29">
        <v>211</v>
      </c>
    </row>
    <row r="30" spans="1:12">
      <c r="A30">
        <v>1</v>
      </c>
      <c r="B30" t="s">
        <v>8</v>
      </c>
      <c r="C30" t="s">
        <v>14</v>
      </c>
      <c r="D30">
        <v>70</v>
      </c>
      <c r="E30">
        <v>70</v>
      </c>
      <c r="F30">
        <v>65</v>
      </c>
      <c r="G30">
        <v>205</v>
      </c>
    </row>
    <row r="31" spans="1:12">
      <c r="A31">
        <v>0</v>
      </c>
      <c r="B31" t="s">
        <v>13</v>
      </c>
      <c r="C31" t="s">
        <v>10</v>
      </c>
      <c r="D31">
        <v>62</v>
      </c>
      <c r="E31">
        <v>70</v>
      </c>
      <c r="F31">
        <v>75</v>
      </c>
      <c r="G31">
        <v>207</v>
      </c>
    </row>
    <row r="32" spans="1:12">
      <c r="A32">
        <v>0</v>
      </c>
      <c r="B32" t="s">
        <v>13</v>
      </c>
      <c r="C32" t="s">
        <v>9</v>
      </c>
      <c r="D32">
        <v>69</v>
      </c>
      <c r="E32">
        <v>74</v>
      </c>
      <c r="F32">
        <v>74</v>
      </c>
      <c r="G32">
        <v>217</v>
      </c>
    </row>
    <row r="33" spans="1:12">
      <c r="A33">
        <v>0</v>
      </c>
      <c r="B33" t="s">
        <v>6</v>
      </c>
      <c r="C33" t="s">
        <v>9</v>
      </c>
      <c r="D33">
        <v>63</v>
      </c>
      <c r="E33">
        <v>65</v>
      </c>
      <c r="F33">
        <v>61</v>
      </c>
      <c r="G33">
        <v>189</v>
      </c>
    </row>
    <row r="34" spans="1:12">
      <c r="A34">
        <v>0</v>
      </c>
      <c r="B34" t="s">
        <v>16</v>
      </c>
      <c r="C34" t="s">
        <v>10</v>
      </c>
      <c r="D34">
        <v>56</v>
      </c>
      <c r="E34">
        <v>72</v>
      </c>
      <c r="F34">
        <v>65</v>
      </c>
      <c r="G34">
        <v>193</v>
      </c>
    </row>
    <row r="35" spans="1:12">
      <c r="A35">
        <v>1</v>
      </c>
      <c r="B35" t="s">
        <v>13</v>
      </c>
      <c r="C35" t="s">
        <v>9</v>
      </c>
      <c r="D35">
        <v>40</v>
      </c>
      <c r="E35">
        <v>42</v>
      </c>
      <c r="F35">
        <v>38</v>
      </c>
      <c r="G35">
        <v>120</v>
      </c>
    </row>
    <row r="36" spans="1:12">
      <c r="A36">
        <v>1</v>
      </c>
      <c r="B36" t="s">
        <v>16</v>
      </c>
      <c r="C36" t="s">
        <v>9</v>
      </c>
      <c r="D36">
        <v>97</v>
      </c>
      <c r="E36">
        <v>87</v>
      </c>
      <c r="F36">
        <v>82</v>
      </c>
      <c r="G36">
        <v>266</v>
      </c>
    </row>
    <row r="37" spans="1:12">
      <c r="A37">
        <v>1</v>
      </c>
      <c r="B37" t="s">
        <v>16</v>
      </c>
      <c r="C37" t="s">
        <v>12</v>
      </c>
      <c r="D37">
        <v>81</v>
      </c>
      <c r="E37">
        <v>81</v>
      </c>
      <c r="F37">
        <v>79</v>
      </c>
      <c r="G37">
        <v>241</v>
      </c>
    </row>
    <row r="38" spans="1:12">
      <c r="A38">
        <v>0</v>
      </c>
      <c r="B38" t="s">
        <v>13</v>
      </c>
      <c r="C38" t="s">
        <v>12</v>
      </c>
      <c r="D38">
        <v>74</v>
      </c>
      <c r="E38">
        <v>81</v>
      </c>
      <c r="F38">
        <v>83</v>
      </c>
      <c r="G38">
        <v>238</v>
      </c>
    </row>
    <row r="39" spans="1:12">
      <c r="A39">
        <v>0</v>
      </c>
      <c r="B39" t="s">
        <v>13</v>
      </c>
      <c r="C39" t="s">
        <v>15</v>
      </c>
      <c r="D39">
        <v>50</v>
      </c>
      <c r="E39">
        <v>64</v>
      </c>
      <c r="F39">
        <v>59</v>
      </c>
      <c r="G39">
        <v>173</v>
      </c>
    </row>
    <row r="40" spans="1:12">
      <c r="A40">
        <v>0</v>
      </c>
      <c r="B40" t="s">
        <v>13</v>
      </c>
      <c r="C40" t="s">
        <v>12</v>
      </c>
      <c r="D40">
        <v>75</v>
      </c>
      <c r="E40">
        <v>90</v>
      </c>
      <c r="F40">
        <v>88</v>
      </c>
      <c r="G40">
        <v>253</v>
      </c>
    </row>
    <row r="41" spans="1:12" ht="18">
      <c r="A41">
        <v>1</v>
      </c>
      <c r="B41" t="s">
        <v>6</v>
      </c>
      <c r="C41" t="s">
        <v>12</v>
      </c>
      <c r="D41">
        <v>57</v>
      </c>
      <c r="E41">
        <v>56</v>
      </c>
      <c r="F41">
        <v>57</v>
      </c>
      <c r="G41">
        <v>170</v>
      </c>
      <c r="J41">
        <v>3</v>
      </c>
      <c r="K41" s="229" t="s">
        <v>59</v>
      </c>
      <c r="L41" s="229"/>
    </row>
    <row r="42" spans="1:12">
      <c r="A42">
        <v>1</v>
      </c>
      <c r="B42" t="s">
        <v>8</v>
      </c>
      <c r="C42" t="s">
        <v>12</v>
      </c>
      <c r="D42">
        <v>55</v>
      </c>
      <c r="E42">
        <v>61</v>
      </c>
      <c r="F42">
        <v>54</v>
      </c>
      <c r="G42">
        <v>170</v>
      </c>
    </row>
    <row r="43" spans="1:12">
      <c r="A43">
        <v>0</v>
      </c>
      <c r="B43" t="s">
        <v>8</v>
      </c>
      <c r="C43" t="s">
        <v>12</v>
      </c>
      <c r="D43">
        <v>58</v>
      </c>
      <c r="E43">
        <v>73</v>
      </c>
      <c r="F43">
        <v>68</v>
      </c>
      <c r="G43">
        <v>199</v>
      </c>
    </row>
    <row r="44" spans="1:12">
      <c r="A44">
        <v>0</v>
      </c>
      <c r="B44" t="s">
        <v>6</v>
      </c>
      <c r="C44" t="s">
        <v>12</v>
      </c>
      <c r="D44">
        <v>53</v>
      </c>
      <c r="E44">
        <v>58</v>
      </c>
      <c r="F44">
        <v>65</v>
      </c>
      <c r="G44">
        <v>176</v>
      </c>
    </row>
    <row r="45" spans="1:12">
      <c r="A45">
        <v>1</v>
      </c>
      <c r="B45" t="s">
        <v>6</v>
      </c>
      <c r="C45" t="s">
        <v>9</v>
      </c>
      <c r="D45">
        <v>59</v>
      </c>
      <c r="E45">
        <v>65</v>
      </c>
      <c r="F45">
        <v>66</v>
      </c>
      <c r="G45">
        <v>190</v>
      </c>
    </row>
    <row r="46" spans="1:12">
      <c r="A46">
        <v>0</v>
      </c>
      <c r="B46" t="s">
        <v>16</v>
      </c>
      <c r="C46" t="s">
        <v>12</v>
      </c>
      <c r="D46">
        <v>50</v>
      </c>
      <c r="E46">
        <v>56</v>
      </c>
      <c r="F46">
        <v>54</v>
      </c>
      <c r="G46">
        <v>160</v>
      </c>
    </row>
    <row r="47" spans="1:12">
      <c r="A47">
        <v>1</v>
      </c>
      <c r="B47" t="s">
        <v>6</v>
      </c>
      <c r="C47" t="s">
        <v>12</v>
      </c>
      <c r="D47">
        <v>65</v>
      </c>
      <c r="E47">
        <v>54</v>
      </c>
      <c r="F47">
        <v>57</v>
      </c>
      <c r="G47">
        <v>176</v>
      </c>
    </row>
    <row r="48" spans="1:12">
      <c r="A48">
        <v>0</v>
      </c>
      <c r="B48" t="s">
        <v>11</v>
      </c>
      <c r="C48" t="s">
        <v>12</v>
      </c>
      <c r="D48">
        <v>55</v>
      </c>
      <c r="E48">
        <v>65</v>
      </c>
      <c r="F48">
        <v>62</v>
      </c>
      <c r="G48">
        <v>182</v>
      </c>
    </row>
    <row r="49" spans="1:12">
      <c r="A49">
        <v>0</v>
      </c>
      <c r="B49" t="s">
        <v>8</v>
      </c>
      <c r="C49" t="s">
        <v>14</v>
      </c>
      <c r="D49">
        <v>66</v>
      </c>
      <c r="E49">
        <v>71</v>
      </c>
      <c r="F49">
        <v>76</v>
      </c>
      <c r="G49">
        <v>213</v>
      </c>
    </row>
    <row r="50" spans="1:12">
      <c r="A50">
        <v>0</v>
      </c>
      <c r="B50" t="s">
        <v>13</v>
      </c>
      <c r="C50" t="s">
        <v>12</v>
      </c>
      <c r="D50">
        <v>57</v>
      </c>
      <c r="E50">
        <v>74</v>
      </c>
      <c r="F50">
        <v>76</v>
      </c>
      <c r="G50">
        <v>207</v>
      </c>
    </row>
    <row r="51" spans="1:12">
      <c r="A51">
        <v>1</v>
      </c>
      <c r="B51" t="s">
        <v>8</v>
      </c>
      <c r="C51" t="s">
        <v>14</v>
      </c>
      <c r="D51">
        <v>82</v>
      </c>
      <c r="E51">
        <v>84</v>
      </c>
      <c r="F51">
        <v>82</v>
      </c>
      <c r="G51">
        <v>248</v>
      </c>
    </row>
    <row r="52" spans="1:12">
      <c r="A52">
        <v>1</v>
      </c>
      <c r="B52" t="s">
        <v>16</v>
      </c>
      <c r="C52" t="s">
        <v>9</v>
      </c>
      <c r="D52">
        <v>53</v>
      </c>
      <c r="E52">
        <v>55</v>
      </c>
      <c r="F52">
        <v>48</v>
      </c>
      <c r="G52">
        <v>156</v>
      </c>
    </row>
    <row r="53" spans="1:12">
      <c r="A53">
        <v>1</v>
      </c>
      <c r="B53" t="s">
        <v>16</v>
      </c>
      <c r="C53" t="s">
        <v>12</v>
      </c>
      <c r="D53">
        <v>77</v>
      </c>
      <c r="E53">
        <v>69</v>
      </c>
      <c r="F53">
        <v>68</v>
      </c>
      <c r="G53">
        <v>214</v>
      </c>
    </row>
    <row r="54" spans="1:12">
      <c r="A54">
        <v>1</v>
      </c>
      <c r="B54" t="s">
        <v>8</v>
      </c>
      <c r="C54" t="s">
        <v>9</v>
      </c>
      <c r="D54">
        <v>53</v>
      </c>
      <c r="E54">
        <v>44</v>
      </c>
      <c r="F54">
        <v>42</v>
      </c>
      <c r="G54">
        <v>139</v>
      </c>
    </row>
    <row r="55" spans="1:12">
      <c r="A55">
        <v>1</v>
      </c>
      <c r="B55" t="s">
        <v>13</v>
      </c>
      <c r="C55" t="s">
        <v>14</v>
      </c>
      <c r="D55">
        <v>88</v>
      </c>
      <c r="E55">
        <v>78</v>
      </c>
      <c r="F55">
        <v>75</v>
      </c>
      <c r="G55">
        <v>241</v>
      </c>
    </row>
    <row r="56" spans="1:12">
      <c r="A56">
        <v>0</v>
      </c>
      <c r="B56" t="s">
        <v>8</v>
      </c>
      <c r="C56" t="s">
        <v>15</v>
      </c>
      <c r="D56">
        <v>71</v>
      </c>
      <c r="E56">
        <v>84</v>
      </c>
      <c r="F56">
        <v>87</v>
      </c>
      <c r="G56">
        <v>242</v>
      </c>
    </row>
    <row r="57" spans="1:12">
      <c r="A57">
        <v>0</v>
      </c>
      <c r="B57" t="s">
        <v>8</v>
      </c>
      <c r="C57" t="s">
        <v>14</v>
      </c>
      <c r="D57">
        <v>33</v>
      </c>
      <c r="E57">
        <v>41</v>
      </c>
      <c r="F57">
        <v>43</v>
      </c>
      <c r="G57">
        <v>117</v>
      </c>
    </row>
    <row r="58" spans="1:12">
      <c r="A58">
        <v>0</v>
      </c>
      <c r="B58" t="s">
        <v>16</v>
      </c>
      <c r="C58" t="s">
        <v>12</v>
      </c>
      <c r="D58">
        <v>82</v>
      </c>
      <c r="E58">
        <v>85</v>
      </c>
      <c r="F58">
        <v>86</v>
      </c>
      <c r="G58">
        <v>253</v>
      </c>
    </row>
    <row r="59" spans="1:12" ht="15.6">
      <c r="A59">
        <v>1</v>
      </c>
      <c r="B59" t="s">
        <v>13</v>
      </c>
      <c r="C59" t="s">
        <v>12</v>
      </c>
      <c r="D59">
        <v>52</v>
      </c>
      <c r="E59">
        <v>55</v>
      </c>
      <c r="F59">
        <v>49</v>
      </c>
      <c r="G59">
        <v>156</v>
      </c>
      <c r="J59">
        <v>4</v>
      </c>
      <c r="K59" s="105" t="s">
        <v>61</v>
      </c>
      <c r="L59" s="105"/>
    </row>
    <row r="60" spans="1:12">
      <c r="A60">
        <v>1</v>
      </c>
      <c r="B60" t="s">
        <v>13</v>
      </c>
      <c r="C60" t="s">
        <v>9</v>
      </c>
      <c r="D60">
        <v>58</v>
      </c>
      <c r="E60">
        <v>59</v>
      </c>
      <c r="F60">
        <v>58</v>
      </c>
      <c r="G60">
        <v>175</v>
      </c>
    </row>
    <row r="61" spans="1:12">
      <c r="A61">
        <v>0</v>
      </c>
      <c r="B61" t="s">
        <v>8</v>
      </c>
      <c r="C61" t="s">
        <v>15</v>
      </c>
      <c r="D61">
        <v>0</v>
      </c>
      <c r="E61">
        <v>17</v>
      </c>
      <c r="F61">
        <v>10</v>
      </c>
      <c r="G61">
        <v>27</v>
      </c>
    </row>
    <row r="62" spans="1:12">
      <c r="A62">
        <v>1</v>
      </c>
      <c r="B62" t="s">
        <v>16</v>
      </c>
      <c r="C62" t="s">
        <v>7</v>
      </c>
      <c r="D62">
        <v>79</v>
      </c>
      <c r="E62">
        <v>74</v>
      </c>
      <c r="F62">
        <v>72</v>
      </c>
      <c r="G62">
        <v>225</v>
      </c>
    </row>
    <row r="63" spans="1:12">
      <c r="A63">
        <v>1</v>
      </c>
      <c r="B63" t="s">
        <v>11</v>
      </c>
      <c r="C63" t="s">
        <v>15</v>
      </c>
      <c r="D63">
        <v>39</v>
      </c>
      <c r="E63">
        <v>39</v>
      </c>
      <c r="F63">
        <v>34</v>
      </c>
      <c r="G63">
        <v>112</v>
      </c>
    </row>
    <row r="64" spans="1:12">
      <c r="A64">
        <v>1</v>
      </c>
      <c r="B64" t="s">
        <v>11</v>
      </c>
      <c r="C64" t="s">
        <v>12</v>
      </c>
      <c r="D64">
        <v>62</v>
      </c>
      <c r="E64">
        <v>61</v>
      </c>
      <c r="F64">
        <v>55</v>
      </c>
      <c r="G64">
        <v>178</v>
      </c>
    </row>
    <row r="65" spans="1:12">
      <c r="A65">
        <v>0</v>
      </c>
      <c r="B65" t="s">
        <v>8</v>
      </c>
      <c r="C65" t="s">
        <v>12</v>
      </c>
      <c r="D65">
        <v>69</v>
      </c>
      <c r="E65">
        <v>80</v>
      </c>
      <c r="F65">
        <v>71</v>
      </c>
      <c r="G65">
        <v>220</v>
      </c>
    </row>
    <row r="66" spans="1:12">
      <c r="A66">
        <v>0</v>
      </c>
      <c r="B66" t="s">
        <v>13</v>
      </c>
      <c r="C66" t="s">
        <v>15</v>
      </c>
      <c r="D66">
        <v>59</v>
      </c>
      <c r="E66">
        <v>58</v>
      </c>
      <c r="F66">
        <v>59</v>
      </c>
      <c r="G66">
        <v>176</v>
      </c>
    </row>
    <row r="67" spans="1:12">
      <c r="A67">
        <v>1</v>
      </c>
      <c r="B67" t="s">
        <v>6</v>
      </c>
      <c r="C67" t="s">
        <v>15</v>
      </c>
      <c r="D67">
        <v>67</v>
      </c>
      <c r="E67">
        <v>64</v>
      </c>
      <c r="F67">
        <v>61</v>
      </c>
      <c r="G67">
        <v>192</v>
      </c>
    </row>
    <row r="68" spans="1:12">
      <c r="A68">
        <v>1</v>
      </c>
      <c r="B68" t="s">
        <v>13</v>
      </c>
      <c r="C68" t="s">
        <v>15</v>
      </c>
      <c r="D68">
        <v>45</v>
      </c>
      <c r="E68">
        <v>37</v>
      </c>
      <c r="F68">
        <v>37</v>
      </c>
      <c r="G68">
        <v>119</v>
      </c>
    </row>
    <row r="69" spans="1:12">
      <c r="A69">
        <v>0</v>
      </c>
      <c r="B69" t="s">
        <v>8</v>
      </c>
      <c r="C69" t="s">
        <v>9</v>
      </c>
      <c r="D69">
        <v>60</v>
      </c>
      <c r="E69">
        <v>72</v>
      </c>
      <c r="F69">
        <v>74</v>
      </c>
      <c r="G69">
        <v>206</v>
      </c>
    </row>
    <row r="70" spans="1:12">
      <c r="A70">
        <v>1</v>
      </c>
      <c r="B70" t="s">
        <v>6</v>
      </c>
      <c r="C70" t="s">
        <v>12</v>
      </c>
      <c r="D70">
        <v>61</v>
      </c>
      <c r="E70">
        <v>58</v>
      </c>
      <c r="F70">
        <v>56</v>
      </c>
      <c r="G70">
        <v>175</v>
      </c>
    </row>
    <row r="71" spans="1:12">
      <c r="A71">
        <v>0</v>
      </c>
      <c r="B71" t="s">
        <v>8</v>
      </c>
      <c r="C71" t="s">
        <v>12</v>
      </c>
      <c r="D71">
        <v>39</v>
      </c>
      <c r="E71">
        <v>64</v>
      </c>
      <c r="F71">
        <v>57</v>
      </c>
      <c r="G71">
        <v>160</v>
      </c>
    </row>
    <row r="72" spans="1:12">
      <c r="A72">
        <v>0</v>
      </c>
      <c r="B72" t="s">
        <v>13</v>
      </c>
      <c r="C72" t="s">
        <v>9</v>
      </c>
      <c r="D72">
        <v>58</v>
      </c>
      <c r="E72">
        <v>63</v>
      </c>
      <c r="F72">
        <v>73</v>
      </c>
      <c r="G72">
        <v>194</v>
      </c>
    </row>
    <row r="73" spans="1:12">
      <c r="A73">
        <v>1</v>
      </c>
      <c r="B73" t="s">
        <v>13</v>
      </c>
      <c r="C73" t="s">
        <v>9</v>
      </c>
      <c r="D73">
        <v>63</v>
      </c>
      <c r="E73">
        <v>55</v>
      </c>
      <c r="F73">
        <v>63</v>
      </c>
      <c r="G73">
        <v>181</v>
      </c>
    </row>
    <row r="75" spans="1:12">
      <c r="A75">
        <v>0</v>
      </c>
      <c r="B75" t="s">
        <v>11</v>
      </c>
      <c r="C75" t="s">
        <v>12</v>
      </c>
      <c r="D75">
        <v>41</v>
      </c>
      <c r="E75">
        <v>51</v>
      </c>
      <c r="F75">
        <v>48</v>
      </c>
      <c r="G75">
        <v>140</v>
      </c>
    </row>
    <row r="76" spans="1:12">
      <c r="A76">
        <v>1</v>
      </c>
      <c r="B76" t="s">
        <v>8</v>
      </c>
      <c r="C76" t="s">
        <v>15</v>
      </c>
      <c r="D76">
        <v>61</v>
      </c>
      <c r="E76">
        <v>57</v>
      </c>
      <c r="F76">
        <v>56</v>
      </c>
      <c r="G76">
        <v>174</v>
      </c>
    </row>
    <row r="77" spans="1:12" ht="15.6">
      <c r="A77">
        <v>1</v>
      </c>
      <c r="B77" t="s">
        <v>8</v>
      </c>
      <c r="C77" t="s">
        <v>15</v>
      </c>
      <c r="D77">
        <v>49</v>
      </c>
      <c r="E77">
        <v>49</v>
      </c>
      <c r="F77">
        <v>41</v>
      </c>
      <c r="G77">
        <v>139</v>
      </c>
      <c r="J77">
        <v>5</v>
      </c>
      <c r="K77" s="105" t="s">
        <v>60</v>
      </c>
      <c r="L77" s="105"/>
    </row>
    <row r="78" spans="1:12">
      <c r="A78">
        <v>1</v>
      </c>
      <c r="B78" t="s">
        <v>6</v>
      </c>
      <c r="C78" t="s">
        <v>12</v>
      </c>
      <c r="D78">
        <v>44</v>
      </c>
      <c r="E78">
        <v>41</v>
      </c>
      <c r="F78">
        <v>38</v>
      </c>
      <c r="G78">
        <v>123</v>
      </c>
    </row>
    <row r="79" spans="1:12">
      <c r="A79">
        <v>1</v>
      </c>
      <c r="B79" t="s">
        <v>16</v>
      </c>
      <c r="C79" t="s">
        <v>15</v>
      </c>
      <c r="D79">
        <v>30</v>
      </c>
      <c r="E79">
        <v>26</v>
      </c>
      <c r="F79">
        <v>22</v>
      </c>
      <c r="G79">
        <v>78</v>
      </c>
    </row>
    <row r="80" spans="1:12">
      <c r="A80">
        <v>1</v>
      </c>
      <c r="B80" t="s">
        <v>11</v>
      </c>
      <c r="C80" t="s">
        <v>7</v>
      </c>
      <c r="D80">
        <v>80</v>
      </c>
      <c r="E80">
        <v>78</v>
      </c>
      <c r="F80">
        <v>81</v>
      </c>
      <c r="G80">
        <v>239</v>
      </c>
    </row>
    <row r="81" spans="1:7">
      <c r="A81">
        <v>0</v>
      </c>
      <c r="B81" t="s">
        <v>13</v>
      </c>
      <c r="C81" t="s">
        <v>15</v>
      </c>
      <c r="D81">
        <v>61</v>
      </c>
      <c r="E81">
        <v>74</v>
      </c>
      <c r="F81">
        <v>72</v>
      </c>
      <c r="G81">
        <v>207</v>
      </c>
    </row>
    <row r="82" spans="1:7">
      <c r="A82">
        <v>0</v>
      </c>
      <c r="B82" t="s">
        <v>16</v>
      </c>
      <c r="C82" t="s">
        <v>10</v>
      </c>
      <c r="D82">
        <v>62</v>
      </c>
      <c r="E82">
        <v>68</v>
      </c>
      <c r="F82">
        <v>68</v>
      </c>
      <c r="G82">
        <v>198</v>
      </c>
    </row>
    <row r="83" spans="1:7">
      <c r="A83">
        <v>0</v>
      </c>
      <c r="B83" t="s">
        <v>6</v>
      </c>
      <c r="C83" t="s">
        <v>12</v>
      </c>
      <c r="D83">
        <v>47</v>
      </c>
      <c r="E83">
        <v>49</v>
      </c>
      <c r="F83">
        <v>50</v>
      </c>
      <c r="G83">
        <v>146</v>
      </c>
    </row>
    <row r="84" spans="1:7">
      <c r="A84">
        <v>1</v>
      </c>
      <c r="B84" t="s">
        <v>6</v>
      </c>
      <c r="C84" t="s">
        <v>14</v>
      </c>
      <c r="D84">
        <v>49</v>
      </c>
      <c r="E84">
        <v>45</v>
      </c>
      <c r="F84">
        <v>45</v>
      </c>
      <c r="G84">
        <v>139</v>
      </c>
    </row>
    <row r="85" spans="1:7">
      <c r="A85">
        <v>1</v>
      </c>
      <c r="B85" t="s">
        <v>11</v>
      </c>
      <c r="C85" t="s">
        <v>9</v>
      </c>
      <c r="D85">
        <v>50</v>
      </c>
      <c r="E85">
        <v>47</v>
      </c>
      <c r="F85">
        <v>54</v>
      </c>
      <c r="G85">
        <v>151</v>
      </c>
    </row>
    <row r="86" spans="1:7">
      <c r="A86">
        <v>1</v>
      </c>
      <c r="B86" t="s">
        <v>16</v>
      </c>
      <c r="C86" t="s">
        <v>12</v>
      </c>
      <c r="D86">
        <v>72</v>
      </c>
      <c r="E86">
        <v>64</v>
      </c>
      <c r="F86">
        <v>63</v>
      </c>
      <c r="G86">
        <v>199</v>
      </c>
    </row>
    <row r="87" spans="1:7">
      <c r="A87">
        <v>1</v>
      </c>
      <c r="B87" t="s">
        <v>13</v>
      </c>
      <c r="C87" t="s">
        <v>14</v>
      </c>
      <c r="D87">
        <v>42</v>
      </c>
      <c r="E87">
        <v>39</v>
      </c>
      <c r="F87">
        <v>34</v>
      </c>
      <c r="G87">
        <v>115</v>
      </c>
    </row>
    <row r="88" spans="1:7">
      <c r="A88">
        <v>0</v>
      </c>
      <c r="B88" t="s">
        <v>8</v>
      </c>
      <c r="C88" t="s">
        <v>9</v>
      </c>
      <c r="D88">
        <v>73</v>
      </c>
      <c r="E88">
        <v>80</v>
      </c>
      <c r="F88">
        <v>82</v>
      </c>
      <c r="G88">
        <v>235</v>
      </c>
    </row>
    <row r="89" spans="1:7">
      <c r="A89">
        <v>0</v>
      </c>
      <c r="B89" t="s">
        <v>8</v>
      </c>
      <c r="C89" t="s">
        <v>9</v>
      </c>
      <c r="D89">
        <v>76</v>
      </c>
      <c r="E89">
        <v>83</v>
      </c>
      <c r="F89">
        <v>88</v>
      </c>
      <c r="G89">
        <v>247</v>
      </c>
    </row>
    <row r="90" spans="1:7">
      <c r="A90">
        <v>0</v>
      </c>
      <c r="B90" t="s">
        <v>13</v>
      </c>
      <c r="C90" t="s">
        <v>12</v>
      </c>
      <c r="D90">
        <v>71</v>
      </c>
      <c r="E90">
        <v>71</v>
      </c>
      <c r="F90">
        <v>74</v>
      </c>
      <c r="G90">
        <v>216</v>
      </c>
    </row>
    <row r="91" spans="1:7">
      <c r="A91">
        <v>0</v>
      </c>
      <c r="B91" t="s">
        <v>11</v>
      </c>
      <c r="C91" t="s">
        <v>9</v>
      </c>
      <c r="D91">
        <v>58</v>
      </c>
      <c r="E91">
        <v>70</v>
      </c>
      <c r="F91">
        <v>67</v>
      </c>
      <c r="G91">
        <v>195</v>
      </c>
    </row>
    <row r="92" spans="1:7">
      <c r="A92">
        <v>0</v>
      </c>
      <c r="B92" t="s">
        <v>13</v>
      </c>
      <c r="C92" t="s">
        <v>15</v>
      </c>
      <c r="D92">
        <v>73</v>
      </c>
      <c r="E92">
        <v>86</v>
      </c>
      <c r="F92">
        <v>82</v>
      </c>
      <c r="G92">
        <v>241</v>
      </c>
    </row>
    <row r="93" spans="1:7">
      <c r="A93">
        <v>0</v>
      </c>
      <c r="B93" t="s">
        <v>8</v>
      </c>
      <c r="C93" t="s">
        <v>7</v>
      </c>
      <c r="D93">
        <v>65</v>
      </c>
      <c r="E93">
        <v>72</v>
      </c>
      <c r="F93">
        <v>74</v>
      </c>
      <c r="G93">
        <v>211</v>
      </c>
    </row>
    <row r="94" spans="1:7">
      <c r="A94">
        <v>1</v>
      </c>
      <c r="B94" t="s">
        <v>8</v>
      </c>
      <c r="C94" t="s">
        <v>14</v>
      </c>
      <c r="D94">
        <v>27</v>
      </c>
      <c r="E94">
        <v>34</v>
      </c>
      <c r="F94">
        <v>36</v>
      </c>
      <c r="G94">
        <v>97</v>
      </c>
    </row>
    <row r="95" spans="1:7">
      <c r="A95">
        <v>1</v>
      </c>
      <c r="B95" t="s">
        <v>8</v>
      </c>
      <c r="C95" t="s">
        <v>14</v>
      </c>
      <c r="D95">
        <v>71</v>
      </c>
      <c r="E95">
        <v>79</v>
      </c>
      <c r="F95">
        <v>71</v>
      </c>
      <c r="G95">
        <v>221</v>
      </c>
    </row>
    <row r="96" spans="1:7">
      <c r="A96">
        <v>1</v>
      </c>
      <c r="B96" t="s">
        <v>8</v>
      </c>
      <c r="C96" t="s">
        <v>12</v>
      </c>
      <c r="D96">
        <v>43</v>
      </c>
      <c r="E96">
        <v>45</v>
      </c>
      <c r="F96">
        <v>50</v>
      </c>
      <c r="G96">
        <v>138</v>
      </c>
    </row>
    <row r="97" spans="1:7">
      <c r="A97">
        <v>0</v>
      </c>
      <c r="B97" t="s">
        <v>6</v>
      </c>
      <c r="C97" t="s">
        <v>9</v>
      </c>
      <c r="D97">
        <v>79</v>
      </c>
      <c r="E97">
        <v>86</v>
      </c>
      <c r="F97">
        <v>92</v>
      </c>
      <c r="G97">
        <v>257</v>
      </c>
    </row>
    <row r="98" spans="1:7">
      <c r="A98">
        <v>1</v>
      </c>
      <c r="B98" t="s">
        <v>8</v>
      </c>
      <c r="C98" t="s">
        <v>12</v>
      </c>
      <c r="D98">
        <v>78</v>
      </c>
      <c r="E98">
        <v>81</v>
      </c>
      <c r="F98">
        <v>82</v>
      </c>
      <c r="G98">
        <v>241</v>
      </c>
    </row>
    <row r="99" spans="1:7">
      <c r="A99">
        <v>1</v>
      </c>
      <c r="B99" t="s">
        <v>6</v>
      </c>
      <c r="C99" t="s">
        <v>15</v>
      </c>
      <c r="D99">
        <v>65</v>
      </c>
      <c r="E99">
        <v>66</v>
      </c>
      <c r="F99">
        <v>62</v>
      </c>
      <c r="G99">
        <v>193</v>
      </c>
    </row>
    <row r="100" spans="1:7">
      <c r="A100">
        <v>0</v>
      </c>
      <c r="B100" t="s">
        <v>16</v>
      </c>
      <c r="C100" t="s">
        <v>9</v>
      </c>
      <c r="D100">
        <v>63</v>
      </c>
      <c r="E100">
        <v>72</v>
      </c>
      <c r="F100">
        <v>70</v>
      </c>
      <c r="G100">
        <v>205</v>
      </c>
    </row>
    <row r="101" spans="1:7">
      <c r="A101">
        <v>0</v>
      </c>
      <c r="B101" t="s">
        <v>13</v>
      </c>
      <c r="C101" t="s">
        <v>9</v>
      </c>
      <c r="D101">
        <v>58</v>
      </c>
      <c r="E101">
        <v>67</v>
      </c>
      <c r="F101">
        <v>62</v>
      </c>
      <c r="G101">
        <v>187</v>
      </c>
    </row>
    <row r="102" spans="1:7">
      <c r="A102">
        <v>0</v>
      </c>
      <c r="B102" t="s">
        <v>13</v>
      </c>
      <c r="C102" t="s">
        <v>7</v>
      </c>
      <c r="D102">
        <v>65</v>
      </c>
      <c r="E102">
        <v>67</v>
      </c>
      <c r="F102">
        <v>62</v>
      </c>
      <c r="G102">
        <v>194</v>
      </c>
    </row>
    <row r="103" spans="1:7">
      <c r="A103">
        <v>1</v>
      </c>
      <c r="B103" t="s">
        <v>6</v>
      </c>
      <c r="C103" t="s">
        <v>9</v>
      </c>
      <c r="D103">
        <v>79</v>
      </c>
      <c r="E103">
        <v>67</v>
      </c>
      <c r="F103">
        <v>67</v>
      </c>
      <c r="G103">
        <v>213</v>
      </c>
    </row>
    <row r="104" spans="1:7">
      <c r="A104">
        <v>1</v>
      </c>
      <c r="B104" t="s">
        <v>13</v>
      </c>
      <c r="C104" t="s">
        <v>7</v>
      </c>
      <c r="D104">
        <v>68</v>
      </c>
      <c r="E104">
        <v>74</v>
      </c>
      <c r="F104">
        <v>74</v>
      </c>
      <c r="G104">
        <v>216</v>
      </c>
    </row>
    <row r="105" spans="1:7">
      <c r="A105">
        <v>0</v>
      </c>
      <c r="B105" t="s">
        <v>13</v>
      </c>
      <c r="C105" t="s">
        <v>12</v>
      </c>
      <c r="D105">
        <v>85</v>
      </c>
      <c r="E105">
        <v>91</v>
      </c>
      <c r="F105">
        <v>89</v>
      </c>
      <c r="G105">
        <v>265</v>
      </c>
    </row>
    <row r="106" spans="1:7">
      <c r="A106">
        <v>1</v>
      </c>
      <c r="B106" t="s">
        <v>6</v>
      </c>
      <c r="C106" t="s">
        <v>14</v>
      </c>
      <c r="D106">
        <v>60</v>
      </c>
      <c r="E106">
        <v>44</v>
      </c>
      <c r="F106">
        <v>47</v>
      </c>
      <c r="G106">
        <v>151</v>
      </c>
    </row>
    <row r="107" spans="1:7">
      <c r="A107">
        <v>1</v>
      </c>
      <c r="B107" t="s">
        <v>8</v>
      </c>
      <c r="C107" t="s">
        <v>9</v>
      </c>
      <c r="D107">
        <v>98</v>
      </c>
      <c r="E107">
        <v>86</v>
      </c>
      <c r="F107">
        <v>90</v>
      </c>
      <c r="G107">
        <v>274</v>
      </c>
    </row>
    <row r="108" spans="1:7">
      <c r="A108">
        <v>0</v>
      </c>
      <c r="B108" t="s">
        <v>8</v>
      </c>
      <c r="C108" t="s">
        <v>9</v>
      </c>
      <c r="D108">
        <v>58</v>
      </c>
      <c r="E108">
        <v>67</v>
      </c>
      <c r="F108">
        <v>72</v>
      </c>
      <c r="G108">
        <v>197</v>
      </c>
    </row>
    <row r="109" spans="1:7">
      <c r="A109">
        <v>0</v>
      </c>
      <c r="B109" t="s">
        <v>13</v>
      </c>
      <c r="C109" t="s">
        <v>10</v>
      </c>
      <c r="D109">
        <v>87</v>
      </c>
      <c r="E109">
        <v>100</v>
      </c>
      <c r="F109">
        <v>100</v>
      </c>
      <c r="G109">
        <v>287</v>
      </c>
    </row>
    <row r="110" spans="1:7">
      <c r="A110">
        <v>1</v>
      </c>
      <c r="B110" t="s">
        <v>16</v>
      </c>
      <c r="C110" t="s">
        <v>12</v>
      </c>
      <c r="D110">
        <v>66</v>
      </c>
      <c r="E110">
        <v>63</v>
      </c>
      <c r="F110">
        <v>64</v>
      </c>
      <c r="G110">
        <v>193</v>
      </c>
    </row>
  </sheetData>
  <mergeCells count="5">
    <mergeCell ref="K2:L2"/>
    <mergeCell ref="K23:L23"/>
    <mergeCell ref="K41:L41"/>
    <mergeCell ref="K59:L59"/>
    <mergeCell ref="K77:L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modified xsi:type="dcterms:W3CDTF">2024-09-05T06:12:36Z</dcterms:modified>
</cp:coreProperties>
</file>