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nne\Dropbox\MasterProject\Experiments\Results\Experiment1\"/>
    </mc:Choice>
  </mc:AlternateContent>
  <xr:revisionPtr revIDLastSave="0" documentId="13_ncr:1_{111C7E5B-4A14-4FF9-9F9F-A07D42EAA1E1}" xr6:coauthVersionLast="46" xr6:coauthVersionMax="46" xr10:uidLastSave="{00000000-0000-0000-0000-000000000000}"/>
  <bookViews>
    <workbookView xWindow="-108" yWindow="-108" windowWidth="30936" windowHeight="16896" activeTab="1" xr2:uid="{00000000-000D-0000-FFFF-FFFF00000000}"/>
  </bookViews>
  <sheets>
    <sheet name="prolific_export_604de37f8bf3cd9" sheetId="1" r:id="rId1"/>
    <sheet name="Approved" sheetId="2" r:id="rId2"/>
    <sheet name="Draaitaberl" sheetId="3" r:id="rId3"/>
  </sheets>
  <definedNames>
    <definedName name="_xlnm._FilterDatabase" localSheetId="0" hidden="1">prolific_export_604de37f8bf3cd9!$C$1:$C$87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5" i="2" l="1"/>
  <c r="X44" i="2"/>
  <c r="X43" i="2"/>
  <c r="W42" i="2"/>
  <c r="W41" i="2"/>
  <c r="G62" i="2"/>
  <c r="W36" i="2"/>
  <c r="W35" i="2"/>
  <c r="W34" i="2"/>
  <c r="W33" i="2"/>
  <c r="W31" i="2"/>
  <c r="W32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37" i="2" s="1"/>
  <c r="W2" i="2"/>
  <c r="W3" i="2"/>
</calcChain>
</file>

<file path=xl/sharedStrings.xml><?xml version="1.0" encoding="utf-8"?>
<sst xmlns="http://schemas.openxmlformats.org/spreadsheetml/2006/main" count="1774" uniqueCount="287">
  <si>
    <t>session_id</t>
  </si>
  <si>
    <t>participant_id</t>
  </si>
  <si>
    <t>status</t>
  </si>
  <si>
    <t>started_datetime</t>
  </si>
  <si>
    <t>completed_date_time</t>
  </si>
  <si>
    <t>time_taken</t>
  </si>
  <si>
    <t>age</t>
  </si>
  <si>
    <t>num_approvals</t>
  </si>
  <si>
    <t>num_rejections</t>
  </si>
  <si>
    <t>prolific_score</t>
  </si>
  <si>
    <t>reviewed_at_datetime</t>
  </si>
  <si>
    <t>entered_code</t>
  </si>
  <si>
    <t>Country of Birth</t>
  </si>
  <si>
    <t>Current Country of Residence</t>
  </si>
  <si>
    <t>Employment Status</t>
  </si>
  <si>
    <t>First Language</t>
  </si>
  <si>
    <t>Fluent languages</t>
  </si>
  <si>
    <t>Nationality</t>
  </si>
  <si>
    <t>Sex</t>
  </si>
  <si>
    <t>Student Status</t>
  </si>
  <si>
    <t>604dec242b4a4ea55790574b</t>
  </si>
  <si>
    <t>5f6b8dc2c1830a0bd89748f3</t>
  </si>
  <si>
    <t>APPROVED</t>
  </si>
  <si>
    <t>327BD730</t>
  </si>
  <si>
    <t>Poland</t>
  </si>
  <si>
    <t>Unemployed (and job seeking)</t>
  </si>
  <si>
    <t>DATA EXPIRED</t>
  </si>
  <si>
    <t>English, Polish</t>
  </si>
  <si>
    <t>Female</t>
  </si>
  <si>
    <t>Yes</t>
  </si>
  <si>
    <t>604dec53fcac0b82cb3be074</t>
  </si>
  <si>
    <t>601373818ca6a9233b480a3a</t>
  </si>
  <si>
    <t>Venezuela, Bolivarian Republic of</t>
  </si>
  <si>
    <t>Portugal</t>
  </si>
  <si>
    <t>English, Portuguese, Spanish</t>
  </si>
  <si>
    <t>Male</t>
  </si>
  <si>
    <t>604dec6867c9f674add5d7ab</t>
  </si>
  <si>
    <t>601ddab3d1b8f21ea2f22865</t>
  </si>
  <si>
    <t>RETURNED</t>
  </si>
  <si>
    <t>CONSENT REVOKED</t>
  </si>
  <si>
    <t>604decb4f4645d2cdb5cd103</t>
  </si>
  <si>
    <t>5e8ca8db47db8f0519098266</t>
  </si>
  <si>
    <t>Other</t>
  </si>
  <si>
    <t>Portuguese</t>
  </si>
  <si>
    <t>English, Portuguese</t>
  </si>
  <si>
    <t>604decd6102f1609c74461ca</t>
  </si>
  <si>
    <t>5fe260f3e14422dd378f1a62</t>
  </si>
  <si>
    <t>Sweden</t>
  </si>
  <si>
    <t>Part-Time</t>
  </si>
  <si>
    <t>English, Swedish</t>
  </si>
  <si>
    <t>604decded87fbab34459f0ec</t>
  </si>
  <si>
    <t>6040d72da487f5368a2eeddb</t>
  </si>
  <si>
    <t>604decf837347f82b72e2bb6</t>
  </si>
  <si>
    <t>5eef8aa4039a790817217ba3</t>
  </si>
  <si>
    <t>REJECTED</t>
  </si>
  <si>
    <t>NOCODE</t>
  </si>
  <si>
    <t>Italy</t>
  </si>
  <si>
    <t>Italian</t>
  </si>
  <si>
    <t>English, French, Italian, Spanish</t>
  </si>
  <si>
    <t>604ded06815fbed53b9692c2</t>
  </si>
  <si>
    <t>5fd73d274ea4626dde59f11d</t>
  </si>
  <si>
    <t>604ded249d05ea8d59b4f251</t>
  </si>
  <si>
    <t>5ccf6e4c222373001912f644</t>
  </si>
  <si>
    <t>604ded4f6a9ada86ef0ee9c9</t>
  </si>
  <si>
    <t>5ff767b12e30bf422b3722d9</t>
  </si>
  <si>
    <t>Spain</t>
  </si>
  <si>
    <t>Full-Time</t>
  </si>
  <si>
    <t>Catalan, English, Spanish</t>
  </si>
  <si>
    <t>No</t>
  </si>
  <si>
    <t>604ded58fd946e7f670940f0</t>
  </si>
  <si>
    <t>5f69e9885536e4000a733f63</t>
  </si>
  <si>
    <t>TIMED-OUT</t>
  </si>
  <si>
    <t>Slovenia</t>
  </si>
  <si>
    <t>Croatian, English, Dutch, Slovenian</t>
  </si>
  <si>
    <t>604ded809496bc7f533a1418</t>
  </si>
  <si>
    <t>601b4c26e9531b5069920cc9</t>
  </si>
  <si>
    <t>604ded84dd5cbd82c9b6faef</t>
  </si>
  <si>
    <t>5f77909866be1b30356654c1</t>
  </si>
  <si>
    <t>Israel</t>
  </si>
  <si>
    <t>Hebrew, English</t>
  </si>
  <si>
    <t>604dedbb33898ecd7048bc4a</t>
  </si>
  <si>
    <t>5edb9139dc4bc502f26c4019</t>
  </si>
  <si>
    <t>604deddb526893a1e0850424</t>
  </si>
  <si>
    <t>5fe71eaf2fd45c07e8d9b793</t>
  </si>
  <si>
    <t>Nigeria</t>
  </si>
  <si>
    <t>United States</t>
  </si>
  <si>
    <t>English</t>
  </si>
  <si>
    <t>604dede918721eae3396cbfd</t>
  </si>
  <si>
    <t>5ef60100939d49285b4c2003</t>
  </si>
  <si>
    <t>Polish</t>
  </si>
  <si>
    <t>Polish, English</t>
  </si>
  <si>
    <t>604dedf54dadee3f9ad6fd9e</t>
  </si>
  <si>
    <t>5d925635ee7d94001a5f7bad</t>
  </si>
  <si>
    <t>Estonia</t>
  </si>
  <si>
    <t>Estonian</t>
  </si>
  <si>
    <t>English, Estonian</t>
  </si>
  <si>
    <t>604dedf942f4783f2578bd6a</t>
  </si>
  <si>
    <t>5f5952c42e55b5195703e5de</t>
  </si>
  <si>
    <t>Greece</t>
  </si>
  <si>
    <t>Albanian, Armenian, English, French, German, Greek, Italian, Portuguese, Spanish, Turkish</t>
  </si>
  <si>
    <t>604dedf9a68fe1d10787d758</t>
  </si>
  <si>
    <t>5ec4e27a306f253d7e5e5565</t>
  </si>
  <si>
    <t>Estonian, English, Russian</t>
  </si>
  <si>
    <t>604dee12c29e545a6175dccc</t>
  </si>
  <si>
    <t>6004121207eaeb51c23d8b93</t>
  </si>
  <si>
    <t>English, Polish, Russian</t>
  </si>
  <si>
    <t>604dee1b2413aa5c47825a59</t>
  </si>
  <si>
    <t>5e6d09e57958b2000854edc9</t>
  </si>
  <si>
    <t>English, Swedish, Spanish, Polish, Japanese, German</t>
  </si>
  <si>
    <t>604dee35798236760d38cdac</t>
  </si>
  <si>
    <t>6046740c46c42f05d552e99e</t>
  </si>
  <si>
    <t>604dee37bdc3d18aa0e363e0</t>
  </si>
  <si>
    <t>5eab2033f0b5cc0d9f44331d</t>
  </si>
  <si>
    <t>604dee3fd1da9acb7c70c173</t>
  </si>
  <si>
    <t>5c93fd66503aea0001360bfd</t>
  </si>
  <si>
    <t>604dee59d4896c46066f4c0e</t>
  </si>
  <si>
    <t>5bb8b4ce07378900018ee311</t>
  </si>
  <si>
    <t>604dee5d2415f684ff68d8d6</t>
  </si>
  <si>
    <t>5f34d671952faa402de77cdc</t>
  </si>
  <si>
    <t>604dee5fa5b214f6dfca30b3</t>
  </si>
  <si>
    <t>5ca0abf12461ab0017c40d7a</t>
  </si>
  <si>
    <t>604dee6936dd32aa123b55cc</t>
  </si>
  <si>
    <t>604c919f4e274caaf2502bdd</t>
  </si>
  <si>
    <t>604dee71956240f941cd311b</t>
  </si>
  <si>
    <t>5dbf4877f33f403e418eb9ac</t>
  </si>
  <si>
    <t>604dee7fa7549b0e7a690b0a</t>
  </si>
  <si>
    <t>5b926214b06bdf000144a9b4</t>
  </si>
  <si>
    <t>English, Italian</t>
  </si>
  <si>
    <t>604dee83c29e545a6175dcd0</t>
  </si>
  <si>
    <t>5f132e2f1e837c059737eda3</t>
  </si>
  <si>
    <t>604dee8d314cbdaf097732de</t>
  </si>
  <si>
    <t>5eeb2d149c6aa826d58f64cd</t>
  </si>
  <si>
    <t>Hungary</t>
  </si>
  <si>
    <t>Not in paid work (e.g. homemaker', 'retired or disabled)</t>
  </si>
  <si>
    <t>Hungarian</t>
  </si>
  <si>
    <t>English, German, Hungarian</t>
  </si>
  <si>
    <t>604dee96809c14e9233abd59</t>
  </si>
  <si>
    <t>5e52894c77e0502a16cb4354</t>
  </si>
  <si>
    <t>604dee9a386ded81dd7dea5e</t>
  </si>
  <si>
    <t>5e92e0a21cd5a1000804a9b3</t>
  </si>
  <si>
    <t>604dee9a4783736d79329cba</t>
  </si>
  <si>
    <t>5fa54ed605295a24306688c2</t>
  </si>
  <si>
    <t>Romania</t>
  </si>
  <si>
    <t>English, Italian, Romanian, Spanish, French</t>
  </si>
  <si>
    <t>604deea65191c2ff47110357</t>
  </si>
  <si>
    <t>5f5624cfbb2be4a0571cb9ce</t>
  </si>
  <si>
    <t>English, German, Polish, Spanish</t>
  </si>
  <si>
    <t>604deead30e3bb54e29a828e</t>
  </si>
  <si>
    <t>5f761e5106b786071f45b4aa</t>
  </si>
  <si>
    <t>English, German</t>
  </si>
  <si>
    <t>604deeba091d4c4a4f6b8b71</t>
  </si>
  <si>
    <t>5fc1ee72c1a3ba1fdc043e9d</t>
  </si>
  <si>
    <t>South Africa</t>
  </si>
  <si>
    <t>604deebf928a3fbaa7fc20bb</t>
  </si>
  <si>
    <t>5e739143d4934a023004b7fc</t>
  </si>
  <si>
    <t>604deec21da0fabb6e30d995</t>
  </si>
  <si>
    <t>5edd1c649e50c2a126f60b17</t>
  </si>
  <si>
    <t>English, German, Polish</t>
  </si>
  <si>
    <t>604deec52a2fa8fd5b81aa48</t>
  </si>
  <si>
    <t>5fcaf3b881b5447cde47008d</t>
  </si>
  <si>
    <t>Vietnam</t>
  </si>
  <si>
    <t>Belgium</t>
  </si>
  <si>
    <t>English, French, Vietnamese, Rather not say</t>
  </si>
  <si>
    <t>604deec81830ae56e28f0404</t>
  </si>
  <si>
    <t>5ee69051cbcb070694442b70</t>
  </si>
  <si>
    <t>604deed00e476f3d931d858f</t>
  </si>
  <si>
    <t>6041efd1efcf8920e88ec048</t>
  </si>
  <si>
    <t>604deed203ea90ca1dee0de3</t>
  </si>
  <si>
    <t>604ce30820ad61b5acbf037f</t>
  </si>
  <si>
    <t>604deee120abf25eefb208dc</t>
  </si>
  <si>
    <t>5ea805fdf2dd5103a58a96bd</t>
  </si>
  <si>
    <t>French</t>
  </si>
  <si>
    <t>French, English</t>
  </si>
  <si>
    <t>604deee871a4520369583255</t>
  </si>
  <si>
    <t>5be5efdfddf25500011bd882</t>
  </si>
  <si>
    <t>604deee8ca3acdf58b320215</t>
  </si>
  <si>
    <t>5e8237edf80ed29537e1759b</t>
  </si>
  <si>
    <t>604deee9d4896c46066f4c15</t>
  </si>
  <si>
    <t>5e4986af094e4b3fb6dd8384</t>
  </si>
  <si>
    <t>604deef4adfa045cb246d5ad</t>
  </si>
  <si>
    <t>60075182b660fb21ca5b3837</t>
  </si>
  <si>
    <t>604deefd6bf079cfa80ee583</t>
  </si>
  <si>
    <t>5fca6ca08a2a9d680d7d3a54</t>
  </si>
  <si>
    <t>Czech Republic</t>
  </si>
  <si>
    <t>Czech, English</t>
  </si>
  <si>
    <t>604deefefa848c9e654a5c60</t>
  </si>
  <si>
    <t>5e3d34e28186dd11142fa393</t>
  </si>
  <si>
    <t>English, Polish, Spanish</t>
  </si>
  <si>
    <t>604def04d2725b6ddd2e8ba0</t>
  </si>
  <si>
    <t>60450c682695a55d85d82067</t>
  </si>
  <si>
    <t>604def0ee1c383d001d4bfc4</t>
  </si>
  <si>
    <t>5eecf91f87fdd30e01f700b8</t>
  </si>
  <si>
    <t>Greek</t>
  </si>
  <si>
    <t>English, Greek</t>
  </si>
  <si>
    <t>604def145d9d2672ba5b0114</t>
  </si>
  <si>
    <t>5f82e997eec0860404c8f790</t>
  </si>
  <si>
    <t>604def20a5ca8e60459c5207</t>
  </si>
  <si>
    <t>5ca0aaf9f55188000116526e</t>
  </si>
  <si>
    <t>604def24ef5e317244b932c2</t>
  </si>
  <si>
    <t>60300a6be9ee912613f17752</t>
  </si>
  <si>
    <t>604def274756631cc7b2a52f</t>
  </si>
  <si>
    <t>5fabcdd6a5caa50491afce19</t>
  </si>
  <si>
    <t>English, Spanish</t>
  </si>
  <si>
    <t>604def2903ea90ca1dee0de6</t>
  </si>
  <si>
    <t>5f28919ca2baad1c1359ce9d</t>
  </si>
  <si>
    <t>604def2b1b84969f61cfccbd</t>
  </si>
  <si>
    <t>5ea6df209d688606829ac644</t>
  </si>
  <si>
    <t>Greek, English</t>
  </si>
  <si>
    <t>604def2e8f3fa16abcc7fd88</t>
  </si>
  <si>
    <t>5e9a166d196ab009eb34bcdd</t>
  </si>
  <si>
    <t>Due to start a new job within the next month</t>
  </si>
  <si>
    <t>Italian, English</t>
  </si>
  <si>
    <t>604def35ef7b0e3176d1f682</t>
  </si>
  <si>
    <t>5f1705733abc1c02b11c85f9</t>
  </si>
  <si>
    <t>604def38eca15bb07214c739</t>
  </si>
  <si>
    <t>5ed558bb9c43bc0d1ad52987</t>
  </si>
  <si>
    <t>Latvia</t>
  </si>
  <si>
    <t>English, Latvian</t>
  </si>
  <si>
    <t>604def4013dec09d0f8ba998</t>
  </si>
  <si>
    <t>5f59e7c3b8f0a60009da7b5f</t>
  </si>
  <si>
    <t>604def412bf194aa3a7b4f0f</t>
  </si>
  <si>
    <t>5fa99d3dc88ddf1aebb5926b</t>
  </si>
  <si>
    <t>English, Greek, Italian</t>
  </si>
  <si>
    <t>604def434170c3ff39d1c863</t>
  </si>
  <si>
    <t>5efd04a3b8abd1137b0ab607</t>
  </si>
  <si>
    <t>604def461ab61a2bd84d6255</t>
  </si>
  <si>
    <t>60181c976b6b3300080dd89d</t>
  </si>
  <si>
    <t>604def481f78e229a2a0213d</t>
  </si>
  <si>
    <t>5ff1f745c274b366e099b4d8</t>
  </si>
  <si>
    <t>English, French, German, Italian, Portuguese, Russian, Spanish</t>
  </si>
  <si>
    <t>604def4c4756631cc7b2a531</t>
  </si>
  <si>
    <t>601337f88a3f5a1af2cbda51</t>
  </si>
  <si>
    <t>604def6e314cbdaf097732e5</t>
  </si>
  <si>
    <t>5f061ade057bf613fe86893d</t>
  </si>
  <si>
    <t>604def84c54685ce3d98307f</t>
  </si>
  <si>
    <t>5fc6b25adb97a63895d5435f</t>
  </si>
  <si>
    <t>English, Slovenian</t>
  </si>
  <si>
    <t>604defb230c4bb1712c4d55e</t>
  </si>
  <si>
    <t>5b8e8feeee5b0500010f16d0</t>
  </si>
  <si>
    <t>Russian Federation</t>
  </si>
  <si>
    <t>Russian</t>
  </si>
  <si>
    <t>English, Russian, Polish</t>
  </si>
  <si>
    <t>604defc77e23418f1f7f4b9d</t>
  </si>
  <si>
    <t>5f8afc0dd9375a1cc895ebe2</t>
  </si>
  <si>
    <t>604df067c7a2678d9780a144</t>
  </si>
  <si>
    <t>5f9c5b04b6dc1f0e57fb3f67</t>
  </si>
  <si>
    <t>604df0ef1a2cbe4f8d374504</t>
  </si>
  <si>
    <t>5f91a6a3bf465603b001c166</t>
  </si>
  <si>
    <t>Polish, English, German</t>
  </si>
  <si>
    <t>604df3720e476f3d931d859e</t>
  </si>
  <si>
    <t>5fc4cbf9ce54980bb4ed82d8</t>
  </si>
  <si>
    <t>604df394b6b6fb589dc4dbc9</t>
  </si>
  <si>
    <t>5f93eb0c092fa01d2ed5da10</t>
  </si>
  <si>
    <t>604df4aba7549b0e7a690b2c</t>
  </si>
  <si>
    <t>6005c01be34dba4d8e9f3b39</t>
  </si>
  <si>
    <t>604df7f80273f01d2478d603</t>
  </si>
  <si>
    <t>6001ba7b44049f0dbeff2fea</t>
  </si>
  <si>
    <t>604df91c0a8e6e0975365af1</t>
  </si>
  <si>
    <t>5f9c70519242e010e0f1c608</t>
  </si>
  <si>
    <t>English, Italian, Japanese</t>
  </si>
  <si>
    <t>604dfb3f0642089514b6d5e1</t>
  </si>
  <si>
    <t>5915bacd0a4b9d0001add6d5</t>
  </si>
  <si>
    <t>604dfb6fdb373b9fcdfc46a8</t>
  </si>
  <si>
    <t>6037e93aecb86c088be568aa</t>
  </si>
  <si>
    <t>English, Hungarian</t>
  </si>
  <si>
    <t>604dfba80907a8bdc0b93284</t>
  </si>
  <si>
    <t>5f6d9723b4a3d2212bd83eee</t>
  </si>
  <si>
    <t>604dfc76aa3f60ad51f4e35d</t>
  </si>
  <si>
    <t>5f9699855237d2000cb00fcc</t>
  </si>
  <si>
    <t>604dfe4e54946b58143d1cb6</t>
  </si>
  <si>
    <t>5ea3066769713007dfc5f1c3</t>
  </si>
  <si>
    <t>604dff8136dd32aa123b55f6</t>
  </si>
  <si>
    <t>5f9aba6600cdf11f1c9b915c</t>
  </si>
  <si>
    <t>English, German, Polish, Portuguese, Russian</t>
  </si>
  <si>
    <t>604e01386ffaecb9ad7c4208</t>
  </si>
  <si>
    <t>5efa1c514003e68155b99a93</t>
  </si>
  <si>
    <t>United Kingdom</t>
  </si>
  <si>
    <t>Czech</t>
  </si>
  <si>
    <t>Russia</t>
  </si>
  <si>
    <t>UK</t>
  </si>
  <si>
    <t>So by far the MOST out of poland (around 40 percent)</t>
  </si>
  <si>
    <t>Average age</t>
  </si>
  <si>
    <t>Student</t>
  </si>
  <si>
    <t xml:space="preserve">Not </t>
  </si>
  <si>
    <t>Of which</t>
  </si>
  <si>
    <t>Unemployed:</t>
  </si>
  <si>
    <t>Full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</si>
</sst>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7" fontId="0" fillId="0" borderId="0" xfId="0" applyNumberFormat="1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colors>
    <mruColors>
      <color rgb="FFEA86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EA86D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424-48A4-B056-EEEA70251D2C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24-48A4-B056-EEEA70251D2C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24-48A4-B056-EEEA70251D2C}"/>
                </c:ext>
              </c:extLst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24-48A4-B056-EEEA70251D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Approved!$V$2:$V$3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Approved!$W$2:$W$3</c:f>
              <c:numCache>
                <c:formatCode>General</c:formatCode>
                <c:ptCount val="2"/>
                <c:pt idx="0">
                  <c:v>23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4-48A4-B056-EEEA70251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198120</xdr:colOff>
      <xdr:row>0</xdr:row>
      <xdr:rowOff>121920</xdr:rowOff>
    </xdr:from>
    <xdr:to>
      <xdr:col>29</xdr:col>
      <xdr:colOff>83820</xdr:colOff>
      <xdr:row>15</xdr:row>
      <xdr:rowOff>68580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F583627-23C8-4E3D-B6CC-7D50B5223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87"/>
  <sheetViews>
    <sheetView topLeftCell="A33" workbookViewId="0">
      <selection sqref="A1:T87"/>
    </sheetView>
  </sheetViews>
  <sheetFormatPr defaultRowHeight="14.4" x14ac:dyDescent="0.3"/>
  <cols>
    <col min="3" max="3" width="26.55468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 t="s">
        <v>20</v>
      </c>
      <c r="B2" t="s">
        <v>21</v>
      </c>
      <c r="C2" t="s">
        <v>22</v>
      </c>
      <c r="D2" s="1">
        <v>44269.456720902781</v>
      </c>
      <c r="E2" s="1">
        <v>44269.465970833335</v>
      </c>
      <c r="F2">
        <v>799.19399999999996</v>
      </c>
      <c r="G2">
        <v>20</v>
      </c>
      <c r="H2">
        <v>51</v>
      </c>
      <c r="I2">
        <v>0</v>
      </c>
      <c r="J2">
        <v>100</v>
      </c>
      <c r="K2" s="1">
        <v>44269.479223587965</v>
      </c>
      <c r="L2" t="s">
        <v>23</v>
      </c>
      <c r="M2" t="s">
        <v>24</v>
      </c>
      <c r="N2" t="s">
        <v>24</v>
      </c>
      <c r="O2" t="s">
        <v>25</v>
      </c>
      <c r="P2" t="s">
        <v>26</v>
      </c>
      <c r="Q2" t="s">
        <v>27</v>
      </c>
      <c r="R2" t="s">
        <v>24</v>
      </c>
      <c r="S2" t="s">
        <v>28</v>
      </c>
      <c r="T2" t="s">
        <v>29</v>
      </c>
    </row>
    <row r="3" spans="1:20" x14ac:dyDescent="0.3">
      <c r="A3" t="s">
        <v>30</v>
      </c>
      <c r="B3" t="s">
        <v>31</v>
      </c>
      <c r="C3" t="s">
        <v>22</v>
      </c>
      <c r="D3" s="1">
        <v>44269.457288854166</v>
      </c>
      <c r="E3" s="1">
        <v>44269.468023622685</v>
      </c>
      <c r="F3">
        <v>927.48400000000004</v>
      </c>
      <c r="G3">
        <v>21</v>
      </c>
      <c r="H3">
        <v>27</v>
      </c>
      <c r="I3">
        <v>0</v>
      </c>
      <c r="J3">
        <v>100</v>
      </c>
      <c r="K3" s="1">
        <v>44269.479660011573</v>
      </c>
      <c r="L3" t="s">
        <v>23</v>
      </c>
      <c r="M3" t="s">
        <v>32</v>
      </c>
      <c r="N3" t="s">
        <v>33</v>
      </c>
      <c r="O3" t="s">
        <v>25</v>
      </c>
      <c r="Q3" t="s">
        <v>34</v>
      </c>
      <c r="R3" t="s">
        <v>33</v>
      </c>
      <c r="S3" t="s">
        <v>35</v>
      </c>
      <c r="T3" t="s">
        <v>29</v>
      </c>
    </row>
    <row r="4" spans="1:20" hidden="1" x14ac:dyDescent="0.3">
      <c r="A4" t="s">
        <v>36</v>
      </c>
      <c r="B4" t="s">
        <v>37</v>
      </c>
      <c r="C4" t="s">
        <v>38</v>
      </c>
      <c r="D4" s="1">
        <v>44269.457505752318</v>
      </c>
      <c r="F4">
        <v>4315850.446641</v>
      </c>
      <c r="G4">
        <v>18</v>
      </c>
      <c r="H4">
        <v>17</v>
      </c>
      <c r="I4">
        <v>1</v>
      </c>
      <c r="J4">
        <v>99</v>
      </c>
      <c r="M4" t="s">
        <v>39</v>
      </c>
      <c r="N4" t="s">
        <v>39</v>
      </c>
      <c r="O4" t="s">
        <v>39</v>
      </c>
      <c r="P4" t="s">
        <v>39</v>
      </c>
      <c r="Q4" t="s">
        <v>39</v>
      </c>
      <c r="R4" t="s">
        <v>39</v>
      </c>
      <c r="S4" t="s">
        <v>39</v>
      </c>
      <c r="T4" t="s">
        <v>39</v>
      </c>
    </row>
    <row r="5" spans="1:20" x14ac:dyDescent="0.3">
      <c r="A5" t="s">
        <v>40</v>
      </c>
      <c r="B5" t="s">
        <v>41</v>
      </c>
      <c r="C5" t="s">
        <v>22</v>
      </c>
      <c r="D5" s="1">
        <v>44269.458438182868</v>
      </c>
      <c r="E5" s="1">
        <v>44269.466867083334</v>
      </c>
      <c r="F5">
        <v>728.25699999999995</v>
      </c>
      <c r="G5">
        <v>22</v>
      </c>
      <c r="H5">
        <v>72</v>
      </c>
      <c r="I5">
        <v>2</v>
      </c>
      <c r="J5">
        <v>96</v>
      </c>
      <c r="K5" s="1">
        <v>44269.480242777776</v>
      </c>
      <c r="L5" t="s">
        <v>23</v>
      </c>
      <c r="M5" t="s">
        <v>33</v>
      </c>
      <c r="N5" t="s">
        <v>33</v>
      </c>
      <c r="O5" t="s">
        <v>42</v>
      </c>
      <c r="P5" t="s">
        <v>43</v>
      </c>
      <c r="Q5" t="s">
        <v>44</v>
      </c>
      <c r="R5" t="s">
        <v>33</v>
      </c>
      <c r="S5" t="s">
        <v>28</v>
      </c>
      <c r="T5" t="s">
        <v>29</v>
      </c>
    </row>
    <row r="6" spans="1:20" x14ac:dyDescent="0.3">
      <c r="A6" t="s">
        <v>45</v>
      </c>
      <c r="B6" t="s">
        <v>46</v>
      </c>
      <c r="C6" t="s">
        <v>22</v>
      </c>
      <c r="D6" s="1">
        <v>44269.45894989583</v>
      </c>
      <c r="E6" s="1">
        <v>44269.467959733796</v>
      </c>
      <c r="F6">
        <v>778.45</v>
      </c>
      <c r="G6">
        <v>20</v>
      </c>
      <c r="H6">
        <v>18</v>
      </c>
      <c r="I6">
        <v>0</v>
      </c>
      <c r="J6">
        <v>100</v>
      </c>
      <c r="K6" s="1">
        <v>44269.480819212964</v>
      </c>
      <c r="L6" t="s">
        <v>23</v>
      </c>
      <c r="M6" t="s">
        <v>47</v>
      </c>
      <c r="N6" t="s">
        <v>47</v>
      </c>
      <c r="O6" t="s">
        <v>48</v>
      </c>
      <c r="Q6" t="s">
        <v>49</v>
      </c>
      <c r="R6" t="s">
        <v>47</v>
      </c>
      <c r="S6" t="s">
        <v>35</v>
      </c>
    </row>
    <row r="7" spans="1:20" hidden="1" x14ac:dyDescent="0.3">
      <c r="A7" t="s">
        <v>50</v>
      </c>
      <c r="B7" t="s">
        <v>51</v>
      </c>
      <c r="C7" t="s">
        <v>38</v>
      </c>
      <c r="D7" s="1">
        <v>44269.458893090276</v>
      </c>
      <c r="F7">
        <v>4315730.608302</v>
      </c>
      <c r="G7">
        <v>19</v>
      </c>
      <c r="H7">
        <v>3</v>
      </c>
      <c r="I7">
        <v>0</v>
      </c>
      <c r="J7">
        <v>100</v>
      </c>
      <c r="M7" t="s">
        <v>39</v>
      </c>
      <c r="N7" t="s">
        <v>39</v>
      </c>
      <c r="O7" t="s">
        <v>39</v>
      </c>
      <c r="P7" t="s">
        <v>39</v>
      </c>
      <c r="Q7" t="s">
        <v>39</v>
      </c>
      <c r="R7" t="s">
        <v>39</v>
      </c>
      <c r="S7" t="s">
        <v>39</v>
      </c>
      <c r="T7" t="s">
        <v>39</v>
      </c>
    </row>
    <row r="8" spans="1:20" hidden="1" x14ac:dyDescent="0.3">
      <c r="A8" t="s">
        <v>52</v>
      </c>
      <c r="B8" t="s">
        <v>53</v>
      </c>
      <c r="C8" t="s">
        <v>54</v>
      </c>
      <c r="D8" s="1">
        <v>44269.459229351851</v>
      </c>
      <c r="E8" s="1">
        <v>44269.462407881947</v>
      </c>
      <c r="F8">
        <v>274.625</v>
      </c>
      <c r="G8">
        <v>19</v>
      </c>
      <c r="H8">
        <v>44</v>
      </c>
      <c r="I8">
        <v>3</v>
      </c>
      <c r="J8">
        <v>93</v>
      </c>
      <c r="K8" s="1">
        <v>44269.48183409722</v>
      </c>
      <c r="L8" t="s">
        <v>55</v>
      </c>
      <c r="M8" t="s">
        <v>56</v>
      </c>
      <c r="N8" t="s">
        <v>56</v>
      </c>
      <c r="O8" t="s">
        <v>25</v>
      </c>
      <c r="P8" t="s">
        <v>57</v>
      </c>
      <c r="Q8" t="s">
        <v>58</v>
      </c>
      <c r="R8" t="s">
        <v>56</v>
      </c>
      <c r="S8" t="s">
        <v>28</v>
      </c>
      <c r="T8" t="s">
        <v>29</v>
      </c>
    </row>
    <row r="9" spans="1:20" hidden="1" x14ac:dyDescent="0.3">
      <c r="A9" t="s">
        <v>59</v>
      </c>
      <c r="B9" t="s">
        <v>60</v>
      </c>
      <c r="C9" t="s">
        <v>38</v>
      </c>
      <c r="D9" s="1">
        <v>44269.459445208333</v>
      </c>
      <c r="F9">
        <v>4315682.9143829998</v>
      </c>
      <c r="G9">
        <v>22</v>
      </c>
      <c r="H9">
        <v>24</v>
      </c>
      <c r="I9">
        <v>0</v>
      </c>
      <c r="J9">
        <v>100</v>
      </c>
      <c r="M9" t="s">
        <v>39</v>
      </c>
      <c r="N9" t="s">
        <v>39</v>
      </c>
      <c r="O9" t="s">
        <v>39</v>
      </c>
      <c r="P9" t="s">
        <v>39</v>
      </c>
      <c r="Q9" t="s">
        <v>39</v>
      </c>
      <c r="R9" t="s">
        <v>39</v>
      </c>
      <c r="S9" t="s">
        <v>39</v>
      </c>
      <c r="T9" t="s">
        <v>39</v>
      </c>
    </row>
    <row r="10" spans="1:20" hidden="1" x14ac:dyDescent="0.3">
      <c r="A10" t="s">
        <v>61</v>
      </c>
      <c r="B10" t="s">
        <v>62</v>
      </c>
      <c r="C10" t="s">
        <v>38</v>
      </c>
      <c r="D10" s="1">
        <v>44269.466666875</v>
      </c>
      <c r="F10">
        <v>4315058.9624720002</v>
      </c>
      <c r="G10">
        <v>20</v>
      </c>
      <c r="H10">
        <v>162</v>
      </c>
      <c r="I10">
        <v>2</v>
      </c>
      <c r="J10">
        <v>100</v>
      </c>
      <c r="M10" t="s">
        <v>39</v>
      </c>
      <c r="N10" t="s">
        <v>39</v>
      </c>
      <c r="O10" t="s">
        <v>39</v>
      </c>
      <c r="P10" t="s">
        <v>39</v>
      </c>
      <c r="Q10" t="s">
        <v>39</v>
      </c>
      <c r="R10" t="s">
        <v>39</v>
      </c>
      <c r="S10" t="s">
        <v>39</v>
      </c>
      <c r="T10" t="s">
        <v>39</v>
      </c>
    </row>
    <row r="11" spans="1:20" x14ac:dyDescent="0.3">
      <c r="A11" t="s">
        <v>63</v>
      </c>
      <c r="B11" t="s">
        <v>64</v>
      </c>
      <c r="C11" t="s">
        <v>22</v>
      </c>
      <c r="D11" s="1">
        <v>44269.460176469911</v>
      </c>
      <c r="E11" s="1">
        <v>44269.470202060184</v>
      </c>
      <c r="F11">
        <v>866.21100000000001</v>
      </c>
      <c r="G11">
        <v>25</v>
      </c>
      <c r="H11">
        <v>37</v>
      </c>
      <c r="I11">
        <v>0</v>
      </c>
      <c r="J11">
        <v>100</v>
      </c>
      <c r="K11" s="1">
        <v>44269.486047800929</v>
      </c>
      <c r="L11" t="s">
        <v>23</v>
      </c>
      <c r="M11" t="s">
        <v>65</v>
      </c>
      <c r="N11" t="s">
        <v>65</v>
      </c>
      <c r="O11" t="s">
        <v>66</v>
      </c>
      <c r="Q11" t="s">
        <v>67</v>
      </c>
      <c r="R11" t="s">
        <v>65</v>
      </c>
      <c r="S11" t="s">
        <v>35</v>
      </c>
      <c r="T11" t="s">
        <v>68</v>
      </c>
    </row>
    <row r="12" spans="1:20" hidden="1" x14ac:dyDescent="0.3">
      <c r="A12" t="s">
        <v>69</v>
      </c>
      <c r="B12" t="s">
        <v>70</v>
      </c>
      <c r="C12" t="s">
        <v>71</v>
      </c>
      <c r="D12" s="1">
        <v>44269.460850104166</v>
      </c>
      <c r="F12">
        <v>4315561.5399089996</v>
      </c>
      <c r="G12">
        <v>19</v>
      </c>
      <c r="H12">
        <v>1</v>
      </c>
      <c r="I12">
        <v>0</v>
      </c>
      <c r="J12">
        <v>100</v>
      </c>
      <c r="M12" t="s">
        <v>72</v>
      </c>
      <c r="N12" t="s">
        <v>72</v>
      </c>
      <c r="O12" t="s">
        <v>25</v>
      </c>
      <c r="Q12" t="s">
        <v>73</v>
      </c>
      <c r="R12" t="s">
        <v>72</v>
      </c>
      <c r="S12" t="s">
        <v>35</v>
      </c>
      <c r="T12" t="s">
        <v>29</v>
      </c>
    </row>
    <row r="13" spans="1:20" x14ac:dyDescent="0.3">
      <c r="A13" t="s">
        <v>74</v>
      </c>
      <c r="B13" t="s">
        <v>75</v>
      </c>
      <c r="C13" t="s">
        <v>22</v>
      </c>
      <c r="D13" s="1">
        <v>44269.460836273145</v>
      </c>
      <c r="E13" s="1">
        <v>44269.4713978125</v>
      </c>
      <c r="F13">
        <v>912.51700000000005</v>
      </c>
      <c r="G13">
        <v>21</v>
      </c>
      <c r="H13">
        <v>47</v>
      </c>
      <c r="I13">
        <v>0</v>
      </c>
      <c r="J13">
        <v>100</v>
      </c>
      <c r="K13" s="1">
        <v>44269.486516585646</v>
      </c>
      <c r="L13" t="s">
        <v>23</v>
      </c>
      <c r="M13" t="s">
        <v>33</v>
      </c>
      <c r="N13" t="s">
        <v>33</v>
      </c>
      <c r="O13" t="s">
        <v>42</v>
      </c>
      <c r="Q13" t="s">
        <v>34</v>
      </c>
      <c r="R13" t="s">
        <v>33</v>
      </c>
      <c r="S13" t="s">
        <v>35</v>
      </c>
      <c r="T13" t="s">
        <v>29</v>
      </c>
    </row>
    <row r="14" spans="1:20" x14ac:dyDescent="0.3">
      <c r="A14" t="s">
        <v>76</v>
      </c>
      <c r="B14" t="s">
        <v>77</v>
      </c>
      <c r="C14" t="s">
        <v>22</v>
      </c>
      <c r="D14" s="1">
        <v>44269.460869641203</v>
      </c>
      <c r="E14" s="1">
        <v>44269.472021701389</v>
      </c>
      <c r="F14">
        <v>963.53800000000001</v>
      </c>
      <c r="G14">
        <v>23</v>
      </c>
      <c r="H14">
        <v>42</v>
      </c>
      <c r="I14">
        <v>1</v>
      </c>
      <c r="J14">
        <v>97</v>
      </c>
      <c r="K14" s="1">
        <v>44269.48670292824</v>
      </c>
      <c r="L14" t="s">
        <v>23</v>
      </c>
      <c r="M14" t="s">
        <v>78</v>
      </c>
      <c r="N14" t="s">
        <v>78</v>
      </c>
      <c r="O14" t="s">
        <v>48</v>
      </c>
      <c r="P14" t="s">
        <v>26</v>
      </c>
      <c r="Q14" t="s">
        <v>79</v>
      </c>
      <c r="R14" t="s">
        <v>78</v>
      </c>
      <c r="S14" t="s">
        <v>28</v>
      </c>
      <c r="T14" t="s">
        <v>29</v>
      </c>
    </row>
    <row r="15" spans="1:20" hidden="1" x14ac:dyDescent="0.3">
      <c r="A15" t="s">
        <v>80</v>
      </c>
      <c r="B15" t="s">
        <v>81</v>
      </c>
      <c r="C15" t="s">
        <v>38</v>
      </c>
      <c r="D15" s="1">
        <v>44269.461432141201</v>
      </c>
      <c r="F15">
        <v>4315511.2821000004</v>
      </c>
      <c r="G15">
        <v>20</v>
      </c>
      <c r="H15">
        <v>67</v>
      </c>
      <c r="I15">
        <v>1</v>
      </c>
      <c r="J15">
        <v>100</v>
      </c>
      <c r="M15" t="s">
        <v>39</v>
      </c>
      <c r="N15" t="s">
        <v>39</v>
      </c>
      <c r="O15" t="s">
        <v>39</v>
      </c>
      <c r="P15" t="s">
        <v>39</v>
      </c>
      <c r="Q15" t="s">
        <v>39</v>
      </c>
      <c r="R15" t="s">
        <v>39</v>
      </c>
      <c r="S15" t="s">
        <v>39</v>
      </c>
      <c r="T15" t="s">
        <v>39</v>
      </c>
    </row>
    <row r="16" spans="1:20" x14ac:dyDescent="0.3">
      <c r="A16" t="s">
        <v>82</v>
      </c>
      <c r="B16" t="s">
        <v>83</v>
      </c>
      <c r="C16" t="s">
        <v>22</v>
      </c>
      <c r="D16" s="1">
        <v>44269.461801435187</v>
      </c>
      <c r="E16" s="1">
        <v>44269.474176261574</v>
      </c>
      <c r="F16">
        <v>1069.1849999999999</v>
      </c>
      <c r="G16">
        <v>18</v>
      </c>
      <c r="H16">
        <v>95</v>
      </c>
      <c r="I16">
        <v>2</v>
      </c>
      <c r="J16">
        <v>97</v>
      </c>
      <c r="K16" s="1">
        <v>44269.487246273151</v>
      </c>
      <c r="L16" t="s">
        <v>23</v>
      </c>
      <c r="M16" t="s">
        <v>84</v>
      </c>
      <c r="N16" t="s">
        <v>85</v>
      </c>
      <c r="O16" t="s">
        <v>42</v>
      </c>
      <c r="P16" t="s">
        <v>26</v>
      </c>
      <c r="Q16" t="s">
        <v>86</v>
      </c>
      <c r="R16" t="s">
        <v>84</v>
      </c>
      <c r="S16" t="s">
        <v>35</v>
      </c>
      <c r="T16" t="s">
        <v>29</v>
      </c>
    </row>
    <row r="17" spans="1:20" x14ac:dyDescent="0.3">
      <c r="A17" t="s">
        <v>87</v>
      </c>
      <c r="B17" t="s">
        <v>88</v>
      </c>
      <c r="C17" t="s">
        <v>22</v>
      </c>
      <c r="D17" s="1">
        <v>44269.461965925926</v>
      </c>
      <c r="E17" s="1">
        <v>44269.474549062499</v>
      </c>
      <c r="F17">
        <v>1087.183</v>
      </c>
      <c r="G17">
        <v>21</v>
      </c>
      <c r="H17">
        <v>95</v>
      </c>
      <c r="I17">
        <v>0</v>
      </c>
      <c r="J17">
        <v>100</v>
      </c>
      <c r="K17" s="1">
        <v>44269.488749305558</v>
      </c>
      <c r="L17" t="s">
        <v>23</v>
      </c>
      <c r="M17" t="s">
        <v>24</v>
      </c>
      <c r="N17" t="s">
        <v>24</v>
      </c>
      <c r="O17" t="s">
        <v>42</v>
      </c>
      <c r="P17" t="s">
        <v>89</v>
      </c>
      <c r="Q17" t="s">
        <v>90</v>
      </c>
      <c r="R17" t="s">
        <v>24</v>
      </c>
      <c r="S17" t="s">
        <v>35</v>
      </c>
      <c r="T17" t="s">
        <v>29</v>
      </c>
    </row>
    <row r="18" spans="1:20" x14ac:dyDescent="0.3">
      <c r="A18" t="s">
        <v>91</v>
      </c>
      <c r="B18" t="s">
        <v>92</v>
      </c>
      <c r="C18" t="s">
        <v>22</v>
      </c>
      <c r="D18" s="1">
        <v>44269.462105879633</v>
      </c>
      <c r="E18" s="1">
        <v>44269.473976296293</v>
      </c>
      <c r="F18">
        <v>1025.604</v>
      </c>
      <c r="G18">
        <v>19</v>
      </c>
      <c r="H18">
        <v>18</v>
      </c>
      <c r="I18">
        <v>0</v>
      </c>
      <c r="J18">
        <v>100</v>
      </c>
      <c r="K18" s="1">
        <v>44269.488969444443</v>
      </c>
      <c r="L18" t="s">
        <v>23</v>
      </c>
      <c r="M18" t="s">
        <v>93</v>
      </c>
      <c r="N18" t="s">
        <v>93</v>
      </c>
      <c r="O18" t="s">
        <v>42</v>
      </c>
      <c r="P18" t="s">
        <v>94</v>
      </c>
      <c r="Q18" t="s">
        <v>95</v>
      </c>
      <c r="R18" t="s">
        <v>93</v>
      </c>
      <c r="S18" t="s">
        <v>35</v>
      </c>
      <c r="T18" t="s">
        <v>68</v>
      </c>
    </row>
    <row r="19" spans="1:20" x14ac:dyDescent="0.3">
      <c r="A19" t="s">
        <v>96</v>
      </c>
      <c r="B19" t="s">
        <v>97</v>
      </c>
      <c r="C19" t="s">
        <v>22</v>
      </c>
      <c r="D19" s="1">
        <v>44269.46258619213</v>
      </c>
      <c r="E19" s="1">
        <v>44269.47508729167</v>
      </c>
      <c r="F19">
        <v>1080.095</v>
      </c>
      <c r="G19">
        <v>24</v>
      </c>
      <c r="H19">
        <v>92</v>
      </c>
      <c r="I19">
        <v>1</v>
      </c>
      <c r="J19">
        <v>100</v>
      </c>
      <c r="K19" s="1">
        <v>44269.489655972226</v>
      </c>
      <c r="L19" t="s">
        <v>23</v>
      </c>
      <c r="M19" t="s">
        <v>98</v>
      </c>
      <c r="N19" t="s">
        <v>98</v>
      </c>
      <c r="O19" t="s">
        <v>66</v>
      </c>
      <c r="P19" t="s">
        <v>26</v>
      </c>
      <c r="Q19" t="s">
        <v>99</v>
      </c>
      <c r="R19" t="s">
        <v>98</v>
      </c>
      <c r="S19" t="s">
        <v>35</v>
      </c>
      <c r="T19" t="s">
        <v>29</v>
      </c>
    </row>
    <row r="20" spans="1:20" x14ac:dyDescent="0.3">
      <c r="A20" t="s">
        <v>100</v>
      </c>
      <c r="B20" t="s">
        <v>101</v>
      </c>
      <c r="C20" t="s">
        <v>22</v>
      </c>
      <c r="D20" s="1">
        <v>44269.462148506944</v>
      </c>
      <c r="E20" s="1">
        <v>44269.475165300923</v>
      </c>
      <c r="F20">
        <v>1124.6510000000001</v>
      </c>
      <c r="G20">
        <v>20</v>
      </c>
      <c r="H20">
        <v>112</v>
      </c>
      <c r="I20">
        <v>0</v>
      </c>
      <c r="J20">
        <v>100</v>
      </c>
      <c r="K20" s="1">
        <v>44269.489152557871</v>
      </c>
      <c r="L20" t="s">
        <v>23</v>
      </c>
      <c r="M20" t="s">
        <v>93</v>
      </c>
      <c r="N20" t="s">
        <v>93</v>
      </c>
      <c r="O20" t="s">
        <v>25</v>
      </c>
      <c r="P20" t="s">
        <v>94</v>
      </c>
      <c r="Q20" t="s">
        <v>102</v>
      </c>
      <c r="R20" t="s">
        <v>93</v>
      </c>
      <c r="S20" t="s">
        <v>35</v>
      </c>
      <c r="T20" t="s">
        <v>29</v>
      </c>
    </row>
    <row r="21" spans="1:20" x14ac:dyDescent="0.3">
      <c r="A21" t="s">
        <v>103</v>
      </c>
      <c r="B21" t="s">
        <v>104</v>
      </c>
      <c r="C21" t="s">
        <v>22</v>
      </c>
      <c r="D21" s="1">
        <v>44269.462547905096</v>
      </c>
      <c r="E21" s="1">
        <v>44269.471219386571</v>
      </c>
      <c r="F21">
        <v>749.21600000000001</v>
      </c>
      <c r="G21">
        <v>22</v>
      </c>
      <c r="H21">
        <v>27</v>
      </c>
      <c r="I21">
        <v>0</v>
      </c>
      <c r="J21">
        <v>100</v>
      </c>
      <c r="K21" s="1">
        <v>44269.489481817131</v>
      </c>
      <c r="L21" t="s">
        <v>23</v>
      </c>
      <c r="M21" t="s">
        <v>24</v>
      </c>
      <c r="N21" t="s">
        <v>24</v>
      </c>
      <c r="O21" t="s">
        <v>66</v>
      </c>
      <c r="Q21" t="s">
        <v>105</v>
      </c>
      <c r="R21" t="s">
        <v>24</v>
      </c>
      <c r="S21" t="s">
        <v>28</v>
      </c>
      <c r="T21" t="s">
        <v>29</v>
      </c>
    </row>
    <row r="22" spans="1:20" x14ac:dyDescent="0.3">
      <c r="A22" t="s">
        <v>106</v>
      </c>
      <c r="B22" t="s">
        <v>107</v>
      </c>
      <c r="C22" t="s">
        <v>22</v>
      </c>
      <c r="D22" s="1">
        <v>44269.462597013888</v>
      </c>
      <c r="E22" s="1">
        <v>44269.470248483798</v>
      </c>
      <c r="F22">
        <v>661.08699999999999</v>
      </c>
      <c r="G22">
        <v>22</v>
      </c>
      <c r="H22">
        <v>50</v>
      </c>
      <c r="I22">
        <v>2</v>
      </c>
      <c r="J22">
        <v>96</v>
      </c>
      <c r="K22" s="1">
        <v>44269.492874930555</v>
      </c>
      <c r="L22" t="s">
        <v>23</v>
      </c>
      <c r="M22" t="s">
        <v>24</v>
      </c>
      <c r="N22" t="s">
        <v>24</v>
      </c>
      <c r="O22" t="s">
        <v>25</v>
      </c>
      <c r="P22" t="s">
        <v>89</v>
      </c>
      <c r="Q22" t="s">
        <v>108</v>
      </c>
      <c r="R22" t="s">
        <v>24</v>
      </c>
      <c r="S22" t="s">
        <v>28</v>
      </c>
      <c r="T22" t="s">
        <v>29</v>
      </c>
    </row>
    <row r="23" spans="1:20" hidden="1" x14ac:dyDescent="0.3">
      <c r="A23" t="s">
        <v>109</v>
      </c>
      <c r="B23" t="s">
        <v>110</v>
      </c>
      <c r="C23" t="s">
        <v>38</v>
      </c>
      <c r="D23" s="1">
        <v>44269.462881805557</v>
      </c>
      <c r="F23">
        <v>4315386.1009679995</v>
      </c>
      <c r="G23">
        <v>21</v>
      </c>
      <c r="H23">
        <v>22</v>
      </c>
      <c r="I23">
        <v>0</v>
      </c>
      <c r="J23">
        <v>100</v>
      </c>
      <c r="M23" t="s">
        <v>39</v>
      </c>
      <c r="N23" t="s">
        <v>39</v>
      </c>
      <c r="O23" t="s">
        <v>39</v>
      </c>
      <c r="P23" t="s">
        <v>39</v>
      </c>
      <c r="Q23" t="s">
        <v>39</v>
      </c>
      <c r="R23" t="s">
        <v>39</v>
      </c>
      <c r="S23" t="s">
        <v>39</v>
      </c>
      <c r="T23" t="s">
        <v>39</v>
      </c>
    </row>
    <row r="24" spans="1:20" hidden="1" x14ac:dyDescent="0.3">
      <c r="A24" t="s">
        <v>111</v>
      </c>
      <c r="B24" t="s">
        <v>112</v>
      </c>
      <c r="C24" t="s">
        <v>54</v>
      </c>
      <c r="D24" s="1">
        <v>44269.462859699073</v>
      </c>
      <c r="E24" s="1">
        <v>44269.480450682873</v>
      </c>
      <c r="F24">
        <v>1519.8610000000001</v>
      </c>
      <c r="G24">
        <v>19</v>
      </c>
      <c r="H24">
        <v>86</v>
      </c>
      <c r="I24">
        <v>3</v>
      </c>
      <c r="J24">
        <v>97</v>
      </c>
      <c r="K24" s="1">
        <v>44269.491646296294</v>
      </c>
      <c r="L24" t="s">
        <v>23</v>
      </c>
      <c r="M24" t="s">
        <v>24</v>
      </c>
      <c r="N24" t="s">
        <v>24</v>
      </c>
      <c r="O24" t="s">
        <v>66</v>
      </c>
      <c r="P24" t="s">
        <v>89</v>
      </c>
      <c r="Q24" t="s">
        <v>27</v>
      </c>
      <c r="R24" t="s">
        <v>24</v>
      </c>
      <c r="S24" t="s">
        <v>35</v>
      </c>
      <c r="T24" t="s">
        <v>29</v>
      </c>
    </row>
    <row r="25" spans="1:20" hidden="1" x14ac:dyDescent="0.3">
      <c r="A25" t="s">
        <v>113</v>
      </c>
      <c r="B25" t="s">
        <v>114</v>
      </c>
      <c r="C25" t="s">
        <v>38</v>
      </c>
      <c r="D25" s="1">
        <v>44269.462988576386</v>
      </c>
      <c r="F25">
        <v>4315376.8844969999</v>
      </c>
      <c r="G25">
        <v>23</v>
      </c>
      <c r="H25">
        <v>137</v>
      </c>
      <c r="I25">
        <v>3</v>
      </c>
      <c r="J25">
        <v>98</v>
      </c>
      <c r="M25" t="s">
        <v>39</v>
      </c>
      <c r="N25" t="s">
        <v>39</v>
      </c>
      <c r="O25" t="s">
        <v>39</v>
      </c>
      <c r="P25" t="s">
        <v>39</v>
      </c>
      <c r="Q25" t="s">
        <v>39</v>
      </c>
      <c r="R25" t="s">
        <v>39</v>
      </c>
      <c r="S25" t="s">
        <v>39</v>
      </c>
      <c r="T25" t="s">
        <v>39</v>
      </c>
    </row>
    <row r="26" spans="1:20" x14ac:dyDescent="0.3">
      <c r="A26" t="s">
        <v>115</v>
      </c>
      <c r="B26" t="s">
        <v>116</v>
      </c>
      <c r="C26" t="s">
        <v>22</v>
      </c>
      <c r="D26" s="1">
        <v>44269.469664328702</v>
      </c>
      <c r="E26" s="1">
        <v>44269.482489097223</v>
      </c>
      <c r="F26">
        <v>1108.06</v>
      </c>
      <c r="G26">
        <v>21</v>
      </c>
      <c r="H26">
        <v>235</v>
      </c>
      <c r="I26">
        <v>2</v>
      </c>
      <c r="J26">
        <v>99</v>
      </c>
      <c r="K26" s="1">
        <v>44269.50729454861</v>
      </c>
      <c r="L26" t="s">
        <v>23</v>
      </c>
      <c r="M26" t="s">
        <v>24</v>
      </c>
      <c r="N26" t="s">
        <v>24</v>
      </c>
      <c r="O26" t="s">
        <v>25</v>
      </c>
      <c r="P26" t="s">
        <v>89</v>
      </c>
      <c r="Q26" t="s">
        <v>27</v>
      </c>
      <c r="R26" t="s">
        <v>24</v>
      </c>
      <c r="S26" t="s">
        <v>28</v>
      </c>
      <c r="T26" t="s">
        <v>29</v>
      </c>
    </row>
    <row r="27" spans="1:20" hidden="1" x14ac:dyDescent="0.3">
      <c r="A27" t="s">
        <v>117</v>
      </c>
      <c r="B27" t="s">
        <v>118</v>
      </c>
      <c r="C27" t="s">
        <v>38</v>
      </c>
      <c r="D27" s="1">
        <v>44269.463339189817</v>
      </c>
      <c r="F27">
        <v>4315346.6000910001</v>
      </c>
      <c r="G27">
        <v>22</v>
      </c>
      <c r="H27">
        <v>63</v>
      </c>
      <c r="I27">
        <v>0</v>
      </c>
      <c r="J27">
        <v>100</v>
      </c>
      <c r="M27" t="s">
        <v>39</v>
      </c>
      <c r="N27" t="s">
        <v>39</v>
      </c>
      <c r="O27" t="s">
        <v>39</v>
      </c>
      <c r="P27" t="s">
        <v>39</v>
      </c>
      <c r="Q27" t="s">
        <v>39</v>
      </c>
      <c r="R27" t="s">
        <v>39</v>
      </c>
      <c r="S27" t="s">
        <v>39</v>
      </c>
      <c r="T27" t="s">
        <v>39</v>
      </c>
    </row>
    <row r="28" spans="1:20" x14ac:dyDescent="0.3">
      <c r="A28" t="s">
        <v>119</v>
      </c>
      <c r="B28" t="s">
        <v>120</v>
      </c>
      <c r="C28" t="s">
        <v>22</v>
      </c>
      <c r="D28" s="1">
        <v>44269.463458194441</v>
      </c>
      <c r="E28" s="1">
        <v>44269.473661111108</v>
      </c>
      <c r="F28">
        <v>881.53200000000004</v>
      </c>
      <c r="G28">
        <v>20</v>
      </c>
      <c r="H28">
        <v>11</v>
      </c>
      <c r="I28">
        <v>2</v>
      </c>
      <c r="J28">
        <v>90</v>
      </c>
      <c r="K28" s="1">
        <v>44269.492118043985</v>
      </c>
      <c r="L28" t="s">
        <v>23</v>
      </c>
      <c r="M28" t="s">
        <v>24</v>
      </c>
      <c r="N28" t="s">
        <v>24</v>
      </c>
      <c r="O28" t="s">
        <v>25</v>
      </c>
      <c r="P28" t="s">
        <v>89</v>
      </c>
      <c r="Q28" t="s">
        <v>27</v>
      </c>
      <c r="R28" t="s">
        <v>24</v>
      </c>
      <c r="S28" t="s">
        <v>28</v>
      </c>
      <c r="T28" t="s">
        <v>29</v>
      </c>
    </row>
    <row r="29" spans="1:20" hidden="1" x14ac:dyDescent="0.3">
      <c r="A29" t="s">
        <v>121</v>
      </c>
      <c r="B29" t="s">
        <v>122</v>
      </c>
      <c r="C29" t="s">
        <v>38</v>
      </c>
      <c r="D29" s="1">
        <v>44269.463442870372</v>
      </c>
      <c r="F29">
        <v>4315337.6508130003</v>
      </c>
      <c r="G29">
        <v>23</v>
      </c>
      <c r="H29">
        <v>18</v>
      </c>
      <c r="I29">
        <v>0</v>
      </c>
      <c r="J29">
        <v>100</v>
      </c>
      <c r="M29" t="s">
        <v>39</v>
      </c>
      <c r="N29" t="s">
        <v>39</v>
      </c>
      <c r="O29" t="s">
        <v>39</v>
      </c>
      <c r="P29" t="s">
        <v>39</v>
      </c>
      <c r="Q29" t="s">
        <v>39</v>
      </c>
      <c r="R29" t="s">
        <v>39</v>
      </c>
      <c r="S29" t="s">
        <v>39</v>
      </c>
      <c r="T29" t="s">
        <v>39</v>
      </c>
    </row>
    <row r="30" spans="1:20" hidden="1" x14ac:dyDescent="0.3">
      <c r="A30" t="s">
        <v>123</v>
      </c>
      <c r="B30" t="s">
        <v>124</v>
      </c>
      <c r="C30" t="s">
        <v>38</v>
      </c>
      <c r="D30" s="1">
        <v>44269.463538900462</v>
      </c>
      <c r="F30">
        <v>4315329.3538969997</v>
      </c>
      <c r="G30">
        <v>19</v>
      </c>
      <c r="H30">
        <v>212</v>
      </c>
      <c r="I30">
        <v>0</v>
      </c>
      <c r="J30">
        <v>100</v>
      </c>
      <c r="M30" t="s">
        <v>39</v>
      </c>
      <c r="N30" t="s">
        <v>39</v>
      </c>
      <c r="O30" t="s">
        <v>39</v>
      </c>
      <c r="P30" t="s">
        <v>39</v>
      </c>
      <c r="Q30" t="s">
        <v>39</v>
      </c>
      <c r="R30" t="s">
        <v>39</v>
      </c>
      <c r="S30" t="s">
        <v>39</v>
      </c>
      <c r="T30" t="s">
        <v>39</v>
      </c>
    </row>
    <row r="31" spans="1:20" x14ac:dyDescent="0.3">
      <c r="A31" t="s">
        <v>125</v>
      </c>
      <c r="B31" t="s">
        <v>126</v>
      </c>
      <c r="C31" t="s">
        <v>22</v>
      </c>
      <c r="D31" s="1">
        <v>44269.463908055557</v>
      </c>
      <c r="E31" s="1">
        <v>44269.471611932873</v>
      </c>
      <c r="F31">
        <v>665.61500000000001</v>
      </c>
      <c r="G31">
        <v>24</v>
      </c>
      <c r="H31">
        <v>206</v>
      </c>
      <c r="I31">
        <v>3</v>
      </c>
      <c r="J31">
        <v>99</v>
      </c>
      <c r="K31" s="1">
        <v>44269.493208344909</v>
      </c>
      <c r="L31" t="s">
        <v>23</v>
      </c>
      <c r="M31" t="s">
        <v>56</v>
      </c>
      <c r="N31" t="s">
        <v>56</v>
      </c>
      <c r="O31" t="s">
        <v>25</v>
      </c>
      <c r="P31" t="s">
        <v>57</v>
      </c>
      <c r="Q31" t="s">
        <v>127</v>
      </c>
      <c r="R31" t="s">
        <v>56</v>
      </c>
      <c r="S31" t="s">
        <v>28</v>
      </c>
      <c r="T31" t="s">
        <v>29</v>
      </c>
    </row>
    <row r="32" spans="1:20" hidden="1" x14ac:dyDescent="0.3">
      <c r="A32" t="s">
        <v>128</v>
      </c>
      <c r="B32" t="s">
        <v>129</v>
      </c>
      <c r="C32" t="s">
        <v>38</v>
      </c>
      <c r="D32" s="1">
        <v>44269.463774826392</v>
      </c>
      <c r="F32">
        <v>4315308.9813980004</v>
      </c>
      <c r="G32">
        <v>25</v>
      </c>
      <c r="H32">
        <v>52</v>
      </c>
      <c r="I32">
        <v>0</v>
      </c>
      <c r="J32">
        <v>100</v>
      </c>
      <c r="M32" t="s">
        <v>39</v>
      </c>
      <c r="N32" t="s">
        <v>39</v>
      </c>
      <c r="O32" t="s">
        <v>39</v>
      </c>
      <c r="P32" t="s">
        <v>39</v>
      </c>
      <c r="Q32" t="s">
        <v>39</v>
      </c>
      <c r="R32" t="s">
        <v>39</v>
      </c>
      <c r="S32" t="s">
        <v>39</v>
      </c>
      <c r="T32" t="s">
        <v>39</v>
      </c>
    </row>
    <row r="33" spans="1:20" x14ac:dyDescent="0.3">
      <c r="A33" t="s">
        <v>130</v>
      </c>
      <c r="B33" t="s">
        <v>131</v>
      </c>
      <c r="C33" t="s">
        <v>22</v>
      </c>
      <c r="D33" s="1">
        <v>44269.463857442126</v>
      </c>
      <c r="E33" s="1">
        <v>44269.477073217589</v>
      </c>
      <c r="F33">
        <v>1141.8430000000001</v>
      </c>
      <c r="G33">
        <v>19</v>
      </c>
      <c r="H33">
        <v>56</v>
      </c>
      <c r="I33">
        <v>0</v>
      </c>
      <c r="J33">
        <v>100</v>
      </c>
      <c r="K33" s="1">
        <v>44269.493042997688</v>
      </c>
      <c r="L33" t="s">
        <v>23</v>
      </c>
      <c r="M33" t="s">
        <v>132</v>
      </c>
      <c r="N33" t="s">
        <v>132</v>
      </c>
      <c r="O33" t="s">
        <v>133</v>
      </c>
      <c r="P33" t="s">
        <v>134</v>
      </c>
      <c r="Q33" t="s">
        <v>135</v>
      </c>
      <c r="R33" t="s">
        <v>132</v>
      </c>
      <c r="S33" t="s">
        <v>35</v>
      </c>
      <c r="T33" t="s">
        <v>29</v>
      </c>
    </row>
    <row r="34" spans="1:20" hidden="1" x14ac:dyDescent="0.3">
      <c r="A34" t="s">
        <v>136</v>
      </c>
      <c r="B34" s="2" t="s">
        <v>137</v>
      </c>
      <c r="C34" t="s">
        <v>38</v>
      </c>
      <c r="D34" s="1">
        <v>44269.463964490744</v>
      </c>
      <c r="F34">
        <v>4315292.6289360002</v>
      </c>
      <c r="G34">
        <v>22</v>
      </c>
      <c r="H34">
        <v>160</v>
      </c>
      <c r="I34">
        <v>1</v>
      </c>
      <c r="J34">
        <v>100</v>
      </c>
      <c r="M34" t="s">
        <v>39</v>
      </c>
      <c r="N34" t="s">
        <v>39</v>
      </c>
      <c r="O34" t="s">
        <v>39</v>
      </c>
      <c r="P34" t="s">
        <v>39</v>
      </c>
      <c r="Q34" t="s">
        <v>39</v>
      </c>
      <c r="R34" t="s">
        <v>39</v>
      </c>
      <c r="S34" t="s">
        <v>39</v>
      </c>
      <c r="T34" t="s">
        <v>39</v>
      </c>
    </row>
    <row r="35" spans="1:20" x14ac:dyDescent="0.3">
      <c r="A35" t="s">
        <v>138</v>
      </c>
      <c r="B35" t="s">
        <v>139</v>
      </c>
      <c r="C35" t="s">
        <v>22</v>
      </c>
      <c r="D35" s="1">
        <v>44269.464101527781</v>
      </c>
      <c r="E35" s="1">
        <v>44269.474316018517</v>
      </c>
      <c r="F35">
        <v>882.53200000000004</v>
      </c>
      <c r="G35">
        <v>24</v>
      </c>
      <c r="H35">
        <v>57</v>
      </c>
      <c r="I35">
        <v>0</v>
      </c>
      <c r="J35">
        <v>100</v>
      </c>
      <c r="K35" s="1">
        <v>44269.512155393517</v>
      </c>
      <c r="L35" t="s">
        <v>23</v>
      </c>
      <c r="M35" t="s">
        <v>24</v>
      </c>
      <c r="N35" t="s">
        <v>24</v>
      </c>
      <c r="O35" t="s">
        <v>66</v>
      </c>
      <c r="P35" t="s">
        <v>89</v>
      </c>
      <c r="Q35" t="s">
        <v>90</v>
      </c>
      <c r="R35" t="s">
        <v>24</v>
      </c>
      <c r="S35" t="s">
        <v>35</v>
      </c>
      <c r="T35" t="s">
        <v>68</v>
      </c>
    </row>
    <row r="36" spans="1:20" x14ac:dyDescent="0.3">
      <c r="A36" t="s">
        <v>140</v>
      </c>
      <c r="B36" t="s">
        <v>141</v>
      </c>
      <c r="C36" t="s">
        <v>22</v>
      </c>
      <c r="D36" s="1">
        <v>44269.464036805555</v>
      </c>
      <c r="E36" s="1">
        <v>44269.474158020836</v>
      </c>
      <c r="F36">
        <v>874.47299999999996</v>
      </c>
      <c r="G36">
        <v>22</v>
      </c>
      <c r="H36">
        <v>53</v>
      </c>
      <c r="I36">
        <v>1</v>
      </c>
      <c r="J36">
        <v>100</v>
      </c>
      <c r="K36" s="1">
        <v>44269.493416481484</v>
      </c>
      <c r="L36" t="s">
        <v>23</v>
      </c>
      <c r="M36" t="s">
        <v>142</v>
      </c>
      <c r="N36" t="s">
        <v>56</v>
      </c>
      <c r="O36" t="s">
        <v>25</v>
      </c>
      <c r="P36" t="s">
        <v>26</v>
      </c>
      <c r="Q36" t="s">
        <v>143</v>
      </c>
      <c r="R36" t="s">
        <v>142</v>
      </c>
      <c r="S36" t="s">
        <v>28</v>
      </c>
      <c r="T36" t="s">
        <v>29</v>
      </c>
    </row>
    <row r="37" spans="1:20" hidden="1" x14ac:dyDescent="0.3">
      <c r="A37" t="s">
        <v>144</v>
      </c>
      <c r="B37" t="s">
        <v>145</v>
      </c>
      <c r="C37" t="s">
        <v>54</v>
      </c>
      <c r="D37" s="1">
        <v>44269.464147268518</v>
      </c>
      <c r="E37" s="1">
        <v>44269.477725821758</v>
      </c>
      <c r="F37">
        <v>1173.1869999999999</v>
      </c>
      <c r="G37">
        <v>22</v>
      </c>
      <c r="H37">
        <v>49</v>
      </c>
      <c r="I37">
        <v>1</v>
      </c>
      <c r="J37">
        <v>98</v>
      </c>
      <c r="K37" s="1">
        <v>44269.495147453701</v>
      </c>
      <c r="L37" t="s">
        <v>23</v>
      </c>
      <c r="M37" t="s">
        <v>24</v>
      </c>
      <c r="N37" t="s">
        <v>24</v>
      </c>
      <c r="O37" t="s">
        <v>48</v>
      </c>
      <c r="P37" t="s">
        <v>26</v>
      </c>
      <c r="Q37" t="s">
        <v>146</v>
      </c>
      <c r="R37" t="s">
        <v>24</v>
      </c>
      <c r="S37" t="s">
        <v>28</v>
      </c>
      <c r="T37" t="s">
        <v>29</v>
      </c>
    </row>
    <row r="38" spans="1:20" x14ac:dyDescent="0.3">
      <c r="A38" t="s">
        <v>147</v>
      </c>
      <c r="B38" t="s">
        <v>148</v>
      </c>
      <c r="C38" t="s">
        <v>22</v>
      </c>
      <c r="D38" s="1">
        <v>44269.464265659721</v>
      </c>
      <c r="E38" s="1">
        <v>44269.497584872683</v>
      </c>
      <c r="F38">
        <v>2878.78</v>
      </c>
      <c r="G38">
        <v>23</v>
      </c>
      <c r="H38">
        <v>101</v>
      </c>
      <c r="I38">
        <v>2</v>
      </c>
      <c r="J38">
        <v>98</v>
      </c>
      <c r="K38" s="1">
        <v>44269.512452175928</v>
      </c>
      <c r="L38" t="s">
        <v>23</v>
      </c>
      <c r="M38" t="s">
        <v>24</v>
      </c>
      <c r="N38" t="s">
        <v>24</v>
      </c>
      <c r="O38" t="s">
        <v>66</v>
      </c>
      <c r="P38" t="s">
        <v>26</v>
      </c>
      <c r="Q38" t="s">
        <v>149</v>
      </c>
      <c r="R38" t="s">
        <v>24</v>
      </c>
      <c r="S38" t="s">
        <v>35</v>
      </c>
      <c r="T38" t="s">
        <v>68</v>
      </c>
    </row>
    <row r="39" spans="1:20" x14ac:dyDescent="0.3">
      <c r="A39" t="s">
        <v>150</v>
      </c>
      <c r="B39" t="s">
        <v>151</v>
      </c>
      <c r="C39" t="s">
        <v>22</v>
      </c>
      <c r="D39" s="1">
        <v>44269.465234097224</v>
      </c>
      <c r="E39" s="1">
        <v>44269.47792675926</v>
      </c>
      <c r="F39">
        <v>1096.646</v>
      </c>
      <c r="G39">
        <v>22</v>
      </c>
      <c r="H39">
        <v>43</v>
      </c>
      <c r="I39">
        <v>0</v>
      </c>
      <c r="J39">
        <v>100</v>
      </c>
      <c r="K39" s="1">
        <v>44269.499946099539</v>
      </c>
      <c r="L39" t="s">
        <v>23</v>
      </c>
      <c r="M39" t="s">
        <v>152</v>
      </c>
      <c r="N39" t="s">
        <v>152</v>
      </c>
      <c r="O39" t="s">
        <v>25</v>
      </c>
      <c r="P39" t="s">
        <v>26</v>
      </c>
      <c r="Q39" t="s">
        <v>86</v>
      </c>
      <c r="R39" t="s">
        <v>152</v>
      </c>
      <c r="S39" t="s">
        <v>35</v>
      </c>
      <c r="T39" t="s">
        <v>29</v>
      </c>
    </row>
    <row r="40" spans="1:20" x14ac:dyDescent="0.3">
      <c r="A40" t="s">
        <v>153</v>
      </c>
      <c r="B40" s="2" t="s">
        <v>154</v>
      </c>
      <c r="C40" t="s">
        <v>22</v>
      </c>
      <c r="D40" s="1">
        <v>44269.464438391202</v>
      </c>
      <c r="E40" s="1">
        <v>44269.490094293978</v>
      </c>
      <c r="F40">
        <v>2216.67</v>
      </c>
      <c r="G40">
        <v>24</v>
      </c>
      <c r="H40">
        <v>182</v>
      </c>
      <c r="I40">
        <v>0</v>
      </c>
      <c r="J40">
        <v>100</v>
      </c>
      <c r="K40" s="1">
        <v>44269.497593043983</v>
      </c>
      <c r="L40" t="s">
        <v>55</v>
      </c>
      <c r="M40" t="s">
        <v>24</v>
      </c>
      <c r="N40" t="s">
        <v>24</v>
      </c>
      <c r="O40" t="s">
        <v>25</v>
      </c>
      <c r="P40" t="s">
        <v>89</v>
      </c>
      <c r="Q40" t="s">
        <v>27</v>
      </c>
      <c r="R40" t="s">
        <v>24</v>
      </c>
      <c r="S40" t="s">
        <v>35</v>
      </c>
      <c r="T40" t="s">
        <v>29</v>
      </c>
    </row>
    <row r="41" spans="1:20" x14ac:dyDescent="0.3">
      <c r="A41" t="s">
        <v>155</v>
      </c>
      <c r="B41" t="s">
        <v>156</v>
      </c>
      <c r="C41" t="s">
        <v>22</v>
      </c>
      <c r="D41" s="1">
        <v>44269.464510474536</v>
      </c>
      <c r="E41" s="1">
        <v>44269.479063738429</v>
      </c>
      <c r="F41">
        <v>1257.402</v>
      </c>
      <c r="G41">
        <v>18</v>
      </c>
      <c r="H41">
        <v>43</v>
      </c>
      <c r="I41">
        <v>0</v>
      </c>
      <c r="J41">
        <v>100</v>
      </c>
      <c r="K41" s="1">
        <v>44269.49820667824</v>
      </c>
      <c r="L41" t="s">
        <v>23</v>
      </c>
      <c r="M41" t="s">
        <v>24</v>
      </c>
      <c r="N41" t="s">
        <v>24</v>
      </c>
      <c r="O41" t="s">
        <v>133</v>
      </c>
      <c r="P41" t="s">
        <v>89</v>
      </c>
      <c r="Q41" t="s">
        <v>157</v>
      </c>
      <c r="R41" t="s">
        <v>24</v>
      </c>
      <c r="S41" t="s">
        <v>28</v>
      </c>
      <c r="T41" t="s">
        <v>29</v>
      </c>
    </row>
    <row r="42" spans="1:20" x14ac:dyDescent="0.3">
      <c r="A42" t="s">
        <v>158</v>
      </c>
      <c r="B42" t="s">
        <v>159</v>
      </c>
      <c r="C42" t="s">
        <v>22</v>
      </c>
      <c r="D42" s="1">
        <v>44269.464508263889</v>
      </c>
      <c r="E42" s="1">
        <v>44269.474439062498</v>
      </c>
      <c r="F42">
        <v>858.02099999999996</v>
      </c>
      <c r="G42">
        <v>20</v>
      </c>
      <c r="H42">
        <v>63</v>
      </c>
      <c r="I42">
        <v>4</v>
      </c>
      <c r="J42">
        <v>94</v>
      </c>
      <c r="K42" s="1">
        <v>44269.495328877318</v>
      </c>
      <c r="L42" t="s">
        <v>23</v>
      </c>
      <c r="M42" t="s">
        <v>160</v>
      </c>
      <c r="N42" t="s">
        <v>161</v>
      </c>
      <c r="O42" t="s">
        <v>25</v>
      </c>
      <c r="P42" t="s">
        <v>26</v>
      </c>
      <c r="Q42" t="s">
        <v>162</v>
      </c>
      <c r="R42" t="s">
        <v>160</v>
      </c>
      <c r="S42" t="s">
        <v>35</v>
      </c>
      <c r="T42" t="s">
        <v>29</v>
      </c>
    </row>
    <row r="43" spans="1:20" x14ac:dyDescent="0.3">
      <c r="A43" t="s">
        <v>163</v>
      </c>
      <c r="B43" t="s">
        <v>164</v>
      </c>
      <c r="C43" t="s">
        <v>22</v>
      </c>
      <c r="D43" s="1">
        <v>44269.46454724537</v>
      </c>
      <c r="E43" s="1">
        <v>44269.472594803243</v>
      </c>
      <c r="F43">
        <v>695.30899999999997</v>
      </c>
      <c r="G43">
        <v>25</v>
      </c>
      <c r="H43">
        <v>115</v>
      </c>
      <c r="I43">
        <v>0</v>
      </c>
      <c r="J43">
        <v>100</v>
      </c>
      <c r="K43" s="1">
        <v>44269.498392187503</v>
      </c>
      <c r="L43" t="s">
        <v>23</v>
      </c>
      <c r="M43" t="s">
        <v>56</v>
      </c>
      <c r="N43" t="s">
        <v>56</v>
      </c>
      <c r="O43" t="s">
        <v>42</v>
      </c>
      <c r="P43" t="s">
        <v>57</v>
      </c>
      <c r="Q43" t="s">
        <v>127</v>
      </c>
      <c r="R43" t="s">
        <v>56</v>
      </c>
      <c r="S43" t="s">
        <v>35</v>
      </c>
      <c r="T43" t="s">
        <v>29</v>
      </c>
    </row>
    <row r="44" spans="1:20" x14ac:dyDescent="0.3">
      <c r="A44" t="s">
        <v>165</v>
      </c>
      <c r="B44" t="s">
        <v>166</v>
      </c>
      <c r="C44" t="s">
        <v>22</v>
      </c>
      <c r="D44" s="1">
        <v>44269.465323310185</v>
      </c>
      <c r="E44" s="1">
        <v>44269.480614953703</v>
      </c>
      <c r="F44">
        <v>1321.1980000000001</v>
      </c>
      <c r="G44">
        <v>23</v>
      </c>
      <c r="H44">
        <v>6</v>
      </c>
      <c r="I44">
        <v>0</v>
      </c>
      <c r="J44">
        <v>100</v>
      </c>
      <c r="K44" s="1">
        <v>44269.50182420139</v>
      </c>
      <c r="L44" t="s">
        <v>23</v>
      </c>
      <c r="M44" t="s">
        <v>24</v>
      </c>
      <c r="N44" t="s">
        <v>24</v>
      </c>
      <c r="O44" t="s">
        <v>66</v>
      </c>
      <c r="Q44" t="s">
        <v>27</v>
      </c>
      <c r="R44" t="s">
        <v>24</v>
      </c>
      <c r="S44" t="s">
        <v>28</v>
      </c>
      <c r="T44" t="s">
        <v>29</v>
      </c>
    </row>
    <row r="45" spans="1:20" hidden="1" x14ac:dyDescent="0.3">
      <c r="A45" t="s">
        <v>167</v>
      </c>
      <c r="B45" t="s">
        <v>168</v>
      </c>
      <c r="C45" t="s">
        <v>38</v>
      </c>
      <c r="D45" s="1">
        <v>44269.464728726853</v>
      </c>
      <c r="F45">
        <v>4315226.693337</v>
      </c>
      <c r="G45">
        <v>25</v>
      </c>
      <c r="H45">
        <v>24</v>
      </c>
      <c r="I45">
        <v>0</v>
      </c>
      <c r="J45">
        <v>100</v>
      </c>
      <c r="M45" t="s">
        <v>39</v>
      </c>
      <c r="N45" t="s">
        <v>39</v>
      </c>
      <c r="O45" t="s">
        <v>39</v>
      </c>
      <c r="P45" t="s">
        <v>39</v>
      </c>
      <c r="Q45" t="s">
        <v>39</v>
      </c>
      <c r="R45" t="s">
        <v>39</v>
      </c>
      <c r="S45" t="s">
        <v>39</v>
      </c>
      <c r="T45" t="s">
        <v>39</v>
      </c>
    </row>
    <row r="46" spans="1:20" x14ac:dyDescent="0.3">
      <c r="A46" t="s">
        <v>169</v>
      </c>
      <c r="B46" t="s">
        <v>170</v>
      </c>
      <c r="C46" t="s">
        <v>22</v>
      </c>
      <c r="D46" s="1">
        <v>44269.464864259258</v>
      </c>
      <c r="E46" s="1">
        <v>44269.476787164349</v>
      </c>
      <c r="F46">
        <v>1030.1389999999999</v>
      </c>
      <c r="G46">
        <v>20</v>
      </c>
      <c r="H46">
        <v>22</v>
      </c>
      <c r="I46">
        <v>0</v>
      </c>
      <c r="J46">
        <v>100</v>
      </c>
      <c r="K46" s="1">
        <v>44269.498609027774</v>
      </c>
      <c r="L46" t="s">
        <v>23</v>
      </c>
      <c r="M46" t="s">
        <v>161</v>
      </c>
      <c r="N46" t="s">
        <v>161</v>
      </c>
      <c r="O46" t="s">
        <v>42</v>
      </c>
      <c r="P46" t="s">
        <v>171</v>
      </c>
      <c r="Q46" t="s">
        <v>172</v>
      </c>
      <c r="R46" t="s">
        <v>161</v>
      </c>
      <c r="S46" t="s">
        <v>28</v>
      </c>
      <c r="T46" t="s">
        <v>29</v>
      </c>
    </row>
    <row r="47" spans="1:20" x14ac:dyDescent="0.3">
      <c r="A47" t="s">
        <v>173</v>
      </c>
      <c r="B47" t="s">
        <v>174</v>
      </c>
      <c r="C47" t="s">
        <v>22</v>
      </c>
      <c r="D47" s="1">
        <v>44269.464909918985</v>
      </c>
      <c r="E47" s="1">
        <v>44269.478150138886</v>
      </c>
      <c r="F47">
        <v>1143.9549999999999</v>
      </c>
      <c r="G47">
        <v>22</v>
      </c>
      <c r="H47">
        <v>148</v>
      </c>
      <c r="I47">
        <v>1</v>
      </c>
      <c r="J47">
        <v>100</v>
      </c>
      <c r="K47" s="1">
        <v>44269.499151678239</v>
      </c>
      <c r="L47" t="s">
        <v>23</v>
      </c>
      <c r="M47" t="s">
        <v>24</v>
      </c>
      <c r="N47" t="s">
        <v>24</v>
      </c>
      <c r="O47" t="s">
        <v>26</v>
      </c>
      <c r="P47" t="s">
        <v>89</v>
      </c>
      <c r="Q47" t="s">
        <v>27</v>
      </c>
      <c r="R47" t="s">
        <v>24</v>
      </c>
      <c r="S47" t="s">
        <v>35</v>
      </c>
      <c r="T47" t="s">
        <v>29</v>
      </c>
    </row>
    <row r="48" spans="1:20" hidden="1" x14ac:dyDescent="0.3">
      <c r="A48" t="s">
        <v>175</v>
      </c>
      <c r="B48" s="2" t="s">
        <v>176</v>
      </c>
      <c r="C48" t="s">
        <v>38</v>
      </c>
      <c r="D48" s="1">
        <v>44269.464949386573</v>
      </c>
      <c r="F48">
        <v>4315207.6537420005</v>
      </c>
      <c r="G48">
        <v>24</v>
      </c>
      <c r="H48">
        <v>59</v>
      </c>
      <c r="I48">
        <v>2</v>
      </c>
      <c r="J48">
        <v>97</v>
      </c>
      <c r="M48" t="s">
        <v>39</v>
      </c>
      <c r="N48" t="s">
        <v>39</v>
      </c>
      <c r="O48" t="s">
        <v>39</v>
      </c>
      <c r="P48" t="s">
        <v>39</v>
      </c>
      <c r="Q48" t="s">
        <v>39</v>
      </c>
      <c r="R48" t="s">
        <v>39</v>
      </c>
      <c r="S48" t="s">
        <v>39</v>
      </c>
      <c r="T48" t="s">
        <v>39</v>
      </c>
    </row>
    <row r="49" spans="1:20" x14ac:dyDescent="0.3">
      <c r="A49" t="s">
        <v>177</v>
      </c>
      <c r="B49" s="2" t="s">
        <v>178</v>
      </c>
      <c r="C49" t="s">
        <v>22</v>
      </c>
      <c r="D49" s="1">
        <v>44269.464928217596</v>
      </c>
      <c r="E49" s="1">
        <v>44269.475109861109</v>
      </c>
      <c r="F49">
        <v>879.69399999999996</v>
      </c>
      <c r="G49">
        <v>20</v>
      </c>
      <c r="H49">
        <v>141</v>
      </c>
      <c r="I49">
        <v>0</v>
      </c>
      <c r="J49">
        <v>100</v>
      </c>
      <c r="K49" s="1">
        <v>44269.499343136573</v>
      </c>
      <c r="L49" t="s">
        <v>23</v>
      </c>
      <c r="M49" t="s">
        <v>24</v>
      </c>
      <c r="N49" t="s">
        <v>24</v>
      </c>
      <c r="O49" t="s">
        <v>66</v>
      </c>
      <c r="P49" t="s">
        <v>89</v>
      </c>
      <c r="Q49" t="s">
        <v>27</v>
      </c>
      <c r="R49" t="s">
        <v>24</v>
      </c>
      <c r="S49" t="s">
        <v>35</v>
      </c>
      <c r="T49" t="s">
        <v>68</v>
      </c>
    </row>
    <row r="50" spans="1:20" hidden="1" x14ac:dyDescent="0.3">
      <c r="A50" t="s">
        <v>179</v>
      </c>
      <c r="B50" t="s">
        <v>180</v>
      </c>
      <c r="C50" t="s">
        <v>54</v>
      </c>
      <c r="D50" s="1">
        <v>44269.46532787037</v>
      </c>
      <c r="E50" s="1">
        <v>44269.476898842593</v>
      </c>
      <c r="F50">
        <v>999.73199999999997</v>
      </c>
      <c r="G50">
        <v>20</v>
      </c>
      <c r="H50">
        <v>17</v>
      </c>
      <c r="I50">
        <v>2</v>
      </c>
      <c r="J50">
        <v>90</v>
      </c>
      <c r="K50" s="1">
        <v>44269.501384664349</v>
      </c>
      <c r="L50" t="s">
        <v>23</v>
      </c>
      <c r="M50" t="s">
        <v>24</v>
      </c>
      <c r="N50" t="s">
        <v>24</v>
      </c>
      <c r="O50" t="s">
        <v>25</v>
      </c>
      <c r="Q50" t="s">
        <v>27</v>
      </c>
      <c r="R50" t="s">
        <v>24</v>
      </c>
      <c r="S50" t="s">
        <v>28</v>
      </c>
      <c r="T50" t="s">
        <v>29</v>
      </c>
    </row>
    <row r="51" spans="1:20" x14ac:dyDescent="0.3">
      <c r="A51" t="s">
        <v>181</v>
      </c>
      <c r="B51" t="s">
        <v>182</v>
      </c>
      <c r="C51" t="s">
        <v>22</v>
      </c>
      <c r="D51" s="1">
        <v>44269.465155902777</v>
      </c>
      <c r="E51" s="1">
        <v>44269.47254127315</v>
      </c>
      <c r="F51">
        <v>638.096</v>
      </c>
      <c r="G51">
        <v>19</v>
      </c>
      <c r="H51">
        <v>58</v>
      </c>
      <c r="I51">
        <v>0</v>
      </c>
      <c r="J51">
        <v>100</v>
      </c>
      <c r="K51" s="1">
        <v>44269.499766423614</v>
      </c>
      <c r="L51" t="s">
        <v>23</v>
      </c>
      <c r="M51" t="s">
        <v>183</v>
      </c>
      <c r="N51" t="s">
        <v>183</v>
      </c>
      <c r="O51" t="s">
        <v>42</v>
      </c>
      <c r="P51" t="s">
        <v>26</v>
      </c>
      <c r="Q51" t="s">
        <v>184</v>
      </c>
      <c r="R51" t="s">
        <v>183</v>
      </c>
      <c r="S51" t="s">
        <v>35</v>
      </c>
      <c r="T51" t="s">
        <v>29</v>
      </c>
    </row>
    <row r="52" spans="1:20" x14ac:dyDescent="0.3">
      <c r="A52" t="s">
        <v>185</v>
      </c>
      <c r="B52" t="s">
        <v>186</v>
      </c>
      <c r="C52" t="s">
        <v>22</v>
      </c>
      <c r="D52" s="1">
        <v>44269.468058171296</v>
      </c>
      <c r="E52" s="1">
        <v>44269.480317222224</v>
      </c>
      <c r="F52">
        <v>1059.182</v>
      </c>
      <c r="G52">
        <v>25</v>
      </c>
      <c r="H52">
        <v>101</v>
      </c>
      <c r="I52">
        <v>0</v>
      </c>
      <c r="J52">
        <v>100</v>
      </c>
      <c r="K52" s="1">
        <v>44269.50642208333</v>
      </c>
      <c r="L52" t="s">
        <v>23</v>
      </c>
      <c r="M52" t="s">
        <v>24</v>
      </c>
      <c r="N52" t="s">
        <v>24</v>
      </c>
      <c r="O52" t="s">
        <v>48</v>
      </c>
      <c r="P52" t="s">
        <v>89</v>
      </c>
      <c r="Q52" t="s">
        <v>187</v>
      </c>
      <c r="R52" t="s">
        <v>24</v>
      </c>
      <c r="S52" t="s">
        <v>28</v>
      </c>
      <c r="T52" t="s">
        <v>29</v>
      </c>
    </row>
    <row r="53" spans="1:20" x14ac:dyDescent="0.3">
      <c r="A53" t="s">
        <v>188</v>
      </c>
      <c r="B53" t="s">
        <v>189</v>
      </c>
      <c r="C53" t="s">
        <v>22</v>
      </c>
      <c r="D53" s="1">
        <v>44269.465531087961</v>
      </c>
      <c r="E53" s="1">
        <v>44269.478138298611</v>
      </c>
      <c r="F53">
        <v>1089.2629999999999</v>
      </c>
      <c r="G53">
        <v>19</v>
      </c>
      <c r="H53">
        <v>21</v>
      </c>
      <c r="I53">
        <v>1</v>
      </c>
      <c r="J53">
        <v>97</v>
      </c>
      <c r="K53" s="1">
        <v>44269.50231891204</v>
      </c>
      <c r="L53" t="s">
        <v>23</v>
      </c>
      <c r="M53" t="s">
        <v>24</v>
      </c>
      <c r="N53" t="s">
        <v>24</v>
      </c>
      <c r="O53" t="s">
        <v>42</v>
      </c>
      <c r="Q53" t="s">
        <v>90</v>
      </c>
      <c r="R53" t="s">
        <v>24</v>
      </c>
      <c r="S53" t="s">
        <v>28</v>
      </c>
      <c r="T53" t="s">
        <v>29</v>
      </c>
    </row>
    <row r="54" spans="1:20" x14ac:dyDescent="0.3">
      <c r="A54" t="s">
        <v>190</v>
      </c>
      <c r="B54" t="s">
        <v>191</v>
      </c>
      <c r="C54" t="s">
        <v>22</v>
      </c>
      <c r="D54" s="1">
        <v>44269.465357465277</v>
      </c>
      <c r="E54" s="1">
        <v>44269.474051226854</v>
      </c>
      <c r="F54">
        <v>751.14099999999996</v>
      </c>
      <c r="G54">
        <v>20</v>
      </c>
      <c r="H54">
        <v>88</v>
      </c>
      <c r="I54">
        <v>0</v>
      </c>
      <c r="J54">
        <v>100</v>
      </c>
      <c r="K54" s="1">
        <v>44269.502071655093</v>
      </c>
      <c r="L54" t="s">
        <v>23</v>
      </c>
      <c r="M54" t="s">
        <v>98</v>
      </c>
      <c r="N54" t="s">
        <v>98</v>
      </c>
      <c r="O54" t="s">
        <v>42</v>
      </c>
      <c r="P54" t="s">
        <v>192</v>
      </c>
      <c r="Q54" t="s">
        <v>193</v>
      </c>
      <c r="R54" t="s">
        <v>98</v>
      </c>
      <c r="S54" t="s">
        <v>35</v>
      </c>
      <c r="T54" t="s">
        <v>29</v>
      </c>
    </row>
    <row r="55" spans="1:20" x14ac:dyDescent="0.3">
      <c r="A55" t="s">
        <v>194</v>
      </c>
      <c r="B55" t="s">
        <v>195</v>
      </c>
      <c r="C55" t="s">
        <v>22</v>
      </c>
      <c r="D55" s="1">
        <v>44269.465610208332</v>
      </c>
      <c r="E55" s="1">
        <v>44269.477950752313</v>
      </c>
      <c r="F55">
        <v>1066.223</v>
      </c>
      <c r="G55">
        <v>22</v>
      </c>
      <c r="H55">
        <v>29</v>
      </c>
      <c r="I55">
        <v>0</v>
      </c>
      <c r="J55">
        <v>100</v>
      </c>
      <c r="K55" s="1">
        <v>44269.50253416667</v>
      </c>
      <c r="L55" t="s">
        <v>23</v>
      </c>
      <c r="M55" t="s">
        <v>33</v>
      </c>
      <c r="N55" t="s">
        <v>33</v>
      </c>
      <c r="O55" t="s">
        <v>26</v>
      </c>
      <c r="P55" t="s">
        <v>26</v>
      </c>
      <c r="Q55" t="s">
        <v>44</v>
      </c>
      <c r="R55" t="s">
        <v>33</v>
      </c>
      <c r="S55" t="s">
        <v>28</v>
      </c>
      <c r="T55" t="s">
        <v>29</v>
      </c>
    </row>
    <row r="56" spans="1:20" x14ac:dyDescent="0.3">
      <c r="A56" t="s">
        <v>196</v>
      </c>
      <c r="B56" t="s">
        <v>197</v>
      </c>
      <c r="C56" t="s">
        <v>22</v>
      </c>
      <c r="D56" s="1">
        <v>44269.465696284722</v>
      </c>
      <c r="E56" s="1">
        <v>44269.473990358798</v>
      </c>
      <c r="F56">
        <v>716.60799999999995</v>
      </c>
      <c r="G56">
        <v>21</v>
      </c>
      <c r="H56">
        <v>103</v>
      </c>
      <c r="I56">
        <v>1</v>
      </c>
      <c r="J56">
        <v>100</v>
      </c>
      <c r="K56" s="1">
        <v>44269.502947199071</v>
      </c>
      <c r="L56" t="s">
        <v>23</v>
      </c>
      <c r="M56" t="s">
        <v>24</v>
      </c>
      <c r="N56" t="s">
        <v>24</v>
      </c>
      <c r="O56" t="s">
        <v>25</v>
      </c>
      <c r="P56" t="s">
        <v>89</v>
      </c>
      <c r="Q56" t="s">
        <v>90</v>
      </c>
      <c r="R56" t="s">
        <v>24</v>
      </c>
      <c r="S56" t="s">
        <v>35</v>
      </c>
      <c r="T56" t="s">
        <v>29</v>
      </c>
    </row>
    <row r="57" spans="1:20" hidden="1" x14ac:dyDescent="0.3">
      <c r="A57" t="s">
        <v>198</v>
      </c>
      <c r="B57" t="s">
        <v>199</v>
      </c>
      <c r="C57" t="s">
        <v>38</v>
      </c>
      <c r="D57" s="1">
        <v>44269.465609965278</v>
      </c>
      <c r="F57">
        <v>4315150.7224470004</v>
      </c>
      <c r="G57">
        <v>22</v>
      </c>
      <c r="H57">
        <v>26</v>
      </c>
      <c r="I57">
        <v>0</v>
      </c>
      <c r="J57">
        <v>100</v>
      </c>
      <c r="M57" t="s">
        <v>39</v>
      </c>
      <c r="N57" t="s">
        <v>39</v>
      </c>
      <c r="O57" t="s">
        <v>39</v>
      </c>
      <c r="P57" t="s">
        <v>39</v>
      </c>
      <c r="Q57" t="s">
        <v>39</v>
      </c>
      <c r="R57" t="s">
        <v>39</v>
      </c>
      <c r="S57" t="s">
        <v>39</v>
      </c>
      <c r="T57" t="s">
        <v>39</v>
      </c>
    </row>
    <row r="58" spans="1:20" hidden="1" x14ac:dyDescent="0.3">
      <c r="A58" t="s">
        <v>200</v>
      </c>
      <c r="B58" t="s">
        <v>201</v>
      </c>
      <c r="C58" t="s">
        <v>54</v>
      </c>
      <c r="D58" s="1">
        <v>44269.46564440972</v>
      </c>
      <c r="E58" s="1">
        <v>44269.468421122685</v>
      </c>
      <c r="F58">
        <v>239.90799999999999</v>
      </c>
      <c r="G58">
        <v>19</v>
      </c>
      <c r="H58">
        <v>86</v>
      </c>
      <c r="I58">
        <v>4</v>
      </c>
      <c r="J58">
        <v>93</v>
      </c>
      <c r="K58" s="1">
        <v>44269.504979351848</v>
      </c>
      <c r="L58" t="s">
        <v>55</v>
      </c>
      <c r="M58" t="s">
        <v>65</v>
      </c>
      <c r="N58" t="s">
        <v>65</v>
      </c>
      <c r="O58" t="s">
        <v>42</v>
      </c>
      <c r="P58" t="s">
        <v>26</v>
      </c>
      <c r="Q58" t="s">
        <v>202</v>
      </c>
      <c r="R58" t="s">
        <v>65</v>
      </c>
      <c r="S58" t="s">
        <v>35</v>
      </c>
      <c r="T58" t="s">
        <v>29</v>
      </c>
    </row>
    <row r="59" spans="1:20" x14ac:dyDescent="0.3">
      <c r="A59" t="s">
        <v>203</v>
      </c>
      <c r="B59" t="s">
        <v>204</v>
      </c>
      <c r="C59" t="s">
        <v>22</v>
      </c>
      <c r="D59" s="1">
        <v>44269.465663958334</v>
      </c>
      <c r="E59" s="1">
        <v>44269.47858693287</v>
      </c>
      <c r="F59">
        <v>1116.5450000000001</v>
      </c>
      <c r="G59">
        <v>20</v>
      </c>
      <c r="H59">
        <v>102</v>
      </c>
      <c r="I59">
        <v>0</v>
      </c>
      <c r="J59">
        <v>100</v>
      </c>
      <c r="K59" s="1">
        <v>44269.502750590276</v>
      </c>
      <c r="L59" t="s">
        <v>23</v>
      </c>
      <c r="M59" t="s">
        <v>24</v>
      </c>
      <c r="N59" t="s">
        <v>24</v>
      </c>
      <c r="O59" t="s">
        <v>66</v>
      </c>
      <c r="P59" t="s">
        <v>89</v>
      </c>
      <c r="Q59" t="s">
        <v>27</v>
      </c>
      <c r="R59" t="s">
        <v>24</v>
      </c>
      <c r="S59" t="s">
        <v>28</v>
      </c>
      <c r="T59" t="s">
        <v>29</v>
      </c>
    </row>
    <row r="60" spans="1:20" x14ac:dyDescent="0.3">
      <c r="A60" t="s">
        <v>205</v>
      </c>
      <c r="B60" t="s">
        <v>206</v>
      </c>
      <c r="C60" t="s">
        <v>22</v>
      </c>
      <c r="D60" s="1">
        <v>44269.465690439814</v>
      </c>
      <c r="E60" s="1">
        <v>44269.475999224538</v>
      </c>
      <c r="F60">
        <v>890.67899999999997</v>
      </c>
      <c r="G60">
        <v>20</v>
      </c>
      <c r="H60">
        <v>145</v>
      </c>
      <c r="I60">
        <v>0</v>
      </c>
      <c r="J60">
        <v>100</v>
      </c>
      <c r="K60" s="1">
        <v>44269.503146423609</v>
      </c>
      <c r="L60" t="s">
        <v>23</v>
      </c>
      <c r="M60" t="s">
        <v>98</v>
      </c>
      <c r="N60" t="s">
        <v>98</v>
      </c>
      <c r="O60" t="s">
        <v>42</v>
      </c>
      <c r="P60" t="s">
        <v>192</v>
      </c>
      <c r="Q60" t="s">
        <v>207</v>
      </c>
      <c r="R60" t="s">
        <v>98</v>
      </c>
      <c r="S60" t="s">
        <v>35</v>
      </c>
      <c r="T60" t="s">
        <v>29</v>
      </c>
    </row>
    <row r="61" spans="1:20" x14ac:dyDescent="0.3">
      <c r="A61" t="s">
        <v>208</v>
      </c>
      <c r="B61" t="s">
        <v>209</v>
      </c>
      <c r="C61" t="s">
        <v>22</v>
      </c>
      <c r="D61" s="1">
        <v>44269.465722083332</v>
      </c>
      <c r="E61" s="1">
        <v>44269.478100115739</v>
      </c>
      <c r="F61">
        <v>1069.462</v>
      </c>
      <c r="G61">
        <v>25</v>
      </c>
      <c r="H61">
        <v>125</v>
      </c>
      <c r="I61">
        <v>0</v>
      </c>
      <c r="J61">
        <v>100</v>
      </c>
      <c r="K61" s="1">
        <v>44269.503384131945</v>
      </c>
      <c r="L61" t="s">
        <v>23</v>
      </c>
      <c r="M61" t="s">
        <v>56</v>
      </c>
      <c r="N61" t="s">
        <v>56</v>
      </c>
      <c r="O61" t="s">
        <v>210</v>
      </c>
      <c r="P61" t="s">
        <v>57</v>
      </c>
      <c r="Q61" t="s">
        <v>211</v>
      </c>
      <c r="R61" t="s">
        <v>56</v>
      </c>
      <c r="S61" t="s">
        <v>28</v>
      </c>
      <c r="T61" t="s">
        <v>29</v>
      </c>
    </row>
    <row r="62" spans="1:20" x14ac:dyDescent="0.3">
      <c r="A62" t="s">
        <v>212</v>
      </c>
      <c r="B62" t="s">
        <v>213</v>
      </c>
      <c r="C62" t="s">
        <v>22</v>
      </c>
      <c r="D62" s="1">
        <v>44269.465803460647</v>
      </c>
      <c r="E62" s="1">
        <v>44269.477551504628</v>
      </c>
      <c r="F62">
        <v>1015.0309999999999</v>
      </c>
      <c r="G62">
        <v>26</v>
      </c>
      <c r="H62">
        <v>80</v>
      </c>
      <c r="I62">
        <v>0</v>
      </c>
      <c r="J62">
        <v>100</v>
      </c>
      <c r="K62" s="1">
        <v>44269.503559062498</v>
      </c>
      <c r="L62" t="s">
        <v>23</v>
      </c>
      <c r="M62" t="s">
        <v>24</v>
      </c>
      <c r="N62" t="s">
        <v>26</v>
      </c>
      <c r="O62" t="s">
        <v>25</v>
      </c>
      <c r="P62" t="s">
        <v>89</v>
      </c>
      <c r="Q62" t="s">
        <v>90</v>
      </c>
      <c r="R62" t="s">
        <v>24</v>
      </c>
      <c r="S62" t="s">
        <v>35</v>
      </c>
      <c r="T62" t="s">
        <v>29</v>
      </c>
    </row>
    <row r="63" spans="1:20" x14ac:dyDescent="0.3">
      <c r="A63" t="s">
        <v>214</v>
      </c>
      <c r="B63" t="s">
        <v>215</v>
      </c>
      <c r="C63" t="s">
        <v>22</v>
      </c>
      <c r="D63" s="1">
        <v>44269.465843414349</v>
      </c>
      <c r="E63" s="1">
        <v>44269.476868969905</v>
      </c>
      <c r="F63">
        <v>952.60799999999995</v>
      </c>
      <c r="G63">
        <v>19</v>
      </c>
      <c r="H63">
        <v>49</v>
      </c>
      <c r="I63">
        <v>0</v>
      </c>
      <c r="J63">
        <v>100</v>
      </c>
      <c r="K63" s="1">
        <v>44269.503945787037</v>
      </c>
      <c r="L63" t="s">
        <v>23</v>
      </c>
      <c r="M63" t="s">
        <v>216</v>
      </c>
      <c r="N63" t="s">
        <v>216</v>
      </c>
      <c r="O63" t="s">
        <v>42</v>
      </c>
      <c r="Q63" t="s">
        <v>217</v>
      </c>
      <c r="R63" t="s">
        <v>216</v>
      </c>
      <c r="S63" t="s">
        <v>35</v>
      </c>
      <c r="T63" t="s">
        <v>29</v>
      </c>
    </row>
    <row r="64" spans="1:20" x14ac:dyDescent="0.3">
      <c r="A64" t="s">
        <v>218</v>
      </c>
      <c r="B64" t="s">
        <v>219</v>
      </c>
      <c r="C64" t="s">
        <v>22</v>
      </c>
      <c r="D64" s="1">
        <v>44269.465934814812</v>
      </c>
      <c r="E64" s="1">
        <v>44269.476977141203</v>
      </c>
      <c r="F64">
        <v>954.05700000000002</v>
      </c>
      <c r="G64">
        <v>21</v>
      </c>
      <c r="H64">
        <v>51</v>
      </c>
      <c r="I64">
        <v>1</v>
      </c>
      <c r="J64">
        <v>100</v>
      </c>
      <c r="K64" s="1">
        <v>44269.504407291664</v>
      </c>
      <c r="L64" t="s">
        <v>23</v>
      </c>
      <c r="M64" t="s">
        <v>24</v>
      </c>
      <c r="N64" t="s">
        <v>24</v>
      </c>
      <c r="O64" t="s">
        <v>48</v>
      </c>
      <c r="P64" t="s">
        <v>26</v>
      </c>
      <c r="Q64" t="s">
        <v>86</v>
      </c>
      <c r="R64" t="s">
        <v>24</v>
      </c>
      <c r="S64" t="s">
        <v>35</v>
      </c>
      <c r="T64" t="s">
        <v>29</v>
      </c>
    </row>
    <row r="65" spans="1:20" x14ac:dyDescent="0.3">
      <c r="A65" t="s">
        <v>220</v>
      </c>
      <c r="B65" t="s">
        <v>221</v>
      </c>
      <c r="C65" t="s">
        <v>22</v>
      </c>
      <c r="D65" s="1">
        <v>44269.465939340276</v>
      </c>
      <c r="E65" s="1">
        <v>44269.479631504626</v>
      </c>
      <c r="F65">
        <v>1183.0029999999999</v>
      </c>
      <c r="G65">
        <v>23</v>
      </c>
      <c r="H65">
        <v>80</v>
      </c>
      <c r="I65">
        <v>1</v>
      </c>
      <c r="J65">
        <v>100</v>
      </c>
      <c r="K65" s="1">
        <v>44269.504579085646</v>
      </c>
      <c r="L65" t="s">
        <v>23</v>
      </c>
      <c r="M65" t="s">
        <v>98</v>
      </c>
      <c r="N65" t="s">
        <v>98</v>
      </c>
      <c r="O65" t="s">
        <v>42</v>
      </c>
      <c r="P65" t="s">
        <v>26</v>
      </c>
      <c r="Q65" t="s">
        <v>222</v>
      </c>
      <c r="R65" t="s">
        <v>98</v>
      </c>
      <c r="S65" t="s">
        <v>28</v>
      </c>
      <c r="T65" t="s">
        <v>29</v>
      </c>
    </row>
    <row r="66" spans="1:20" hidden="1" x14ac:dyDescent="0.3">
      <c r="A66" t="s">
        <v>223</v>
      </c>
      <c r="B66" t="s">
        <v>224</v>
      </c>
      <c r="C66" t="s">
        <v>38</v>
      </c>
      <c r="D66" s="1">
        <v>44269.46601679398</v>
      </c>
      <c r="F66">
        <v>4315115.6423789999</v>
      </c>
      <c r="G66">
        <v>22</v>
      </c>
      <c r="H66">
        <v>63</v>
      </c>
      <c r="I66">
        <v>0</v>
      </c>
      <c r="J66">
        <v>100</v>
      </c>
      <c r="M66" t="s">
        <v>39</v>
      </c>
      <c r="N66" t="s">
        <v>39</v>
      </c>
      <c r="O66" t="s">
        <v>39</v>
      </c>
      <c r="P66" t="s">
        <v>39</v>
      </c>
      <c r="Q66" t="s">
        <v>39</v>
      </c>
      <c r="R66" t="s">
        <v>39</v>
      </c>
      <c r="S66" t="s">
        <v>39</v>
      </c>
      <c r="T66" t="s">
        <v>39</v>
      </c>
    </row>
    <row r="67" spans="1:20" x14ac:dyDescent="0.3">
      <c r="A67" t="s">
        <v>225</v>
      </c>
      <c r="B67" t="s">
        <v>226</v>
      </c>
      <c r="C67" t="s">
        <v>22</v>
      </c>
      <c r="D67" s="1">
        <v>44269.466400219906</v>
      </c>
      <c r="E67" s="1">
        <v>44269.475488993055</v>
      </c>
      <c r="F67">
        <v>785.27</v>
      </c>
      <c r="G67">
        <v>20</v>
      </c>
      <c r="H67">
        <v>40</v>
      </c>
      <c r="I67">
        <v>0</v>
      </c>
      <c r="J67">
        <v>100</v>
      </c>
      <c r="K67" s="1">
        <v>44269.505161643516</v>
      </c>
      <c r="L67" t="s">
        <v>23</v>
      </c>
      <c r="M67" t="s">
        <v>33</v>
      </c>
      <c r="N67" t="s">
        <v>33</v>
      </c>
      <c r="O67" t="s">
        <v>66</v>
      </c>
      <c r="Q67" t="s">
        <v>44</v>
      </c>
      <c r="R67" t="s">
        <v>33</v>
      </c>
      <c r="S67" t="s">
        <v>35</v>
      </c>
      <c r="T67" t="s">
        <v>29</v>
      </c>
    </row>
    <row r="68" spans="1:20" x14ac:dyDescent="0.3">
      <c r="A68" t="s">
        <v>227</v>
      </c>
      <c r="B68" t="s">
        <v>228</v>
      </c>
      <c r="C68" t="s">
        <v>22</v>
      </c>
      <c r="D68" s="1">
        <v>44269.47102128472</v>
      </c>
      <c r="E68" s="1">
        <v>44269.483941921295</v>
      </c>
      <c r="F68">
        <v>1116.3430000000001</v>
      </c>
      <c r="G68">
        <v>22</v>
      </c>
      <c r="H68">
        <v>33</v>
      </c>
      <c r="I68">
        <v>0</v>
      </c>
      <c r="J68">
        <v>100</v>
      </c>
      <c r="K68" s="1">
        <v>44269.512881689814</v>
      </c>
      <c r="L68" t="s">
        <v>23</v>
      </c>
      <c r="M68" t="s">
        <v>33</v>
      </c>
      <c r="N68" t="s">
        <v>33</v>
      </c>
      <c r="O68" t="s">
        <v>25</v>
      </c>
      <c r="Q68" t="s">
        <v>229</v>
      </c>
      <c r="R68" t="s">
        <v>33</v>
      </c>
      <c r="S68" t="s">
        <v>28</v>
      </c>
      <c r="T68" t="s">
        <v>68</v>
      </c>
    </row>
    <row r="69" spans="1:20" x14ac:dyDescent="0.3">
      <c r="A69" t="s">
        <v>230</v>
      </c>
      <c r="B69" t="s">
        <v>231</v>
      </c>
      <c r="C69" t="s">
        <v>22</v>
      </c>
      <c r="D69" s="1">
        <v>44269.46619190972</v>
      </c>
      <c r="E69" s="1">
        <v>44269.475164282405</v>
      </c>
      <c r="F69">
        <v>775.21299999999997</v>
      </c>
      <c r="G69">
        <v>24</v>
      </c>
      <c r="H69">
        <v>43</v>
      </c>
      <c r="I69">
        <v>0</v>
      </c>
      <c r="J69">
        <v>100</v>
      </c>
      <c r="K69" s="1">
        <v>44269.504777893519</v>
      </c>
      <c r="L69" t="s">
        <v>23</v>
      </c>
      <c r="M69" t="s">
        <v>24</v>
      </c>
      <c r="N69" t="s">
        <v>24</v>
      </c>
      <c r="O69" t="s">
        <v>66</v>
      </c>
      <c r="P69" t="s">
        <v>26</v>
      </c>
      <c r="Q69" t="s">
        <v>157</v>
      </c>
      <c r="R69" t="s">
        <v>24</v>
      </c>
      <c r="S69" t="s">
        <v>35</v>
      </c>
      <c r="T69" t="s">
        <v>29</v>
      </c>
    </row>
    <row r="70" spans="1:20" x14ac:dyDescent="0.3">
      <c r="A70" t="s">
        <v>232</v>
      </c>
      <c r="B70" t="s">
        <v>233</v>
      </c>
      <c r="C70" t="s">
        <v>22</v>
      </c>
      <c r="D70" s="1">
        <v>44269.466466689817</v>
      </c>
      <c r="E70" s="1">
        <v>44269.480765046297</v>
      </c>
      <c r="F70">
        <v>1235.3779999999999</v>
      </c>
      <c r="G70">
        <v>19</v>
      </c>
      <c r="H70">
        <v>88</v>
      </c>
      <c r="I70">
        <v>0</v>
      </c>
      <c r="J70">
        <v>100</v>
      </c>
      <c r="K70" s="1">
        <v>44269.505389432874</v>
      </c>
      <c r="L70" t="s">
        <v>23</v>
      </c>
      <c r="M70" t="s">
        <v>24</v>
      </c>
      <c r="N70" t="s">
        <v>24</v>
      </c>
      <c r="O70" t="s">
        <v>42</v>
      </c>
      <c r="P70" t="s">
        <v>89</v>
      </c>
      <c r="Q70" t="s">
        <v>90</v>
      </c>
      <c r="R70" t="s">
        <v>24</v>
      </c>
      <c r="S70" t="s">
        <v>28</v>
      </c>
      <c r="T70" t="s">
        <v>29</v>
      </c>
    </row>
    <row r="71" spans="1:20" x14ac:dyDescent="0.3">
      <c r="A71" t="s">
        <v>234</v>
      </c>
      <c r="B71" t="s">
        <v>235</v>
      </c>
      <c r="C71" t="s">
        <v>22</v>
      </c>
      <c r="D71" s="1">
        <v>44269.467186041664</v>
      </c>
      <c r="E71" s="1">
        <v>44269.479729652776</v>
      </c>
      <c r="F71">
        <v>1083.768</v>
      </c>
      <c r="G71">
        <v>20</v>
      </c>
      <c r="H71">
        <v>40</v>
      </c>
      <c r="I71">
        <v>0</v>
      </c>
      <c r="J71">
        <v>100</v>
      </c>
      <c r="K71" s="1">
        <v>44269.505626493054</v>
      </c>
      <c r="L71" t="s">
        <v>23</v>
      </c>
      <c r="M71" t="s">
        <v>72</v>
      </c>
      <c r="N71" t="s">
        <v>72</v>
      </c>
      <c r="O71" t="s">
        <v>25</v>
      </c>
      <c r="Q71" t="s">
        <v>236</v>
      </c>
      <c r="R71" t="s">
        <v>72</v>
      </c>
      <c r="S71" t="s">
        <v>35</v>
      </c>
      <c r="T71" t="s">
        <v>29</v>
      </c>
    </row>
    <row r="72" spans="1:20" x14ac:dyDescent="0.3">
      <c r="A72" t="s">
        <v>237</v>
      </c>
      <c r="B72" t="s">
        <v>238</v>
      </c>
      <c r="C72" t="s">
        <v>22</v>
      </c>
      <c r="D72" s="1">
        <v>44269.467247881941</v>
      </c>
      <c r="E72" s="1">
        <v>44269.477920567129</v>
      </c>
      <c r="F72">
        <v>922.12</v>
      </c>
      <c r="G72">
        <v>26</v>
      </c>
      <c r="H72">
        <v>90</v>
      </c>
      <c r="I72">
        <v>0</v>
      </c>
      <c r="J72">
        <v>100</v>
      </c>
      <c r="K72" s="1">
        <v>44269.5059234375</v>
      </c>
      <c r="L72" t="s">
        <v>23</v>
      </c>
      <c r="M72" t="s">
        <v>239</v>
      </c>
      <c r="N72" t="s">
        <v>24</v>
      </c>
      <c r="O72" t="s">
        <v>66</v>
      </c>
      <c r="P72" t="s">
        <v>240</v>
      </c>
      <c r="Q72" t="s">
        <v>241</v>
      </c>
      <c r="R72" t="s">
        <v>239</v>
      </c>
      <c r="S72" t="s">
        <v>28</v>
      </c>
      <c r="T72" t="s">
        <v>68</v>
      </c>
    </row>
    <row r="73" spans="1:20" hidden="1" x14ac:dyDescent="0.3">
      <c r="A73" t="s">
        <v>242</v>
      </c>
      <c r="B73" t="s">
        <v>243</v>
      </c>
      <c r="C73" t="s">
        <v>38</v>
      </c>
      <c r="D73" s="1">
        <v>44269.467512777781</v>
      </c>
      <c r="F73">
        <v>4314986.4652450001</v>
      </c>
      <c r="G73">
        <v>20</v>
      </c>
      <c r="H73">
        <v>13</v>
      </c>
      <c r="I73">
        <v>0</v>
      </c>
      <c r="J73">
        <v>100</v>
      </c>
      <c r="M73" t="s">
        <v>39</v>
      </c>
      <c r="N73" t="s">
        <v>39</v>
      </c>
      <c r="O73" t="s">
        <v>39</v>
      </c>
      <c r="P73" t="s">
        <v>39</v>
      </c>
      <c r="Q73" t="s">
        <v>39</v>
      </c>
      <c r="R73" t="s">
        <v>39</v>
      </c>
      <c r="S73" t="s">
        <v>39</v>
      </c>
      <c r="T73" t="s">
        <v>39</v>
      </c>
    </row>
    <row r="74" spans="1:20" x14ac:dyDescent="0.3">
      <c r="A74" t="s">
        <v>244</v>
      </c>
      <c r="B74" t="s">
        <v>245</v>
      </c>
      <c r="C74" t="s">
        <v>22</v>
      </c>
      <c r="D74" s="1">
        <v>44269.469348425926</v>
      </c>
      <c r="E74" s="1">
        <v>44269.482682696762</v>
      </c>
      <c r="F74">
        <v>1152.0809999999999</v>
      </c>
      <c r="G74">
        <v>18</v>
      </c>
      <c r="H74">
        <v>58</v>
      </c>
      <c r="I74">
        <v>1</v>
      </c>
      <c r="J74">
        <v>100</v>
      </c>
      <c r="K74" s="1">
        <v>44269.506875254629</v>
      </c>
      <c r="L74" t="s">
        <v>23</v>
      </c>
      <c r="M74" t="s">
        <v>24</v>
      </c>
      <c r="N74" t="s">
        <v>24</v>
      </c>
      <c r="O74" t="s">
        <v>42</v>
      </c>
      <c r="P74" t="s">
        <v>26</v>
      </c>
      <c r="Q74" t="s">
        <v>90</v>
      </c>
      <c r="R74" t="s">
        <v>24</v>
      </c>
      <c r="S74" t="s">
        <v>35</v>
      </c>
      <c r="T74" t="s">
        <v>29</v>
      </c>
    </row>
    <row r="75" spans="1:20" x14ac:dyDescent="0.3">
      <c r="A75" t="s">
        <v>246</v>
      </c>
      <c r="B75" t="s">
        <v>247</v>
      </c>
      <c r="C75" t="s">
        <v>22</v>
      </c>
      <c r="D75" s="1">
        <v>44269.47091596065</v>
      </c>
      <c r="E75" s="1">
        <v>44269.497697025465</v>
      </c>
      <c r="F75">
        <v>2313.884</v>
      </c>
      <c r="H75">
        <v>58</v>
      </c>
      <c r="I75">
        <v>0</v>
      </c>
      <c r="J75">
        <v>100</v>
      </c>
      <c r="K75" s="1">
        <v>44269.513290057868</v>
      </c>
      <c r="L75" t="s">
        <v>23</v>
      </c>
      <c r="M75" t="s">
        <v>24</v>
      </c>
      <c r="N75" t="s">
        <v>24</v>
      </c>
      <c r="O75" t="s">
        <v>25</v>
      </c>
      <c r="P75" t="s">
        <v>26</v>
      </c>
      <c r="Q75" t="s">
        <v>248</v>
      </c>
      <c r="R75" t="s">
        <v>24</v>
      </c>
      <c r="S75" t="s">
        <v>35</v>
      </c>
      <c r="T75" t="s">
        <v>29</v>
      </c>
    </row>
    <row r="76" spans="1:20" x14ac:dyDescent="0.3">
      <c r="A76" t="s">
        <v>249</v>
      </c>
      <c r="B76" t="s">
        <v>250</v>
      </c>
      <c r="C76" t="s">
        <v>22</v>
      </c>
      <c r="D76" s="1">
        <v>44269.478802083337</v>
      </c>
      <c r="E76" s="1">
        <v>44269.487935914352</v>
      </c>
      <c r="F76">
        <v>789.16300000000001</v>
      </c>
      <c r="G76">
        <v>23</v>
      </c>
      <c r="H76">
        <v>32</v>
      </c>
      <c r="I76">
        <v>0</v>
      </c>
      <c r="J76">
        <v>100</v>
      </c>
      <c r="K76" s="1">
        <v>44269.513640104167</v>
      </c>
      <c r="L76" t="s">
        <v>23</v>
      </c>
      <c r="M76" t="s">
        <v>24</v>
      </c>
      <c r="N76" t="s">
        <v>24</v>
      </c>
      <c r="O76" t="s">
        <v>25</v>
      </c>
      <c r="Q76" t="s">
        <v>27</v>
      </c>
      <c r="R76" t="s">
        <v>24</v>
      </c>
      <c r="S76" t="s">
        <v>35</v>
      </c>
      <c r="T76" t="s">
        <v>29</v>
      </c>
    </row>
    <row r="77" spans="1:20" hidden="1" x14ac:dyDescent="0.3">
      <c r="A77" t="s">
        <v>251</v>
      </c>
      <c r="B77" t="s">
        <v>252</v>
      </c>
      <c r="C77" t="s">
        <v>54</v>
      </c>
      <c r="D77" s="1">
        <v>44269.478787604166</v>
      </c>
      <c r="E77" s="1">
        <v>44269.479132222223</v>
      </c>
      <c r="F77">
        <v>29.774999999999999</v>
      </c>
      <c r="G77">
        <v>18</v>
      </c>
      <c r="H77">
        <v>41</v>
      </c>
      <c r="I77">
        <v>1</v>
      </c>
      <c r="J77">
        <v>100</v>
      </c>
      <c r="K77" s="1">
        <v>44269.514091921294</v>
      </c>
      <c r="L77" t="s">
        <v>23</v>
      </c>
      <c r="M77" t="s">
        <v>24</v>
      </c>
      <c r="N77" t="s">
        <v>24</v>
      </c>
      <c r="O77" t="s">
        <v>66</v>
      </c>
      <c r="P77" t="s">
        <v>26</v>
      </c>
      <c r="Q77" t="s">
        <v>90</v>
      </c>
      <c r="R77" t="s">
        <v>24</v>
      </c>
      <c r="S77" t="s">
        <v>28</v>
      </c>
      <c r="T77" t="s">
        <v>68</v>
      </c>
    </row>
    <row r="78" spans="1:20" x14ac:dyDescent="0.3">
      <c r="A78" t="s">
        <v>253</v>
      </c>
      <c r="B78" t="s">
        <v>254</v>
      </c>
      <c r="C78" t="s">
        <v>22</v>
      </c>
      <c r="D78" s="1">
        <v>44269.481987789353</v>
      </c>
      <c r="E78" s="1">
        <v>44269.497155925928</v>
      </c>
      <c r="F78">
        <v>1310.527</v>
      </c>
      <c r="G78">
        <v>19</v>
      </c>
      <c r="H78">
        <v>57</v>
      </c>
      <c r="I78">
        <v>0</v>
      </c>
      <c r="J78">
        <v>100</v>
      </c>
      <c r="K78" s="1">
        <v>44269.514738773149</v>
      </c>
      <c r="L78" t="s">
        <v>23</v>
      </c>
      <c r="M78" t="s">
        <v>33</v>
      </c>
      <c r="N78" t="s">
        <v>33</v>
      </c>
      <c r="O78" t="s">
        <v>42</v>
      </c>
      <c r="P78" t="s">
        <v>26</v>
      </c>
      <c r="Q78" t="s">
        <v>44</v>
      </c>
      <c r="R78" t="s">
        <v>33</v>
      </c>
      <c r="S78" t="s">
        <v>28</v>
      </c>
      <c r="T78" t="s">
        <v>29</v>
      </c>
    </row>
    <row r="79" spans="1:20" x14ac:dyDescent="0.3">
      <c r="A79" t="s">
        <v>255</v>
      </c>
      <c r="B79" t="s">
        <v>256</v>
      </c>
      <c r="C79" t="s">
        <v>22</v>
      </c>
      <c r="D79" s="1">
        <v>44269.491763773149</v>
      </c>
      <c r="E79" s="1">
        <v>44269.505649664352</v>
      </c>
      <c r="F79">
        <v>1199.741</v>
      </c>
      <c r="G79">
        <v>21</v>
      </c>
      <c r="H79">
        <v>53</v>
      </c>
      <c r="I79">
        <v>0</v>
      </c>
      <c r="J79">
        <v>100</v>
      </c>
      <c r="K79" s="1">
        <v>44269.517090740737</v>
      </c>
      <c r="L79" t="s">
        <v>23</v>
      </c>
      <c r="M79" t="s">
        <v>56</v>
      </c>
      <c r="N79" t="s">
        <v>56</v>
      </c>
      <c r="O79" t="s">
        <v>25</v>
      </c>
      <c r="P79" t="s">
        <v>26</v>
      </c>
      <c r="Q79" t="s">
        <v>127</v>
      </c>
      <c r="R79" t="s">
        <v>56</v>
      </c>
      <c r="S79" t="s">
        <v>35</v>
      </c>
      <c r="T79" t="s">
        <v>29</v>
      </c>
    </row>
    <row r="80" spans="1:20" x14ac:dyDescent="0.3">
      <c r="A80" t="s">
        <v>257</v>
      </c>
      <c r="B80" t="s">
        <v>258</v>
      </c>
      <c r="C80" t="s">
        <v>22</v>
      </c>
      <c r="D80" s="1">
        <v>44269.495149444447</v>
      </c>
      <c r="E80" s="1">
        <v>44269.504008275464</v>
      </c>
      <c r="F80">
        <v>765.40300000000002</v>
      </c>
      <c r="G80">
        <v>25</v>
      </c>
      <c r="H80">
        <v>92</v>
      </c>
      <c r="I80">
        <v>2</v>
      </c>
      <c r="J80">
        <v>98</v>
      </c>
      <c r="K80" s="1">
        <v>44269.517292118057</v>
      </c>
      <c r="L80" t="s">
        <v>23</v>
      </c>
      <c r="M80" t="s">
        <v>56</v>
      </c>
      <c r="N80" t="s">
        <v>56</v>
      </c>
      <c r="O80" t="s">
        <v>42</v>
      </c>
      <c r="P80" t="s">
        <v>26</v>
      </c>
      <c r="Q80" t="s">
        <v>259</v>
      </c>
      <c r="R80" t="s">
        <v>56</v>
      </c>
      <c r="S80" t="s">
        <v>35</v>
      </c>
      <c r="T80" t="s">
        <v>29</v>
      </c>
    </row>
    <row r="81" spans="1:20" hidden="1" x14ac:dyDescent="0.3">
      <c r="A81" t="s">
        <v>260</v>
      </c>
      <c r="B81" t="s">
        <v>261</v>
      </c>
      <c r="C81" t="s">
        <v>38</v>
      </c>
      <c r="D81" s="1">
        <v>44269.501476469908</v>
      </c>
      <c r="F81">
        <v>4312052.1028730003</v>
      </c>
      <c r="G81">
        <v>24</v>
      </c>
      <c r="H81">
        <v>345</v>
      </c>
      <c r="I81">
        <v>1</v>
      </c>
      <c r="J81">
        <v>100</v>
      </c>
      <c r="M81" t="s">
        <v>39</v>
      </c>
      <c r="N81" t="s">
        <v>39</v>
      </c>
      <c r="O81" t="s">
        <v>39</v>
      </c>
      <c r="P81" t="s">
        <v>39</v>
      </c>
      <c r="Q81" t="s">
        <v>39</v>
      </c>
      <c r="R81" t="s">
        <v>39</v>
      </c>
      <c r="S81" t="s">
        <v>39</v>
      </c>
      <c r="T81" t="s">
        <v>39</v>
      </c>
    </row>
    <row r="82" spans="1:20" x14ac:dyDescent="0.3">
      <c r="A82" t="s">
        <v>262</v>
      </c>
      <c r="B82" t="s">
        <v>263</v>
      </c>
      <c r="C82" t="s">
        <v>22</v>
      </c>
      <c r="D82" s="1">
        <v>44269.502030659722</v>
      </c>
      <c r="E82" s="1">
        <v>44269.519420011573</v>
      </c>
      <c r="F82">
        <v>1502.44</v>
      </c>
      <c r="G82">
        <v>21</v>
      </c>
      <c r="H82">
        <v>27</v>
      </c>
      <c r="I82">
        <v>2</v>
      </c>
      <c r="J82">
        <v>96</v>
      </c>
      <c r="K82" s="1">
        <v>44269.520810416667</v>
      </c>
      <c r="L82" t="s">
        <v>23</v>
      </c>
      <c r="M82" t="s">
        <v>132</v>
      </c>
      <c r="N82" t="s">
        <v>132</v>
      </c>
      <c r="O82" t="s">
        <v>42</v>
      </c>
      <c r="P82" t="s">
        <v>26</v>
      </c>
      <c r="Q82" t="s">
        <v>264</v>
      </c>
      <c r="R82" t="s">
        <v>132</v>
      </c>
      <c r="S82" t="s">
        <v>35</v>
      </c>
      <c r="T82" t="s">
        <v>29</v>
      </c>
    </row>
    <row r="83" spans="1:20" hidden="1" x14ac:dyDescent="0.3">
      <c r="A83" t="s">
        <v>265</v>
      </c>
      <c r="B83" t="s">
        <v>266</v>
      </c>
      <c r="C83" t="s">
        <v>38</v>
      </c>
      <c r="D83" s="1">
        <v>44269.502691412039</v>
      </c>
      <c r="E83" s="1">
        <v>44269.515803680559</v>
      </c>
      <c r="F83">
        <v>1132.9000000000001</v>
      </c>
      <c r="G83">
        <v>19</v>
      </c>
      <c r="H83">
        <v>125</v>
      </c>
      <c r="I83">
        <v>0</v>
      </c>
      <c r="J83">
        <v>100</v>
      </c>
      <c r="K83" s="1">
        <v>44269.519079270831</v>
      </c>
      <c r="L83" t="s">
        <v>23</v>
      </c>
      <c r="M83" t="s">
        <v>39</v>
      </c>
      <c r="N83" t="s">
        <v>39</v>
      </c>
      <c r="O83" t="s">
        <v>39</v>
      </c>
      <c r="P83" t="s">
        <v>39</v>
      </c>
      <c r="Q83" t="s">
        <v>39</v>
      </c>
      <c r="R83" t="s">
        <v>39</v>
      </c>
      <c r="S83" t="s">
        <v>39</v>
      </c>
      <c r="T83" t="s">
        <v>39</v>
      </c>
    </row>
    <row r="84" spans="1:20" x14ac:dyDescent="0.3">
      <c r="A84" t="s">
        <v>267</v>
      </c>
      <c r="B84" t="s">
        <v>268</v>
      </c>
      <c r="C84" t="s">
        <v>22</v>
      </c>
      <c r="D84" s="1">
        <v>44269.505513310185</v>
      </c>
      <c r="E84" s="1">
        <v>44269.514652905091</v>
      </c>
      <c r="F84">
        <v>789.66099999999994</v>
      </c>
      <c r="G84">
        <v>21</v>
      </c>
      <c r="H84">
        <v>61</v>
      </c>
      <c r="I84">
        <v>0</v>
      </c>
      <c r="J84">
        <v>100</v>
      </c>
      <c r="K84" s="1">
        <v>44269.520697314816</v>
      </c>
      <c r="L84" t="s">
        <v>23</v>
      </c>
      <c r="M84" t="s">
        <v>56</v>
      </c>
      <c r="N84" t="s">
        <v>24</v>
      </c>
      <c r="O84" t="s">
        <v>25</v>
      </c>
      <c r="P84" t="s">
        <v>26</v>
      </c>
      <c r="Q84" t="s">
        <v>90</v>
      </c>
      <c r="R84" t="s">
        <v>24</v>
      </c>
      <c r="S84" t="s">
        <v>35</v>
      </c>
      <c r="T84" t="s">
        <v>29</v>
      </c>
    </row>
    <row r="85" spans="1:20" x14ac:dyDescent="0.3">
      <c r="A85" t="s">
        <v>269</v>
      </c>
      <c r="B85" t="s">
        <v>270</v>
      </c>
      <c r="C85" t="s">
        <v>22</v>
      </c>
      <c r="D85" s="1">
        <v>44269.510542546297</v>
      </c>
      <c r="E85" s="1">
        <v>44269.518023171295</v>
      </c>
      <c r="F85">
        <v>646.32600000000002</v>
      </c>
      <c r="G85">
        <v>24</v>
      </c>
      <c r="H85">
        <v>171</v>
      </c>
      <c r="I85">
        <v>6</v>
      </c>
      <c r="J85">
        <v>96</v>
      </c>
      <c r="K85" s="1">
        <v>44269.520500601851</v>
      </c>
      <c r="L85" t="s">
        <v>23</v>
      </c>
      <c r="M85" t="s">
        <v>33</v>
      </c>
      <c r="N85" t="s">
        <v>33</v>
      </c>
      <c r="O85" t="s">
        <v>48</v>
      </c>
      <c r="P85" t="s">
        <v>43</v>
      </c>
      <c r="Q85" t="s">
        <v>34</v>
      </c>
      <c r="R85" t="s">
        <v>33</v>
      </c>
      <c r="S85" t="s">
        <v>28</v>
      </c>
      <c r="T85" t="s">
        <v>29</v>
      </c>
    </row>
    <row r="86" spans="1:20" x14ac:dyDescent="0.3">
      <c r="A86" t="s">
        <v>271</v>
      </c>
      <c r="B86" t="s">
        <v>272</v>
      </c>
      <c r="C86" t="s">
        <v>22</v>
      </c>
      <c r="D86" s="1">
        <v>44269.514093310187</v>
      </c>
      <c r="E86" s="1">
        <v>44269.561241932868</v>
      </c>
      <c r="F86">
        <v>4073.6410000000001</v>
      </c>
      <c r="G86">
        <v>25</v>
      </c>
      <c r="H86">
        <v>142</v>
      </c>
      <c r="I86">
        <v>2</v>
      </c>
      <c r="J86">
        <v>100</v>
      </c>
      <c r="K86" s="1">
        <v>44269.578342789355</v>
      </c>
      <c r="L86" t="s">
        <v>23</v>
      </c>
      <c r="M86" t="s">
        <v>24</v>
      </c>
      <c r="N86" t="s">
        <v>24</v>
      </c>
      <c r="O86" t="s">
        <v>66</v>
      </c>
      <c r="P86" t="s">
        <v>26</v>
      </c>
      <c r="Q86" t="s">
        <v>273</v>
      </c>
      <c r="R86" t="s">
        <v>24</v>
      </c>
      <c r="S86" t="s">
        <v>35</v>
      </c>
      <c r="T86" t="s">
        <v>29</v>
      </c>
    </row>
    <row r="87" spans="1:20" x14ac:dyDescent="0.3">
      <c r="A87" s="2" t="s">
        <v>274</v>
      </c>
      <c r="B87" t="s">
        <v>275</v>
      </c>
      <c r="C87" t="s">
        <v>22</v>
      </c>
      <c r="D87" s="1">
        <v>44269.519172835651</v>
      </c>
      <c r="E87" s="1">
        <v>44269.530201261572</v>
      </c>
      <c r="F87">
        <v>952.85599999999999</v>
      </c>
      <c r="G87">
        <v>20</v>
      </c>
      <c r="H87">
        <v>238</v>
      </c>
      <c r="I87">
        <v>1</v>
      </c>
      <c r="J87">
        <v>100</v>
      </c>
      <c r="K87" s="1">
        <v>44269.531155891207</v>
      </c>
      <c r="L87" t="s">
        <v>23</v>
      </c>
      <c r="M87" t="s">
        <v>276</v>
      </c>
      <c r="N87" t="s">
        <v>72</v>
      </c>
      <c r="O87" t="s">
        <v>133</v>
      </c>
      <c r="P87" t="s">
        <v>86</v>
      </c>
      <c r="Q87" t="s">
        <v>236</v>
      </c>
      <c r="R87" t="s">
        <v>276</v>
      </c>
      <c r="S87" t="s">
        <v>35</v>
      </c>
      <c r="T87" t="s">
        <v>29</v>
      </c>
    </row>
  </sheetData>
  <autoFilter ref="C1:C87" xr:uid="{00000000-0009-0000-0000-000000000000}">
    <filterColumn colId="0">
      <filters>
        <filter val="APPROVED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63"/>
  <sheetViews>
    <sheetView tabSelected="1" topLeftCell="E6" workbookViewId="0">
      <selection activeCell="W46" sqref="W46"/>
    </sheetView>
  </sheetViews>
  <sheetFormatPr defaultRowHeight="14.4" x14ac:dyDescent="0.3"/>
  <cols>
    <col min="15" max="15" width="21.5546875" customWidth="1"/>
    <col min="16" max="16" width="11.6640625" customWidth="1"/>
    <col min="18" max="18" width="10.6640625" customWidth="1"/>
    <col min="23" max="23" width="13.5546875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3" x14ac:dyDescent="0.3">
      <c r="A2" t="s">
        <v>20</v>
      </c>
      <c r="B2" t="s">
        <v>21</v>
      </c>
      <c r="C2" t="s">
        <v>22</v>
      </c>
      <c r="D2" s="1">
        <v>44269.456720902781</v>
      </c>
      <c r="E2" s="1">
        <v>44269.465970833335</v>
      </c>
      <c r="F2">
        <v>799.19399999999996</v>
      </c>
      <c r="G2">
        <v>20</v>
      </c>
      <c r="H2">
        <v>51</v>
      </c>
      <c r="I2">
        <v>0</v>
      </c>
      <c r="J2">
        <v>100</v>
      </c>
      <c r="K2" s="1">
        <v>44269.479223587965</v>
      </c>
      <c r="L2" t="s">
        <v>23</v>
      </c>
      <c r="M2" t="s">
        <v>24</v>
      </c>
      <c r="N2" t="s">
        <v>24</v>
      </c>
      <c r="O2" t="s">
        <v>25</v>
      </c>
      <c r="P2" t="s">
        <v>26</v>
      </c>
      <c r="Q2" t="s">
        <v>27</v>
      </c>
      <c r="R2" t="s">
        <v>24</v>
      </c>
      <c r="S2" t="s">
        <v>28</v>
      </c>
      <c r="T2" t="s">
        <v>29</v>
      </c>
      <c r="V2" t="s">
        <v>28</v>
      </c>
      <c r="W2">
        <f>COUNTIF(S2:S61,"Female")</f>
        <v>23</v>
      </c>
    </row>
    <row r="3" spans="1:23" x14ac:dyDescent="0.3">
      <c r="A3" t="s">
        <v>30</v>
      </c>
      <c r="B3" t="s">
        <v>31</v>
      </c>
      <c r="C3" t="s">
        <v>22</v>
      </c>
      <c r="D3" s="1">
        <v>44269.457288854166</v>
      </c>
      <c r="E3" s="1">
        <v>44269.468023622685</v>
      </c>
      <c r="F3">
        <v>927.48400000000004</v>
      </c>
      <c r="G3">
        <v>21</v>
      </c>
      <c r="H3">
        <v>27</v>
      </c>
      <c r="I3">
        <v>0</v>
      </c>
      <c r="J3">
        <v>100</v>
      </c>
      <c r="K3" s="1">
        <v>44269.479660011573</v>
      </c>
      <c r="L3" t="s">
        <v>23</v>
      </c>
      <c r="M3" t="s">
        <v>32</v>
      </c>
      <c r="N3" t="s">
        <v>33</v>
      </c>
      <c r="O3" t="s">
        <v>25</v>
      </c>
      <c r="Q3" t="s">
        <v>34</v>
      </c>
      <c r="R3" t="s">
        <v>33</v>
      </c>
      <c r="S3" t="s">
        <v>35</v>
      </c>
      <c r="T3" t="s">
        <v>29</v>
      </c>
      <c r="V3" t="s">
        <v>35</v>
      </c>
      <c r="W3">
        <f>COUNTIF(S2:S61,"Male")</f>
        <v>37</v>
      </c>
    </row>
    <row r="4" spans="1:23" x14ac:dyDescent="0.3">
      <c r="A4" t="s">
        <v>40</v>
      </c>
      <c r="B4" t="s">
        <v>41</v>
      </c>
      <c r="C4" t="s">
        <v>22</v>
      </c>
      <c r="D4" s="1">
        <v>44269.458438182868</v>
      </c>
      <c r="E4" s="1">
        <v>44269.466867083334</v>
      </c>
      <c r="F4">
        <v>728.25699999999995</v>
      </c>
      <c r="G4">
        <v>22</v>
      </c>
      <c r="H4">
        <v>72</v>
      </c>
      <c r="I4">
        <v>2</v>
      </c>
      <c r="J4">
        <v>96</v>
      </c>
      <c r="K4" s="1">
        <v>44269.480242777776</v>
      </c>
      <c r="L4" t="s">
        <v>23</v>
      </c>
      <c r="M4" t="s">
        <v>33</v>
      </c>
      <c r="N4" t="s">
        <v>33</v>
      </c>
      <c r="O4" t="s">
        <v>42</v>
      </c>
      <c r="P4" t="s">
        <v>43</v>
      </c>
      <c r="Q4" t="s">
        <v>44</v>
      </c>
      <c r="R4" t="s">
        <v>33</v>
      </c>
      <c r="S4" t="s">
        <v>28</v>
      </c>
      <c r="T4" t="s">
        <v>29</v>
      </c>
    </row>
    <row r="5" spans="1:23" x14ac:dyDescent="0.3">
      <c r="A5" t="s">
        <v>45</v>
      </c>
      <c r="B5" t="s">
        <v>46</v>
      </c>
      <c r="C5" t="s">
        <v>22</v>
      </c>
      <c r="D5" s="1">
        <v>44269.45894989583</v>
      </c>
      <c r="E5" s="1">
        <v>44269.467959733796</v>
      </c>
      <c r="F5">
        <v>778.45</v>
      </c>
      <c r="G5">
        <v>20</v>
      </c>
      <c r="H5">
        <v>18</v>
      </c>
      <c r="I5">
        <v>0</v>
      </c>
      <c r="J5">
        <v>100</v>
      </c>
      <c r="K5" s="1">
        <v>44269.480819212964</v>
      </c>
      <c r="L5" t="s">
        <v>23</v>
      </c>
      <c r="M5" t="s">
        <v>47</v>
      </c>
      <c r="N5" t="s">
        <v>47</v>
      </c>
      <c r="O5" t="s">
        <v>48</v>
      </c>
      <c r="Q5" t="s">
        <v>49</v>
      </c>
      <c r="R5" t="s">
        <v>47</v>
      </c>
      <c r="S5" t="s">
        <v>35</v>
      </c>
    </row>
    <row r="6" spans="1:23" x14ac:dyDescent="0.3">
      <c r="A6" t="s">
        <v>63</v>
      </c>
      <c r="B6" t="s">
        <v>64</v>
      </c>
      <c r="C6" t="s">
        <v>22</v>
      </c>
      <c r="D6" s="1">
        <v>44269.460176469911</v>
      </c>
      <c r="E6" s="1">
        <v>44269.470202060184</v>
      </c>
      <c r="F6">
        <v>866.21100000000001</v>
      </c>
      <c r="G6">
        <v>25</v>
      </c>
      <c r="H6">
        <v>37</v>
      </c>
      <c r="I6">
        <v>0</v>
      </c>
      <c r="J6">
        <v>100</v>
      </c>
      <c r="K6" s="1">
        <v>44269.486047800929</v>
      </c>
      <c r="L6" t="s">
        <v>23</v>
      </c>
      <c r="M6" t="s">
        <v>65</v>
      </c>
      <c r="N6" t="s">
        <v>65</v>
      </c>
      <c r="O6" t="s">
        <v>66</v>
      </c>
      <c r="Q6" t="s">
        <v>67</v>
      </c>
      <c r="R6" t="s">
        <v>65</v>
      </c>
      <c r="S6" t="s">
        <v>35</v>
      </c>
      <c r="T6" t="s">
        <v>68</v>
      </c>
    </row>
    <row r="7" spans="1:23" x14ac:dyDescent="0.3">
      <c r="A7" t="s">
        <v>74</v>
      </c>
      <c r="B7" t="s">
        <v>75</v>
      </c>
      <c r="C7" t="s">
        <v>22</v>
      </c>
      <c r="D7" s="1">
        <v>44269.460836273145</v>
      </c>
      <c r="E7" s="1">
        <v>44269.4713978125</v>
      </c>
      <c r="F7">
        <v>912.51700000000005</v>
      </c>
      <c r="G7">
        <v>21</v>
      </c>
      <c r="H7">
        <v>47</v>
      </c>
      <c r="I7">
        <v>0</v>
      </c>
      <c r="J7">
        <v>100</v>
      </c>
      <c r="K7" s="1">
        <v>44269.486516585646</v>
      </c>
      <c r="L7" t="s">
        <v>23</v>
      </c>
      <c r="M7" t="s">
        <v>33</v>
      </c>
      <c r="N7" t="s">
        <v>33</v>
      </c>
      <c r="O7" t="s">
        <v>42</v>
      </c>
      <c r="Q7" t="s">
        <v>34</v>
      </c>
      <c r="R7" t="s">
        <v>33</v>
      </c>
      <c r="S7" t="s">
        <v>35</v>
      </c>
      <c r="T7" t="s">
        <v>29</v>
      </c>
    </row>
    <row r="8" spans="1:23" x14ac:dyDescent="0.3">
      <c r="A8" t="s">
        <v>76</v>
      </c>
      <c r="B8" t="s">
        <v>77</v>
      </c>
      <c r="C8" t="s">
        <v>22</v>
      </c>
      <c r="D8" s="1">
        <v>44269.460869641203</v>
      </c>
      <c r="E8" s="1">
        <v>44269.472021701389</v>
      </c>
      <c r="F8">
        <v>963.53800000000001</v>
      </c>
      <c r="G8">
        <v>23</v>
      </c>
      <c r="H8">
        <v>42</v>
      </c>
      <c r="I8">
        <v>1</v>
      </c>
      <c r="J8">
        <v>97</v>
      </c>
      <c r="K8" s="1">
        <v>44269.48670292824</v>
      </c>
      <c r="L8" t="s">
        <v>23</v>
      </c>
      <c r="M8" t="s">
        <v>78</v>
      </c>
      <c r="N8" t="s">
        <v>78</v>
      </c>
      <c r="O8" t="s">
        <v>48</v>
      </c>
      <c r="P8" t="s">
        <v>26</v>
      </c>
      <c r="Q8" t="s">
        <v>79</v>
      </c>
      <c r="R8" t="s">
        <v>78</v>
      </c>
      <c r="S8" t="s">
        <v>28</v>
      </c>
      <c r="T8" t="s">
        <v>29</v>
      </c>
    </row>
    <row r="9" spans="1:23" x14ac:dyDescent="0.3">
      <c r="A9" t="s">
        <v>82</v>
      </c>
      <c r="B9" t="s">
        <v>83</v>
      </c>
      <c r="C9" t="s">
        <v>22</v>
      </c>
      <c r="D9" s="1">
        <v>44269.461801435187</v>
      </c>
      <c r="E9" s="1">
        <v>44269.474176261574</v>
      </c>
      <c r="F9">
        <v>1069.1849999999999</v>
      </c>
      <c r="G9">
        <v>18</v>
      </c>
      <c r="H9">
        <v>95</v>
      </c>
      <c r="I9">
        <v>2</v>
      </c>
      <c r="J9">
        <v>97</v>
      </c>
      <c r="K9" s="1">
        <v>44269.487246273151</v>
      </c>
      <c r="L9" t="s">
        <v>23</v>
      </c>
      <c r="M9" t="s">
        <v>84</v>
      </c>
      <c r="N9" t="s">
        <v>85</v>
      </c>
      <c r="O9" t="s">
        <v>42</v>
      </c>
      <c r="P9" t="s">
        <v>26</v>
      </c>
      <c r="Q9" t="s">
        <v>86</v>
      </c>
      <c r="R9" t="s">
        <v>84</v>
      </c>
      <c r="S9" t="s">
        <v>35</v>
      </c>
      <c r="T9" t="s">
        <v>29</v>
      </c>
    </row>
    <row r="10" spans="1:23" x14ac:dyDescent="0.3">
      <c r="A10" t="s">
        <v>87</v>
      </c>
      <c r="B10" t="s">
        <v>88</v>
      </c>
      <c r="C10" t="s">
        <v>22</v>
      </c>
      <c r="D10" s="1">
        <v>44269.461965925926</v>
      </c>
      <c r="E10" s="1">
        <v>44269.474549062499</v>
      </c>
      <c r="F10">
        <v>1087.183</v>
      </c>
      <c r="G10">
        <v>21</v>
      </c>
      <c r="H10">
        <v>95</v>
      </c>
      <c r="I10">
        <v>0</v>
      </c>
      <c r="J10">
        <v>100</v>
      </c>
      <c r="K10" s="1">
        <v>44269.488749305558</v>
      </c>
      <c r="L10" t="s">
        <v>23</v>
      </c>
      <c r="M10" t="s">
        <v>24</v>
      </c>
      <c r="N10" t="s">
        <v>24</v>
      </c>
      <c r="O10" t="s">
        <v>42</v>
      </c>
      <c r="P10" t="s">
        <v>89</v>
      </c>
      <c r="Q10" t="s">
        <v>90</v>
      </c>
      <c r="R10" t="s">
        <v>24</v>
      </c>
      <c r="S10" t="s">
        <v>35</v>
      </c>
      <c r="T10" t="s">
        <v>29</v>
      </c>
    </row>
    <row r="11" spans="1:23" x14ac:dyDescent="0.3">
      <c r="A11" t="s">
        <v>91</v>
      </c>
      <c r="B11" t="s">
        <v>92</v>
      </c>
      <c r="C11" t="s">
        <v>22</v>
      </c>
      <c r="D11" s="1">
        <v>44269.462105879633</v>
      </c>
      <c r="E11" s="1">
        <v>44269.473976296293</v>
      </c>
      <c r="F11">
        <v>1025.604</v>
      </c>
      <c r="G11">
        <v>19</v>
      </c>
      <c r="H11">
        <v>18</v>
      </c>
      <c r="I11">
        <v>0</v>
      </c>
      <c r="J11">
        <v>100</v>
      </c>
      <c r="K11" s="1">
        <v>44269.488969444443</v>
      </c>
      <c r="L11" t="s">
        <v>23</v>
      </c>
      <c r="M11" t="s">
        <v>93</v>
      </c>
      <c r="N11" t="s">
        <v>93</v>
      </c>
      <c r="O11" t="s">
        <v>42</v>
      </c>
      <c r="P11" t="s">
        <v>94</v>
      </c>
      <c r="Q11" t="s">
        <v>95</v>
      </c>
      <c r="R11" t="s">
        <v>93</v>
      </c>
      <c r="S11" t="s">
        <v>35</v>
      </c>
      <c r="T11" t="s">
        <v>68</v>
      </c>
    </row>
    <row r="12" spans="1:23" x14ac:dyDescent="0.3">
      <c r="A12" t="s">
        <v>96</v>
      </c>
      <c r="B12" t="s">
        <v>97</v>
      </c>
      <c r="C12" t="s">
        <v>22</v>
      </c>
      <c r="D12" s="1">
        <v>44269.46258619213</v>
      </c>
      <c r="E12" s="1">
        <v>44269.47508729167</v>
      </c>
      <c r="F12">
        <v>1080.095</v>
      </c>
      <c r="G12">
        <v>24</v>
      </c>
      <c r="H12">
        <v>92</v>
      </c>
      <c r="I12">
        <v>1</v>
      </c>
      <c r="J12">
        <v>100</v>
      </c>
      <c r="K12" s="1">
        <v>44269.489655972226</v>
      </c>
      <c r="L12" t="s">
        <v>23</v>
      </c>
      <c r="M12" t="s">
        <v>98</v>
      </c>
      <c r="N12" t="s">
        <v>98</v>
      </c>
      <c r="O12" t="s">
        <v>66</v>
      </c>
      <c r="P12" t="s">
        <v>26</v>
      </c>
      <c r="Q12" t="s">
        <v>99</v>
      </c>
      <c r="R12" t="s">
        <v>98</v>
      </c>
      <c r="S12" t="s">
        <v>35</v>
      </c>
      <c r="T12" t="s">
        <v>29</v>
      </c>
    </row>
    <row r="13" spans="1:23" x14ac:dyDescent="0.3">
      <c r="A13" t="s">
        <v>100</v>
      </c>
      <c r="B13" t="s">
        <v>101</v>
      </c>
      <c r="C13" t="s">
        <v>22</v>
      </c>
      <c r="D13" s="1">
        <v>44269.462148506944</v>
      </c>
      <c r="E13" s="1">
        <v>44269.475165300923</v>
      </c>
      <c r="F13">
        <v>1124.6510000000001</v>
      </c>
      <c r="G13">
        <v>20</v>
      </c>
      <c r="H13">
        <v>112</v>
      </c>
      <c r="I13">
        <v>0</v>
      </c>
      <c r="J13">
        <v>100</v>
      </c>
      <c r="K13" s="1">
        <v>44269.489152557871</v>
      </c>
      <c r="L13" t="s">
        <v>23</v>
      </c>
      <c r="M13" t="s">
        <v>93</v>
      </c>
      <c r="N13" t="s">
        <v>93</v>
      </c>
      <c r="O13" t="s">
        <v>25</v>
      </c>
      <c r="P13" t="s">
        <v>94</v>
      </c>
      <c r="Q13" t="s">
        <v>102</v>
      </c>
      <c r="R13" t="s">
        <v>93</v>
      </c>
      <c r="S13" t="s">
        <v>35</v>
      </c>
      <c r="T13" t="s">
        <v>29</v>
      </c>
    </row>
    <row r="14" spans="1:23" x14ac:dyDescent="0.3">
      <c r="A14" t="s">
        <v>103</v>
      </c>
      <c r="B14" t="s">
        <v>104</v>
      </c>
      <c r="C14" t="s">
        <v>22</v>
      </c>
      <c r="D14" s="1">
        <v>44269.462547905096</v>
      </c>
      <c r="E14" s="1">
        <v>44269.471219386571</v>
      </c>
      <c r="F14">
        <v>749.21600000000001</v>
      </c>
      <c r="G14">
        <v>22</v>
      </c>
      <c r="H14">
        <v>27</v>
      </c>
      <c r="I14">
        <v>0</v>
      </c>
      <c r="J14">
        <v>100</v>
      </c>
      <c r="K14" s="1">
        <v>44269.489481817131</v>
      </c>
      <c r="L14" t="s">
        <v>23</v>
      </c>
      <c r="M14" t="s">
        <v>24</v>
      </c>
      <c r="N14" t="s">
        <v>24</v>
      </c>
      <c r="O14" t="s">
        <v>66</v>
      </c>
      <c r="Q14" t="s">
        <v>105</v>
      </c>
      <c r="R14" t="s">
        <v>24</v>
      </c>
      <c r="S14" t="s">
        <v>28</v>
      </c>
      <c r="T14" t="s">
        <v>29</v>
      </c>
    </row>
    <row r="15" spans="1:23" x14ac:dyDescent="0.3">
      <c r="A15" t="s">
        <v>106</v>
      </c>
      <c r="B15" t="s">
        <v>107</v>
      </c>
      <c r="C15" t="s">
        <v>22</v>
      </c>
      <c r="D15" s="1">
        <v>44269.462597013888</v>
      </c>
      <c r="E15" s="1">
        <v>44269.470248483798</v>
      </c>
      <c r="F15">
        <v>661.08699999999999</v>
      </c>
      <c r="G15">
        <v>22</v>
      </c>
      <c r="H15">
        <v>50</v>
      </c>
      <c r="I15">
        <v>2</v>
      </c>
      <c r="J15">
        <v>96</v>
      </c>
      <c r="K15" s="1">
        <v>44269.492874930555</v>
      </c>
      <c r="L15" t="s">
        <v>23</v>
      </c>
      <c r="M15" t="s">
        <v>24</v>
      </c>
      <c r="N15" t="s">
        <v>24</v>
      </c>
      <c r="O15" t="s">
        <v>25</v>
      </c>
      <c r="P15" t="s">
        <v>89</v>
      </c>
      <c r="Q15" t="s">
        <v>108</v>
      </c>
      <c r="R15" t="s">
        <v>24</v>
      </c>
      <c r="S15" t="s">
        <v>28</v>
      </c>
      <c r="T15" t="s">
        <v>29</v>
      </c>
    </row>
    <row r="16" spans="1:23" x14ac:dyDescent="0.3">
      <c r="A16" t="s">
        <v>115</v>
      </c>
      <c r="B16" t="s">
        <v>116</v>
      </c>
      <c r="C16" t="s">
        <v>22</v>
      </c>
      <c r="D16" s="1">
        <v>44269.469664328702</v>
      </c>
      <c r="E16" s="1">
        <v>44269.482489097223</v>
      </c>
      <c r="F16">
        <v>1108.06</v>
      </c>
      <c r="G16">
        <v>21</v>
      </c>
      <c r="H16">
        <v>235</v>
      </c>
      <c r="I16">
        <v>2</v>
      </c>
      <c r="J16">
        <v>99</v>
      </c>
      <c r="K16" s="1">
        <v>44269.50729454861</v>
      </c>
      <c r="L16" t="s">
        <v>23</v>
      </c>
      <c r="M16" t="s">
        <v>24</v>
      </c>
      <c r="N16" t="s">
        <v>24</v>
      </c>
      <c r="O16" t="s">
        <v>25</v>
      </c>
      <c r="P16" t="s">
        <v>89</v>
      </c>
      <c r="Q16" t="s">
        <v>27</v>
      </c>
      <c r="R16" t="s">
        <v>24</v>
      </c>
      <c r="S16" t="s">
        <v>28</v>
      </c>
      <c r="T16" t="s">
        <v>29</v>
      </c>
    </row>
    <row r="17" spans="1:25" x14ac:dyDescent="0.3">
      <c r="A17" t="s">
        <v>119</v>
      </c>
      <c r="B17" t="s">
        <v>120</v>
      </c>
      <c r="C17" t="s">
        <v>22</v>
      </c>
      <c r="D17" s="1">
        <v>44269.463458194441</v>
      </c>
      <c r="E17" s="1">
        <v>44269.473661111108</v>
      </c>
      <c r="F17">
        <v>881.53200000000004</v>
      </c>
      <c r="G17">
        <v>20</v>
      </c>
      <c r="H17">
        <v>11</v>
      </c>
      <c r="I17">
        <v>2</v>
      </c>
      <c r="J17">
        <v>90</v>
      </c>
      <c r="K17" s="1">
        <v>44269.492118043985</v>
      </c>
      <c r="L17" t="s">
        <v>23</v>
      </c>
      <c r="M17" t="s">
        <v>24</v>
      </c>
      <c r="N17" t="s">
        <v>24</v>
      </c>
      <c r="O17" t="s">
        <v>25</v>
      </c>
      <c r="P17" t="s">
        <v>89</v>
      </c>
      <c r="Q17" t="s">
        <v>27</v>
      </c>
      <c r="R17" t="s">
        <v>24</v>
      </c>
      <c r="S17" t="s">
        <v>28</v>
      </c>
      <c r="T17" t="s">
        <v>29</v>
      </c>
    </row>
    <row r="18" spans="1:25" x14ac:dyDescent="0.3">
      <c r="A18" t="s">
        <v>125</v>
      </c>
      <c r="B18" t="s">
        <v>126</v>
      </c>
      <c r="C18" t="s">
        <v>22</v>
      </c>
      <c r="D18" s="1">
        <v>44269.463908055557</v>
      </c>
      <c r="E18" s="1">
        <v>44269.471611932873</v>
      </c>
      <c r="F18">
        <v>665.61500000000001</v>
      </c>
      <c r="G18">
        <v>24</v>
      </c>
      <c r="H18">
        <v>206</v>
      </c>
      <c r="I18">
        <v>3</v>
      </c>
      <c r="J18">
        <v>99</v>
      </c>
      <c r="K18" s="1">
        <v>44269.493208344909</v>
      </c>
      <c r="L18" t="s">
        <v>23</v>
      </c>
      <c r="M18" t="s">
        <v>56</v>
      </c>
      <c r="N18" t="s">
        <v>56</v>
      </c>
      <c r="O18" t="s">
        <v>25</v>
      </c>
      <c r="P18" t="s">
        <v>57</v>
      </c>
      <c r="Q18" t="s">
        <v>127</v>
      </c>
      <c r="R18" t="s">
        <v>56</v>
      </c>
      <c r="S18" t="s">
        <v>28</v>
      </c>
      <c r="T18" t="s">
        <v>29</v>
      </c>
      <c r="V18" t="s">
        <v>24</v>
      </c>
      <c r="W18">
        <f>COUNTIF(R2:R61,"Poland")</f>
        <v>26</v>
      </c>
      <c r="Y18" t="s">
        <v>280</v>
      </c>
    </row>
    <row r="19" spans="1:25" x14ac:dyDescent="0.3">
      <c r="A19" t="s">
        <v>130</v>
      </c>
      <c r="B19" t="s">
        <v>131</v>
      </c>
      <c r="C19" t="s">
        <v>22</v>
      </c>
      <c r="D19" s="1">
        <v>44269.463857442126</v>
      </c>
      <c r="E19" s="1">
        <v>44269.477073217589</v>
      </c>
      <c r="F19">
        <v>1141.8430000000001</v>
      </c>
      <c r="G19">
        <v>19</v>
      </c>
      <c r="H19">
        <v>56</v>
      </c>
      <c r="I19">
        <v>0</v>
      </c>
      <c r="J19">
        <v>100</v>
      </c>
      <c r="K19" s="1">
        <v>44269.493042997688</v>
      </c>
      <c r="L19" t="s">
        <v>23</v>
      </c>
      <c r="M19" t="s">
        <v>132</v>
      </c>
      <c r="N19" t="s">
        <v>132</v>
      </c>
      <c r="O19" t="s">
        <v>133</v>
      </c>
      <c r="P19" t="s">
        <v>134</v>
      </c>
      <c r="Q19" t="s">
        <v>135</v>
      </c>
      <c r="R19" t="s">
        <v>132</v>
      </c>
      <c r="S19" t="s">
        <v>35</v>
      </c>
      <c r="T19" t="s">
        <v>29</v>
      </c>
      <c r="V19" t="s">
        <v>33</v>
      </c>
      <c r="W19">
        <f>COUNTIF(R2:R61,"Portugal")</f>
        <v>8</v>
      </c>
    </row>
    <row r="20" spans="1:25" x14ac:dyDescent="0.3">
      <c r="A20" t="s">
        <v>138</v>
      </c>
      <c r="B20" t="s">
        <v>139</v>
      </c>
      <c r="C20" t="s">
        <v>22</v>
      </c>
      <c r="D20" s="1">
        <v>44269.464101527781</v>
      </c>
      <c r="E20" s="1">
        <v>44269.474316018517</v>
      </c>
      <c r="F20">
        <v>882.53200000000004</v>
      </c>
      <c r="G20">
        <v>24</v>
      </c>
      <c r="H20">
        <v>57</v>
      </c>
      <c r="I20">
        <v>0</v>
      </c>
      <c r="J20">
        <v>100</v>
      </c>
      <c r="K20" s="1">
        <v>44269.512155393517</v>
      </c>
      <c r="L20" t="s">
        <v>23</v>
      </c>
      <c r="M20" t="s">
        <v>24</v>
      </c>
      <c r="N20" t="s">
        <v>24</v>
      </c>
      <c r="O20" t="s">
        <v>66</v>
      </c>
      <c r="P20" t="s">
        <v>89</v>
      </c>
      <c r="Q20" t="s">
        <v>90</v>
      </c>
      <c r="R20" t="s">
        <v>24</v>
      </c>
      <c r="S20" t="s">
        <v>35</v>
      </c>
      <c r="T20" t="s">
        <v>68</v>
      </c>
      <c r="V20" t="s">
        <v>47</v>
      </c>
      <c r="W20">
        <f>COUNTIF(R2:R61,"Sweden")</f>
        <v>1</v>
      </c>
    </row>
    <row r="21" spans="1:25" x14ac:dyDescent="0.3">
      <c r="A21" t="s">
        <v>140</v>
      </c>
      <c r="B21" t="s">
        <v>141</v>
      </c>
      <c r="C21" t="s">
        <v>22</v>
      </c>
      <c r="D21" s="1">
        <v>44269.464036805555</v>
      </c>
      <c r="E21" s="1">
        <v>44269.474158020836</v>
      </c>
      <c r="F21">
        <v>874.47299999999996</v>
      </c>
      <c r="G21">
        <v>22</v>
      </c>
      <c r="H21">
        <v>53</v>
      </c>
      <c r="I21">
        <v>1</v>
      </c>
      <c r="J21">
        <v>100</v>
      </c>
      <c r="K21" s="1">
        <v>44269.493416481484</v>
      </c>
      <c r="L21" t="s">
        <v>23</v>
      </c>
      <c r="M21" t="s">
        <v>142</v>
      </c>
      <c r="N21" t="s">
        <v>56</v>
      </c>
      <c r="O21" t="s">
        <v>25</v>
      </c>
      <c r="P21" t="s">
        <v>26</v>
      </c>
      <c r="Q21" t="s">
        <v>143</v>
      </c>
      <c r="R21" t="s">
        <v>142</v>
      </c>
      <c r="S21" t="s">
        <v>28</v>
      </c>
      <c r="T21" t="s">
        <v>29</v>
      </c>
      <c r="V21" t="s">
        <v>65</v>
      </c>
      <c r="W21">
        <f>COUNTIF(R2:R61,"Spain")</f>
        <v>1</v>
      </c>
    </row>
    <row r="22" spans="1:25" x14ac:dyDescent="0.3">
      <c r="A22" t="s">
        <v>147</v>
      </c>
      <c r="B22" t="s">
        <v>148</v>
      </c>
      <c r="C22" t="s">
        <v>22</v>
      </c>
      <c r="D22" s="1">
        <v>44269.464265659721</v>
      </c>
      <c r="E22" s="1">
        <v>44269.497584872683</v>
      </c>
      <c r="F22">
        <v>2878.78</v>
      </c>
      <c r="G22">
        <v>23</v>
      </c>
      <c r="H22">
        <v>101</v>
      </c>
      <c r="I22">
        <v>2</v>
      </c>
      <c r="J22">
        <v>98</v>
      </c>
      <c r="K22" s="1">
        <v>44269.512452175928</v>
      </c>
      <c r="L22" t="s">
        <v>23</v>
      </c>
      <c r="M22" t="s">
        <v>24</v>
      </c>
      <c r="N22" t="s">
        <v>24</v>
      </c>
      <c r="O22" t="s">
        <v>66</v>
      </c>
      <c r="P22" t="s">
        <v>26</v>
      </c>
      <c r="Q22" t="s">
        <v>149</v>
      </c>
      <c r="R22" t="s">
        <v>24</v>
      </c>
      <c r="S22" t="s">
        <v>35</v>
      </c>
      <c r="T22" t="s">
        <v>68</v>
      </c>
      <c r="V22" t="s">
        <v>78</v>
      </c>
      <c r="W22">
        <f>COUNTIF(R2:R61,"Israel")</f>
        <v>1</v>
      </c>
    </row>
    <row r="23" spans="1:25" x14ac:dyDescent="0.3">
      <c r="A23" t="s">
        <v>150</v>
      </c>
      <c r="B23" t="s">
        <v>151</v>
      </c>
      <c r="C23" t="s">
        <v>22</v>
      </c>
      <c r="D23" s="1">
        <v>44269.465234097224</v>
      </c>
      <c r="E23" s="1">
        <v>44269.47792675926</v>
      </c>
      <c r="F23">
        <v>1096.646</v>
      </c>
      <c r="G23">
        <v>22</v>
      </c>
      <c r="H23">
        <v>43</v>
      </c>
      <c r="I23">
        <v>0</v>
      </c>
      <c r="J23">
        <v>100</v>
      </c>
      <c r="K23" s="1">
        <v>44269.499946099539</v>
      </c>
      <c r="L23" t="s">
        <v>23</v>
      </c>
      <c r="M23" t="s">
        <v>152</v>
      </c>
      <c r="N23" t="s">
        <v>152</v>
      </c>
      <c r="O23" t="s">
        <v>25</v>
      </c>
      <c r="P23" t="s">
        <v>26</v>
      </c>
      <c r="Q23" t="s">
        <v>86</v>
      </c>
      <c r="R23" t="s">
        <v>152</v>
      </c>
      <c r="S23" t="s">
        <v>35</v>
      </c>
      <c r="T23" t="s">
        <v>29</v>
      </c>
      <c r="V23" t="s">
        <v>84</v>
      </c>
      <c r="W23">
        <f>COUNTIF(R2:R61,"Nigeria")</f>
        <v>1</v>
      </c>
    </row>
    <row r="24" spans="1:25" x14ac:dyDescent="0.3">
      <c r="A24" t="s">
        <v>153</v>
      </c>
      <c r="B24" s="2" t="s">
        <v>154</v>
      </c>
      <c r="C24" t="s">
        <v>22</v>
      </c>
      <c r="D24" s="1">
        <v>44269.464438391202</v>
      </c>
      <c r="E24" s="1">
        <v>44269.490094293978</v>
      </c>
      <c r="F24">
        <v>2216.67</v>
      </c>
      <c r="G24">
        <v>24</v>
      </c>
      <c r="H24">
        <v>182</v>
      </c>
      <c r="I24">
        <v>0</v>
      </c>
      <c r="J24">
        <v>100</v>
      </c>
      <c r="K24" s="1">
        <v>44269.497593043983</v>
      </c>
      <c r="L24" t="s">
        <v>55</v>
      </c>
      <c r="M24" t="s">
        <v>24</v>
      </c>
      <c r="N24" t="s">
        <v>24</v>
      </c>
      <c r="O24" t="s">
        <v>25</v>
      </c>
      <c r="P24" t="s">
        <v>89</v>
      </c>
      <c r="Q24" t="s">
        <v>27</v>
      </c>
      <c r="R24" t="s">
        <v>24</v>
      </c>
      <c r="S24" t="s">
        <v>35</v>
      </c>
      <c r="T24" t="s">
        <v>29</v>
      </c>
      <c r="V24" t="s">
        <v>93</v>
      </c>
      <c r="W24">
        <f>COUNTIF(R2:R61,"Estonia")</f>
        <v>2</v>
      </c>
    </row>
    <row r="25" spans="1:25" x14ac:dyDescent="0.3">
      <c r="A25" t="s">
        <v>155</v>
      </c>
      <c r="B25" t="s">
        <v>156</v>
      </c>
      <c r="C25" t="s">
        <v>22</v>
      </c>
      <c r="D25" s="1">
        <v>44269.464510474536</v>
      </c>
      <c r="E25" s="1">
        <v>44269.479063738429</v>
      </c>
      <c r="F25">
        <v>1257.402</v>
      </c>
      <c r="G25">
        <v>18</v>
      </c>
      <c r="H25">
        <v>43</v>
      </c>
      <c r="I25">
        <v>0</v>
      </c>
      <c r="J25">
        <v>100</v>
      </c>
      <c r="K25" s="1">
        <v>44269.49820667824</v>
      </c>
      <c r="L25" t="s">
        <v>23</v>
      </c>
      <c r="M25" t="s">
        <v>24</v>
      </c>
      <c r="N25" t="s">
        <v>24</v>
      </c>
      <c r="O25" t="s">
        <v>133</v>
      </c>
      <c r="P25" t="s">
        <v>89</v>
      </c>
      <c r="Q25" t="s">
        <v>157</v>
      </c>
      <c r="R25" t="s">
        <v>24</v>
      </c>
      <c r="S25" t="s">
        <v>28</v>
      </c>
      <c r="T25" t="s">
        <v>29</v>
      </c>
      <c r="V25" t="s">
        <v>98</v>
      </c>
      <c r="W25">
        <f>COUNTIF(R2:R61,"Greece")</f>
        <v>4</v>
      </c>
    </row>
    <row r="26" spans="1:25" x14ac:dyDescent="0.3">
      <c r="A26" t="s">
        <v>158</v>
      </c>
      <c r="B26" t="s">
        <v>159</v>
      </c>
      <c r="C26" t="s">
        <v>22</v>
      </c>
      <c r="D26" s="1">
        <v>44269.464508263889</v>
      </c>
      <c r="E26" s="1">
        <v>44269.474439062498</v>
      </c>
      <c r="F26">
        <v>858.02099999999996</v>
      </c>
      <c r="G26">
        <v>20</v>
      </c>
      <c r="H26">
        <v>63</v>
      </c>
      <c r="I26">
        <v>4</v>
      </c>
      <c r="J26">
        <v>94</v>
      </c>
      <c r="K26" s="1">
        <v>44269.495328877318</v>
      </c>
      <c r="L26" t="s">
        <v>23</v>
      </c>
      <c r="M26" t="s">
        <v>160</v>
      </c>
      <c r="N26" t="s">
        <v>161</v>
      </c>
      <c r="O26" t="s">
        <v>25</v>
      </c>
      <c r="P26" t="s">
        <v>26</v>
      </c>
      <c r="Q26" t="s">
        <v>162</v>
      </c>
      <c r="R26" t="s">
        <v>160</v>
      </c>
      <c r="S26" t="s">
        <v>35</v>
      </c>
      <c r="T26" t="s">
        <v>29</v>
      </c>
      <c r="V26" t="s">
        <v>56</v>
      </c>
      <c r="W26">
        <f>COUNTIF(R2:R61,"Italy")</f>
        <v>5</v>
      </c>
    </row>
    <row r="27" spans="1:25" x14ac:dyDescent="0.3">
      <c r="A27" t="s">
        <v>163</v>
      </c>
      <c r="B27" t="s">
        <v>164</v>
      </c>
      <c r="C27" t="s">
        <v>22</v>
      </c>
      <c r="D27" s="1">
        <v>44269.46454724537</v>
      </c>
      <c r="E27" s="1">
        <v>44269.472594803243</v>
      </c>
      <c r="F27">
        <v>695.30899999999997</v>
      </c>
      <c r="G27">
        <v>25</v>
      </c>
      <c r="H27">
        <v>115</v>
      </c>
      <c r="I27">
        <v>0</v>
      </c>
      <c r="J27">
        <v>100</v>
      </c>
      <c r="K27" s="1">
        <v>44269.498392187503</v>
      </c>
      <c r="L27" t="s">
        <v>23</v>
      </c>
      <c r="M27" t="s">
        <v>56</v>
      </c>
      <c r="N27" t="s">
        <v>56</v>
      </c>
      <c r="O27" t="s">
        <v>42</v>
      </c>
      <c r="P27" t="s">
        <v>57</v>
      </c>
      <c r="Q27" t="s">
        <v>127</v>
      </c>
      <c r="R27" t="s">
        <v>56</v>
      </c>
      <c r="S27" t="s">
        <v>35</v>
      </c>
      <c r="T27" t="s">
        <v>29</v>
      </c>
      <c r="V27" t="s">
        <v>132</v>
      </c>
      <c r="W27">
        <f>COUNTIF(R2:R61,"Hungary")</f>
        <v>2</v>
      </c>
    </row>
    <row r="28" spans="1:25" x14ac:dyDescent="0.3">
      <c r="A28" t="s">
        <v>165</v>
      </c>
      <c r="B28" t="s">
        <v>166</v>
      </c>
      <c r="C28" t="s">
        <v>22</v>
      </c>
      <c r="D28" s="1">
        <v>44269.465323310185</v>
      </c>
      <c r="E28" s="1">
        <v>44269.480614953703</v>
      </c>
      <c r="F28">
        <v>1321.1980000000001</v>
      </c>
      <c r="G28">
        <v>23</v>
      </c>
      <c r="H28">
        <v>6</v>
      </c>
      <c r="I28">
        <v>0</v>
      </c>
      <c r="J28">
        <v>100</v>
      </c>
      <c r="K28" s="1">
        <v>44269.50182420139</v>
      </c>
      <c r="L28" t="s">
        <v>23</v>
      </c>
      <c r="M28" t="s">
        <v>24</v>
      </c>
      <c r="N28" t="s">
        <v>24</v>
      </c>
      <c r="O28" t="s">
        <v>66</v>
      </c>
      <c r="Q28" t="s">
        <v>27</v>
      </c>
      <c r="R28" t="s">
        <v>24</v>
      </c>
      <c r="S28" t="s">
        <v>28</v>
      </c>
      <c r="T28" t="s">
        <v>29</v>
      </c>
      <c r="V28" t="s">
        <v>142</v>
      </c>
      <c r="W28">
        <f>COUNTIF(R2:R61,"Romania")</f>
        <v>1</v>
      </c>
    </row>
    <row r="29" spans="1:25" x14ac:dyDescent="0.3">
      <c r="A29" t="s">
        <v>169</v>
      </c>
      <c r="B29" t="s">
        <v>170</v>
      </c>
      <c r="C29" t="s">
        <v>22</v>
      </c>
      <c r="D29" s="1">
        <v>44269.464864259258</v>
      </c>
      <c r="E29" s="1">
        <v>44269.476787164349</v>
      </c>
      <c r="F29">
        <v>1030.1389999999999</v>
      </c>
      <c r="G29">
        <v>20</v>
      </c>
      <c r="H29">
        <v>22</v>
      </c>
      <c r="I29">
        <v>0</v>
      </c>
      <c r="J29">
        <v>100</v>
      </c>
      <c r="K29" s="1">
        <v>44269.498609027774</v>
      </c>
      <c r="L29" t="s">
        <v>23</v>
      </c>
      <c r="M29" t="s">
        <v>161</v>
      </c>
      <c r="N29" t="s">
        <v>161</v>
      </c>
      <c r="O29" t="s">
        <v>42</v>
      </c>
      <c r="P29" t="s">
        <v>171</v>
      </c>
      <c r="Q29" t="s">
        <v>172</v>
      </c>
      <c r="R29" t="s">
        <v>161</v>
      </c>
      <c r="S29" t="s">
        <v>28</v>
      </c>
      <c r="T29" t="s">
        <v>29</v>
      </c>
      <c r="V29" t="s">
        <v>152</v>
      </c>
      <c r="W29">
        <f>COUNTIF(R2:R61,"South Africa")</f>
        <v>1</v>
      </c>
    </row>
    <row r="30" spans="1:25" x14ac:dyDescent="0.3">
      <c r="A30" t="s">
        <v>173</v>
      </c>
      <c r="B30" t="s">
        <v>174</v>
      </c>
      <c r="C30" t="s">
        <v>22</v>
      </c>
      <c r="D30" s="1">
        <v>44269.464909918985</v>
      </c>
      <c r="E30" s="1">
        <v>44269.478150138886</v>
      </c>
      <c r="F30">
        <v>1143.9549999999999</v>
      </c>
      <c r="G30">
        <v>22</v>
      </c>
      <c r="H30">
        <v>148</v>
      </c>
      <c r="I30">
        <v>1</v>
      </c>
      <c r="J30">
        <v>100</v>
      </c>
      <c r="K30" s="1">
        <v>44269.499151678239</v>
      </c>
      <c r="L30" t="s">
        <v>23</v>
      </c>
      <c r="M30" t="s">
        <v>24</v>
      </c>
      <c r="N30" t="s">
        <v>24</v>
      </c>
      <c r="O30" t="s">
        <v>26</v>
      </c>
      <c r="P30" t="s">
        <v>89</v>
      </c>
      <c r="Q30" t="s">
        <v>27</v>
      </c>
      <c r="R30" t="s">
        <v>24</v>
      </c>
      <c r="S30" t="s">
        <v>35</v>
      </c>
      <c r="T30" t="s">
        <v>29</v>
      </c>
      <c r="V30" t="s">
        <v>160</v>
      </c>
      <c r="W30">
        <f>COUNTIF(R2:R61,"Vietnam")</f>
        <v>1</v>
      </c>
    </row>
    <row r="31" spans="1:25" x14ac:dyDescent="0.3">
      <c r="A31" t="s">
        <v>177</v>
      </c>
      <c r="B31" s="2" t="s">
        <v>178</v>
      </c>
      <c r="C31" t="s">
        <v>22</v>
      </c>
      <c r="D31" s="1">
        <v>44269.464928217596</v>
      </c>
      <c r="E31" s="1">
        <v>44269.475109861109</v>
      </c>
      <c r="F31">
        <v>879.69399999999996</v>
      </c>
      <c r="G31">
        <v>20</v>
      </c>
      <c r="H31">
        <v>141</v>
      </c>
      <c r="I31">
        <v>0</v>
      </c>
      <c r="J31">
        <v>100</v>
      </c>
      <c r="K31" s="1">
        <v>44269.499343136573</v>
      </c>
      <c r="L31" t="s">
        <v>23</v>
      </c>
      <c r="M31" t="s">
        <v>24</v>
      </c>
      <c r="N31" t="s">
        <v>24</v>
      </c>
      <c r="O31" t="s">
        <v>66</v>
      </c>
      <c r="P31" t="s">
        <v>89</v>
      </c>
      <c r="Q31" t="s">
        <v>27</v>
      </c>
      <c r="R31" t="s">
        <v>24</v>
      </c>
      <c r="S31" t="s">
        <v>35</v>
      </c>
      <c r="T31" t="s">
        <v>68</v>
      </c>
      <c r="V31" t="s">
        <v>161</v>
      </c>
      <c r="W31">
        <f>COUNTIF(R2:R61,"Belgium")</f>
        <v>1</v>
      </c>
    </row>
    <row r="32" spans="1:25" x14ac:dyDescent="0.3">
      <c r="A32" t="s">
        <v>181</v>
      </c>
      <c r="B32" t="s">
        <v>182</v>
      </c>
      <c r="C32" t="s">
        <v>22</v>
      </c>
      <c r="D32" s="1">
        <v>44269.465155902777</v>
      </c>
      <c r="E32" s="1">
        <v>44269.47254127315</v>
      </c>
      <c r="F32">
        <v>638.096</v>
      </c>
      <c r="G32">
        <v>19</v>
      </c>
      <c r="H32">
        <v>58</v>
      </c>
      <c r="I32">
        <v>0</v>
      </c>
      <c r="J32">
        <v>100</v>
      </c>
      <c r="K32" s="1">
        <v>44269.499766423614</v>
      </c>
      <c r="L32" t="s">
        <v>23</v>
      </c>
      <c r="M32" t="s">
        <v>183</v>
      </c>
      <c r="N32" t="s">
        <v>183</v>
      </c>
      <c r="O32" t="s">
        <v>42</v>
      </c>
      <c r="P32" t="s">
        <v>26</v>
      </c>
      <c r="Q32" t="s">
        <v>184</v>
      </c>
      <c r="R32" t="s">
        <v>183</v>
      </c>
      <c r="S32" t="s">
        <v>35</v>
      </c>
      <c r="T32" t="s">
        <v>29</v>
      </c>
      <c r="V32" t="s">
        <v>277</v>
      </c>
      <c r="W32">
        <f>COUNTIF(R2:R61,"Czech Republic")</f>
        <v>1</v>
      </c>
    </row>
    <row r="33" spans="1:24" x14ac:dyDescent="0.3">
      <c r="A33" t="s">
        <v>185</v>
      </c>
      <c r="B33" t="s">
        <v>186</v>
      </c>
      <c r="C33" t="s">
        <v>22</v>
      </c>
      <c r="D33" s="1">
        <v>44269.468058171296</v>
      </c>
      <c r="E33" s="1">
        <v>44269.480317222224</v>
      </c>
      <c r="F33">
        <v>1059.182</v>
      </c>
      <c r="G33">
        <v>25</v>
      </c>
      <c r="H33">
        <v>101</v>
      </c>
      <c r="I33">
        <v>0</v>
      </c>
      <c r="J33">
        <v>100</v>
      </c>
      <c r="K33" s="1">
        <v>44269.50642208333</v>
      </c>
      <c r="L33" t="s">
        <v>23</v>
      </c>
      <c r="M33" t="s">
        <v>24</v>
      </c>
      <c r="N33" t="s">
        <v>24</v>
      </c>
      <c r="O33" t="s">
        <v>48</v>
      </c>
      <c r="P33" t="s">
        <v>89</v>
      </c>
      <c r="Q33" t="s">
        <v>187</v>
      </c>
      <c r="R33" t="s">
        <v>24</v>
      </c>
      <c r="S33" t="s">
        <v>28</v>
      </c>
      <c r="T33" t="s">
        <v>29</v>
      </c>
      <c r="V33" t="s">
        <v>216</v>
      </c>
      <c r="W33">
        <f>COUNTIF(R2:R61,"latvia")</f>
        <v>1</v>
      </c>
    </row>
    <row r="34" spans="1:24" x14ac:dyDescent="0.3">
      <c r="A34" t="s">
        <v>188</v>
      </c>
      <c r="B34" t="s">
        <v>189</v>
      </c>
      <c r="C34" t="s">
        <v>22</v>
      </c>
      <c r="D34" s="1">
        <v>44269.465531087961</v>
      </c>
      <c r="E34" s="1">
        <v>44269.478138298611</v>
      </c>
      <c r="F34">
        <v>1089.2629999999999</v>
      </c>
      <c r="G34">
        <v>19</v>
      </c>
      <c r="H34">
        <v>21</v>
      </c>
      <c r="I34">
        <v>1</v>
      </c>
      <c r="J34">
        <v>97</v>
      </c>
      <c r="K34" s="1">
        <v>44269.50231891204</v>
      </c>
      <c r="L34" t="s">
        <v>23</v>
      </c>
      <c r="M34" t="s">
        <v>24</v>
      </c>
      <c r="N34" t="s">
        <v>24</v>
      </c>
      <c r="O34" t="s">
        <v>42</v>
      </c>
      <c r="Q34" t="s">
        <v>90</v>
      </c>
      <c r="R34" t="s">
        <v>24</v>
      </c>
      <c r="S34" t="s">
        <v>28</v>
      </c>
      <c r="T34" t="s">
        <v>29</v>
      </c>
      <c r="V34" t="s">
        <v>72</v>
      </c>
      <c r="W34">
        <f>COUNTIF(R2:R61,"Slovenia")</f>
        <v>1</v>
      </c>
    </row>
    <row r="35" spans="1:24" x14ac:dyDescent="0.3">
      <c r="A35" t="s">
        <v>190</v>
      </c>
      <c r="B35" t="s">
        <v>191</v>
      </c>
      <c r="C35" t="s">
        <v>22</v>
      </c>
      <c r="D35" s="1">
        <v>44269.465357465277</v>
      </c>
      <c r="E35" s="1">
        <v>44269.474051226854</v>
      </c>
      <c r="F35">
        <v>751.14099999999996</v>
      </c>
      <c r="G35">
        <v>20</v>
      </c>
      <c r="H35">
        <v>88</v>
      </c>
      <c r="I35">
        <v>0</v>
      </c>
      <c r="J35">
        <v>100</v>
      </c>
      <c r="K35" s="1">
        <v>44269.502071655093</v>
      </c>
      <c r="L35" t="s">
        <v>23</v>
      </c>
      <c r="M35" t="s">
        <v>98</v>
      </c>
      <c r="N35" t="s">
        <v>98</v>
      </c>
      <c r="O35" t="s">
        <v>42</v>
      </c>
      <c r="P35" t="s">
        <v>192</v>
      </c>
      <c r="Q35" t="s">
        <v>193</v>
      </c>
      <c r="R35" t="s">
        <v>98</v>
      </c>
      <c r="S35" t="s">
        <v>35</v>
      </c>
      <c r="T35" t="s">
        <v>29</v>
      </c>
      <c r="V35" t="s">
        <v>278</v>
      </c>
      <c r="W35">
        <f>COUNTIF(R2:R61,"Russian Federation")</f>
        <v>1</v>
      </c>
    </row>
    <row r="36" spans="1:24" x14ac:dyDescent="0.3">
      <c r="A36" t="s">
        <v>194</v>
      </c>
      <c r="B36" t="s">
        <v>195</v>
      </c>
      <c r="C36" t="s">
        <v>22</v>
      </c>
      <c r="D36" s="1">
        <v>44269.465610208332</v>
      </c>
      <c r="E36" s="1">
        <v>44269.477950752313</v>
      </c>
      <c r="F36">
        <v>1066.223</v>
      </c>
      <c r="G36">
        <v>22</v>
      </c>
      <c r="H36">
        <v>29</v>
      </c>
      <c r="I36">
        <v>0</v>
      </c>
      <c r="J36">
        <v>100</v>
      </c>
      <c r="K36" s="1">
        <v>44269.50253416667</v>
      </c>
      <c r="L36" t="s">
        <v>23</v>
      </c>
      <c r="M36" t="s">
        <v>33</v>
      </c>
      <c r="N36" t="s">
        <v>33</v>
      </c>
      <c r="O36" t="s">
        <v>26</v>
      </c>
      <c r="P36" t="s">
        <v>26</v>
      </c>
      <c r="Q36" t="s">
        <v>44</v>
      </c>
      <c r="R36" t="s">
        <v>33</v>
      </c>
      <c r="S36" t="s">
        <v>28</v>
      </c>
      <c r="T36" t="s">
        <v>29</v>
      </c>
      <c r="V36" t="s">
        <v>279</v>
      </c>
      <c r="W36">
        <f>COUNTIF(R2:R61,"United Kingdom")</f>
        <v>1</v>
      </c>
    </row>
    <row r="37" spans="1:24" x14ac:dyDescent="0.3">
      <c r="A37" t="s">
        <v>196</v>
      </c>
      <c r="B37" t="s">
        <v>197</v>
      </c>
      <c r="C37" t="s">
        <v>22</v>
      </c>
      <c r="D37" s="1">
        <v>44269.465696284722</v>
      </c>
      <c r="E37" s="1">
        <v>44269.473990358798</v>
      </c>
      <c r="F37">
        <v>716.60799999999995</v>
      </c>
      <c r="G37">
        <v>21</v>
      </c>
      <c r="H37">
        <v>103</v>
      </c>
      <c r="I37">
        <v>1</v>
      </c>
      <c r="J37">
        <v>100</v>
      </c>
      <c r="K37" s="1">
        <v>44269.502947199071</v>
      </c>
      <c r="L37" t="s">
        <v>23</v>
      </c>
      <c r="M37" t="s">
        <v>24</v>
      </c>
      <c r="N37" t="s">
        <v>24</v>
      </c>
      <c r="O37" t="s">
        <v>25</v>
      </c>
      <c r="P37" t="s">
        <v>89</v>
      </c>
      <c r="Q37" t="s">
        <v>90</v>
      </c>
      <c r="R37" t="s">
        <v>24</v>
      </c>
      <c r="S37" t="s">
        <v>35</v>
      </c>
      <c r="T37" t="s">
        <v>29</v>
      </c>
      <c r="W37" s="3">
        <f>SUM(W18:W36)</f>
        <v>60</v>
      </c>
    </row>
    <row r="38" spans="1:24" x14ac:dyDescent="0.3">
      <c r="A38" t="s">
        <v>203</v>
      </c>
      <c r="B38" t="s">
        <v>204</v>
      </c>
      <c r="C38" t="s">
        <v>22</v>
      </c>
      <c r="D38" s="1">
        <v>44269.465663958334</v>
      </c>
      <c r="E38" s="1">
        <v>44269.47858693287</v>
      </c>
      <c r="F38">
        <v>1116.5450000000001</v>
      </c>
      <c r="G38">
        <v>20</v>
      </c>
      <c r="H38">
        <v>102</v>
      </c>
      <c r="I38">
        <v>0</v>
      </c>
      <c r="J38">
        <v>100</v>
      </c>
      <c r="K38" s="1">
        <v>44269.502750590276</v>
      </c>
      <c r="L38" t="s">
        <v>23</v>
      </c>
      <c r="M38" t="s">
        <v>24</v>
      </c>
      <c r="N38" t="s">
        <v>24</v>
      </c>
      <c r="O38" t="s">
        <v>66</v>
      </c>
      <c r="P38" t="s">
        <v>89</v>
      </c>
      <c r="Q38" t="s">
        <v>27</v>
      </c>
      <c r="R38" t="s">
        <v>24</v>
      </c>
      <c r="S38" t="s">
        <v>28</v>
      </c>
      <c r="T38" t="s">
        <v>29</v>
      </c>
    </row>
    <row r="39" spans="1:24" x14ac:dyDescent="0.3">
      <c r="A39" t="s">
        <v>205</v>
      </c>
      <c r="B39" t="s">
        <v>206</v>
      </c>
      <c r="C39" t="s">
        <v>22</v>
      </c>
      <c r="D39" s="1">
        <v>44269.465690439814</v>
      </c>
      <c r="E39" s="1">
        <v>44269.475999224538</v>
      </c>
      <c r="F39">
        <v>890.67899999999997</v>
      </c>
      <c r="G39">
        <v>20</v>
      </c>
      <c r="H39">
        <v>145</v>
      </c>
      <c r="I39">
        <v>0</v>
      </c>
      <c r="J39">
        <v>100</v>
      </c>
      <c r="K39" s="1">
        <v>44269.503146423609</v>
      </c>
      <c r="L39" t="s">
        <v>23</v>
      </c>
      <c r="M39" t="s">
        <v>98</v>
      </c>
      <c r="N39" t="s">
        <v>98</v>
      </c>
      <c r="O39" t="s">
        <v>42</v>
      </c>
      <c r="P39" t="s">
        <v>192</v>
      </c>
      <c r="Q39" t="s">
        <v>207</v>
      </c>
      <c r="R39" t="s">
        <v>98</v>
      </c>
      <c r="S39" t="s">
        <v>35</v>
      </c>
      <c r="T39" t="s">
        <v>29</v>
      </c>
    </row>
    <row r="40" spans="1:24" x14ac:dyDescent="0.3">
      <c r="A40" t="s">
        <v>208</v>
      </c>
      <c r="B40" t="s">
        <v>209</v>
      </c>
      <c r="C40" t="s">
        <v>22</v>
      </c>
      <c r="D40" s="1">
        <v>44269.465722083332</v>
      </c>
      <c r="E40" s="1">
        <v>44269.478100115739</v>
      </c>
      <c r="F40">
        <v>1069.462</v>
      </c>
      <c r="G40">
        <v>25</v>
      </c>
      <c r="H40">
        <v>125</v>
      </c>
      <c r="I40">
        <v>0</v>
      </c>
      <c r="J40">
        <v>100</v>
      </c>
      <c r="K40" s="1">
        <v>44269.503384131945</v>
      </c>
      <c r="L40" t="s">
        <v>23</v>
      </c>
      <c r="M40" t="s">
        <v>56</v>
      </c>
      <c r="N40" t="s">
        <v>56</v>
      </c>
      <c r="O40" t="s">
        <v>210</v>
      </c>
      <c r="P40" t="s">
        <v>57</v>
      </c>
      <c r="Q40" t="s">
        <v>211</v>
      </c>
      <c r="R40" t="s">
        <v>56</v>
      </c>
      <c r="S40" t="s">
        <v>28</v>
      </c>
      <c r="T40" t="s">
        <v>29</v>
      </c>
    </row>
    <row r="41" spans="1:24" x14ac:dyDescent="0.3">
      <c r="A41" t="s">
        <v>212</v>
      </c>
      <c r="B41" t="s">
        <v>213</v>
      </c>
      <c r="C41" t="s">
        <v>22</v>
      </c>
      <c r="D41" s="1">
        <v>44269.465803460647</v>
      </c>
      <c r="E41" s="1">
        <v>44269.477551504628</v>
      </c>
      <c r="F41">
        <v>1015.0309999999999</v>
      </c>
      <c r="G41">
        <v>26</v>
      </c>
      <c r="H41">
        <v>80</v>
      </c>
      <c r="I41">
        <v>0</v>
      </c>
      <c r="J41">
        <v>100</v>
      </c>
      <c r="K41" s="1">
        <v>44269.503559062498</v>
      </c>
      <c r="L41" t="s">
        <v>23</v>
      </c>
      <c r="M41" t="s">
        <v>24</v>
      </c>
      <c r="N41" t="s">
        <v>26</v>
      </c>
      <c r="O41" t="s">
        <v>25</v>
      </c>
      <c r="P41" t="s">
        <v>89</v>
      </c>
      <c r="Q41" t="s">
        <v>90</v>
      </c>
      <c r="R41" t="s">
        <v>24</v>
      </c>
      <c r="S41" t="s">
        <v>35</v>
      </c>
      <c r="T41" t="s">
        <v>29</v>
      </c>
      <c r="V41" t="s">
        <v>282</v>
      </c>
      <c r="W41">
        <f>COUNTIF(T2:T61, "Yes")</f>
        <v>52</v>
      </c>
    </row>
    <row r="42" spans="1:24" x14ac:dyDescent="0.3">
      <c r="A42" t="s">
        <v>214</v>
      </c>
      <c r="B42" t="s">
        <v>215</v>
      </c>
      <c r="C42" t="s">
        <v>22</v>
      </c>
      <c r="D42" s="1">
        <v>44269.465843414349</v>
      </c>
      <c r="E42" s="1">
        <v>44269.476868969905</v>
      </c>
      <c r="F42">
        <v>952.60799999999995</v>
      </c>
      <c r="G42">
        <v>19</v>
      </c>
      <c r="H42">
        <v>49</v>
      </c>
      <c r="I42">
        <v>0</v>
      </c>
      <c r="J42">
        <v>100</v>
      </c>
      <c r="K42" s="1">
        <v>44269.503945787037</v>
      </c>
      <c r="L42" t="s">
        <v>23</v>
      </c>
      <c r="M42" t="s">
        <v>216</v>
      </c>
      <c r="N42" t="s">
        <v>216</v>
      </c>
      <c r="O42" t="s">
        <v>42</v>
      </c>
      <c r="Q42" t="s">
        <v>217</v>
      </c>
      <c r="R42" t="s">
        <v>216</v>
      </c>
      <c r="S42" t="s">
        <v>35</v>
      </c>
      <c r="T42" t="s">
        <v>29</v>
      </c>
      <c r="V42" t="s">
        <v>283</v>
      </c>
      <c r="W42">
        <f>COUNTIF(T2:T61, "No")</f>
        <v>7</v>
      </c>
    </row>
    <row r="43" spans="1:24" x14ac:dyDescent="0.3">
      <c r="A43" t="s">
        <v>218</v>
      </c>
      <c r="B43" t="s">
        <v>219</v>
      </c>
      <c r="C43" t="s">
        <v>22</v>
      </c>
      <c r="D43" s="1">
        <v>44269.465934814812</v>
      </c>
      <c r="E43" s="1">
        <v>44269.476977141203</v>
      </c>
      <c r="F43">
        <v>954.05700000000002</v>
      </c>
      <c r="G43">
        <v>21</v>
      </c>
      <c r="H43">
        <v>51</v>
      </c>
      <c r="I43">
        <v>1</v>
      </c>
      <c r="J43">
        <v>100</v>
      </c>
      <c r="K43" s="1">
        <v>44269.504407291664</v>
      </c>
      <c r="L43" t="s">
        <v>23</v>
      </c>
      <c r="M43" t="s">
        <v>24</v>
      </c>
      <c r="N43" t="s">
        <v>24</v>
      </c>
      <c r="O43" t="s">
        <v>48</v>
      </c>
      <c r="P43" t="s">
        <v>26</v>
      </c>
      <c r="Q43" t="s">
        <v>86</v>
      </c>
      <c r="R43" t="s">
        <v>24</v>
      </c>
      <c r="S43" t="s">
        <v>35</v>
      </c>
      <c r="T43" t="s">
        <v>29</v>
      </c>
      <c r="V43" t="s">
        <v>284</v>
      </c>
      <c r="W43" t="s">
        <v>285</v>
      </c>
      <c r="X43">
        <f>COUNTIFS(T2:T61,"No",O2:O61,"Unemployed (and job seeking)")</f>
        <v>1</v>
      </c>
    </row>
    <row r="44" spans="1:24" x14ac:dyDescent="0.3">
      <c r="A44" t="s">
        <v>220</v>
      </c>
      <c r="B44" t="s">
        <v>221</v>
      </c>
      <c r="C44" t="s">
        <v>22</v>
      </c>
      <c r="D44" s="1">
        <v>44269.465939340276</v>
      </c>
      <c r="E44" s="1">
        <v>44269.479631504626</v>
      </c>
      <c r="F44">
        <v>1183.0029999999999</v>
      </c>
      <c r="G44">
        <v>23</v>
      </c>
      <c r="H44">
        <v>80</v>
      </c>
      <c r="I44">
        <v>1</v>
      </c>
      <c r="J44">
        <v>100</v>
      </c>
      <c r="K44" s="1">
        <v>44269.504579085646</v>
      </c>
      <c r="L44" t="s">
        <v>23</v>
      </c>
      <c r="M44" t="s">
        <v>98</v>
      </c>
      <c r="N44" t="s">
        <v>98</v>
      </c>
      <c r="O44" t="s">
        <v>42</v>
      </c>
      <c r="P44" t="s">
        <v>26</v>
      </c>
      <c r="Q44" t="s">
        <v>222</v>
      </c>
      <c r="R44" t="s">
        <v>98</v>
      </c>
      <c r="S44" t="s">
        <v>28</v>
      </c>
      <c r="T44" t="s">
        <v>29</v>
      </c>
      <c r="W44" t="s">
        <v>286</v>
      </c>
      <c r="X44">
        <f>COUNTIFS(T2:T61,"No",O2:O61,"Full-Time")</f>
        <v>5</v>
      </c>
    </row>
    <row r="45" spans="1:24" x14ac:dyDescent="0.3">
      <c r="A45" t="s">
        <v>225</v>
      </c>
      <c r="B45" t="s">
        <v>226</v>
      </c>
      <c r="C45" t="s">
        <v>22</v>
      </c>
      <c r="D45" s="1">
        <v>44269.466400219906</v>
      </c>
      <c r="E45" s="1">
        <v>44269.475488993055</v>
      </c>
      <c r="F45">
        <v>785.27</v>
      </c>
      <c r="G45">
        <v>20</v>
      </c>
      <c r="H45">
        <v>40</v>
      </c>
      <c r="I45">
        <v>0</v>
      </c>
      <c r="J45">
        <v>100</v>
      </c>
      <c r="K45" s="1">
        <v>44269.505161643516</v>
      </c>
      <c r="L45" t="s">
        <v>23</v>
      </c>
      <c r="M45" t="s">
        <v>33</v>
      </c>
      <c r="N45" t="s">
        <v>33</v>
      </c>
      <c r="O45" t="s">
        <v>66</v>
      </c>
      <c r="Q45" t="s">
        <v>44</v>
      </c>
      <c r="R45" t="s">
        <v>33</v>
      </c>
      <c r="S45" t="s">
        <v>35</v>
      </c>
      <c r="T45" t="s">
        <v>29</v>
      </c>
      <c r="W45" t="s">
        <v>42</v>
      </c>
      <c r="X45">
        <f>COUNTIFS(T2:T61,"No",O2:O61,"Other")</f>
        <v>1</v>
      </c>
    </row>
    <row r="46" spans="1:24" x14ac:dyDescent="0.3">
      <c r="A46" t="s">
        <v>227</v>
      </c>
      <c r="B46" t="s">
        <v>228</v>
      </c>
      <c r="C46" t="s">
        <v>22</v>
      </c>
      <c r="D46" s="1">
        <v>44269.47102128472</v>
      </c>
      <c r="E46" s="1">
        <v>44269.483941921295</v>
      </c>
      <c r="F46">
        <v>1116.3430000000001</v>
      </c>
      <c r="G46">
        <v>22</v>
      </c>
      <c r="H46">
        <v>33</v>
      </c>
      <c r="I46">
        <v>0</v>
      </c>
      <c r="J46">
        <v>100</v>
      </c>
      <c r="K46" s="1">
        <v>44269.512881689814</v>
      </c>
      <c r="L46" t="s">
        <v>23</v>
      </c>
      <c r="M46" t="s">
        <v>33</v>
      </c>
      <c r="N46" t="s">
        <v>33</v>
      </c>
      <c r="O46" t="s">
        <v>25</v>
      </c>
      <c r="Q46" t="s">
        <v>229</v>
      </c>
      <c r="R46" t="s">
        <v>33</v>
      </c>
      <c r="S46" t="s">
        <v>28</v>
      </c>
      <c r="T46" t="s">
        <v>68</v>
      </c>
    </row>
    <row r="47" spans="1:24" x14ac:dyDescent="0.3">
      <c r="A47" t="s">
        <v>230</v>
      </c>
      <c r="B47" t="s">
        <v>231</v>
      </c>
      <c r="C47" t="s">
        <v>22</v>
      </c>
      <c r="D47" s="1">
        <v>44269.46619190972</v>
      </c>
      <c r="E47" s="1">
        <v>44269.475164282405</v>
      </c>
      <c r="F47">
        <v>775.21299999999997</v>
      </c>
      <c r="G47">
        <v>24</v>
      </c>
      <c r="H47">
        <v>43</v>
      </c>
      <c r="I47">
        <v>0</v>
      </c>
      <c r="J47">
        <v>100</v>
      </c>
      <c r="K47" s="1">
        <v>44269.504777893519</v>
      </c>
      <c r="L47" t="s">
        <v>23</v>
      </c>
      <c r="M47" t="s">
        <v>24</v>
      </c>
      <c r="N47" t="s">
        <v>24</v>
      </c>
      <c r="O47" t="s">
        <v>66</v>
      </c>
      <c r="P47" t="s">
        <v>26</v>
      </c>
      <c r="Q47" t="s">
        <v>157</v>
      </c>
      <c r="R47" t="s">
        <v>24</v>
      </c>
      <c r="S47" t="s">
        <v>35</v>
      </c>
      <c r="T47" t="s">
        <v>29</v>
      </c>
    </row>
    <row r="48" spans="1:24" x14ac:dyDescent="0.3">
      <c r="A48" t="s">
        <v>232</v>
      </c>
      <c r="B48" t="s">
        <v>233</v>
      </c>
      <c r="C48" t="s">
        <v>22</v>
      </c>
      <c r="D48" s="1">
        <v>44269.466466689817</v>
      </c>
      <c r="E48" s="1">
        <v>44269.480765046297</v>
      </c>
      <c r="F48">
        <v>1235.3779999999999</v>
      </c>
      <c r="G48">
        <v>19</v>
      </c>
      <c r="H48">
        <v>88</v>
      </c>
      <c r="I48">
        <v>0</v>
      </c>
      <c r="J48">
        <v>100</v>
      </c>
      <c r="K48" s="1">
        <v>44269.505389432874</v>
      </c>
      <c r="L48" t="s">
        <v>23</v>
      </c>
      <c r="M48" t="s">
        <v>24</v>
      </c>
      <c r="N48" t="s">
        <v>24</v>
      </c>
      <c r="O48" t="s">
        <v>42</v>
      </c>
      <c r="P48" t="s">
        <v>89</v>
      </c>
      <c r="Q48" t="s">
        <v>90</v>
      </c>
      <c r="R48" t="s">
        <v>24</v>
      </c>
      <c r="S48" t="s">
        <v>28</v>
      </c>
      <c r="T48" t="s">
        <v>29</v>
      </c>
    </row>
    <row r="49" spans="1:20" x14ac:dyDescent="0.3">
      <c r="A49" t="s">
        <v>234</v>
      </c>
      <c r="B49" t="s">
        <v>235</v>
      </c>
      <c r="C49" t="s">
        <v>22</v>
      </c>
      <c r="D49" s="1">
        <v>44269.467186041664</v>
      </c>
      <c r="E49" s="1">
        <v>44269.479729652776</v>
      </c>
      <c r="F49">
        <v>1083.768</v>
      </c>
      <c r="G49">
        <v>20</v>
      </c>
      <c r="H49">
        <v>40</v>
      </c>
      <c r="I49">
        <v>0</v>
      </c>
      <c r="J49">
        <v>100</v>
      </c>
      <c r="K49" s="1">
        <v>44269.505626493054</v>
      </c>
      <c r="L49" t="s">
        <v>23</v>
      </c>
      <c r="M49" t="s">
        <v>72</v>
      </c>
      <c r="N49" t="s">
        <v>72</v>
      </c>
      <c r="O49" t="s">
        <v>25</v>
      </c>
      <c r="Q49" t="s">
        <v>236</v>
      </c>
      <c r="R49" t="s">
        <v>72</v>
      </c>
      <c r="S49" t="s">
        <v>35</v>
      </c>
      <c r="T49" t="s">
        <v>29</v>
      </c>
    </row>
    <row r="50" spans="1:20" x14ac:dyDescent="0.3">
      <c r="A50" t="s">
        <v>237</v>
      </c>
      <c r="B50" t="s">
        <v>238</v>
      </c>
      <c r="C50" t="s">
        <v>22</v>
      </c>
      <c r="D50" s="1">
        <v>44269.467247881941</v>
      </c>
      <c r="E50" s="1">
        <v>44269.477920567129</v>
      </c>
      <c r="F50">
        <v>922.12</v>
      </c>
      <c r="G50">
        <v>26</v>
      </c>
      <c r="H50">
        <v>90</v>
      </c>
      <c r="I50">
        <v>0</v>
      </c>
      <c r="J50">
        <v>100</v>
      </c>
      <c r="K50" s="1">
        <v>44269.5059234375</v>
      </c>
      <c r="L50" t="s">
        <v>23</v>
      </c>
      <c r="M50" t="s">
        <v>239</v>
      </c>
      <c r="N50" t="s">
        <v>24</v>
      </c>
      <c r="O50" t="s">
        <v>66</v>
      </c>
      <c r="P50" t="s">
        <v>240</v>
      </c>
      <c r="Q50" t="s">
        <v>241</v>
      </c>
      <c r="R50" t="s">
        <v>239</v>
      </c>
      <c r="S50" t="s">
        <v>28</v>
      </c>
      <c r="T50" t="s">
        <v>68</v>
      </c>
    </row>
    <row r="51" spans="1:20" x14ac:dyDescent="0.3">
      <c r="A51" t="s">
        <v>244</v>
      </c>
      <c r="B51" t="s">
        <v>245</v>
      </c>
      <c r="C51" t="s">
        <v>22</v>
      </c>
      <c r="D51" s="1">
        <v>44269.469348425926</v>
      </c>
      <c r="E51" s="1">
        <v>44269.482682696762</v>
      </c>
      <c r="F51">
        <v>1152.0809999999999</v>
      </c>
      <c r="G51">
        <v>18</v>
      </c>
      <c r="H51">
        <v>58</v>
      </c>
      <c r="I51">
        <v>1</v>
      </c>
      <c r="J51">
        <v>100</v>
      </c>
      <c r="K51" s="1">
        <v>44269.506875254629</v>
      </c>
      <c r="L51" t="s">
        <v>23</v>
      </c>
      <c r="M51" t="s">
        <v>24</v>
      </c>
      <c r="N51" t="s">
        <v>24</v>
      </c>
      <c r="O51" t="s">
        <v>42</v>
      </c>
      <c r="P51" t="s">
        <v>26</v>
      </c>
      <c r="Q51" t="s">
        <v>90</v>
      </c>
      <c r="R51" t="s">
        <v>24</v>
      </c>
      <c r="S51" t="s">
        <v>35</v>
      </c>
      <c r="T51" t="s">
        <v>29</v>
      </c>
    </row>
    <row r="52" spans="1:20" x14ac:dyDescent="0.3">
      <c r="A52" t="s">
        <v>246</v>
      </c>
      <c r="B52" t="s">
        <v>247</v>
      </c>
      <c r="C52" t="s">
        <v>22</v>
      </c>
      <c r="D52" s="1">
        <v>44269.47091596065</v>
      </c>
      <c r="E52" s="1">
        <v>44269.497697025465</v>
      </c>
      <c r="F52">
        <v>2313.884</v>
      </c>
      <c r="H52">
        <v>58</v>
      </c>
      <c r="I52">
        <v>0</v>
      </c>
      <c r="J52">
        <v>100</v>
      </c>
      <c r="K52" s="1">
        <v>44269.513290057868</v>
      </c>
      <c r="L52" t="s">
        <v>23</v>
      </c>
      <c r="M52" t="s">
        <v>24</v>
      </c>
      <c r="N52" t="s">
        <v>24</v>
      </c>
      <c r="O52" t="s">
        <v>25</v>
      </c>
      <c r="P52" t="s">
        <v>26</v>
      </c>
      <c r="Q52" t="s">
        <v>248</v>
      </c>
      <c r="R52" t="s">
        <v>24</v>
      </c>
      <c r="S52" t="s">
        <v>35</v>
      </c>
      <c r="T52" t="s">
        <v>29</v>
      </c>
    </row>
    <row r="53" spans="1:20" x14ac:dyDescent="0.3">
      <c r="A53" t="s">
        <v>249</v>
      </c>
      <c r="B53" t="s">
        <v>250</v>
      </c>
      <c r="C53" t="s">
        <v>22</v>
      </c>
      <c r="D53" s="1">
        <v>44269.478802083337</v>
      </c>
      <c r="E53" s="1">
        <v>44269.487935914352</v>
      </c>
      <c r="F53">
        <v>789.16300000000001</v>
      </c>
      <c r="G53">
        <v>23</v>
      </c>
      <c r="H53">
        <v>32</v>
      </c>
      <c r="I53">
        <v>0</v>
      </c>
      <c r="J53">
        <v>100</v>
      </c>
      <c r="K53" s="1">
        <v>44269.513640104167</v>
      </c>
      <c r="L53" t="s">
        <v>23</v>
      </c>
      <c r="M53" t="s">
        <v>24</v>
      </c>
      <c r="N53" t="s">
        <v>24</v>
      </c>
      <c r="O53" t="s">
        <v>25</v>
      </c>
      <c r="Q53" t="s">
        <v>27</v>
      </c>
      <c r="R53" t="s">
        <v>24</v>
      </c>
      <c r="S53" t="s">
        <v>35</v>
      </c>
      <c r="T53" t="s">
        <v>29</v>
      </c>
    </row>
    <row r="54" spans="1:20" x14ac:dyDescent="0.3">
      <c r="A54" t="s">
        <v>253</v>
      </c>
      <c r="B54" t="s">
        <v>254</v>
      </c>
      <c r="C54" t="s">
        <v>22</v>
      </c>
      <c r="D54" s="1">
        <v>44269.481987789353</v>
      </c>
      <c r="E54" s="1">
        <v>44269.497155925928</v>
      </c>
      <c r="F54">
        <v>1310.527</v>
      </c>
      <c r="G54">
        <v>19</v>
      </c>
      <c r="H54">
        <v>57</v>
      </c>
      <c r="I54">
        <v>0</v>
      </c>
      <c r="J54">
        <v>100</v>
      </c>
      <c r="K54" s="1">
        <v>44269.514738773149</v>
      </c>
      <c r="L54" t="s">
        <v>23</v>
      </c>
      <c r="M54" t="s">
        <v>33</v>
      </c>
      <c r="N54" t="s">
        <v>33</v>
      </c>
      <c r="O54" t="s">
        <v>42</v>
      </c>
      <c r="P54" t="s">
        <v>26</v>
      </c>
      <c r="Q54" t="s">
        <v>44</v>
      </c>
      <c r="R54" t="s">
        <v>33</v>
      </c>
      <c r="S54" t="s">
        <v>28</v>
      </c>
      <c r="T54" t="s">
        <v>29</v>
      </c>
    </row>
    <row r="55" spans="1:20" x14ac:dyDescent="0.3">
      <c r="A55" t="s">
        <v>255</v>
      </c>
      <c r="B55" t="s">
        <v>256</v>
      </c>
      <c r="C55" t="s">
        <v>22</v>
      </c>
      <c r="D55" s="1">
        <v>44269.491763773149</v>
      </c>
      <c r="E55" s="1">
        <v>44269.505649664352</v>
      </c>
      <c r="F55">
        <v>1199.741</v>
      </c>
      <c r="G55">
        <v>21</v>
      </c>
      <c r="H55">
        <v>53</v>
      </c>
      <c r="I55">
        <v>0</v>
      </c>
      <c r="J55">
        <v>100</v>
      </c>
      <c r="K55" s="1">
        <v>44269.517090740737</v>
      </c>
      <c r="L55" t="s">
        <v>23</v>
      </c>
      <c r="M55" t="s">
        <v>56</v>
      </c>
      <c r="N55" t="s">
        <v>56</v>
      </c>
      <c r="O55" t="s">
        <v>25</v>
      </c>
      <c r="P55" t="s">
        <v>26</v>
      </c>
      <c r="Q55" t="s">
        <v>127</v>
      </c>
      <c r="R55" t="s">
        <v>56</v>
      </c>
      <c r="S55" t="s">
        <v>35</v>
      </c>
      <c r="T55" t="s">
        <v>29</v>
      </c>
    </row>
    <row r="56" spans="1:20" x14ac:dyDescent="0.3">
      <c r="A56" t="s">
        <v>257</v>
      </c>
      <c r="B56" t="s">
        <v>258</v>
      </c>
      <c r="C56" t="s">
        <v>22</v>
      </c>
      <c r="D56" s="1">
        <v>44269.495149444447</v>
      </c>
      <c r="E56" s="1">
        <v>44269.504008275464</v>
      </c>
      <c r="F56">
        <v>765.40300000000002</v>
      </c>
      <c r="G56">
        <v>25</v>
      </c>
      <c r="H56">
        <v>92</v>
      </c>
      <c r="I56">
        <v>2</v>
      </c>
      <c r="J56">
        <v>98</v>
      </c>
      <c r="K56" s="1">
        <v>44269.517292118057</v>
      </c>
      <c r="L56" t="s">
        <v>23</v>
      </c>
      <c r="M56" t="s">
        <v>56</v>
      </c>
      <c r="N56" t="s">
        <v>56</v>
      </c>
      <c r="O56" t="s">
        <v>42</v>
      </c>
      <c r="P56" t="s">
        <v>26</v>
      </c>
      <c r="Q56" t="s">
        <v>259</v>
      </c>
      <c r="R56" t="s">
        <v>56</v>
      </c>
      <c r="S56" t="s">
        <v>35</v>
      </c>
      <c r="T56" t="s">
        <v>29</v>
      </c>
    </row>
    <row r="57" spans="1:20" x14ac:dyDescent="0.3">
      <c r="A57" t="s">
        <v>262</v>
      </c>
      <c r="B57" t="s">
        <v>263</v>
      </c>
      <c r="C57" t="s">
        <v>22</v>
      </c>
      <c r="D57" s="1">
        <v>44269.502030659722</v>
      </c>
      <c r="E57" s="1">
        <v>44269.519420011573</v>
      </c>
      <c r="F57">
        <v>1502.44</v>
      </c>
      <c r="G57">
        <v>21</v>
      </c>
      <c r="H57">
        <v>27</v>
      </c>
      <c r="I57">
        <v>2</v>
      </c>
      <c r="J57">
        <v>96</v>
      </c>
      <c r="K57" s="1">
        <v>44269.520810416667</v>
      </c>
      <c r="L57" t="s">
        <v>23</v>
      </c>
      <c r="M57" t="s">
        <v>132</v>
      </c>
      <c r="N57" t="s">
        <v>132</v>
      </c>
      <c r="O57" t="s">
        <v>42</v>
      </c>
      <c r="P57" t="s">
        <v>26</v>
      </c>
      <c r="Q57" t="s">
        <v>264</v>
      </c>
      <c r="R57" t="s">
        <v>132</v>
      </c>
      <c r="S57" t="s">
        <v>35</v>
      </c>
      <c r="T57" t="s">
        <v>29</v>
      </c>
    </row>
    <row r="58" spans="1:20" x14ac:dyDescent="0.3">
      <c r="A58" t="s">
        <v>267</v>
      </c>
      <c r="B58" t="s">
        <v>268</v>
      </c>
      <c r="C58" t="s">
        <v>22</v>
      </c>
      <c r="D58" s="1">
        <v>44269.505513310185</v>
      </c>
      <c r="E58" s="1">
        <v>44269.514652905091</v>
      </c>
      <c r="F58">
        <v>789.66099999999994</v>
      </c>
      <c r="G58">
        <v>21</v>
      </c>
      <c r="H58">
        <v>61</v>
      </c>
      <c r="I58">
        <v>0</v>
      </c>
      <c r="J58">
        <v>100</v>
      </c>
      <c r="K58" s="1">
        <v>44269.520697314816</v>
      </c>
      <c r="L58" t="s">
        <v>23</v>
      </c>
      <c r="M58" t="s">
        <v>56</v>
      </c>
      <c r="N58" t="s">
        <v>24</v>
      </c>
      <c r="O58" t="s">
        <v>25</v>
      </c>
      <c r="P58" t="s">
        <v>26</v>
      </c>
      <c r="Q58" t="s">
        <v>90</v>
      </c>
      <c r="R58" t="s">
        <v>24</v>
      </c>
      <c r="S58" t="s">
        <v>35</v>
      </c>
      <c r="T58" t="s">
        <v>29</v>
      </c>
    </row>
    <row r="59" spans="1:20" x14ac:dyDescent="0.3">
      <c r="A59" t="s">
        <v>269</v>
      </c>
      <c r="B59" t="s">
        <v>270</v>
      </c>
      <c r="C59" t="s">
        <v>22</v>
      </c>
      <c r="D59" s="1">
        <v>44269.510542546297</v>
      </c>
      <c r="E59" s="1">
        <v>44269.518023171295</v>
      </c>
      <c r="F59">
        <v>646.32600000000002</v>
      </c>
      <c r="G59">
        <v>24</v>
      </c>
      <c r="H59">
        <v>171</v>
      </c>
      <c r="I59">
        <v>6</v>
      </c>
      <c r="J59">
        <v>96</v>
      </c>
      <c r="K59" s="1">
        <v>44269.520500601851</v>
      </c>
      <c r="L59" t="s">
        <v>23</v>
      </c>
      <c r="M59" t="s">
        <v>33</v>
      </c>
      <c r="N59" t="s">
        <v>33</v>
      </c>
      <c r="O59" t="s">
        <v>48</v>
      </c>
      <c r="P59" t="s">
        <v>43</v>
      </c>
      <c r="Q59" t="s">
        <v>34</v>
      </c>
      <c r="R59" t="s">
        <v>33</v>
      </c>
      <c r="S59" t="s">
        <v>28</v>
      </c>
      <c r="T59" t="s">
        <v>29</v>
      </c>
    </row>
    <row r="60" spans="1:20" x14ac:dyDescent="0.3">
      <c r="A60" t="s">
        <v>271</v>
      </c>
      <c r="B60" t="s">
        <v>272</v>
      </c>
      <c r="C60" t="s">
        <v>22</v>
      </c>
      <c r="D60" s="1">
        <v>44269.514093310187</v>
      </c>
      <c r="E60" s="1">
        <v>44269.561241932868</v>
      </c>
      <c r="F60">
        <v>4073.6410000000001</v>
      </c>
      <c r="G60">
        <v>25</v>
      </c>
      <c r="H60">
        <v>142</v>
      </c>
      <c r="I60">
        <v>2</v>
      </c>
      <c r="J60">
        <v>100</v>
      </c>
      <c r="K60" s="1">
        <v>44269.578342789355</v>
      </c>
      <c r="L60" t="s">
        <v>23</v>
      </c>
      <c r="M60" t="s">
        <v>24</v>
      </c>
      <c r="N60" t="s">
        <v>24</v>
      </c>
      <c r="O60" t="s">
        <v>66</v>
      </c>
      <c r="P60" t="s">
        <v>26</v>
      </c>
      <c r="Q60" t="s">
        <v>273</v>
      </c>
      <c r="R60" t="s">
        <v>24</v>
      </c>
      <c r="S60" t="s">
        <v>35</v>
      </c>
      <c r="T60" t="s">
        <v>29</v>
      </c>
    </row>
    <row r="61" spans="1:20" x14ac:dyDescent="0.3">
      <c r="A61" s="2" t="s">
        <v>274</v>
      </c>
      <c r="B61" t="s">
        <v>275</v>
      </c>
      <c r="C61" t="s">
        <v>22</v>
      </c>
      <c r="D61" s="1">
        <v>44269.519172835651</v>
      </c>
      <c r="E61" s="1">
        <v>44269.530201261572</v>
      </c>
      <c r="F61">
        <v>952.85599999999999</v>
      </c>
      <c r="G61">
        <v>20</v>
      </c>
      <c r="H61">
        <v>238</v>
      </c>
      <c r="I61">
        <v>1</v>
      </c>
      <c r="J61">
        <v>100</v>
      </c>
      <c r="K61" s="1">
        <v>44269.531155891207</v>
      </c>
      <c r="L61" t="s">
        <v>23</v>
      </c>
      <c r="M61" t="s">
        <v>276</v>
      </c>
      <c r="N61" t="s">
        <v>72</v>
      </c>
      <c r="O61" t="s">
        <v>133</v>
      </c>
      <c r="P61" t="s">
        <v>86</v>
      </c>
      <c r="Q61" t="s">
        <v>236</v>
      </c>
      <c r="R61" t="s">
        <v>276</v>
      </c>
      <c r="S61" t="s">
        <v>35</v>
      </c>
      <c r="T61" t="s">
        <v>29</v>
      </c>
    </row>
    <row r="62" spans="1:20" x14ac:dyDescent="0.3">
      <c r="G62" s="3">
        <f>AVERAGE(G2:G61)</f>
        <v>21.576271186440678</v>
      </c>
    </row>
    <row r="63" spans="1:20" x14ac:dyDescent="0.3">
      <c r="G63" t="s">
        <v>281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3" sqref="A3:E4"/>
    </sheetView>
  </sheetViews>
  <sheetFormatPr defaultRowHeight="14.4" x14ac:dyDescent="0.3"/>
  <cols>
    <col min="1" max="3" width="13.44140625" bestFit="1" customWidth="1"/>
    <col min="4" max="4" width="9.5546875" bestFit="1" customWidth="1"/>
    <col min="5" max="8" width="16.88671875" bestFit="1" customWidth="1"/>
    <col min="9" max="9" width="12.6640625" bestFit="1" customWidth="1"/>
    <col min="10" max="24" width="14.77734375" bestFit="1" customWidth="1"/>
    <col min="25" max="25" width="10.88671875" bestFit="1" customWidth="1"/>
    <col min="26" max="26" width="7.77734375" bestFit="1" customWidth="1"/>
    <col min="27" max="27" width="11.44140625" bestFit="1" customWidth="1"/>
    <col min="28" max="28" width="9.55468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prolific_export_604de37f8bf3cd9</vt:lpstr>
      <vt:lpstr>Approved</vt:lpstr>
      <vt:lpstr>Draaitaberl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Sanne P</cp:lastModifiedBy>
  <dcterms:created xsi:type="dcterms:W3CDTF">2021-05-04T08:09:07Z</dcterms:created>
  <dcterms:modified xsi:type="dcterms:W3CDTF">2021-05-04T08:20:19Z</dcterms:modified>
</cp:coreProperties>
</file>