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Music\sanobar\"/>
    </mc:Choice>
  </mc:AlternateContent>
  <xr:revisionPtr revIDLastSave="0" documentId="13_ncr:1_{7278A52B-09EB-48CB-9F4E-CEA709C48F93}" xr6:coauthVersionLast="47" xr6:coauthVersionMax="47" xr10:uidLastSave="{00000000-0000-0000-0000-000000000000}"/>
  <bookViews>
    <workbookView xWindow="-120" yWindow="-120" windowWidth="24240" windowHeight="13140" activeTab="1" xr2:uid="{2894BCD9-0232-44C7-AB9C-600C39BFA49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L22" i="2"/>
  <c r="M26" i="2"/>
  <c r="M25" i="2"/>
  <c r="M24" i="2"/>
  <c r="M23" i="2"/>
  <c r="M22" i="2"/>
  <c r="L26" i="2"/>
  <c r="L25" i="2"/>
  <c r="L24" i="2"/>
  <c r="L23" i="2"/>
  <c r="I26" i="2"/>
  <c r="I25" i="2"/>
  <c r="I24" i="2"/>
  <c r="I23" i="2"/>
  <c r="I22" i="2"/>
  <c r="K22" i="2"/>
  <c r="G18" i="2"/>
  <c r="G17" i="2"/>
  <c r="M12" i="1"/>
  <c r="N12" i="1" s="1"/>
  <c r="M11" i="1"/>
  <c r="N11" i="1" s="1"/>
  <c r="M10" i="1"/>
  <c r="N10" i="1" s="1"/>
  <c r="M9" i="1"/>
  <c r="N9" i="1" s="1"/>
  <c r="L10" i="1"/>
  <c r="L11" i="1"/>
  <c r="L12" i="1"/>
  <c r="L9" i="1"/>
  <c r="K10" i="1"/>
  <c r="K11" i="1"/>
  <c r="K12" i="1"/>
  <c r="K9" i="1"/>
  <c r="J10" i="1"/>
  <c r="J11" i="1"/>
  <c r="J12" i="1"/>
  <c r="J9" i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K4" i="1"/>
  <c r="K5" i="1"/>
  <c r="K6" i="1"/>
  <c r="K7" i="1"/>
  <c r="K8" i="1"/>
  <c r="K3" i="1"/>
  <c r="J4" i="1"/>
  <c r="J5" i="1"/>
  <c r="J6" i="1"/>
  <c r="J7" i="1"/>
  <c r="J8" i="1"/>
  <c r="J3" i="1"/>
</calcChain>
</file>

<file path=xl/sharedStrings.xml><?xml version="1.0" encoding="utf-8"?>
<sst xmlns="http://schemas.openxmlformats.org/spreadsheetml/2006/main" count="73" uniqueCount="61">
  <si>
    <t>name</t>
  </si>
  <si>
    <t>hindi</t>
  </si>
  <si>
    <t>english</t>
  </si>
  <si>
    <t>maths</t>
  </si>
  <si>
    <t>science</t>
  </si>
  <si>
    <t>s.st</t>
  </si>
  <si>
    <t>total</t>
  </si>
  <si>
    <t>mahak</t>
  </si>
  <si>
    <t>neema</t>
  </si>
  <si>
    <t>priyanka</t>
  </si>
  <si>
    <t>sanobar</t>
  </si>
  <si>
    <t>sana</t>
  </si>
  <si>
    <t>sadiya</t>
  </si>
  <si>
    <t>min</t>
  </si>
  <si>
    <t>max</t>
  </si>
  <si>
    <t>percentage</t>
  </si>
  <si>
    <t xml:space="preserve">marksheet </t>
  </si>
  <si>
    <t>father's name</t>
  </si>
  <si>
    <t>sadre alam</t>
  </si>
  <si>
    <t>sabir alam</t>
  </si>
  <si>
    <t>sakeel ahmad</t>
  </si>
  <si>
    <t>ramjeet</t>
  </si>
  <si>
    <t>bhusan kumar</t>
  </si>
  <si>
    <t>raghuveer</t>
  </si>
  <si>
    <t xml:space="preserve">mather's name </t>
  </si>
  <si>
    <t>deepa</t>
  </si>
  <si>
    <t>shanti devi</t>
  </si>
  <si>
    <t>meena devi</t>
  </si>
  <si>
    <t>husne ara</t>
  </si>
  <si>
    <t>reshma bano</t>
  </si>
  <si>
    <t>anwari khatoon</t>
  </si>
  <si>
    <t>shubhi</t>
  </si>
  <si>
    <t>sanyogita</t>
  </si>
  <si>
    <t>priya</t>
  </si>
  <si>
    <t>priyanhi</t>
  </si>
  <si>
    <t>subham kumar</t>
  </si>
  <si>
    <t>pankaj rana</t>
  </si>
  <si>
    <t>shashi varan</t>
  </si>
  <si>
    <t>sangeeta rawat</t>
  </si>
  <si>
    <t>suraj rawat</t>
  </si>
  <si>
    <t>saloni kumai</t>
  </si>
  <si>
    <t>panum devi</t>
  </si>
  <si>
    <t>raani devi</t>
  </si>
  <si>
    <t>grade</t>
  </si>
  <si>
    <t>result</t>
  </si>
  <si>
    <t xml:space="preserve">fail </t>
  </si>
  <si>
    <t>pass</t>
  </si>
  <si>
    <t>report card</t>
  </si>
  <si>
    <t>GOV.GIRL.SER.SEC.SCHOOL</t>
  </si>
  <si>
    <t>roll no.</t>
  </si>
  <si>
    <t>father name</t>
  </si>
  <si>
    <t>mother name</t>
  </si>
  <si>
    <t>sub</t>
  </si>
  <si>
    <t xml:space="preserve">hindi </t>
  </si>
  <si>
    <t xml:space="preserve">english </t>
  </si>
  <si>
    <t>math</t>
  </si>
  <si>
    <t>total marks</t>
  </si>
  <si>
    <t>passing marks</t>
  </si>
  <si>
    <t>obtained marks</t>
  </si>
  <si>
    <t>percantage</t>
  </si>
  <si>
    <r>
      <rPr>
        <sz val="11"/>
        <color rgb="FFFF0000"/>
        <rFont val="Calibri"/>
        <family val="2"/>
        <scheme val="minor"/>
      </rPr>
      <t>fail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</si>
</sst>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22"/>
      <color rgb="FF7030A0"/>
      <name val="Algerian"/>
      <family val="5"/>
    </font>
    <font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9156E0"/>
      <name val="Calibri"/>
      <family val="2"/>
      <scheme val="minor"/>
    </font>
    <font>
      <sz val="11"/>
      <color rgb="FFB917AD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theme="1"/>
      <name val="Algerian"/>
      <family val="5"/>
    </font>
    <font>
      <sz val="36"/>
      <color theme="1"/>
      <name val="Aptos Narrow"/>
      <family val="2"/>
    </font>
    <font>
      <sz val="11"/>
      <color rgb="FFFF0000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color rgb="FFB917AD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863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0" fillId="0" borderId="0" xfId="0" applyAlignment="1">
      <alignment vertical="top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 applyAlignment="1">
      <alignment vertical="top"/>
    </xf>
    <xf numFmtId="0" fontId="1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4" fillId="0" borderId="0" xfId="0" applyFont="1" applyAlignment="1">
      <alignment vertical="top"/>
    </xf>
    <xf numFmtId="0" fontId="14" fillId="0" borderId="0" xfId="0" applyFont="1" applyFill="1" applyAlignment="1">
      <alignment vertical="top"/>
    </xf>
    <xf numFmtId="0" fontId="15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3" fillId="0" borderId="0" xfId="0" applyFont="1"/>
    <xf numFmtId="0" fontId="17" fillId="0" borderId="0" xfId="0" applyFont="1" applyAlignment="1">
      <alignment vertical="top"/>
    </xf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7450D"/>
      <color rgb="FFD76213"/>
      <color rgb="FF00863D"/>
      <color rgb="FFEB6E19"/>
      <color rgb="FF00FFFF"/>
      <color rgb="FF008000"/>
      <color rgb="FF0000FF"/>
      <color rgb="FFB917AD"/>
      <color rgb="FFC77FDB"/>
      <color rgb="FF9156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6D72-F4DD-470E-924F-1F708AC8B734}">
  <dimension ref="A1:O49"/>
  <sheetViews>
    <sheetView zoomScale="118" zoomScaleNormal="118" workbookViewId="0">
      <selection activeCell="O5" sqref="O5"/>
    </sheetView>
  </sheetViews>
  <sheetFormatPr defaultRowHeight="15" x14ac:dyDescent="0.25"/>
  <cols>
    <col min="3" max="3" width="13.85546875" customWidth="1"/>
    <col min="4" max="4" width="14.5703125" customWidth="1"/>
    <col min="13" max="13" width="12" customWidth="1"/>
  </cols>
  <sheetData>
    <row r="1" spans="1:15" ht="30" x14ac:dyDescent="0.45">
      <c r="A1" s="14" t="s">
        <v>16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8"/>
      <c r="O1" s="8"/>
    </row>
    <row r="2" spans="1:15" x14ac:dyDescent="0.25">
      <c r="A2" s="3" t="s">
        <v>49</v>
      </c>
      <c r="B2" s="3" t="s">
        <v>0</v>
      </c>
      <c r="C2" s="3" t="s">
        <v>17</v>
      </c>
      <c r="D2" s="3" t="s">
        <v>24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13</v>
      </c>
      <c r="L2" s="3" t="s">
        <v>14</v>
      </c>
      <c r="M2" s="3" t="s">
        <v>15</v>
      </c>
      <c r="N2" s="3" t="s">
        <v>43</v>
      </c>
      <c r="O2" s="3" t="s">
        <v>44</v>
      </c>
    </row>
    <row r="3" spans="1:15" x14ac:dyDescent="0.25">
      <c r="A3" s="6">
        <v>1</v>
      </c>
      <c r="B3" s="7" t="s">
        <v>7</v>
      </c>
      <c r="C3" s="4" t="s">
        <v>23</v>
      </c>
      <c r="D3" s="5" t="s">
        <v>25</v>
      </c>
      <c r="E3" s="2">
        <v>96</v>
      </c>
      <c r="F3" s="2">
        <v>43</v>
      </c>
      <c r="G3" s="2">
        <v>44</v>
      </c>
      <c r="H3" s="2">
        <v>65</v>
      </c>
      <c r="I3" s="2">
        <v>55</v>
      </c>
      <c r="J3" s="2">
        <f>SUM(E3:I3)</f>
        <v>303</v>
      </c>
      <c r="K3" s="2">
        <f>MIN(E3:I3)</f>
        <v>43</v>
      </c>
      <c r="L3" s="2">
        <v>96</v>
      </c>
      <c r="M3" s="1">
        <f>303/5</f>
        <v>60.6</v>
      </c>
      <c r="N3" t="str">
        <f>IF(M3&gt;=90,"A",IF(M3&gt;=80,"B",IF(M3&gt;=70,"C","F")))</f>
        <v>F</v>
      </c>
      <c r="O3" s="23" t="s">
        <v>45</v>
      </c>
    </row>
    <row r="4" spans="1:15" x14ac:dyDescent="0.25">
      <c r="A4" s="6">
        <v>2</v>
      </c>
      <c r="B4" s="7" t="s">
        <v>8</v>
      </c>
      <c r="C4" s="4" t="s">
        <v>22</v>
      </c>
      <c r="D4" s="5" t="s">
        <v>26</v>
      </c>
      <c r="E4" s="2">
        <v>54</v>
      </c>
      <c r="F4" s="2">
        <v>99</v>
      </c>
      <c r="G4" s="2">
        <v>91</v>
      </c>
      <c r="H4" s="2">
        <v>67</v>
      </c>
      <c r="I4" s="2">
        <v>41</v>
      </c>
      <c r="J4" s="2">
        <f t="shared" ref="J4:J8" si="0">SUM(E4:I4)</f>
        <v>352</v>
      </c>
      <c r="K4" s="2">
        <f t="shared" ref="K4:K8" si="1">MIN(E4:I4)</f>
        <v>41</v>
      </c>
      <c r="L4" s="2">
        <v>99</v>
      </c>
      <c r="M4" s="1">
        <f>352/5</f>
        <v>70.400000000000006</v>
      </c>
      <c r="N4" t="str">
        <f t="shared" ref="N4:N12" si="2">IF(M4&gt;=90,"A",IF(M4&gt;=80,"B",IF(M4&gt;=70,"C","F")))</f>
        <v>C</v>
      </c>
      <c r="O4" t="s">
        <v>46</v>
      </c>
    </row>
    <row r="5" spans="1:15" x14ac:dyDescent="0.25">
      <c r="A5" s="6">
        <v>3</v>
      </c>
      <c r="B5" s="7" t="s">
        <v>9</v>
      </c>
      <c r="C5" s="4" t="s">
        <v>21</v>
      </c>
      <c r="D5" s="5" t="s">
        <v>27</v>
      </c>
      <c r="E5" s="2">
        <v>72</v>
      </c>
      <c r="F5" s="2">
        <v>49</v>
      </c>
      <c r="G5" s="2">
        <v>45</v>
      </c>
      <c r="H5" s="2">
        <v>82</v>
      </c>
      <c r="I5" s="2">
        <v>51</v>
      </c>
      <c r="J5" s="2">
        <f t="shared" si="0"/>
        <v>299</v>
      </c>
      <c r="K5" s="2">
        <f t="shared" si="1"/>
        <v>45</v>
      </c>
      <c r="L5" s="2">
        <v>82</v>
      </c>
      <c r="M5" s="1">
        <f>299/5</f>
        <v>59.8</v>
      </c>
      <c r="N5" t="str">
        <f t="shared" si="2"/>
        <v>F</v>
      </c>
      <c r="O5" s="23" t="s">
        <v>45</v>
      </c>
    </row>
    <row r="6" spans="1:15" x14ac:dyDescent="0.25">
      <c r="A6" s="6">
        <v>4</v>
      </c>
      <c r="B6" s="7" t="s">
        <v>10</v>
      </c>
      <c r="C6" s="4" t="s">
        <v>20</v>
      </c>
      <c r="D6" s="5" t="s">
        <v>28</v>
      </c>
      <c r="E6" s="2">
        <v>70</v>
      </c>
      <c r="F6" s="2">
        <v>97</v>
      </c>
      <c r="G6" s="2">
        <v>66</v>
      </c>
      <c r="H6" s="2">
        <v>88</v>
      </c>
      <c r="I6" s="2">
        <v>37</v>
      </c>
      <c r="J6" s="2">
        <f t="shared" si="0"/>
        <v>358</v>
      </c>
      <c r="K6" s="2">
        <f t="shared" si="1"/>
        <v>37</v>
      </c>
      <c r="L6" s="2">
        <v>97</v>
      </c>
      <c r="M6" s="1">
        <f>358/5</f>
        <v>71.599999999999994</v>
      </c>
      <c r="N6" t="str">
        <f t="shared" si="2"/>
        <v>C</v>
      </c>
      <c r="O6" t="s">
        <v>46</v>
      </c>
    </row>
    <row r="7" spans="1:15" x14ac:dyDescent="0.25">
      <c r="A7" s="6">
        <v>5</v>
      </c>
      <c r="B7" s="7" t="s">
        <v>11</v>
      </c>
      <c r="C7" s="4" t="s">
        <v>19</v>
      </c>
      <c r="D7" s="5" t="s">
        <v>29</v>
      </c>
      <c r="E7" s="2">
        <v>100</v>
      </c>
      <c r="F7" s="2">
        <v>61</v>
      </c>
      <c r="G7" s="2">
        <v>100</v>
      </c>
      <c r="H7" s="2">
        <v>97</v>
      </c>
      <c r="I7" s="2">
        <v>72</v>
      </c>
      <c r="J7" s="2">
        <f t="shared" si="0"/>
        <v>430</v>
      </c>
      <c r="K7" s="2">
        <f t="shared" si="1"/>
        <v>61</v>
      </c>
      <c r="L7" s="2">
        <v>100</v>
      </c>
      <c r="M7" s="1">
        <f>430/5</f>
        <v>86</v>
      </c>
      <c r="N7" t="str">
        <f t="shared" si="2"/>
        <v>B</v>
      </c>
      <c r="O7" t="s">
        <v>46</v>
      </c>
    </row>
    <row r="8" spans="1:15" x14ac:dyDescent="0.25">
      <c r="A8" s="6">
        <v>6</v>
      </c>
      <c r="B8" s="7" t="s">
        <v>12</v>
      </c>
      <c r="C8" s="4" t="s">
        <v>18</v>
      </c>
      <c r="D8" s="5" t="s">
        <v>30</v>
      </c>
      <c r="E8" s="2">
        <v>96</v>
      </c>
      <c r="F8" s="2">
        <v>87</v>
      </c>
      <c r="G8" s="2">
        <v>38</v>
      </c>
      <c r="H8" s="2">
        <v>86</v>
      </c>
      <c r="I8" s="2">
        <v>83</v>
      </c>
      <c r="J8" s="2">
        <f t="shared" si="0"/>
        <v>390</v>
      </c>
      <c r="K8" s="2">
        <f t="shared" si="1"/>
        <v>38</v>
      </c>
      <c r="L8" s="2">
        <v>96</v>
      </c>
      <c r="M8" s="1">
        <f>390/5</f>
        <v>78</v>
      </c>
      <c r="N8" t="str">
        <f t="shared" si="2"/>
        <v>C</v>
      </c>
      <c r="O8" t="s">
        <v>46</v>
      </c>
    </row>
    <row r="9" spans="1:15" x14ac:dyDescent="0.25">
      <c r="A9" s="6">
        <v>7</v>
      </c>
      <c r="B9" s="7" t="s">
        <v>31</v>
      </c>
      <c r="C9" s="4" t="s">
        <v>39</v>
      </c>
      <c r="D9" s="5" t="s">
        <v>38</v>
      </c>
      <c r="E9" s="2">
        <v>87</v>
      </c>
      <c r="F9" s="2">
        <v>58</v>
      </c>
      <c r="G9" s="2">
        <v>82</v>
      </c>
      <c r="H9" s="2">
        <v>35</v>
      </c>
      <c r="I9" s="2">
        <v>48</v>
      </c>
      <c r="J9" s="2">
        <f>SUM(E9:I9)</f>
        <v>310</v>
      </c>
      <c r="K9" s="2">
        <f>MAX(E9:I9)</f>
        <v>87</v>
      </c>
      <c r="L9" s="2">
        <f>MAX(E9:I9)</f>
        <v>87</v>
      </c>
      <c r="M9" s="1">
        <f>310/5</f>
        <v>62</v>
      </c>
      <c r="N9" t="str">
        <f t="shared" si="2"/>
        <v>F</v>
      </c>
      <c r="O9" s="23" t="s">
        <v>45</v>
      </c>
    </row>
    <row r="10" spans="1:15" x14ac:dyDescent="0.25">
      <c r="A10" s="6">
        <v>8</v>
      </c>
      <c r="B10" s="7" t="s">
        <v>32</v>
      </c>
      <c r="C10" s="4" t="s">
        <v>35</v>
      </c>
      <c r="D10" s="5" t="s">
        <v>40</v>
      </c>
      <c r="E10" s="2">
        <v>92</v>
      </c>
      <c r="F10" s="2">
        <v>87</v>
      </c>
      <c r="G10" s="2">
        <v>60</v>
      </c>
      <c r="H10" s="2">
        <v>97</v>
      </c>
      <c r="I10" s="2">
        <v>91</v>
      </c>
      <c r="J10" s="2">
        <f t="shared" ref="J10:J12" si="3">SUM(E10:I10)</f>
        <v>427</v>
      </c>
      <c r="K10" s="2">
        <f t="shared" ref="K10:K12" si="4">MAX(E10:I10)</f>
        <v>97</v>
      </c>
      <c r="L10" s="2">
        <f t="shared" ref="L10:L12" si="5">MAX(E10:I10)</f>
        <v>97</v>
      </c>
      <c r="M10" s="1">
        <f>427/5</f>
        <v>85.4</v>
      </c>
      <c r="N10" t="str">
        <f t="shared" si="2"/>
        <v>B</v>
      </c>
      <c r="O10" t="s">
        <v>46</v>
      </c>
    </row>
    <row r="11" spans="1:15" x14ac:dyDescent="0.25">
      <c r="A11" s="6">
        <v>9</v>
      </c>
      <c r="B11" s="7" t="s">
        <v>33</v>
      </c>
      <c r="C11" s="4" t="s">
        <v>36</v>
      </c>
      <c r="D11" s="5" t="s">
        <v>41</v>
      </c>
      <c r="E11" s="2">
        <v>33</v>
      </c>
      <c r="F11" s="2">
        <v>92</v>
      </c>
      <c r="G11" s="2">
        <v>60</v>
      </c>
      <c r="H11" s="2">
        <v>100</v>
      </c>
      <c r="I11" s="2">
        <v>52</v>
      </c>
      <c r="J11" s="2">
        <f t="shared" si="3"/>
        <v>337</v>
      </c>
      <c r="K11" s="2">
        <f t="shared" si="4"/>
        <v>100</v>
      </c>
      <c r="L11" s="2">
        <f t="shared" si="5"/>
        <v>100</v>
      </c>
      <c r="M11" s="1">
        <f>337/5</f>
        <v>67.400000000000006</v>
      </c>
      <c r="N11" t="str">
        <f t="shared" si="2"/>
        <v>F</v>
      </c>
      <c r="O11" t="s">
        <v>60</v>
      </c>
    </row>
    <row r="12" spans="1:15" x14ac:dyDescent="0.25">
      <c r="A12" s="6">
        <v>10</v>
      </c>
      <c r="B12" s="7" t="s">
        <v>34</v>
      </c>
      <c r="C12" s="4" t="s">
        <v>37</v>
      </c>
      <c r="D12" s="5" t="s">
        <v>42</v>
      </c>
      <c r="E12" s="2">
        <v>64</v>
      </c>
      <c r="F12" s="2">
        <v>69</v>
      </c>
      <c r="G12" s="2">
        <v>45</v>
      </c>
      <c r="H12" s="2">
        <v>75</v>
      </c>
      <c r="I12" s="2">
        <v>59</v>
      </c>
      <c r="J12" s="2">
        <f t="shared" si="3"/>
        <v>312</v>
      </c>
      <c r="K12" s="2">
        <f t="shared" si="4"/>
        <v>75</v>
      </c>
      <c r="L12" s="2">
        <f t="shared" si="5"/>
        <v>75</v>
      </c>
      <c r="M12" s="1">
        <f>312/5</f>
        <v>62.4</v>
      </c>
      <c r="N12" t="str">
        <f t="shared" si="2"/>
        <v>F</v>
      </c>
      <c r="O12" s="23" t="s">
        <v>45</v>
      </c>
    </row>
    <row r="17" spans="4:14" ht="25.5" customHeight="1" x14ac:dyDescent="0.9">
      <c r="G17" s="11"/>
      <c r="H17" s="11"/>
      <c r="I17" s="11"/>
      <c r="J17" s="11"/>
      <c r="K17" s="11"/>
      <c r="L17" s="11"/>
      <c r="M17" s="11"/>
      <c r="N17" s="10"/>
    </row>
    <row r="18" spans="4:14" ht="21" customHeight="1" x14ac:dyDescent="0.9">
      <c r="D18" s="11"/>
      <c r="E18" s="11"/>
      <c r="F18" s="11"/>
      <c r="G18" s="11"/>
      <c r="H18" s="11"/>
      <c r="I18" s="11"/>
      <c r="J18" s="11"/>
      <c r="K18" s="10"/>
    </row>
    <row r="19" spans="4:14" ht="24.75" customHeight="1" x14ac:dyDescent="0.9">
      <c r="D19" s="11"/>
      <c r="E19" s="11"/>
      <c r="F19" s="11"/>
      <c r="G19" s="11"/>
      <c r="H19" s="11"/>
      <c r="I19" s="11"/>
      <c r="J19" s="11"/>
      <c r="K19" s="10"/>
    </row>
    <row r="20" spans="4:14" ht="25.5" customHeight="1" x14ac:dyDescent="0.9"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0"/>
    </row>
    <row r="21" spans="4:14" ht="21" customHeight="1" x14ac:dyDescent="0.9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0"/>
    </row>
    <row r="22" spans="4:14" ht="25.5" customHeight="1" x14ac:dyDescent="0.9"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0"/>
    </row>
    <row r="23" spans="4:14" ht="24.75" customHeight="1" x14ac:dyDescent="0.9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4:14" ht="21" customHeight="1" x14ac:dyDescent="0.9">
      <c r="D24" s="10"/>
      <c r="E24" s="10"/>
      <c r="F24" s="10"/>
      <c r="G24" s="10"/>
      <c r="H24" s="10"/>
      <c r="I24" s="10"/>
      <c r="J24" s="10"/>
      <c r="K24" s="10"/>
      <c r="L24" s="9"/>
    </row>
    <row r="25" spans="4:14" ht="21.75" customHeight="1" x14ac:dyDescent="0.9"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9"/>
    </row>
    <row r="26" spans="4:14" ht="24" customHeight="1" x14ac:dyDescent="0.9"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9"/>
    </row>
    <row r="27" spans="4:14" ht="27" customHeight="1" x14ac:dyDescent="0.9"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9"/>
    </row>
    <row r="28" spans="4:14" ht="24" customHeight="1" x14ac:dyDescent="0.9"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9"/>
    </row>
    <row r="29" spans="4:14" ht="27" customHeight="1" x14ac:dyDescent="0.9"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9"/>
    </row>
    <row r="30" spans="4:14" ht="31.5" customHeight="1" x14ac:dyDescent="0.9"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9"/>
    </row>
    <row r="31" spans="4:14" ht="27" customHeight="1" x14ac:dyDescent="0.9">
      <c r="D31" s="10"/>
      <c r="E31" s="12"/>
      <c r="F31" s="10"/>
      <c r="G31" s="10"/>
      <c r="H31" s="10"/>
      <c r="I31" s="10"/>
      <c r="J31" s="10"/>
      <c r="K31" s="10"/>
      <c r="L31" s="10"/>
      <c r="M31" s="10"/>
      <c r="N31" s="9"/>
    </row>
    <row r="32" spans="4:14" ht="25.5" customHeight="1" x14ac:dyDescent="0.9"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9"/>
    </row>
    <row r="33" spans="4:14" ht="22.5" customHeight="1" x14ac:dyDescent="0.9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9"/>
    </row>
    <row r="34" spans="4:14" ht="23.25" customHeight="1" x14ac:dyDescent="0.9">
      <c r="D34" s="10"/>
      <c r="E34" s="10"/>
      <c r="F34" s="10"/>
      <c r="G34" s="10"/>
      <c r="H34" s="10"/>
      <c r="I34" s="10"/>
      <c r="J34" s="10"/>
      <c r="K34" s="10"/>
      <c r="L34" s="9"/>
    </row>
    <row r="35" spans="4:14" ht="24" customHeight="1" x14ac:dyDescent="0.9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9"/>
    </row>
    <row r="36" spans="4:14" ht="23.25" customHeight="1" x14ac:dyDescent="0.9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9"/>
    </row>
    <row r="37" spans="4:14" ht="25.5" customHeight="1" x14ac:dyDescent="0.9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9"/>
    </row>
    <row r="38" spans="4:14" ht="21.75" customHeight="1" x14ac:dyDescent="0.9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9"/>
    </row>
    <row r="39" spans="4:14" ht="24.75" customHeight="1" x14ac:dyDescent="0.9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9"/>
    </row>
    <row r="40" spans="4:14" ht="23.25" customHeight="1" x14ac:dyDescent="0.9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9"/>
    </row>
    <row r="41" spans="4:14" ht="22.5" customHeight="1" x14ac:dyDescent="0.9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9"/>
    </row>
    <row r="42" spans="4:14" ht="21.75" customHeight="1" x14ac:dyDescent="0.9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9"/>
    </row>
    <row r="43" spans="4:14" ht="24" customHeight="1" x14ac:dyDescent="0.9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9"/>
    </row>
    <row r="44" spans="4:14" ht="24" customHeight="1" x14ac:dyDescent="0.9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9"/>
    </row>
    <row r="45" spans="4:14" x14ac:dyDescent="0.25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4:14" x14ac:dyDescent="0.25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4:14" x14ac:dyDescent="0.25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4:14" x14ac:dyDescent="0.25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4:14" x14ac:dyDescent="0.25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A8ED9-EE59-4BFF-A89D-BBE0DDF24E65}">
  <dimension ref="E3:Q26"/>
  <sheetViews>
    <sheetView tabSelected="1" topLeftCell="A4" workbookViewId="0">
      <selection activeCell="G17" sqref="G17"/>
    </sheetView>
  </sheetViews>
  <sheetFormatPr defaultRowHeight="15" x14ac:dyDescent="0.25"/>
  <cols>
    <col min="6" max="6" width="17" customWidth="1"/>
    <col min="7" max="7" width="13.85546875" customWidth="1"/>
    <col min="9" max="9" width="15.140625" customWidth="1"/>
    <col min="10" max="10" width="17.140625" customWidth="1"/>
    <col min="11" max="11" width="18.5703125" customWidth="1"/>
    <col min="12" max="12" width="14.7109375" customWidth="1"/>
  </cols>
  <sheetData>
    <row r="3" spans="5:17" x14ac:dyDescent="0.25">
      <c r="G3" s="15" t="s">
        <v>47</v>
      </c>
      <c r="H3" s="16"/>
      <c r="I3" s="16"/>
      <c r="J3" s="16"/>
      <c r="K3" s="16"/>
      <c r="L3" s="16"/>
      <c r="M3" s="16"/>
      <c r="N3" s="16"/>
      <c r="O3" s="16"/>
    </row>
    <row r="4" spans="5:17" x14ac:dyDescent="0.25">
      <c r="G4" s="16"/>
      <c r="H4" s="16"/>
      <c r="I4" s="16"/>
      <c r="J4" s="16"/>
      <c r="K4" s="16"/>
      <c r="L4" s="16"/>
      <c r="M4" s="16"/>
      <c r="N4" s="16"/>
      <c r="O4" s="16"/>
    </row>
    <row r="5" spans="5:17" x14ac:dyDescent="0.25">
      <c r="G5" s="16"/>
      <c r="H5" s="16"/>
      <c r="I5" s="16"/>
      <c r="J5" s="16"/>
      <c r="K5" s="16"/>
      <c r="L5" s="16"/>
      <c r="M5" s="16"/>
      <c r="N5" s="16"/>
      <c r="O5" s="16"/>
    </row>
    <row r="6" spans="5:17" x14ac:dyDescent="0.25">
      <c r="G6" s="16"/>
      <c r="H6" s="16"/>
      <c r="I6" s="16"/>
      <c r="J6" s="16"/>
      <c r="K6" s="16"/>
      <c r="L6" s="16"/>
      <c r="M6" s="16"/>
      <c r="N6" s="16"/>
      <c r="O6" s="16"/>
    </row>
    <row r="7" spans="5:17" x14ac:dyDescent="0.25">
      <c r="G7" s="16"/>
      <c r="H7" s="16"/>
      <c r="I7" s="16"/>
      <c r="J7" s="16"/>
      <c r="K7" s="16"/>
      <c r="L7" s="16"/>
      <c r="M7" s="16"/>
      <c r="N7" s="16"/>
      <c r="O7" s="16"/>
    </row>
    <row r="9" spans="5:17" ht="15" customHeight="1" x14ac:dyDescent="0.25">
      <c r="F9" s="17" t="s">
        <v>48</v>
      </c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5:17" ht="15" customHeight="1" x14ac:dyDescent="0.25">
      <c r="E10" s="13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5:17" ht="18" customHeight="1" x14ac:dyDescent="0.25">
      <c r="E11" s="13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5:17" ht="15" customHeight="1" x14ac:dyDescent="0.25">
      <c r="E12" s="13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5:17" ht="15" customHeight="1" x14ac:dyDescent="0.25"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5:17" x14ac:dyDescent="0.25"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5:17" ht="20.25" customHeight="1" x14ac:dyDescent="0.25">
      <c r="E15" s="9"/>
      <c r="F15" s="20" t="s">
        <v>49</v>
      </c>
      <c r="G15" s="22">
        <v>4</v>
      </c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5:17" ht="19.5" customHeight="1" x14ac:dyDescent="0.25">
      <c r="E16" s="9"/>
      <c r="F16" s="20" t="s">
        <v>0</v>
      </c>
      <c r="G16" s="22" t="str">
        <f>VLOOKUP(G15,Sheet1!A2:O12,2,0)</f>
        <v>sanobar</v>
      </c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5:17" ht="21.75" customHeight="1" x14ac:dyDescent="0.25">
      <c r="E17" s="9"/>
      <c r="F17" s="20" t="s">
        <v>50</v>
      </c>
      <c r="G17" s="22" t="str">
        <f>VLOOKUP(Sheet2!G15,Sheet1!A2:O12,3,0)</f>
        <v>sakeel ahmad</v>
      </c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5:17" ht="21" customHeight="1" x14ac:dyDescent="0.25">
      <c r="E18" s="9"/>
      <c r="F18" s="20" t="s">
        <v>51</v>
      </c>
      <c r="G18" s="22" t="str">
        <f>VLOOKUP(G15,Sheet1!A2:O12,4,0)</f>
        <v>husne ara</v>
      </c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5:17" x14ac:dyDescent="0.25"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5:17" x14ac:dyDescent="0.25"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5:17" ht="18.75" x14ac:dyDescent="0.25">
      <c r="E21" s="9"/>
      <c r="F21" s="9"/>
      <c r="G21" s="9"/>
      <c r="H21" s="21" t="s">
        <v>52</v>
      </c>
      <c r="I21" s="21" t="s">
        <v>56</v>
      </c>
      <c r="J21" s="21" t="s">
        <v>57</v>
      </c>
      <c r="K21" s="21" t="s">
        <v>58</v>
      </c>
      <c r="L21" s="21" t="s">
        <v>59</v>
      </c>
      <c r="M21" s="21" t="s">
        <v>44</v>
      </c>
      <c r="N21" s="9"/>
      <c r="O21" s="9"/>
      <c r="P21" s="9"/>
      <c r="Q21" s="9"/>
    </row>
    <row r="22" spans="5:17" ht="24.75" customHeight="1" x14ac:dyDescent="0.25">
      <c r="E22" s="9"/>
      <c r="F22" s="9"/>
      <c r="G22" s="9"/>
      <c r="H22" s="19" t="s">
        <v>53</v>
      </c>
      <c r="I22" s="24">
        <f>VLOOKUP(G15,Sheet1!A2:O12,10,0)</f>
        <v>358</v>
      </c>
      <c r="J22" s="24">
        <v>33</v>
      </c>
      <c r="K22" s="24">
        <f>VLOOKUP(G15,Sheet1!A2:O12,5,0)</f>
        <v>70</v>
      </c>
      <c r="L22" s="24">
        <f>VLOOKUP(Sheet2!G15,Sheet1!A2:O12,13,0)</f>
        <v>71.599999999999994</v>
      </c>
      <c r="M22" s="24" t="str">
        <f>VLOOKUP(Sheet2!G15,Sheet1!A2:O12,15,0)</f>
        <v>pass</v>
      </c>
      <c r="N22" s="9"/>
      <c r="O22" s="9"/>
      <c r="P22" s="9"/>
      <c r="Q22" s="9"/>
    </row>
    <row r="23" spans="5:17" ht="18" customHeight="1" x14ac:dyDescent="0.25">
      <c r="E23" s="9"/>
      <c r="F23" s="9"/>
      <c r="G23" s="9"/>
      <c r="H23" s="19" t="s">
        <v>54</v>
      </c>
      <c r="I23" s="24">
        <f>VLOOKUP(G15,Sheet1!A2:O12,10,0)</f>
        <v>358</v>
      </c>
      <c r="J23" s="24">
        <v>33</v>
      </c>
      <c r="K23" s="24">
        <v>97</v>
      </c>
      <c r="L23" s="24">
        <f>VLOOKUP(G15,Sheet1!A2:O12,13)</f>
        <v>71.599999999999994</v>
      </c>
      <c r="M23" s="24" t="str">
        <f>VLOOKUP(G15,Sheet1!A2:O12,15,0)</f>
        <v>pass</v>
      </c>
      <c r="N23" s="9"/>
      <c r="O23" s="9"/>
      <c r="P23" s="9"/>
      <c r="Q23" s="9"/>
    </row>
    <row r="24" spans="5:17" ht="18.75" x14ac:dyDescent="0.25">
      <c r="E24" s="9"/>
      <c r="F24" s="9"/>
      <c r="G24" s="9"/>
      <c r="H24" s="19" t="s">
        <v>55</v>
      </c>
      <c r="I24" s="24">
        <f>VLOOKUP(G15,Sheet1!A2:O12,10,0)</f>
        <v>358</v>
      </c>
      <c r="J24" s="24">
        <v>33</v>
      </c>
      <c r="K24" s="25">
        <v>66</v>
      </c>
      <c r="L24" s="25">
        <f>VLOOKUP(G15,Sheet1!A2:O12,13,0)</f>
        <v>71.599999999999994</v>
      </c>
      <c r="M24" s="25" t="str">
        <f>VLOOKUP(G15,Sheet1!A2:O12,15)</f>
        <v>pass</v>
      </c>
    </row>
    <row r="25" spans="5:17" ht="18.75" x14ac:dyDescent="0.25">
      <c r="E25" s="9"/>
      <c r="F25" s="9"/>
      <c r="G25" s="9"/>
      <c r="H25" s="19" t="s">
        <v>4</v>
      </c>
      <c r="I25" s="24">
        <f>VLOOKUP(G15,Sheet1!A2:O12,10,0)</f>
        <v>358</v>
      </c>
      <c r="J25" s="24">
        <v>33</v>
      </c>
      <c r="K25" s="25">
        <v>88</v>
      </c>
      <c r="L25" s="25">
        <f>VLOOKUP(G15,Sheet1!A2:O12,13,0)</f>
        <v>71.599999999999994</v>
      </c>
      <c r="M25" s="25" t="str">
        <f>VLOOKUP(G15,Sheet1!A2:O12,15,0)</f>
        <v>pass</v>
      </c>
    </row>
    <row r="26" spans="5:17" ht="18.75" x14ac:dyDescent="0.25">
      <c r="E26" s="9"/>
      <c r="F26" s="9"/>
      <c r="G26" s="9"/>
      <c r="H26" s="19" t="s">
        <v>5</v>
      </c>
      <c r="I26" s="24">
        <f>VLOOKUP(G15,Sheet1!A2:O12,10,0)</f>
        <v>358</v>
      </c>
      <c r="J26" s="24">
        <v>33</v>
      </c>
      <c r="K26" s="25">
        <v>37</v>
      </c>
      <c r="L26" s="25">
        <f>VLOOKUP(G15,Sheet1!A2:O12,13,0)</f>
        <v>71.599999999999994</v>
      </c>
      <c r="M26" s="25" t="str">
        <f>VLOOKUP(G15,Sheet1!A2:O12,15,0)</f>
        <v>pass</v>
      </c>
    </row>
  </sheetData>
  <mergeCells count="2">
    <mergeCell ref="F9:P12"/>
    <mergeCell ref="G3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2024-05-27T10:07:52Z</dcterms:created>
  <dcterms:modified xsi:type="dcterms:W3CDTF">2024-06-07T10:32:22Z</dcterms:modified>
</cp:coreProperties>
</file>