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pivotTables/pivotTable8.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olors80.xml" ContentType="application/vnd.ms-office.chartcolorstyle+xml"/>
  <Override PartName="/xl/charts/style80.xml" ContentType="application/vnd.ms-office.chartstyle+xml"/>
  <Override PartName="/xl/charts/colors18.xml" ContentType="application/vnd.ms-office.chartcolorstyle+xml"/>
  <Override PartName="/xl/charts/style1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Santosh\DataAnalyst\ExcelR\Interview\Resume\GitHub_Docs\Insurance\"/>
    </mc:Choice>
  </mc:AlternateContent>
  <bookViews>
    <workbookView xWindow="0" yWindow="0" windowWidth="20490" windowHeight="8235" firstSheet="3" activeTab="11"/>
  </bookViews>
  <sheets>
    <sheet name="Opportunity" sheetId="7" r:id="rId1"/>
    <sheet name="Meeting_list" sheetId="6" r:id="rId2"/>
    <sheet name="Invoice" sheetId="5" r:id="rId3"/>
    <sheet name="Individual Budget" sheetId="4" r:id="rId4"/>
    <sheet name="Fees" sheetId="3" r:id="rId5"/>
    <sheet name="Brokearage" sheetId="2" r:id="rId6"/>
    <sheet name="KPI 1" sheetId="1" r:id="rId7"/>
    <sheet name="KPI2" sheetId="9" r:id="rId8"/>
    <sheet name="KPI3" sheetId="11" r:id="rId9"/>
    <sheet name="KPI4" sheetId="15" r:id="rId10"/>
    <sheet name="KPI5" sheetId="10" r:id="rId11"/>
    <sheet name="Dashboard" sheetId="12" r:id="rId12"/>
  </sheets>
  <definedNames>
    <definedName name="_xlchart.v2.0" hidden="1">'KPI4'!$A$3:$A$5</definedName>
    <definedName name="_xlchart.v2.1" hidden="1">'KPI4'!$B$2</definedName>
    <definedName name="_xlchart.v2.2" hidden="1">'KPI4'!$B$3:$B$5</definedName>
    <definedName name="_xlchart.v2.3" hidden="1">'KPI4'!$A$3:$A$5</definedName>
    <definedName name="_xlchart.v2.4" hidden="1">'KPI4'!$B$2</definedName>
    <definedName name="_xlchart.v2.5" hidden="1">'KPI4'!$B$3:$B$5</definedName>
    <definedName name="ExternalData_1" localSheetId="5" hidden="1">Brokearage!$A$1:$Q$962</definedName>
    <definedName name="ExternalData_2" localSheetId="4" hidden="1">Fees!$A$1:$I$10</definedName>
    <definedName name="ExternalData_3" localSheetId="3" hidden="1">'Individual Budget'!$A$1:$G$11</definedName>
    <definedName name="ExternalData_4" localSheetId="2" hidden="1">Invoice!$A$1:$L$205</definedName>
    <definedName name="ExternalData_5" localSheetId="1" hidden="1">Meeting_list!$A$1:$E$35</definedName>
    <definedName name="ExternalData_6" localSheetId="0" hidden="1">Opportunity!$A$1:$M$50</definedName>
    <definedName name="Slicer_Account_Executive">#N/A</definedName>
    <definedName name="Slicer_Name">#N/A</definedName>
  </definedNames>
  <calcPr calcId="162913"/>
  <pivotCaches>
    <pivotCache cacheId="0" r:id="rId13"/>
    <pivotCache cacheId="1" r:id="rId14"/>
    <pivotCache cacheId="2" r:id="rId15"/>
    <pivotCache cacheId="3"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5" l="1"/>
  <c r="B4" i="15"/>
  <c r="B3" i="15"/>
  <c r="O7" i="7" l="1"/>
  <c r="O6" i="7"/>
  <c r="O5" i="7"/>
  <c r="I27" i="3" l="1"/>
  <c r="I24" i="3"/>
  <c r="I21" i="3"/>
  <c r="O5" i="3"/>
  <c r="N5" i="3"/>
  <c r="M5" i="3"/>
  <c r="O3" i="3"/>
  <c r="N3" i="3"/>
  <c r="M3" i="3"/>
  <c r="G17" i="3"/>
  <c r="G16" i="3"/>
  <c r="G15" i="3"/>
  <c r="E17" i="3"/>
  <c r="E16" i="3"/>
  <c r="E15" i="3"/>
  <c r="D17" i="3"/>
  <c r="F17" i="3" s="1"/>
  <c r="O4" i="3" s="1"/>
  <c r="G27" i="3" s="1"/>
  <c r="D16" i="3"/>
  <c r="F16" i="3" s="1"/>
  <c r="N4" i="3" s="1"/>
  <c r="G24" i="3" s="1"/>
  <c r="D15" i="3"/>
  <c r="L3" i="4"/>
  <c r="K3" i="4"/>
  <c r="J3" i="4"/>
  <c r="G5" i="6"/>
  <c r="F15" i="3" l="1"/>
  <c r="M4" i="3" l="1"/>
  <c r="G21" i="3" s="1"/>
</calcChain>
</file>

<file path=xl/connections.xml><?xml version="1.0" encoding="utf-8"?>
<connections xmlns="http://schemas.openxmlformats.org/spreadsheetml/2006/main">
  <connection id="1" keepAlive="1" name="Query - Brokearage" description="Connection to the 'Brokearage' query in the workbook." type="5" refreshedVersion="8" background="1" saveData="1">
    <dbPr connection="Provider=Microsoft.Mashup.OleDb.1;Data Source=$Workbook$;Location=Brokearage;Extended Properties=&quot;&quot;" command="SELECT * FROM [Brokearage]"/>
  </connection>
  <connection id="2"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keepAlive="1" name="Query - Individual Budget" description="Connection to the 'Individual Budget' query in the workbook." type="5" refreshedVersion="8" background="1" saveData="1">
    <dbPr connection="Provider=Microsoft.Mashup.OleDb.1;Data Source=$Workbook$;Location=&quot;Individual Budget&quot;;Extended Properties=&quot;&quot;" command="SELECT * FROM [Individual Budget]"/>
  </connection>
  <connection id="4"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6"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s>
</file>

<file path=xl/sharedStrings.xml><?xml version="1.0" encoding="utf-8"?>
<sst xmlns="http://schemas.openxmlformats.org/spreadsheetml/2006/main" count="11880" uniqueCount="875">
  <si>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</si>
  <si>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</si>
  <si>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</si>
  <si>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</si>
  <si>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</si>
  <si>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</si>
  <si>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</si>
  <si>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</si>
  <si>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</si>
  <si>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</si>
  <si>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</si>
  <si>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</si>
  <si>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</si>
  <si>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</si>
  <si>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</si>
  <si>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</si>
  <si>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</si>
  <si>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</si>
  <si>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</si>
  <si>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</si>
  <si>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</si>
  <si>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</si>
  <si>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</si>
  <si>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</si>
  <si>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</si>
  <si>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</si>
  <si>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</si>
  <si>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</si>
  <si>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</si>
  <si>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</si>
  <si>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</si>
  <si>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</si>
  <si>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</si>
  <si>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</si>
  <si>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</si>
  <si>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</si>
  <si>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</si>
  <si>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</si>
  <si>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</si>
  <si>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</si>
  <si>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</si>
  <si>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</si>
  <si>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</si>
  <si>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</si>
  <si>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</si>
  <si>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</si>
  <si>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</si>
  <si>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</si>
  <si>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</si>
  <si>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</si>
  <si>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</si>
  <si>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</si>
  <si>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</si>
  <si>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</si>
  <si>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</si>
  <si>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</si>
  <si>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</si>
  <si>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</si>
  <si>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</si>
  <si>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</si>
  <si>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</si>
  <si>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</si>
  <si>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</si>
  <si>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</si>
  <si>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</si>
  <si>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</si>
  <si>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</si>
  <si>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</si>
  <si>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</si>
  <si>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</si>
  <si>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</si>
  <si>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</si>
  <si>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</si>
  <si>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</si>
  <si>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</si>
  <si>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</si>
  <si>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</si>
  <si>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</si>
  <si>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</si>
  <si>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</si>
  <si>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</si>
  <si>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</si>
  <si>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</si>
  <si>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</si>
  <si>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</si>
  <si>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</si>
  <si>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</si>
  <si>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</si>
  <si>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</si>
  <si>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</si>
  <si>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</si>
  <si>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</si>
  <si>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</si>
  <si>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</si>
  <si>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</si>
  <si>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</si>
  <si>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</si>
  <si>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</si>
  <si>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</si>
  <si>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</si>
  <si>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</si>
  <si>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</si>
  <si>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</si>
  <si>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</si>
  <si>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</si>
  <si>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</si>
  <si>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</si>
  <si>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</si>
  <si>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</si>
  <si>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</si>
  <si>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</si>
  <si>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</si>
  <si>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</si>
  <si>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</si>
  <si>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</si>
  <si>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</si>
  <si>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</si>
  <si>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</si>
  <si>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</si>
  <si>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</si>
  <si>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</si>
  <si>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</si>
  <si>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</si>
  <si>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</si>
  <si>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</si>
  <si>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</si>
  <si>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</si>
  <si>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</si>
  <si>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</si>
  <si>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</si>
  <si>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</si>
  <si>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</si>
  <si>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</si>
  <si>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</si>
  <si>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</si>
  <si>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</si>
  <si>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</si>
  <si>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</si>
  <si>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</si>
  <si>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</si>
  <si>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</si>
  <si>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</si>
  <si>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</si>
  <si>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</si>
  <si>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</si>
  <si>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</si>
  <si>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</si>
  <si>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</si>
  <si>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</si>
  <si>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</si>
  <si>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</si>
  <si>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</si>
  <si>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</si>
  <si>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</si>
  <si>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</si>
  <si>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</si>
  <si>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</si>
  <si>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</si>
  <si>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</si>
  <si>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</si>
  <si>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</si>
  <si>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</si>
  <si>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</si>
  <si>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</si>
  <si>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</si>
  <si>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</si>
  <si>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</si>
  <si>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</si>
  <si>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</si>
  <si>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</si>
  <si>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</si>
  <si>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</si>
  <si>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</si>
  <si>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</si>
  <si>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</si>
  <si>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</si>
  <si>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</si>
  <si>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</si>
  <si>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</si>
  <si>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</si>
  <si>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</si>
  <si>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</si>
  <si>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</si>
  <si>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</si>
  <si>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</si>
  <si>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</si>
  <si>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</si>
  <si>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</si>
  <si>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</si>
  <si>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</si>
  <si>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</si>
  <si>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</si>
  <si>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</si>
  <si>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</si>
  <si>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</si>
  <si>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</si>
  <si>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</si>
  <si>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</si>
  <si>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</si>
  <si>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</si>
  <si>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</si>
  <si>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</si>
  <si>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</si>
  <si>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</si>
  <si>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</si>
  <si>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</si>
  <si>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</si>
  <si>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</si>
  <si>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</si>
  <si>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</si>
  <si>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</si>
  <si>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</si>
  <si>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</si>
  <si>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</si>
  <si>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</si>
  <si>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</si>
  <si>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</si>
  <si>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</si>
  <si>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</si>
  <si>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</si>
  <si>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</si>
  <si>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</si>
  <si>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</si>
  <si>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</si>
  <si>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</si>
  <si>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</si>
  <si>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</si>
  <si>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</si>
  <si>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</si>
  <si>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</si>
  <si>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</si>
  <si>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</si>
  <si>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</si>
  <si>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</si>
  <si>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</si>
  <si>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</si>
  <si>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</si>
  <si>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</si>
  <si>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</si>
  <si>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</si>
  <si>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</si>
  <si>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</si>
  <si>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</si>
  <si>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</si>
  <si>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</si>
  <si>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</si>
  <si>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</si>
  <si>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</si>
  <si>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</si>
  <si>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</si>
  <si>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</si>
  <si>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</si>
  <si>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</si>
  <si>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</si>
  <si>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</si>
  <si>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</si>
  <si>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</si>
  <si>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</si>
  <si>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</si>
  <si>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</si>
  <si>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</si>
  <si>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</si>
  <si>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</si>
  <si>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</si>
  <si>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</si>
  <si>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</si>
  <si>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</si>
  <si>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</si>
  <si>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</si>
  <si>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</si>
  <si>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</si>
  <si>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</si>
  <si>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</si>
  <si>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</si>
  <si>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</si>
  <si>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</si>
  <si>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</si>
  <si>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</si>
  <si>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</si>
  <si>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</si>
  <si>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</si>
  <si>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</si>
  <si>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</si>
  <si>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</si>
  <si>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</si>
  <si>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</si>
  <si>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</si>
  <si>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</si>
  <si>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</si>
  <si>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</si>
  <si>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</si>
  <si>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</si>
  <si>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</si>
  <si>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</si>
  <si>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</si>
  <si>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</si>
  <si>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</si>
  <si>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</si>
  <si>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</si>
  <si>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</si>
  <si>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</si>
  <si>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</si>
  <si>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</si>
  <si>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</si>
  <si>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</si>
  <si>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</si>
  <si>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</si>
  <si>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</si>
  <si>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</si>
  <si>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</si>
  <si>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</si>
  <si>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</si>
  <si>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</si>
  <si>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</si>
  <si>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</si>
  <si>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</si>
  <si>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</si>
  <si>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</si>
  <si>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</si>
  <si>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</si>
  <si>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</si>
  <si>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</si>
  <si>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</si>
  <si>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</si>
  <si>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</si>
  <si>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</si>
  <si>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</si>
  <si>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</si>
  <si>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</si>
  <si>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</si>
  <si>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</si>
  <si>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</si>
  <si>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</si>
  <si>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</si>
  <si>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</si>
  <si>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</si>
  <si>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</si>
  <si>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</si>
  <si>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</si>
  <si>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</si>
  <si>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</si>
  <si>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</si>
  <si>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</si>
  <si>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</si>
  <si>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</si>
  <si>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</si>
  <si>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</si>
  <si>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</si>
  <si>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</si>
  <si>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</si>
  <si>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</si>
  <si>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</si>
  <si>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</si>
  <si>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</si>
  <si>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</si>
  <si>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</si>
  <si>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</si>
  <si>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</si>
  <si>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</si>
  <si>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</si>
  <si>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</si>
  <si>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</si>
  <si>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</si>
  <si>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</si>
  <si>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</si>
  <si>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</si>
  <si>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</si>
  <si>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</si>
  <si>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</si>
  <si>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</si>
  <si>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</si>
  <si>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</si>
  <si>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</si>
  <si>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</si>
  <si>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</si>
  <si>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</si>
  <si>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</si>
  <si>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</si>
  <si>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</si>
  <si>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</si>
  <si>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</si>
  <si>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</si>
  <si>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</si>
  <si>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</si>
  <si>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</si>
  <si>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</si>
  <si>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</si>
  <si>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</si>
  <si>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</si>
  <si>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</si>
  <si>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</si>
  <si>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</si>
  <si>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</si>
  <si>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</si>
  <si>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</si>
  <si>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</si>
  <si>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</si>
  <si>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</si>
  <si>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</si>
  <si>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</si>
  <si>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</si>
  <si>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</si>
  <si>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</si>
  <si>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</si>
  <si>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</si>
  <si>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</si>
  <si>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</si>
  <si>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</si>
  <si>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</si>
  <si>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</si>
  <si>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</si>
  <si>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</si>
  <si>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</si>
  <si>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</si>
  <si>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</si>
  <si>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</si>
  <si>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</si>
  <si>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</si>
  <si>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</si>
  <si>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</si>
  <si>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</si>
  <si>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</si>
  <si>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</si>
  <si>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</si>
  <si>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</si>
  <si>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</si>
  <si>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</si>
  <si>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</si>
  <si>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</si>
  <si>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</si>
  <si>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</si>
  <si>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</si>
  <si>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</si>
  <si>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</si>
  <si>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</si>
  <si>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</si>
  <si>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</si>
  <si>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</si>
  <si>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</si>
  <si>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</si>
  <si>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</si>
  <si>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</si>
  <si>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</si>
  <si>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</si>
  <si>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</si>
  <si>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</si>
  <si>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</si>
  <si>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</si>
  <si>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</si>
  <si>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</si>
  <si>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</si>
  <si>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</si>
  <si>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</si>
  <si>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</si>
  <si>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</si>
  <si>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</si>
  <si>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</si>
  <si>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</si>
  <si>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</si>
  <si>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</si>
  <si>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</si>
  <si>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</si>
  <si>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</si>
  <si>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</si>
  <si>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</si>
  <si>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</si>
  <si>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</si>
  <si>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</si>
  <si>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</si>
  <si>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</si>
  <si>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</si>
  <si>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</si>
  <si>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</si>
  <si>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</si>
  <si>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</si>
  <si>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</si>
  <si>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</si>
  <si>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</si>
  <si>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</si>
  <si>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</si>
  <si>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</si>
  <si>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</si>
  <si>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</si>
  <si>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</si>
  <si>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</si>
  <si>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</si>
  <si>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Branch</t>
  </si>
  <si>
    <t>Employee Name</t>
  </si>
  <si>
    <t>New Role2</t>
  </si>
  <si>
    <t>New Budget</t>
  </si>
  <si>
    <t>Cross sell bugdet</t>
  </si>
  <si>
    <t>Renewal Budget</t>
  </si>
  <si>
    <t>Hunter &amp; Farmer</t>
  </si>
  <si>
    <t>Servicer</t>
  </si>
  <si>
    <t>BH</t>
  </si>
  <si>
    <t>Servicer Claims</t>
  </si>
  <si>
    <t>Vidit Shah</t>
  </si>
  <si>
    <t>Farmer &amp; Servicer</t>
  </si>
  <si>
    <t>Account Executive</t>
  </si>
  <si>
    <t>Nishant Sharma</t>
  </si>
  <si>
    <t>Fees</t>
  </si>
  <si>
    <t>GL Client Network (GNB Inward)</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</si>
  <si>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</si>
  <si>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</si>
  <si>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</si>
  <si>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</si>
  <si>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</si>
  <si>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</si>
  <si>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</si>
  <si>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</si>
  <si>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</si>
  <si>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</si>
  <si>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</si>
  <si>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</si>
  <si>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</si>
  <si>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</si>
  <si>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</si>
  <si>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</si>
  <si>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</si>
  <si>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</si>
  <si>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</si>
  <si>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</si>
  <si>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</si>
  <si>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</si>
  <si>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</si>
  <si>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</si>
  <si>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</si>
  <si>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</si>
  <si>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</si>
  <si>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</si>
  <si>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</si>
  <si>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</si>
  <si>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</si>
  <si>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</si>
  <si>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</si>
  <si>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</si>
  <si>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</si>
  <si>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</si>
  <si>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</si>
  <si>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</si>
  <si>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</si>
  <si>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</si>
  <si>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</si>
  <si>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</si>
  <si>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</si>
  <si>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</si>
  <si>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</si>
  <si>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</si>
  <si>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</si>
  <si>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</si>
  <si>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</si>
  <si>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</si>
  <si>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</si>
  <si>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</si>
  <si>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</si>
  <si>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</si>
  <si>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</si>
  <si>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</si>
  <si>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</si>
  <si>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</si>
  <si>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</si>
  <si>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</si>
  <si>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</si>
  <si>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</si>
  <si>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</si>
  <si>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</si>
  <si>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</si>
  <si>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</si>
  <si>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</si>
  <si>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</si>
  <si>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</si>
  <si>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</si>
  <si>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</si>
  <si>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</si>
  <si>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</si>
  <si>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</si>
  <si>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</si>
  <si>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</si>
  <si>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</si>
  <si>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</si>
  <si>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</si>
  <si>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</si>
  <si>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</si>
  <si>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</si>
  <si>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</si>
  <si>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</si>
  <si>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</si>
  <si>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</si>
  <si>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</si>
  <si>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</si>
  <si>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</si>
  <si>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</si>
  <si>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</si>
  <si>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</si>
  <si>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</si>
  <si>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</si>
  <si>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</si>
  <si>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</si>
  <si>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</si>
  <si>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</si>
  <si>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</si>
  <si>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</si>
  <si>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</si>
  <si>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</si>
  <si>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</si>
  <si>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</si>
  <si>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</si>
  <si>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</si>
  <si>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</si>
  <si>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</si>
  <si>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</si>
  <si>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</si>
  <si>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</si>
  <si>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</si>
  <si>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</si>
  <si>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</si>
  <si>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</si>
  <si>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</si>
  <si>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</si>
  <si>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</si>
  <si>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</si>
  <si>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</si>
  <si>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</si>
  <si>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</si>
  <si>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</si>
  <si>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</si>
  <si>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</si>
  <si>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</si>
  <si>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</si>
  <si>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</si>
  <si>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</si>
  <si>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</si>
  <si>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</si>
  <si>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</si>
  <si>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</si>
  <si>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</si>
  <si>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</si>
  <si>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</si>
  <si>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</si>
  <si>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</si>
  <si>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</si>
  <si>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</si>
  <si>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</si>
  <si>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</si>
  <si>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</si>
  <si>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</si>
  <si>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</si>
  <si>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</si>
  <si>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</si>
  <si>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</si>
  <si>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</si>
  <si>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</si>
  <si>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</si>
  <si>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</si>
  <si>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</si>
  <si>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</si>
  <si>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</si>
  <si>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</si>
  <si>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</si>
  <si>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</si>
  <si>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</si>
  <si>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2414202781173700100</t>
  </si>
  <si>
    <t>12139156</t>
  </si>
  <si>
    <t>2200090892</t>
  </si>
  <si>
    <t>2250010276</t>
  </si>
  <si>
    <t>91001900000001</t>
  </si>
  <si>
    <t>2280062933</t>
  </si>
  <si>
    <t>3114202963436199900</t>
  </si>
  <si>
    <t>640002371</t>
  </si>
  <si>
    <t>2250002346</t>
  </si>
  <si>
    <t>3124201420305999900</t>
  </si>
  <si>
    <t>310304111810000000</t>
  </si>
  <si>
    <t>3103045917100000300</t>
  </si>
  <si>
    <t>301002850</t>
  </si>
  <si>
    <t>2412201937457200100</t>
  </si>
  <si>
    <t>22214272</t>
  </si>
  <si>
    <t>30003393</t>
  </si>
  <si>
    <t>302102591</t>
  </si>
  <si>
    <t>668111383</t>
  </si>
  <si>
    <t>2250015394</t>
  </si>
  <si>
    <t>2309002394</t>
  </si>
  <si>
    <t>3114202963360099800</t>
  </si>
  <si>
    <t>12030046182479999000</t>
  </si>
  <si>
    <t>12030046192480000000</t>
  </si>
  <si>
    <t>8540162</t>
  </si>
  <si>
    <t>304001926</t>
  </si>
  <si>
    <t>304003761</t>
  </si>
  <si>
    <t>2302003012</t>
  </si>
  <si>
    <t>41045400</t>
  </si>
  <si>
    <t>41045403</t>
  </si>
  <si>
    <t>8502066</t>
  </si>
  <si>
    <t>2999201540802100200</t>
  </si>
  <si>
    <t>301004728</t>
  </si>
  <si>
    <t>600010004</t>
  </si>
  <si>
    <t>640002231</t>
  </si>
  <si>
    <t>22515779</t>
  </si>
  <si>
    <t>22531899</t>
  </si>
  <si>
    <t>32099602</t>
  </si>
  <si>
    <t>321340020118100010000000</t>
  </si>
  <si>
    <t>321340020119100000000000</t>
  </si>
  <si>
    <t>2309004639</t>
  </si>
  <si>
    <t>43170512</t>
  </si>
  <si>
    <t>43193940</t>
  </si>
  <si>
    <t>23060011180300001000</t>
  </si>
  <si>
    <t>310300111910000000</t>
  </si>
  <si>
    <t>310300491910000000</t>
  </si>
  <si>
    <t>99000011190300000000</t>
  </si>
  <si>
    <t>99000046190100005000</t>
  </si>
  <si>
    <t>99000046190799995000</t>
  </si>
  <si>
    <t>99000044180300005000</t>
  </si>
  <si>
    <t>99000044190299996000</t>
  </si>
  <si>
    <t>8539944</t>
  </si>
  <si>
    <t>41045915</t>
  </si>
  <si>
    <t>2690000174</t>
  </si>
  <si>
    <t>300004329</t>
  </si>
  <si>
    <t>304001755</t>
  </si>
  <si>
    <t>640001622</t>
  </si>
  <si>
    <t>655001664</t>
  </si>
  <si>
    <t>12140036170800001000</t>
  </si>
  <si>
    <t>2302003268</t>
  </si>
  <si>
    <t>2309003346</t>
  </si>
  <si>
    <t>2690000349</t>
  </si>
  <si>
    <t>55020309</t>
  </si>
  <si>
    <t>505613</t>
  </si>
  <si>
    <t>2309002897</t>
  </si>
  <si>
    <t>206312000000</t>
  </si>
  <si>
    <t>206314000000</t>
  </si>
  <si>
    <t>8907502</t>
  </si>
  <si>
    <t>2280082714</t>
  </si>
  <si>
    <t>8539756</t>
  </si>
  <si>
    <t>160261921120422020</t>
  </si>
  <si>
    <t>43177302</t>
  </si>
  <si>
    <t>43179225</t>
  </si>
  <si>
    <t>2999202873274200100</t>
  </si>
  <si>
    <t>2999202873309799900</t>
  </si>
  <si>
    <t>91000036171699995000</t>
  </si>
  <si>
    <t>91000036181700002000</t>
  </si>
  <si>
    <t>304001140</t>
  </si>
  <si>
    <t>635003567</t>
  </si>
  <si>
    <t>15552994</t>
  </si>
  <si>
    <t>99000011190100001000</t>
  </si>
  <si>
    <t>14055133</t>
  </si>
  <si>
    <t>2000010048</t>
  </si>
  <si>
    <t>304001925</t>
  </si>
  <si>
    <t>304003763</t>
  </si>
  <si>
    <t>11988092</t>
  </si>
  <si>
    <t>2304001082</t>
  </si>
  <si>
    <t>2414202092813599700</t>
  </si>
  <si>
    <t>2640011190</t>
  </si>
  <si>
    <t>3114201124820199900</t>
  </si>
  <si>
    <t>32119154</t>
  </si>
  <si>
    <t>44180169</t>
  </si>
  <si>
    <t>11120036171000001000</t>
  </si>
  <si>
    <t>2309003004</t>
  </si>
  <si>
    <t>22214171</t>
  </si>
  <si>
    <t>22341873</t>
  </si>
  <si>
    <t>301004265</t>
  </si>
  <si>
    <t>195269000000</t>
  </si>
  <si>
    <t>2412202071829000200</t>
  </si>
  <si>
    <t>41050127</t>
  </si>
  <si>
    <t>43169018</t>
  </si>
  <si>
    <t>54522170</t>
  </si>
  <si>
    <t>2280014070</t>
  </si>
  <si>
    <t>43187020</t>
  </si>
  <si>
    <t>11120044180800000000</t>
  </si>
  <si>
    <t>11120044185899999000</t>
  </si>
  <si>
    <t>3114202748210200100</t>
  </si>
  <si>
    <t>10619837</t>
  </si>
  <si>
    <t>160261822110088000</t>
  </si>
  <si>
    <t>3114202997427299800</t>
  </si>
  <si>
    <t>3124201589100599800</t>
  </si>
  <si>
    <t>2250007836</t>
  </si>
  <si>
    <t>2250007837</t>
  </si>
  <si>
    <t>99000011160099996000</t>
  </si>
  <si>
    <t>99000011170100003000</t>
  </si>
  <si>
    <t>99000011180099994000</t>
  </si>
  <si>
    <t>99000021170200003000</t>
  </si>
  <si>
    <t>99000044160300007000</t>
  </si>
  <si>
    <t>99000044165800002000</t>
  </si>
  <si>
    <t>99000044170400006000</t>
  </si>
  <si>
    <t>99000044170699997000</t>
  </si>
  <si>
    <t>99000044180700004000</t>
  </si>
  <si>
    <t>99000044185099993000</t>
  </si>
  <si>
    <t>99000044185799999000</t>
  </si>
  <si>
    <t>99000046172479996000</t>
  </si>
  <si>
    <t>99000046182400000000</t>
  </si>
  <si>
    <t>160231828430000000</t>
  </si>
  <si>
    <t>41047870</t>
  </si>
  <si>
    <t>22364363</t>
  </si>
  <si>
    <t>22387698</t>
  </si>
  <si>
    <t>99000036180199997000</t>
  </si>
  <si>
    <t>32117648</t>
  </si>
  <si>
    <t>43152633</t>
  </si>
  <si>
    <t>43167538</t>
  </si>
  <si>
    <t>43167694</t>
  </si>
  <si>
    <t>43191701</t>
  </si>
  <si>
    <t>99000044170299998000</t>
  </si>
  <si>
    <t>990000441903000060</t>
  </si>
  <si>
    <t>2280038722</t>
  </si>
  <si>
    <t>43170791</t>
  </si>
  <si>
    <t>43182398</t>
  </si>
  <si>
    <t>4318239800002</t>
  </si>
  <si>
    <t>43189992</t>
  </si>
  <si>
    <t>43190133</t>
  </si>
  <si>
    <t>3124202067574900200</t>
  </si>
  <si>
    <t>5051621</t>
  </si>
  <si>
    <t>43145480</t>
  </si>
  <si>
    <t>43168449</t>
  </si>
  <si>
    <t>43191791</t>
  </si>
  <si>
    <t>22210011170099999000</t>
  </si>
  <si>
    <t>22210021170199998000</t>
  </si>
  <si>
    <t>22210046170099999000</t>
  </si>
  <si>
    <t>3114201957675299800</t>
  </si>
  <si>
    <t>3114203125843899900</t>
  </si>
  <si>
    <t>33393</t>
  </si>
  <si>
    <t>3393</t>
  </si>
  <si>
    <t>2301001342</t>
  </si>
  <si>
    <t>2302002435</t>
  </si>
  <si>
    <t>54407334</t>
  </si>
  <si>
    <t>2640009793</t>
  </si>
  <si>
    <t>21300042180100002000</t>
  </si>
  <si>
    <t>12031703</t>
  </si>
  <si>
    <t>2414202562903399900</t>
  </si>
  <si>
    <t>41040284</t>
  </si>
  <si>
    <t>41046110</t>
  </si>
  <si>
    <t>21300036181700002000</t>
  </si>
  <si>
    <t>21300036191700001000</t>
  </si>
  <si>
    <t>43168456</t>
  </si>
  <si>
    <t>43191787</t>
  </si>
  <si>
    <t>431172859</t>
  </si>
  <si>
    <t>43196279</t>
  </si>
  <si>
    <t>304003070</t>
  </si>
  <si>
    <t>13100050180100000000</t>
  </si>
  <si>
    <t>41048751</t>
  </si>
  <si>
    <t>41048762</t>
  </si>
  <si>
    <t>41048763</t>
  </si>
  <si>
    <t>41045707</t>
  </si>
  <si>
    <t>3000001017</t>
  </si>
  <si>
    <t>3114202965248500200</t>
  </si>
  <si>
    <t>505373</t>
  </si>
  <si>
    <t>51995029</t>
  </si>
  <si>
    <t>52916488</t>
  </si>
  <si>
    <t>52971603</t>
  </si>
  <si>
    <t>54445288</t>
  </si>
  <si>
    <t>3124201273691700200</t>
  </si>
  <si>
    <t>Null</t>
  </si>
  <si>
    <t>Row Labels</t>
  </si>
  <si>
    <t>Grand Total</t>
  </si>
  <si>
    <t>Count of invoice_number</t>
  </si>
  <si>
    <t>Column Labels</t>
  </si>
  <si>
    <t>Count of Account Exe ID</t>
  </si>
  <si>
    <t>Name</t>
  </si>
  <si>
    <t>Target</t>
  </si>
  <si>
    <t>Archivement</t>
  </si>
  <si>
    <t>Invoice</t>
  </si>
  <si>
    <t>Individual(target)</t>
  </si>
  <si>
    <t xml:space="preserve">New </t>
  </si>
  <si>
    <t>Cross sell</t>
  </si>
  <si>
    <t>Sum of New</t>
  </si>
  <si>
    <t>Sum of Cross Sell</t>
  </si>
  <si>
    <t>Sum of Renewal</t>
  </si>
  <si>
    <t>New plcd Archivement%</t>
  </si>
  <si>
    <t>New invoice Archivement%</t>
  </si>
  <si>
    <t>Cross Sell plcd Archivement%</t>
  </si>
  <si>
    <t>Cross Sell invoice Archivement%</t>
  </si>
  <si>
    <t>Renewal plcd Archivement%</t>
  </si>
  <si>
    <t>Renewal invoice Archivement%</t>
  </si>
  <si>
    <t>Negociation</t>
  </si>
  <si>
    <t>Total opportunitys</t>
  </si>
  <si>
    <t>Open opportunitys</t>
  </si>
  <si>
    <t>Sum of revenue_amount</t>
  </si>
  <si>
    <r>
      <rPr>
        <sz val="20"/>
        <color rgb="FFFF0000"/>
        <rFont val="Arial Black"/>
        <family val="2"/>
      </rPr>
      <t>Weekly Branch</t>
    </r>
    <r>
      <rPr>
        <sz val="20"/>
        <color theme="0" tint="-0.499984740745262"/>
        <rFont val="Arial Black"/>
        <family val="2"/>
      </rPr>
      <t xml:space="preserve"> Dashboard</t>
    </r>
  </si>
  <si>
    <t>Count of risk_details</t>
  </si>
  <si>
    <t>Stage</t>
  </si>
  <si>
    <t>Revenue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</si>
</sst>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quot;M&quot;"/>
    <numFmt numFmtId="165" formatCode="0,&quot;K&quot;"/>
  </numFmts>
  <fonts count="7" x14ac:knownFonts="1">
    <font>
      <sz val="11"/>
      <color theme="1"/>
      <name val="Calibri"/>
      <family val="2"/>
      <scheme val="minor"/>
    </font>
    <font>
      <sz val="11"/>
      <color theme="0"/>
      <name val="Calibri"/>
      <family val="2"/>
      <scheme val="minor"/>
    </font>
    <font>
      <b/>
      <sz val="11"/>
      <color theme="1"/>
      <name val="Calibri"/>
      <family val="2"/>
      <scheme val="minor"/>
    </font>
    <font>
      <sz val="20"/>
      <color rgb="FFFF0000"/>
      <name val="Arial Black"/>
      <family val="2"/>
    </font>
    <font>
      <sz val="20"/>
      <color theme="0" tint="-0.499984740745262"/>
      <name val="Arial Black"/>
      <family val="2"/>
    </font>
    <font>
      <sz val="20"/>
      <color theme="1"/>
      <name val="Arial Black"/>
      <family val="2"/>
    </font>
    <font>
      <sz val="11"/>
      <color theme="0" tint="-0.499984740745262"/>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1" fontId="0" fillId="0" borderId="0" xfId="0" applyNumberFormat="1"/>
    <xf numFmtId="164" fontId="0" fillId="0" borderId="0" xfId="0" applyNumberFormat="1"/>
    <xf numFmtId="0" fontId="1" fillId="2" borderId="1" xfId="0" applyFont="1" applyFill="1" applyBorder="1"/>
    <xf numFmtId="10" fontId="0" fillId="0" borderId="1" xfId="0" applyNumberFormat="1" applyBorder="1" applyAlignment="1">
      <alignment horizontal="center"/>
    </xf>
    <xf numFmtId="165" fontId="0" fillId="0" borderId="0" xfId="0" applyNumberFormat="1"/>
    <xf numFmtId="0" fontId="0" fillId="3" borderId="0" xfId="0" applyFill="1"/>
    <xf numFmtId="0" fontId="6" fillId="3" borderId="0" xfId="0" applyFont="1" applyFill="1"/>
    <xf numFmtId="0" fontId="2" fillId="3" borderId="0" xfId="0" applyFont="1" applyFill="1"/>
    <xf numFmtId="0" fontId="5" fillId="3" borderId="0" xfId="0" applyFont="1" applyFill="1" applyAlignment="1">
      <alignment horizontal="left" indent="54"/>
    </xf>
    <xf numFmtId="0" fontId="0" fillId="0" borderId="0" xfId="0" applyNumberFormat="1"/>
  </cellXfs>
  <cellStyles count="1">
    <cellStyle name="Normal" xfId="0" builtinId="0"/>
  </cellStyles>
  <dxfs count="48">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359123"/>
      <color rgb="FFEAE63E"/>
      <color rgb="FFBFBB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 1!PivotTable2</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baseline="0">
                <a:solidFill>
                  <a:srgbClr val="FF0000"/>
                </a:solidFill>
              </a:rPr>
              <a:t>No Of Invoice BY Account Executive</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1'!$B$2:$B$3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1'!$B$4:$B$15</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F770-4FA2-B164-5D07B296C7B1}"/>
            </c:ext>
          </c:extLst>
        </c:ser>
        <c:ser>
          <c:idx val="1"/>
          <c:order val="1"/>
          <c:tx>
            <c:strRef>
              <c:f>'KPI 1'!$C$2:$C$3</c:f>
              <c:strCache>
                <c:ptCount val="1"/>
                <c:pt idx="0">
                  <c:v>New</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1'!$C$4:$C$15</c:f>
              <c:numCache>
                <c:formatCode>General</c:formatCode>
                <c:ptCount val="11"/>
                <c:pt idx="0">
                  <c:v>1</c:v>
                </c:pt>
                <c:pt idx="4">
                  <c:v>7</c:v>
                </c:pt>
                <c:pt idx="5">
                  <c:v>8</c:v>
                </c:pt>
              </c:numCache>
            </c:numRef>
          </c:val>
          <c:extLst>
            <c:ext xmlns:c16="http://schemas.microsoft.com/office/drawing/2014/chart" uri="{C3380CC4-5D6E-409C-BE32-E72D297353CC}">
              <c16:uniqueId val="{00000001-F770-4FA2-B164-5D07B296C7B1}"/>
            </c:ext>
          </c:extLst>
        </c:ser>
        <c:ser>
          <c:idx val="2"/>
          <c:order val="2"/>
          <c:tx>
            <c:strRef>
              <c:f>'KPI 1'!$D$2:$D$3</c:f>
              <c:strCache>
                <c:ptCount val="1"/>
                <c:pt idx="0">
                  <c:v>Null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1'!$D$4:$D$15</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2-F770-4FA2-B164-5D07B296C7B1}"/>
            </c:ext>
          </c:extLst>
        </c:ser>
        <c:ser>
          <c:idx val="3"/>
          <c:order val="3"/>
          <c:tx>
            <c:strRef>
              <c:f>'KPI 1'!$E$2:$E$3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1'!$E$4:$E$15</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F770-4FA2-B164-5D07B296C7B1}"/>
            </c:ext>
          </c:extLst>
        </c:ser>
        <c:dLbls>
          <c:showLegendKey val="0"/>
          <c:showVal val="0"/>
          <c:showCatName val="0"/>
          <c:showSerName val="0"/>
          <c:showPercent val="0"/>
          <c:showBubbleSize val="0"/>
        </c:dLbls>
        <c:gapWidth val="60"/>
        <c:overlap val="100"/>
        <c:axId val="1027151855"/>
        <c:axId val="1027146095"/>
      </c:barChart>
      <c:catAx>
        <c:axId val="102715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46095"/>
        <c:crosses val="autoZero"/>
        <c:auto val="1"/>
        <c:lblAlgn val="ctr"/>
        <c:lblOffset val="100"/>
        <c:noMultiLvlLbl val="0"/>
      </c:catAx>
      <c:valAx>
        <c:axId val="1027146095"/>
        <c:scaling>
          <c:orientation val="minMax"/>
        </c:scaling>
        <c:delete val="1"/>
        <c:axPos val="b"/>
        <c:numFmt formatCode="General" sourceLinked="1"/>
        <c:majorTickMark val="none"/>
        <c:minorTickMark val="none"/>
        <c:tickLblPos val="nextTo"/>
        <c:crossAx val="102715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[Insurance_Analytics_XLS.xlsx]KPI3!PivotTable2</c:name>
    <c:fmtId val="7"/>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
        <c:idx val="3"/>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c:spPr>
      </c:pivotFmt>
      <c:pivotFmt>
        <c:idx val="5"/>
        <c:spPr>
          <a:solidFill>
            <a:srgbClr val="FFC000"/>
          </a:solidFill>
          <a:ln>
            <a:solidFill>
              <a:schemeClr val="tx1"/>
            </a:solidFill>
          </a:ln>
          <a:effectLst/>
        </c:spPr>
      </c:pivotFmt>
      <c:pivotFmt>
        <c:idx val="6"/>
        <c:spPr>
          <a:solidFill>
            <a:schemeClr val="bg1">
              <a:lumMod val="50000"/>
            </a:schemeClr>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00B050"/>
          </a:solidFill>
          <a:ln>
            <a:solidFill>
              <a:schemeClr val="tx1"/>
            </a:solidFill>
          </a:ln>
          <a:effectLst/>
        </c:spPr>
      </c:pivotFmt>
      <c:pivotFmt>
        <c:idx val="8"/>
        <c:spPr>
          <a:solidFill>
            <a:srgbClr val="FFC000"/>
          </a:solidFill>
          <a:ln>
            <a:solidFill>
              <a:schemeClr val="tx1"/>
            </a:solidFill>
          </a:ln>
          <a:effectLst/>
        </c:spPr>
      </c:pivotFmt>
    </c:pivotFmts>
    <c:plotArea>
      <c:layout/>
      <c:barChart>
        <c:barDir val="bar"/>
        <c:grouping val="clustered"/>
        <c:varyColors val="0"/>
        <c:ser>
          <c:idx val="0"/>
          <c:order val="0"/>
          <c:tx>
            <c:strRef>
              <c:f>'KPI3'!$B$15</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1-FEFD-4DAB-9CFB-63F6BE3363F7}"/>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3-FEFD-4DAB-9CFB-63F6BE3363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'KPI3'!$A$16:$A$19</c:f>
              <c:strCache>
                <c:ptCount val="3"/>
                <c:pt idx="0">
                  <c:v>Archivement</c:v>
                </c:pt>
                <c:pt idx="1">
                  <c:v>Invoice</c:v>
                </c:pt>
                <c:pt idx="2">
                  <c:v>Target</c:v>
                </c:pt>
              </c:strCache>
            </c:strRef>
          </c:cat>
          <c:val>
            <c:numRef>
              <c:f>'KPI3'!$B$16:$B$19</c:f>
              <c:numCache>
                <c:formatCode>0.0,,"M"</c:formatCode>
                <c:ptCount val="3"/>
                <c:pt idx="0">
                  <c:v>13041253.300000001</c:v>
                </c:pt>
                <c:pt idx="1">
                  <c:v>2853842</c:v>
                </c:pt>
                <c:pt idx="2">
                  <c:v>20083111</c:v>
                </c:pt>
              </c:numCache>
            </c:numRef>
          </c:val>
          <c:extLst>
            <c:ext xmlns:c16="http://schemas.microsoft.com/office/drawing/2014/chart" uri="{C3380CC4-5D6E-409C-BE32-E72D297353CC}">
              <c16:uniqueId val="{00000004-FEFD-4DAB-9CFB-63F6BE3363F7}"/>
            </c:ext>
          </c:extLst>
        </c:ser>
        <c:dLbls>
          <c:dLblPos val="outEnd"/>
          <c:showLegendKey val="0"/>
          <c:showVal val="1"/>
          <c:showCatName val="0"/>
          <c:showSerName val="0"/>
          <c:showPercent val="0"/>
          <c:showBubbleSize val="0"/>
        </c:dLbls>
        <c:gapWidth val="182"/>
        <c:axId val="750755455"/>
        <c:axId val="750756415"/>
      </c:barChart>
      <c:catAx>
        <c:axId val="75075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756415"/>
        <c:crosses val="autoZero"/>
        <c:auto val="1"/>
        <c:lblAlgn val="ctr"/>
        <c:lblOffset val="100"/>
        <c:noMultiLvlLbl val="0"/>
      </c:catAx>
      <c:valAx>
        <c:axId val="750756415"/>
        <c:scaling>
          <c:orientation val="minMax"/>
        </c:scaling>
        <c:delete val="1"/>
        <c:axPos val="b"/>
        <c:numFmt formatCode="0.0,,&quot;M&quot;" sourceLinked="1"/>
        <c:majorTickMark val="none"/>
        <c:minorTickMark val="none"/>
        <c:tickLblPos val="nextTo"/>
        <c:crossAx val="750755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[Insurance_Analytics_XLS.xlsx]KPI3!PivotTable3</c:name>
    <c:fmtId val="9"/>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
        <c:idx val="3"/>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c:spPr>
      </c:pivotFmt>
      <c:pivotFmt>
        <c:idx val="5"/>
        <c:spPr>
          <a:solidFill>
            <a:srgbClr val="FFC000"/>
          </a:solidFill>
          <a:ln>
            <a:solidFill>
              <a:schemeClr val="tx1"/>
            </a:solidFill>
          </a:ln>
          <a:effectLst/>
        </c:spPr>
      </c:pivotFmt>
      <c:pivotFmt>
        <c:idx val="6"/>
        <c:spPr>
          <a:solidFill>
            <a:schemeClr val="bg1">
              <a:lumMod val="50000"/>
            </a:schemeClr>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00B050"/>
          </a:solidFill>
          <a:ln>
            <a:solidFill>
              <a:schemeClr val="tx1"/>
            </a:solidFill>
          </a:ln>
          <a:effectLst/>
        </c:spPr>
      </c:pivotFmt>
      <c:pivotFmt>
        <c:idx val="8"/>
        <c:spPr>
          <a:solidFill>
            <a:srgbClr val="FFC000"/>
          </a:solidFill>
          <a:ln>
            <a:solidFill>
              <a:schemeClr val="tx1"/>
            </a:solidFill>
          </a:ln>
          <a:effectLst/>
        </c:spPr>
      </c:pivotFmt>
    </c:pivotFmts>
    <c:plotArea>
      <c:layout>
        <c:manualLayout>
          <c:layoutTarget val="inner"/>
          <c:xMode val="edge"/>
          <c:yMode val="edge"/>
          <c:x val="0.19698459302756646"/>
          <c:y val="8.6206896551724144E-2"/>
          <c:w val="0.64480230931585525"/>
          <c:h val="0.84195402298850575"/>
        </c:manualLayout>
      </c:layout>
      <c:barChart>
        <c:barDir val="bar"/>
        <c:grouping val="clustered"/>
        <c:varyColors val="0"/>
        <c:ser>
          <c:idx val="0"/>
          <c:order val="0"/>
          <c:tx>
            <c:strRef>
              <c:f>'KPI3'!$B$25</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1-7552-47F6-8DDA-01DDDEF53E16}"/>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3-7552-47F6-8DDA-01DDDEF53E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'KPI3'!$A$26:$A$29</c:f>
              <c:strCache>
                <c:ptCount val="3"/>
                <c:pt idx="0">
                  <c:v>Archivement</c:v>
                </c:pt>
                <c:pt idx="1">
                  <c:v>Invoice</c:v>
                </c:pt>
                <c:pt idx="2">
                  <c:v>Target</c:v>
                </c:pt>
              </c:strCache>
            </c:strRef>
          </c:cat>
          <c:val>
            <c:numRef>
              <c:f>'KPI3'!$B$26:$B$29</c:f>
              <c:numCache>
                <c:formatCode>0.0,,"M"</c:formatCode>
                <c:ptCount val="3"/>
                <c:pt idx="0">
                  <c:v>18507270.640000015</c:v>
                </c:pt>
                <c:pt idx="1">
                  <c:v>8244310</c:v>
                </c:pt>
                <c:pt idx="2">
                  <c:v>12319455</c:v>
                </c:pt>
              </c:numCache>
            </c:numRef>
          </c:val>
          <c:extLst>
            <c:ext xmlns:c16="http://schemas.microsoft.com/office/drawing/2014/chart" uri="{C3380CC4-5D6E-409C-BE32-E72D297353CC}">
              <c16:uniqueId val="{00000004-7552-47F6-8DDA-01DDDEF53E16}"/>
            </c:ext>
          </c:extLst>
        </c:ser>
        <c:dLbls>
          <c:dLblPos val="outEnd"/>
          <c:showLegendKey val="0"/>
          <c:showVal val="1"/>
          <c:showCatName val="0"/>
          <c:showSerName val="0"/>
          <c:showPercent val="0"/>
          <c:showBubbleSize val="0"/>
        </c:dLbls>
        <c:gapWidth val="182"/>
        <c:axId val="884769263"/>
        <c:axId val="884778863"/>
      </c:barChart>
      <c:catAx>
        <c:axId val="88476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78863"/>
        <c:crosses val="autoZero"/>
        <c:auto val="1"/>
        <c:lblAlgn val="ctr"/>
        <c:lblOffset val="100"/>
        <c:noMultiLvlLbl val="0"/>
      </c:catAx>
      <c:valAx>
        <c:axId val="884778863"/>
        <c:scaling>
          <c:orientation val="minMax"/>
        </c:scaling>
        <c:delete val="1"/>
        <c:axPos val="b"/>
        <c:numFmt formatCode="0.0,,&quot;M&quot;" sourceLinked="1"/>
        <c:majorTickMark val="none"/>
        <c:minorTickMark val="none"/>
        <c:tickLblPos val="nextTo"/>
        <c:crossAx val="884769263"/>
        <c:crosses val="autoZero"/>
        <c:crossBetween val="between"/>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[Insurance_Analytics_XLS.xlsx]KPI2!PivotTable6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Open Oppty By Top 4</a:t>
            </a:r>
          </a:p>
        </c:rich>
      </c:tx>
      <c:layout>
        <c:manualLayout>
          <c:xMode val="edge"/>
          <c:yMode val="edge"/>
          <c:x val="5.769015659955256E-2"/>
          <c:y val="7.6923076923076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9123"/>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rgbClr val="359123"/>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rgbClr val="359123"/>
          </a:solidFill>
          <a:ln>
            <a:noFill/>
          </a:ln>
          <a:effectLst/>
        </c:spPr>
      </c:pivotFmt>
    </c:pivotFmts>
    <c:plotArea>
      <c:layout/>
      <c:barChart>
        <c:barDir val="col"/>
        <c:grouping val="clustered"/>
        <c:varyColors val="0"/>
        <c:ser>
          <c:idx val="0"/>
          <c:order val="0"/>
          <c:tx>
            <c:strRef>
              <c:f>'KPI2'!$B$13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BC76-46E2-9B12-C87860420864}"/>
              </c:ext>
            </c:extLst>
          </c:dPt>
          <c:dPt>
            <c:idx val="2"/>
            <c:invertIfNegative val="0"/>
            <c:bubble3D val="0"/>
            <c:extLst>
              <c:ext xmlns:c16="http://schemas.microsoft.com/office/drawing/2014/chart" uri="{C3380CC4-5D6E-409C-BE32-E72D297353CC}">
                <c16:uniqueId val="{00000003-BC76-46E2-9B12-C87860420864}"/>
              </c:ext>
            </c:extLst>
          </c:dPt>
          <c:dPt>
            <c:idx val="3"/>
            <c:invertIfNegative val="0"/>
            <c:bubble3D val="0"/>
            <c:spPr>
              <a:solidFill>
                <a:srgbClr val="359123"/>
              </a:solidFill>
              <a:ln>
                <a:noFill/>
              </a:ln>
              <a:effectLst/>
            </c:spPr>
            <c:extLst>
              <c:ext xmlns:c16="http://schemas.microsoft.com/office/drawing/2014/chart" uri="{C3380CC4-5D6E-409C-BE32-E72D297353CC}">
                <c16:uniqueId val="{00000005-BC76-46E2-9B12-C87860420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'KPI2'!$A$14:$A$19</c:f>
              <c:strCache>
                <c:ptCount val="5"/>
                <c:pt idx="0">
                  <c:v>OP-GMC</c:v>
                </c:pt>
                <c:pt idx="1">
                  <c:v>FM-Group Mediclaim</c:v>
                </c:pt>
                <c:pt idx="2">
                  <c:v>EI- GMC</c:v>
                </c:pt>
                <c:pt idx="3">
                  <c:v>CVP GMC</c:v>
                </c:pt>
                <c:pt idx="4">
                  <c:v>BVGMC</c:v>
                </c:pt>
              </c:strCache>
            </c:strRef>
          </c:cat>
          <c:val>
            <c:numRef>
              <c:f>'KPI2'!$B$14:$B$19</c:f>
              <c:numCache>
                <c:formatCode>General</c:formatCode>
                <c:ptCount val="5"/>
                <c:pt idx="0">
                  <c:v>250000</c:v>
                </c:pt>
                <c:pt idx="1">
                  <c:v>300000</c:v>
                </c:pt>
                <c:pt idx="2">
                  <c:v>100000</c:v>
                </c:pt>
                <c:pt idx="3">
                  <c:v>350000</c:v>
                </c:pt>
                <c:pt idx="4">
                  <c:v>100000</c:v>
                </c:pt>
              </c:numCache>
            </c:numRef>
          </c:val>
          <c:extLst>
            <c:ext xmlns:c16="http://schemas.microsoft.com/office/drawing/2014/chart" uri="{C3380CC4-5D6E-409C-BE32-E72D297353CC}">
              <c16:uniqueId val="{00000006-BC76-46E2-9B12-C87860420864}"/>
            </c:ext>
          </c:extLst>
        </c:ser>
        <c:dLbls>
          <c:dLblPos val="outEnd"/>
          <c:showLegendKey val="0"/>
          <c:showVal val="1"/>
          <c:showCatName val="0"/>
          <c:showSerName val="0"/>
          <c:showPercent val="0"/>
          <c:showBubbleSize val="0"/>
        </c:dLbls>
        <c:gapWidth val="219"/>
        <c:overlap val="-27"/>
        <c:axId val="949252639"/>
        <c:axId val="949254079"/>
      </c:barChart>
      <c:catAx>
        <c:axId val="9492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254079"/>
        <c:crosses val="autoZero"/>
        <c:auto val="1"/>
        <c:lblAlgn val="ctr"/>
        <c:lblOffset val="100"/>
        <c:noMultiLvlLbl val="0"/>
      </c:catAx>
      <c:valAx>
        <c:axId val="949254079"/>
        <c:scaling>
          <c:orientation val="minMax"/>
        </c:scaling>
        <c:delete val="1"/>
        <c:axPos val="l"/>
        <c:numFmt formatCode="General" sourceLinked="1"/>
        <c:majorTickMark val="none"/>
        <c:minorTickMark val="none"/>
        <c:tickLblPos val="nextTo"/>
        <c:crossAx val="949252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baseline="0">
                <a:solidFill>
                  <a:srgbClr val="FF0000"/>
                </a:solidFill>
              </a:rPr>
              <a:t>Oppty-Product</a:t>
            </a:r>
          </a:p>
          <a:p>
            <a:pPr>
              <a:defRPr/>
            </a:pPr>
            <a:r>
              <a:rPr lang="en-US" sz="1100" b="1" baseline="0">
                <a:solidFill>
                  <a:srgbClr val="FF0000"/>
                </a:solidFill>
              </a:rPr>
              <a:t>Distribution</a:t>
            </a:r>
          </a:p>
        </c:rich>
      </c:tx>
      <c:layout>
        <c:manualLayout>
          <c:xMode val="edge"/>
          <c:yMode val="edge"/>
          <c:x val="5.3138888888888881E-2"/>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7.27513227513227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5.6216931216931214E-2"/>
              <c:y val="-0.10238907849829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1.3227513227513227E-2"/>
              <c:y val="-0.11945392491467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5899470899470776E-2"/>
              <c:y val="-3.981797497155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6.6137566137566078E-2"/>
              <c:y val="7.3947667804323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8.9285714285714288E-2"/>
              <c:y val="7.3947667804322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5899470899470776E-2"/>
              <c:y val="-3.981797497155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6137566137566078E-2"/>
              <c:y val="7.3947667804323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9285714285714288E-2"/>
              <c:y val="7.3947667804322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27513227513227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6216931216931214E-2"/>
              <c:y val="-0.10238907849829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3227513227513227E-2"/>
              <c:y val="-0.11945392491467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5899470899470776E-2"/>
              <c:y val="-3.981797497155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19050">
            <a:solidFill>
              <a:schemeClr val="lt1"/>
            </a:solidFill>
          </a:ln>
          <a:effectLst/>
        </c:spPr>
        <c:dLbl>
          <c:idx val="0"/>
          <c:layout>
            <c:manualLayout>
              <c:x val="6.6137566137566078E-2"/>
              <c:y val="7.3947667804323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w="19050">
            <a:solidFill>
              <a:schemeClr val="lt1"/>
            </a:solidFill>
          </a:ln>
          <a:effectLst/>
        </c:spPr>
        <c:dLbl>
          <c:idx val="0"/>
          <c:layout>
            <c:manualLayout>
              <c:x val="-8.9285714285714288E-2"/>
              <c:y val="7.3947667804322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7.27513227513227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w="19050">
            <a:solidFill>
              <a:schemeClr val="lt1"/>
            </a:solidFill>
          </a:ln>
          <a:effectLst/>
        </c:spPr>
        <c:dLbl>
          <c:idx val="0"/>
          <c:layout>
            <c:manualLayout>
              <c:x val="-5.6216931216931214E-2"/>
              <c:y val="-0.10238907849829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1.3227513227513227E-2"/>
              <c:y val="-0.11945392491467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w="19050">
            <a:solidFill>
              <a:schemeClr val="lt1"/>
            </a:solidFill>
          </a:ln>
          <a:effectLst/>
        </c:spPr>
      </c:pivotFmt>
    </c:pivotFmts>
    <c:plotArea>
      <c:layout>
        <c:manualLayout>
          <c:layoutTarget val="inner"/>
          <c:xMode val="edge"/>
          <c:yMode val="edge"/>
          <c:x val="0.16193861184018665"/>
          <c:y val="0.27079761360887911"/>
          <c:w val="0.39169166354205726"/>
          <c:h val="0.67376313455698589"/>
        </c:manualLayout>
      </c:layout>
      <c:doughnutChart>
        <c:varyColors val="1"/>
        <c:ser>
          <c:idx val="0"/>
          <c:order val="0"/>
          <c:tx>
            <c:strRef>
              <c:f>'KPI2'!$B$26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B-4C4B-B905-CB3B8AF8E1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B-4C4B-B905-CB3B8AF8E1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B-4C4B-B905-CB3B8AF8E1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B-4C4B-B905-CB3B8AF8E1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B-4C4B-B905-CB3B8AF8E1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4B-4C4B-B905-CB3B8AF8E1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4B-4C4B-B905-CB3B8AF8E11C}"/>
              </c:ext>
            </c:extLst>
          </c:dPt>
          <c:dLbls>
            <c:dLbl>
              <c:idx val="0"/>
              <c:layout>
                <c:manualLayout>
                  <c:x val="9.5899470899470776E-2"/>
                  <c:y val="-3.98179749715585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F4B-4C4B-B905-CB3B8AF8E11C}"/>
                </c:ext>
              </c:extLst>
            </c:dLbl>
            <c:dLbl>
              <c:idx val="1"/>
              <c:layout>
                <c:manualLayout>
                  <c:x val="6.6137566137566078E-2"/>
                  <c:y val="7.394766780432308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F4B-4C4B-B905-CB3B8AF8E11C}"/>
                </c:ext>
              </c:extLst>
            </c:dLbl>
            <c:dLbl>
              <c:idx val="2"/>
              <c:layout>
                <c:manualLayout>
                  <c:x val="-7.2751322751322761E-2"/>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F4B-4C4B-B905-CB3B8AF8E11C}"/>
                </c:ext>
              </c:extLst>
            </c:dLbl>
            <c:dLbl>
              <c:idx val="3"/>
              <c:layout>
                <c:manualLayout>
                  <c:x val="-1.3227513227513227E-2"/>
                  <c:y val="-0.1194539249146757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F4B-4C4B-B905-CB3B8AF8E1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'KPI2'!$A$27:$A$31</c:f>
              <c:strCache>
                <c:ptCount val="4"/>
                <c:pt idx="0">
                  <c:v>Employee Benefits</c:v>
                </c:pt>
                <c:pt idx="1">
                  <c:v>Engineering</c:v>
                </c:pt>
                <c:pt idx="2">
                  <c:v>Liability</c:v>
                </c:pt>
                <c:pt idx="3">
                  <c:v>Miscellaneous</c:v>
                </c:pt>
              </c:strCache>
            </c:strRef>
          </c:cat>
          <c:val>
            <c:numRef>
              <c:f>'KPI2'!$B$27:$B$31</c:f>
              <c:numCache>
                <c:formatCode>General</c:formatCode>
                <c:ptCount val="4"/>
                <c:pt idx="0">
                  <c:v>5</c:v>
                </c:pt>
                <c:pt idx="1">
                  <c:v>3</c:v>
                </c:pt>
                <c:pt idx="2">
                  <c:v>2</c:v>
                </c:pt>
                <c:pt idx="3">
                  <c:v>1</c:v>
                </c:pt>
              </c:numCache>
            </c:numRef>
          </c:val>
          <c:extLst>
            <c:ext xmlns:c16="http://schemas.microsoft.com/office/drawing/2014/chart" uri="{C3380CC4-5D6E-409C-BE32-E72D297353CC}">
              <c16:uniqueId val="{0000000E-AF4B-4C4B-B905-CB3B8AF8E11C}"/>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70234163437903596"/>
          <c:y val="0.26602438347083746"/>
          <c:w val="0.26128270424530264"/>
          <c:h val="0.6434916198615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 1!PivotTable2</c:name>
    <c:fmtId val="11"/>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baseline="0">
                <a:solidFill>
                  <a:srgbClr val="FF0000"/>
                </a:solidFill>
              </a:rPr>
              <a:t>No Of Invoice BY Account Executive</a:t>
            </a:r>
          </a:p>
        </c:rich>
      </c:tx>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bg1">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'KPI 1'!$B$2:$B$3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1'!$B$4:$B$15</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36BE-4092-ACC0-6E75E2CD0FC9}"/>
            </c:ext>
          </c:extLst>
        </c:ser>
        <c:ser>
          <c:idx val="1"/>
          <c:order val="1"/>
          <c:tx>
            <c:strRef>
              <c:f>'KPI 1'!$C$2:$C$3</c:f>
              <c:strCache>
                <c:ptCount val="1"/>
                <c:pt idx="0">
                  <c:v>New</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1'!$C$4:$C$15</c:f>
              <c:numCache>
                <c:formatCode>General</c:formatCode>
                <c:ptCount val="11"/>
                <c:pt idx="0">
                  <c:v>1</c:v>
                </c:pt>
                <c:pt idx="4">
                  <c:v>7</c:v>
                </c:pt>
                <c:pt idx="5">
                  <c:v>8</c:v>
                </c:pt>
              </c:numCache>
            </c:numRef>
          </c:val>
          <c:extLst>
            <c:ext xmlns:c16="http://schemas.microsoft.com/office/drawing/2014/chart" uri="{C3380CC4-5D6E-409C-BE32-E72D297353CC}">
              <c16:uniqueId val="{00000001-36BE-4092-ACC0-6E75E2CD0FC9}"/>
            </c:ext>
          </c:extLst>
        </c:ser>
        <c:ser>
          <c:idx val="2"/>
          <c:order val="2"/>
          <c:tx>
            <c:strRef>
              <c:f>'KPI 1'!$D$2:$D$3</c:f>
              <c:strCache>
                <c:ptCount val="1"/>
                <c:pt idx="0">
                  <c:v>Null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1'!$D$4:$D$15</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2-36BE-4092-ACC0-6E75E2CD0FC9}"/>
            </c:ext>
          </c:extLst>
        </c:ser>
        <c:ser>
          <c:idx val="3"/>
          <c:order val="3"/>
          <c:tx>
            <c:strRef>
              <c:f>'KPI 1'!$E$2:$E$3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1'!$E$4:$E$15</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36BE-4092-ACC0-6E75E2CD0FC9}"/>
            </c:ext>
          </c:extLst>
        </c:ser>
        <c:dLbls>
          <c:showLegendKey val="0"/>
          <c:showVal val="0"/>
          <c:showCatName val="0"/>
          <c:showSerName val="0"/>
          <c:showPercent val="0"/>
          <c:showBubbleSize val="0"/>
        </c:dLbls>
        <c:gapWidth val="60"/>
        <c:overlap val="100"/>
        <c:axId val="1027151855"/>
        <c:axId val="1027146095"/>
      </c:barChart>
      <c:catAx>
        <c:axId val="102715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46095"/>
        <c:crosses val="autoZero"/>
        <c:auto val="1"/>
        <c:lblAlgn val="ctr"/>
        <c:lblOffset val="100"/>
        <c:noMultiLvlLbl val="0"/>
      </c:catAx>
      <c:valAx>
        <c:axId val="1027146095"/>
        <c:scaling>
          <c:orientation val="minMax"/>
        </c:scaling>
        <c:delete val="1"/>
        <c:axPos val="b"/>
        <c:numFmt formatCode="General" sourceLinked="1"/>
        <c:majorTickMark val="none"/>
        <c:minorTickMark val="none"/>
        <c:tickLblPos val="nextTo"/>
        <c:crossAx val="1027151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[Insurance_Analytics_XLS.xlsx]KPI5!PivotTable3</c:name>
    <c:fmtId val="5"/>
  </c:pivotSource>
  <c:chart>
    <c:title>
      <c:tx>
        <c:rich>
          <a:bodyPr rot="0" spcFirstLastPara="1" vertOverflow="ellipsis" vert="horz" wrap="square" anchor="ctr" anchorCtr="1"/>
          <a:lstStyle/>
          <a:p>
            <a:pPr algn="ctr">
              <a:defRPr sz="1400" b="0" i="0" u="none" strike="noStrike" kern="1200" spc="0" baseline="0">
                <a:solidFill>
                  <a:srgbClr val="FF0000"/>
                </a:solidFill>
                <a:latin typeface="+mn-lt"/>
                <a:ea typeface="+mn-ea"/>
                <a:cs typeface="+mn-cs"/>
              </a:defRPr>
            </a:pPr>
            <a:r>
              <a:rPr lang="en-US" b="1" baseline="0">
                <a:solidFill>
                  <a:srgbClr val="FF0000"/>
                </a:solidFill>
              </a:rPr>
              <a:t>No Of Meeting By Acct Exec</a:t>
            </a:r>
          </a:p>
        </c:rich>
      </c:tx>
      <c:layout>
        <c:manualLayout>
          <c:xMode val="edge"/>
          <c:yMode val="edge"/>
          <c:x val="4.9437445319335062E-2"/>
          <c:y val="8.333333333333332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E63E"/>
          </a:solidFill>
          <a:ln>
            <a:noFill/>
          </a:ln>
          <a:effectLst/>
        </c:spPr>
      </c:pivotFmt>
      <c:pivotFmt>
        <c:idx val="2"/>
        <c:spPr>
          <a:solidFill>
            <a:srgbClr val="EAE63E"/>
          </a:solidFill>
          <a:ln>
            <a:noFill/>
          </a:ln>
          <a:effectLst/>
        </c:spPr>
      </c:pivotFmt>
      <c:pivotFmt>
        <c:idx val="3"/>
        <c:spPr>
          <a:solidFill>
            <a:schemeClr val="accent6">
              <a:lumMod val="50000"/>
            </a:schemeClr>
          </a:solidFill>
          <a:ln>
            <a:noFill/>
          </a:ln>
          <a:effectLst/>
        </c:spPr>
      </c:pivotFmt>
      <c:pivotFmt>
        <c:idx val="4"/>
        <c:spPr>
          <a:solidFill>
            <a:srgbClr val="359123"/>
          </a:solidFill>
          <a:ln>
            <a:noFill/>
          </a:ln>
          <a:effectLst/>
        </c:spPr>
      </c:pivotFmt>
      <c:pivotFmt>
        <c:idx val="5"/>
        <c:spPr>
          <a:solidFill>
            <a:srgbClr val="359123"/>
          </a:solidFill>
          <a:ln>
            <a:noFill/>
          </a:ln>
          <a:effectLst/>
        </c:spPr>
      </c:pivotFmt>
      <c:pivotFmt>
        <c:idx val="6"/>
        <c:spPr>
          <a:solidFill>
            <a:srgbClr val="359123"/>
          </a:solidFill>
          <a:ln>
            <a:noFill/>
          </a:ln>
          <a:effectLst/>
        </c:spPr>
      </c:pivotFmt>
      <c:pivotFmt>
        <c:idx val="7"/>
        <c:spPr>
          <a:solidFill>
            <a:srgbClr val="BFBB15"/>
          </a:solidFill>
          <a:ln>
            <a:noFill/>
          </a:ln>
          <a:effectLst/>
        </c:spPr>
      </c:pivotFmt>
      <c:pivotFmt>
        <c:idx val="8"/>
        <c:spPr>
          <a:solidFill>
            <a:srgbClr val="BFBB15"/>
          </a:solidFill>
          <a:ln>
            <a:noFill/>
          </a:ln>
          <a:effectLst/>
        </c:spPr>
      </c:pivotFmt>
      <c:pivotFmt>
        <c:idx val="9"/>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AE63E"/>
          </a:solidFill>
          <a:ln>
            <a:noFill/>
          </a:ln>
          <a:effectLst/>
        </c:spPr>
      </c:pivotFmt>
      <c:pivotFmt>
        <c:idx val="11"/>
        <c:spPr>
          <a:solidFill>
            <a:srgbClr val="EAE63E"/>
          </a:solidFill>
          <a:ln>
            <a:noFill/>
          </a:ln>
          <a:effectLst/>
        </c:spPr>
      </c:pivotFmt>
      <c:pivotFmt>
        <c:idx val="12"/>
        <c:spPr>
          <a:solidFill>
            <a:srgbClr val="BFBB15"/>
          </a:solidFill>
          <a:ln>
            <a:noFill/>
          </a:ln>
          <a:effectLst/>
        </c:spPr>
      </c:pivotFmt>
      <c:pivotFmt>
        <c:idx val="13"/>
        <c:spPr>
          <a:solidFill>
            <a:srgbClr val="BFBB15"/>
          </a:solidFill>
          <a:ln>
            <a:noFill/>
          </a:ln>
          <a:effectLst/>
        </c:spPr>
      </c:pivotFmt>
      <c:pivotFmt>
        <c:idx val="14"/>
        <c:spPr>
          <a:solidFill>
            <a:srgbClr val="359123"/>
          </a:solidFill>
          <a:ln>
            <a:noFill/>
          </a:ln>
          <a:effectLst/>
        </c:spPr>
      </c:pivotFmt>
      <c:pivotFmt>
        <c:idx val="15"/>
        <c:spPr>
          <a:solidFill>
            <a:srgbClr val="359123"/>
          </a:solidFill>
          <a:ln>
            <a:noFill/>
          </a:ln>
          <a:effectLst/>
        </c:spPr>
      </c:pivotFmt>
      <c:pivotFmt>
        <c:idx val="16"/>
        <c:spPr>
          <a:solidFill>
            <a:srgbClr val="359123"/>
          </a:solidFill>
          <a:ln>
            <a:noFill/>
          </a:ln>
          <a:effectLst/>
        </c:spPr>
      </c:pivotFmt>
      <c:pivotFmt>
        <c:idx val="17"/>
        <c:spPr>
          <a:solidFill>
            <a:schemeClr val="accent6">
              <a:lumMod val="50000"/>
            </a:schemeClr>
          </a:solidFill>
          <a:ln>
            <a:noFill/>
          </a:ln>
          <a:effectLst/>
        </c:spPr>
      </c:pivotFmt>
      <c:pivotFmt>
        <c:idx val="18"/>
        <c:spPr>
          <a:solidFill>
            <a:schemeClr val="bg2">
              <a:lumMod val="1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rgbClr val="EAE63E"/>
          </a:solidFill>
          <a:ln>
            <a:noFill/>
          </a:ln>
          <a:effectLst/>
        </c:spPr>
      </c:pivotFmt>
      <c:pivotFmt>
        <c:idx val="20"/>
        <c:spPr>
          <a:solidFill>
            <a:srgbClr val="EAE63E"/>
          </a:solidFill>
          <a:ln>
            <a:noFill/>
          </a:ln>
          <a:effectLst/>
        </c:spPr>
      </c:pivotFmt>
      <c:pivotFmt>
        <c:idx val="21"/>
        <c:spPr>
          <a:solidFill>
            <a:srgbClr val="BFBB15"/>
          </a:solidFill>
          <a:ln>
            <a:noFill/>
          </a:ln>
          <a:effectLst/>
        </c:spPr>
      </c:pivotFmt>
      <c:pivotFmt>
        <c:idx val="22"/>
        <c:spPr>
          <a:solidFill>
            <a:srgbClr val="BFBB15"/>
          </a:solidFill>
          <a:ln>
            <a:noFill/>
          </a:ln>
          <a:effectLst/>
        </c:spPr>
      </c:pivotFmt>
      <c:pivotFmt>
        <c:idx val="23"/>
        <c:spPr>
          <a:solidFill>
            <a:srgbClr val="359123"/>
          </a:solidFill>
          <a:ln>
            <a:noFill/>
          </a:ln>
          <a:effectLst/>
        </c:spPr>
      </c:pivotFmt>
      <c:pivotFmt>
        <c:idx val="24"/>
        <c:spPr>
          <a:solidFill>
            <a:srgbClr val="359123"/>
          </a:solidFill>
          <a:ln>
            <a:noFill/>
          </a:ln>
          <a:effectLst/>
        </c:spPr>
      </c:pivotFmt>
      <c:pivotFmt>
        <c:idx val="25"/>
        <c:spPr>
          <a:solidFill>
            <a:srgbClr val="359123"/>
          </a:solidFill>
          <a:ln>
            <a:noFill/>
          </a:ln>
          <a:effectLst/>
        </c:spPr>
      </c:pivotFmt>
      <c:pivotFmt>
        <c:idx val="26"/>
        <c:spPr>
          <a:solidFill>
            <a:schemeClr val="accent6">
              <a:lumMod val="50000"/>
            </a:schemeClr>
          </a:solidFill>
          <a:ln>
            <a:noFill/>
          </a:ln>
          <a:effectLst/>
        </c:spPr>
      </c:pivotFmt>
    </c:pivotFmts>
    <c:plotArea>
      <c:layout/>
      <c:barChart>
        <c:barDir val="bar"/>
        <c:grouping val="clustered"/>
        <c:varyColors val="0"/>
        <c:ser>
          <c:idx val="0"/>
          <c:order val="0"/>
          <c:tx>
            <c:strRef>
              <c:f>'KPI5'!$B$3</c:f>
              <c:strCache>
                <c:ptCount val="1"/>
                <c:pt idx="0">
                  <c:v>Total</c:v>
                </c:pt>
              </c:strCache>
            </c:strRef>
          </c:tx>
          <c:spPr>
            <a:solidFill>
              <a:schemeClr val="bg2">
                <a:lumMod val="10000"/>
              </a:schemeClr>
            </a:solidFill>
            <a:ln>
              <a:noFill/>
            </a:ln>
            <a:effectLst/>
          </c:spPr>
          <c:invertIfNegative val="0"/>
          <c:dPt>
            <c:idx val="0"/>
            <c:invertIfNegative val="0"/>
            <c:bubble3D val="0"/>
            <c:spPr>
              <a:solidFill>
                <a:srgbClr val="EAE63E"/>
              </a:solidFill>
              <a:ln>
                <a:noFill/>
              </a:ln>
              <a:effectLst/>
            </c:spPr>
            <c:extLst>
              <c:ext xmlns:c16="http://schemas.microsoft.com/office/drawing/2014/chart" uri="{C3380CC4-5D6E-409C-BE32-E72D297353CC}">
                <c16:uniqueId val="{00000001-B956-4B08-82E1-D72EC377A0B9}"/>
              </c:ext>
            </c:extLst>
          </c:dPt>
          <c:dPt>
            <c:idx val="1"/>
            <c:invertIfNegative val="0"/>
            <c:bubble3D val="0"/>
            <c:spPr>
              <a:solidFill>
                <a:srgbClr val="EAE63E"/>
              </a:solidFill>
              <a:ln>
                <a:noFill/>
              </a:ln>
              <a:effectLst/>
            </c:spPr>
            <c:extLst>
              <c:ext xmlns:c16="http://schemas.microsoft.com/office/drawing/2014/chart" uri="{C3380CC4-5D6E-409C-BE32-E72D297353CC}">
                <c16:uniqueId val="{00000003-B956-4B08-82E1-D72EC377A0B9}"/>
              </c:ext>
            </c:extLst>
          </c:dPt>
          <c:dPt>
            <c:idx val="2"/>
            <c:invertIfNegative val="0"/>
            <c:bubble3D val="0"/>
            <c:spPr>
              <a:solidFill>
                <a:srgbClr val="BFBB15"/>
              </a:solidFill>
              <a:ln>
                <a:noFill/>
              </a:ln>
              <a:effectLst/>
            </c:spPr>
            <c:extLst>
              <c:ext xmlns:c16="http://schemas.microsoft.com/office/drawing/2014/chart" uri="{C3380CC4-5D6E-409C-BE32-E72D297353CC}">
                <c16:uniqueId val="{00000005-B956-4B08-82E1-D72EC377A0B9}"/>
              </c:ext>
            </c:extLst>
          </c:dPt>
          <c:dPt>
            <c:idx val="3"/>
            <c:invertIfNegative val="0"/>
            <c:bubble3D val="0"/>
            <c:spPr>
              <a:solidFill>
                <a:srgbClr val="BFBB15"/>
              </a:solidFill>
              <a:ln>
                <a:noFill/>
              </a:ln>
              <a:effectLst/>
            </c:spPr>
            <c:extLst>
              <c:ext xmlns:c16="http://schemas.microsoft.com/office/drawing/2014/chart" uri="{C3380CC4-5D6E-409C-BE32-E72D297353CC}">
                <c16:uniqueId val="{00000007-B956-4B08-82E1-D72EC377A0B9}"/>
              </c:ext>
            </c:extLst>
          </c:dPt>
          <c:dPt>
            <c:idx val="4"/>
            <c:invertIfNegative val="0"/>
            <c:bubble3D val="0"/>
            <c:spPr>
              <a:solidFill>
                <a:srgbClr val="359123"/>
              </a:solidFill>
              <a:ln>
                <a:noFill/>
              </a:ln>
              <a:effectLst/>
            </c:spPr>
            <c:extLst>
              <c:ext xmlns:c16="http://schemas.microsoft.com/office/drawing/2014/chart" uri="{C3380CC4-5D6E-409C-BE32-E72D297353CC}">
                <c16:uniqueId val="{00000009-B956-4B08-82E1-D72EC377A0B9}"/>
              </c:ext>
            </c:extLst>
          </c:dPt>
          <c:dPt>
            <c:idx val="5"/>
            <c:invertIfNegative val="0"/>
            <c:bubble3D val="0"/>
            <c:spPr>
              <a:solidFill>
                <a:srgbClr val="359123"/>
              </a:solidFill>
              <a:ln>
                <a:noFill/>
              </a:ln>
              <a:effectLst/>
            </c:spPr>
            <c:extLst>
              <c:ext xmlns:c16="http://schemas.microsoft.com/office/drawing/2014/chart" uri="{C3380CC4-5D6E-409C-BE32-E72D297353CC}">
                <c16:uniqueId val="{0000000B-B956-4B08-82E1-D72EC377A0B9}"/>
              </c:ext>
            </c:extLst>
          </c:dPt>
          <c:dPt>
            <c:idx val="6"/>
            <c:invertIfNegative val="0"/>
            <c:bubble3D val="0"/>
            <c:spPr>
              <a:solidFill>
                <a:srgbClr val="359123"/>
              </a:solidFill>
              <a:ln>
                <a:noFill/>
              </a:ln>
              <a:effectLst/>
            </c:spPr>
            <c:extLst>
              <c:ext xmlns:c16="http://schemas.microsoft.com/office/drawing/2014/chart" uri="{C3380CC4-5D6E-409C-BE32-E72D297353CC}">
                <c16:uniqueId val="{0000000D-B956-4B08-82E1-D72EC377A0B9}"/>
              </c:ext>
            </c:extLst>
          </c:dPt>
          <c:dPt>
            <c:idx val="7"/>
            <c:invertIfNegative val="0"/>
            <c:bubble3D val="0"/>
            <c:spPr>
              <a:solidFill>
                <a:schemeClr val="accent6">
                  <a:lumMod val="50000"/>
                </a:schemeClr>
              </a:solidFill>
              <a:ln>
                <a:noFill/>
              </a:ln>
              <a:effectLst/>
            </c:spPr>
            <c:extLst>
              <c:ext xmlns:c16="http://schemas.microsoft.com/office/drawing/2014/chart" uri="{C3380CC4-5D6E-409C-BE32-E72D297353CC}">
                <c16:uniqueId val="{0000000F-B956-4B08-82E1-D72EC377A0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'KPI5'!$A$4:$A$13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'KPI5'!$B$4:$B$13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0-B956-4B08-82E1-D72EC377A0B9}"/>
            </c:ext>
          </c:extLst>
        </c:ser>
        <c:dLbls>
          <c:dLblPos val="outEnd"/>
          <c:showLegendKey val="0"/>
          <c:showVal val="1"/>
          <c:showCatName val="0"/>
          <c:showSerName val="0"/>
          <c:showPercent val="0"/>
          <c:showBubbleSize val="0"/>
        </c:dLbls>
        <c:gapWidth val="80"/>
        <c:axId val="579342288"/>
        <c:axId val="579343728"/>
      </c:barChart>
      <c:catAx>
        <c:axId val="579342288"/>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43728"/>
        <c:crosses val="autoZero"/>
        <c:auto val="1"/>
        <c:lblAlgn val="ctr"/>
        <c:lblOffset val="100"/>
        <c:noMultiLvlLbl val="0"/>
      </c:catAx>
      <c:valAx>
        <c:axId val="579343728"/>
        <c:scaling>
          <c:orientation val="minMax"/>
        </c:scaling>
        <c:delete val="1"/>
        <c:axPos val="b"/>
        <c:numFmt formatCode="General" sourceLinked="1"/>
        <c:majorTickMark val="none"/>
        <c:minorTickMark val="none"/>
        <c:tickLblPos val="nextTo"/>
        <c:crossAx val="579342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[Insurance_Analytics_XLS.xlsx]KPI2!PivotTable5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Oppty By Revenue Top 4</a:t>
            </a:r>
          </a:p>
        </c:rich>
      </c:tx>
      <c:layout>
        <c:manualLayout>
          <c:xMode val="edge"/>
          <c:yMode val="edge"/>
          <c:x val="3.2084719103252897E-2"/>
          <c:y val="6.7476383265856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9123"/>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C000"/>
          </a:solidFill>
          <a:ln>
            <a:noFill/>
          </a:ln>
          <a:effectLst/>
        </c:spPr>
      </c:pivotFmt>
      <c:pivotFmt>
        <c:idx val="8"/>
        <c:spPr>
          <a:solidFill>
            <a:srgbClr val="FFC000"/>
          </a:solidFill>
          <a:ln>
            <a:noFill/>
          </a:ln>
          <a:effectLst/>
        </c:spPr>
      </c:pivotFmt>
      <c:pivotFmt>
        <c:idx val="9"/>
        <c:spPr>
          <a:solidFill>
            <a:srgbClr val="359123"/>
          </a:solidFill>
          <a:ln>
            <a:noFill/>
          </a:ln>
          <a:effectLst/>
        </c:spP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FF0000"/>
          </a:solidFill>
          <a:ln>
            <a:noFill/>
          </a:ln>
          <a:effectLst/>
        </c:spPr>
      </c:pivotFmt>
      <c:pivotFmt>
        <c:idx val="12"/>
        <c:spPr>
          <a:solidFill>
            <a:srgbClr val="FFC000"/>
          </a:solidFill>
          <a:ln>
            <a:noFill/>
          </a:ln>
          <a:effectLst/>
        </c:spPr>
      </c:pivotFmt>
      <c:pivotFmt>
        <c:idx val="13"/>
        <c:spPr>
          <a:solidFill>
            <a:srgbClr val="FFC000"/>
          </a:solidFill>
          <a:ln>
            <a:noFill/>
          </a:ln>
          <a:effectLst/>
        </c:spPr>
      </c:pivotFmt>
      <c:pivotFmt>
        <c:idx val="14"/>
        <c:spPr>
          <a:solidFill>
            <a:srgbClr val="359123"/>
          </a:solidFill>
          <a:ln>
            <a:noFill/>
          </a:ln>
          <a:effectLst/>
        </c:spPr>
      </c:pivotFmt>
    </c:pivotFmts>
    <c:plotArea>
      <c:layout/>
      <c:barChart>
        <c:barDir val="bar"/>
        <c:grouping val="clustered"/>
        <c:varyColors val="0"/>
        <c:ser>
          <c:idx val="0"/>
          <c:order val="0"/>
          <c:tx>
            <c:strRef>
              <c:f>'KPI2'!$B$2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14A3-4006-AC72-29BFAA2E4B09}"/>
              </c:ext>
            </c:extLst>
          </c:dPt>
          <c:dPt>
            <c:idx val="1"/>
            <c:invertIfNegative val="0"/>
            <c:bubble3D val="0"/>
            <c:spPr>
              <a:solidFill>
                <a:srgbClr val="FF0000"/>
              </a:solidFill>
              <a:ln>
                <a:noFill/>
              </a:ln>
              <a:effectLst/>
            </c:spPr>
            <c:extLst>
              <c:ext xmlns:c16="http://schemas.microsoft.com/office/drawing/2014/chart" uri="{C3380CC4-5D6E-409C-BE32-E72D297353CC}">
                <c16:uniqueId val="{00000003-14A3-4006-AC72-29BFAA2E4B09}"/>
              </c:ext>
            </c:extLst>
          </c:dPt>
          <c:dPt>
            <c:idx val="2"/>
            <c:invertIfNegative val="0"/>
            <c:bubble3D val="0"/>
            <c:extLst>
              <c:ext xmlns:c16="http://schemas.microsoft.com/office/drawing/2014/chart" uri="{C3380CC4-5D6E-409C-BE32-E72D297353CC}">
                <c16:uniqueId val="{00000005-14A3-4006-AC72-29BFAA2E4B09}"/>
              </c:ext>
            </c:extLst>
          </c:dPt>
          <c:dPt>
            <c:idx val="3"/>
            <c:invertIfNegative val="0"/>
            <c:bubble3D val="0"/>
            <c:extLst>
              <c:ext xmlns:c16="http://schemas.microsoft.com/office/drawing/2014/chart" uri="{C3380CC4-5D6E-409C-BE32-E72D297353CC}">
                <c16:uniqueId val="{00000007-14A3-4006-AC72-29BFAA2E4B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'KPI2'!$A$3:$A$8</c:f>
              <c:strCache>
                <c:ptCount val="5"/>
                <c:pt idx="0">
                  <c:v>BVGMC</c:v>
                </c:pt>
                <c:pt idx="1">
                  <c:v>CVP GMC</c:v>
                </c:pt>
                <c:pt idx="2">
                  <c:v>EI- GMC</c:v>
                </c:pt>
                <c:pt idx="3">
                  <c:v>FM-Group Mediclaim</c:v>
                </c:pt>
                <c:pt idx="4">
                  <c:v>OP-GMC</c:v>
                </c:pt>
              </c:strCache>
            </c:strRef>
          </c:cat>
          <c:val>
            <c:numRef>
              <c:f>'KPI2'!$B$3:$B$8</c:f>
              <c:numCache>
                <c:formatCode>0,"K"</c:formatCode>
                <c:ptCount val="5"/>
                <c:pt idx="0">
                  <c:v>100000</c:v>
                </c:pt>
                <c:pt idx="1">
                  <c:v>350000</c:v>
                </c:pt>
                <c:pt idx="2">
                  <c:v>100000</c:v>
                </c:pt>
                <c:pt idx="3">
                  <c:v>300000</c:v>
                </c:pt>
                <c:pt idx="4">
                  <c:v>250000</c:v>
                </c:pt>
              </c:numCache>
            </c:numRef>
          </c:val>
          <c:extLst>
            <c:ext xmlns:c16="http://schemas.microsoft.com/office/drawing/2014/chart" uri="{C3380CC4-5D6E-409C-BE32-E72D297353CC}">
              <c16:uniqueId val="{00000008-14A3-4006-AC72-29BFAA2E4B09}"/>
            </c:ext>
          </c:extLst>
        </c:ser>
        <c:dLbls>
          <c:dLblPos val="outEnd"/>
          <c:showLegendKey val="0"/>
          <c:showVal val="1"/>
          <c:showCatName val="0"/>
          <c:showSerName val="0"/>
          <c:showPercent val="0"/>
          <c:showBubbleSize val="0"/>
        </c:dLbls>
        <c:gapWidth val="182"/>
        <c:axId val="1120905247"/>
        <c:axId val="1120901887"/>
      </c:barChart>
      <c:catAx>
        <c:axId val="112090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01887"/>
        <c:crosses val="autoZero"/>
        <c:auto val="1"/>
        <c:lblAlgn val="ctr"/>
        <c:lblOffset val="100"/>
        <c:noMultiLvlLbl val="0"/>
      </c:catAx>
      <c:valAx>
        <c:axId val="1120901887"/>
        <c:scaling>
          <c:orientation val="minMax"/>
        </c:scaling>
        <c:delete val="1"/>
        <c:axPos val="b"/>
        <c:numFmt formatCode="0,&quot;K&quot;" sourceLinked="1"/>
        <c:majorTickMark val="none"/>
        <c:minorTickMark val="none"/>
        <c:tickLblPos val="nextTo"/>
        <c:crossAx val="1120905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[Insurance_Analytics_XLS.xlsx]KPI2!PivotTable5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Oppty By Revenue Top 4</a:t>
            </a:r>
          </a:p>
        </c:rich>
      </c:tx>
      <c:layout>
        <c:manualLayout>
          <c:xMode val="edge"/>
          <c:yMode val="edge"/>
          <c:x val="3.2084719103252897E-2"/>
          <c:y val="6.7476383265856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359123"/>
          </a:solidFill>
          <a:ln>
            <a:noFill/>
          </a:ln>
          <a:effectLst/>
        </c:spPr>
      </c:pivotFmt>
    </c:pivotFmts>
    <c:plotArea>
      <c:layout/>
      <c:barChart>
        <c:barDir val="bar"/>
        <c:grouping val="clustered"/>
        <c:varyColors val="0"/>
        <c:ser>
          <c:idx val="0"/>
          <c:order val="0"/>
          <c:tx>
            <c:strRef>
              <c:f>'KPI2'!$B$2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5-96EC-4008-AEB3-1E7FDA6FB4AA}"/>
              </c:ext>
            </c:extLst>
          </c:dPt>
          <c:dPt>
            <c:idx val="1"/>
            <c:invertIfNegative val="0"/>
            <c:bubble3D val="0"/>
            <c:spPr>
              <a:solidFill>
                <a:srgbClr val="FF0000"/>
              </a:solidFill>
              <a:ln>
                <a:noFill/>
              </a:ln>
              <a:effectLst/>
            </c:spPr>
            <c:extLst>
              <c:ext xmlns:c16="http://schemas.microsoft.com/office/drawing/2014/chart" uri="{C3380CC4-5D6E-409C-BE32-E72D297353CC}">
                <c16:uniqueId val="{00000004-96EC-4008-AEB3-1E7FDA6FB4AA}"/>
              </c:ext>
            </c:extLst>
          </c:dPt>
          <c:dPt>
            <c:idx val="2"/>
            <c:invertIfNegative val="0"/>
            <c:bubble3D val="0"/>
            <c:extLst>
              <c:ext xmlns:c16="http://schemas.microsoft.com/office/drawing/2014/chart" uri="{C3380CC4-5D6E-409C-BE32-E72D297353CC}">
                <c16:uniqueId val="{00000003-96EC-4008-AEB3-1E7FDA6FB4AA}"/>
              </c:ext>
            </c:extLst>
          </c:dPt>
          <c:dPt>
            <c:idx val="3"/>
            <c:invertIfNegative val="0"/>
            <c:bubble3D val="0"/>
            <c:extLst>
              <c:ext xmlns:c16="http://schemas.microsoft.com/office/drawing/2014/chart" uri="{C3380CC4-5D6E-409C-BE32-E72D297353CC}">
                <c16:uniqueId val="{00000002-96EC-4008-AEB3-1E7FDA6FB4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'KPI2'!$A$3:$A$8</c:f>
              <c:strCache>
                <c:ptCount val="5"/>
                <c:pt idx="0">
                  <c:v>BVGMC</c:v>
                </c:pt>
                <c:pt idx="1">
                  <c:v>CVP GMC</c:v>
                </c:pt>
                <c:pt idx="2">
                  <c:v>EI- GMC</c:v>
                </c:pt>
                <c:pt idx="3">
                  <c:v>FM-Group Mediclaim</c:v>
                </c:pt>
                <c:pt idx="4">
                  <c:v>OP-GMC</c:v>
                </c:pt>
              </c:strCache>
            </c:strRef>
          </c:cat>
          <c:val>
            <c:numRef>
              <c:f>'KPI2'!$B$3:$B$8</c:f>
              <c:numCache>
                <c:formatCode>0,"K"</c:formatCode>
                <c:ptCount val="5"/>
                <c:pt idx="0">
                  <c:v>100000</c:v>
                </c:pt>
                <c:pt idx="1">
                  <c:v>350000</c:v>
                </c:pt>
                <c:pt idx="2">
                  <c:v>100000</c:v>
                </c:pt>
                <c:pt idx="3">
                  <c:v>300000</c:v>
                </c:pt>
                <c:pt idx="4">
                  <c:v>250000</c:v>
                </c:pt>
              </c:numCache>
            </c:numRef>
          </c:val>
          <c:extLst>
            <c:ext xmlns:c16="http://schemas.microsoft.com/office/drawing/2014/chart" uri="{C3380CC4-5D6E-409C-BE32-E72D297353CC}">
              <c16:uniqueId val="{00000000-96EC-4008-AEB3-1E7FDA6FB4AA}"/>
            </c:ext>
          </c:extLst>
        </c:ser>
        <c:dLbls>
          <c:dLblPos val="outEnd"/>
          <c:showLegendKey val="0"/>
          <c:showVal val="1"/>
          <c:showCatName val="0"/>
          <c:showSerName val="0"/>
          <c:showPercent val="0"/>
          <c:showBubbleSize val="0"/>
        </c:dLbls>
        <c:gapWidth val="182"/>
        <c:axId val="1120905247"/>
        <c:axId val="1120901887"/>
      </c:barChart>
      <c:catAx>
        <c:axId val="112090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01887"/>
        <c:crosses val="autoZero"/>
        <c:auto val="1"/>
        <c:lblAlgn val="ctr"/>
        <c:lblOffset val="100"/>
        <c:noMultiLvlLbl val="0"/>
      </c:catAx>
      <c:valAx>
        <c:axId val="1120901887"/>
        <c:scaling>
          <c:orientation val="minMax"/>
        </c:scaling>
        <c:delete val="1"/>
        <c:axPos val="b"/>
        <c:numFmt formatCode="0,&quot;K&quot;" sourceLinked="1"/>
        <c:majorTickMark val="none"/>
        <c:minorTickMark val="none"/>
        <c:tickLblPos val="nextTo"/>
        <c:crossAx val="1120905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Open Oppty By Top 4</a:t>
            </a:r>
          </a:p>
        </c:rich>
      </c:tx>
      <c:layout>
        <c:manualLayout>
          <c:xMode val="edge"/>
          <c:yMode val="edge"/>
          <c:x val="5.769015659955256E-2"/>
          <c:y val="7.6923076923076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9123"/>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rgbClr val="359123"/>
          </a:solidFill>
          <a:ln>
            <a:noFill/>
          </a:ln>
          <a:effectLst/>
        </c:spPr>
      </c:pivotFmt>
    </c:pivotFmts>
    <c:plotArea>
      <c:layout/>
      <c:barChart>
        <c:barDir val="col"/>
        <c:grouping val="clustered"/>
        <c:varyColors val="0"/>
        <c:ser>
          <c:idx val="0"/>
          <c:order val="0"/>
          <c:tx>
            <c:strRef>
              <c:f>'KPI2'!$B$13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4-3719-4A5D-9472-1B2D4E25D99B}"/>
              </c:ext>
            </c:extLst>
          </c:dPt>
          <c:dPt>
            <c:idx val="2"/>
            <c:invertIfNegative val="0"/>
            <c:bubble3D val="0"/>
            <c:extLst>
              <c:ext xmlns:c16="http://schemas.microsoft.com/office/drawing/2014/chart" uri="{C3380CC4-5D6E-409C-BE32-E72D297353CC}">
                <c16:uniqueId val="{00000003-3719-4A5D-9472-1B2D4E25D99B}"/>
              </c:ext>
            </c:extLst>
          </c:dPt>
          <c:dPt>
            <c:idx val="3"/>
            <c:invertIfNegative val="0"/>
            <c:bubble3D val="0"/>
            <c:spPr>
              <a:solidFill>
                <a:srgbClr val="359123"/>
              </a:solidFill>
              <a:ln>
                <a:noFill/>
              </a:ln>
              <a:effectLst/>
            </c:spPr>
            <c:extLst>
              <c:ext xmlns:c16="http://schemas.microsoft.com/office/drawing/2014/chart" uri="{C3380CC4-5D6E-409C-BE32-E72D297353CC}">
                <c16:uniqueId val="{00000002-3719-4A5D-9472-1B2D4E25D9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'KPI2'!$A$14:$A$19</c:f>
              <c:strCache>
                <c:ptCount val="5"/>
                <c:pt idx="0">
                  <c:v>OP-GMC</c:v>
                </c:pt>
                <c:pt idx="1">
                  <c:v>FM-Group Mediclaim</c:v>
                </c:pt>
                <c:pt idx="2">
                  <c:v>EI- GMC</c:v>
                </c:pt>
                <c:pt idx="3">
                  <c:v>CVP GMC</c:v>
                </c:pt>
                <c:pt idx="4">
                  <c:v>BVGMC</c:v>
                </c:pt>
              </c:strCache>
            </c:strRef>
          </c:cat>
          <c:val>
            <c:numRef>
              <c:f>'KPI2'!$B$14:$B$19</c:f>
              <c:numCache>
                <c:formatCode>General</c:formatCode>
                <c:ptCount val="5"/>
                <c:pt idx="0">
                  <c:v>250000</c:v>
                </c:pt>
                <c:pt idx="1">
                  <c:v>300000</c:v>
                </c:pt>
                <c:pt idx="2">
                  <c:v>100000</c:v>
                </c:pt>
                <c:pt idx="3">
                  <c:v>350000</c:v>
                </c:pt>
                <c:pt idx="4">
                  <c:v>100000</c:v>
                </c:pt>
              </c:numCache>
            </c:numRef>
          </c:val>
          <c:extLst>
            <c:ext xmlns:c16="http://schemas.microsoft.com/office/drawing/2014/chart" uri="{C3380CC4-5D6E-409C-BE32-E72D297353CC}">
              <c16:uniqueId val="{00000000-3719-4A5D-9472-1B2D4E25D99B}"/>
            </c:ext>
          </c:extLst>
        </c:ser>
        <c:dLbls>
          <c:dLblPos val="outEnd"/>
          <c:showLegendKey val="0"/>
          <c:showVal val="1"/>
          <c:showCatName val="0"/>
          <c:showSerName val="0"/>
          <c:showPercent val="0"/>
          <c:showBubbleSize val="0"/>
        </c:dLbls>
        <c:gapWidth val="219"/>
        <c:overlap val="-27"/>
        <c:axId val="949252639"/>
        <c:axId val="949254079"/>
      </c:barChart>
      <c:catAx>
        <c:axId val="9492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254079"/>
        <c:crosses val="autoZero"/>
        <c:auto val="1"/>
        <c:lblAlgn val="ctr"/>
        <c:lblOffset val="100"/>
        <c:noMultiLvlLbl val="0"/>
      </c:catAx>
      <c:valAx>
        <c:axId val="949254079"/>
        <c:scaling>
          <c:orientation val="minMax"/>
        </c:scaling>
        <c:delete val="1"/>
        <c:axPos val="l"/>
        <c:numFmt formatCode="General" sourceLinked="1"/>
        <c:majorTickMark val="none"/>
        <c:minorTickMark val="none"/>
        <c:tickLblPos val="nextTo"/>
        <c:crossAx val="949252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baseline="0">
                <a:solidFill>
                  <a:srgbClr val="FF0000"/>
                </a:solidFill>
              </a:rPr>
              <a:t>Oppty-Product</a:t>
            </a:r>
          </a:p>
          <a:p>
            <a:pPr>
              <a:defRPr/>
            </a:pPr>
            <a:r>
              <a:rPr lang="en-US" sz="1100" b="1" baseline="0">
                <a:solidFill>
                  <a:srgbClr val="FF0000"/>
                </a:solidFill>
              </a:rPr>
              <a:t>Distribution</a:t>
            </a:r>
          </a:p>
        </c:rich>
      </c:tx>
      <c:layout>
        <c:manualLayout>
          <c:xMode val="edge"/>
          <c:yMode val="edge"/>
          <c:x val="5.3138888888888881E-2"/>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27513227513227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9285714285714288E-2"/>
              <c:y val="7.3947667804322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3227513227513227E-2"/>
              <c:y val="-0.11945392491467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5899470899470776E-2"/>
              <c:y val="-3.981797497155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6137566137566078E-2"/>
              <c:y val="7.3947667804323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137566137566078E-2"/>
              <c:y val="7.3947667804323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s>
    <c:plotArea>
      <c:layout>
        <c:manualLayout>
          <c:layoutTarget val="inner"/>
          <c:xMode val="edge"/>
          <c:yMode val="edge"/>
          <c:x val="0.16193861184018665"/>
          <c:y val="0.27079761360887911"/>
          <c:w val="0.39169166354205726"/>
          <c:h val="0.67376313455698589"/>
        </c:manualLayout>
      </c:layout>
      <c:doughnutChart>
        <c:varyColors val="1"/>
        <c:ser>
          <c:idx val="0"/>
          <c:order val="0"/>
          <c:tx>
            <c:strRef>
              <c:f>'KPI2'!$B$26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5B78-4E32-8CE8-7A108ECCB5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5B78-4E32-8CE8-7A108ECCB5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5B78-4E32-8CE8-7A108ECCB5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5B78-4E32-8CE8-7A108ECCB5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5B78-4E32-8CE8-7A108ECCB5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4-5B78-4E32-8CE8-7A108ECCB5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E86-42FA-8661-A2B393F18B10}"/>
              </c:ext>
            </c:extLst>
          </c:dPt>
          <c:dLbls>
            <c:dLbl>
              <c:idx val="0"/>
              <c:layout>
                <c:manualLayout>
                  <c:x val="9.5899470899470776E-2"/>
                  <c:y val="-3.981797497155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78-4E32-8CE8-7A108ECCB566}"/>
                </c:ext>
              </c:extLst>
            </c:dLbl>
            <c:dLbl>
              <c:idx val="1"/>
              <c:layout>
                <c:manualLayout>
                  <c:x val="6.6137566137566078E-2"/>
                  <c:y val="7.3947667804323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B78-4E32-8CE8-7A108ECCB566}"/>
                </c:ext>
              </c:extLst>
            </c:dLbl>
            <c:dLbl>
              <c:idx val="2"/>
              <c:layout>
                <c:manualLayout>
                  <c:x val="-7.275132275132276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78-4E32-8CE8-7A108ECCB566}"/>
                </c:ext>
              </c:extLst>
            </c:dLbl>
            <c:dLbl>
              <c:idx val="3"/>
              <c:layout>
                <c:manualLayout>
                  <c:x val="-1.3227513227513227E-2"/>
                  <c:y val="-0.119453924914675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78-4E32-8CE8-7A108ECCB5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'KPI2'!$A$27:$A$31</c:f>
              <c:strCache>
                <c:ptCount val="4"/>
                <c:pt idx="0">
                  <c:v>Employee Benefits</c:v>
                </c:pt>
                <c:pt idx="1">
                  <c:v>Engineering</c:v>
                </c:pt>
                <c:pt idx="2">
                  <c:v>Liability</c:v>
                </c:pt>
                <c:pt idx="3">
                  <c:v>Miscellaneous</c:v>
                </c:pt>
              </c:strCache>
            </c:strRef>
          </c:cat>
          <c:val>
            <c:numRef>
              <c:f>'KPI2'!$B$27:$B$31</c:f>
              <c:numCache>
                <c:formatCode>General</c:formatCode>
                <c:ptCount val="4"/>
                <c:pt idx="0">
                  <c:v>5</c:v>
                </c:pt>
                <c:pt idx="1">
                  <c:v>3</c:v>
                </c:pt>
                <c:pt idx="2">
                  <c:v>2</c:v>
                </c:pt>
                <c:pt idx="3">
                  <c:v>1</c:v>
                </c:pt>
              </c:numCache>
            </c:numRef>
          </c:val>
          <c:extLst>
            <c:ext xmlns:c16="http://schemas.microsoft.com/office/drawing/2014/chart" uri="{C3380CC4-5D6E-409C-BE32-E72D297353CC}">
              <c16:uniqueId val="{00000000-5B78-4E32-8CE8-7A108ECCB566}"/>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70234163437903596"/>
          <c:y val="0.26602438347083746"/>
          <c:w val="0.26128270424530264"/>
          <c:h val="0.6434916198615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[Insurance_Analytics_XLS.xlsx]KPI3!PivotTable1</c:name>
    <c:fmtId val="0"/>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s>
    <c:plotArea>
      <c:layout>
        <c:manualLayout>
          <c:layoutTarget val="inner"/>
          <c:xMode val="edge"/>
          <c:yMode val="edge"/>
          <c:x val="0.19810382366976856"/>
          <c:y val="7.0028011204481794E-2"/>
          <c:w val="0.6427841406187863"/>
          <c:h val="0.84593837535014005"/>
        </c:manualLayout>
      </c:layout>
      <c:barChart>
        <c:barDir val="bar"/>
        <c:grouping val="clustered"/>
        <c:varyColors val="0"/>
        <c:ser>
          <c:idx val="0"/>
          <c:order val="0"/>
          <c:tx>
            <c:strRef>
              <c:f>'KPI3'!$B$3</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3-CA41-45CD-A949-E56C3E01B2B9}"/>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2-CA41-45CD-A949-E56C3E01B2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'KPI3'!$A$4:$A$7</c:f>
              <c:strCache>
                <c:ptCount val="3"/>
                <c:pt idx="0">
                  <c:v>Archivement</c:v>
                </c:pt>
                <c:pt idx="1">
                  <c:v>Invoice</c:v>
                </c:pt>
                <c:pt idx="2">
                  <c:v>Target</c:v>
                </c:pt>
              </c:strCache>
            </c:strRef>
          </c:cat>
          <c:val>
            <c:numRef>
              <c:f>'KPI3'!$B$4:$B$7</c:f>
              <c:numCache>
                <c:formatCode>0.0,,"M"</c:formatCode>
                <c:ptCount val="3"/>
                <c:pt idx="0">
                  <c:v>3226195.1099999985</c:v>
                </c:pt>
                <c:pt idx="1">
                  <c:v>569815</c:v>
                </c:pt>
                <c:pt idx="2">
                  <c:v>19673793</c:v>
                </c:pt>
              </c:numCache>
            </c:numRef>
          </c:val>
          <c:extLst>
            <c:ext xmlns:c16="http://schemas.microsoft.com/office/drawing/2014/chart" uri="{C3380CC4-5D6E-409C-BE32-E72D297353CC}">
              <c16:uniqueId val="{00000000-CA41-45CD-A949-E56C3E01B2B9}"/>
            </c:ext>
          </c:extLst>
        </c:ser>
        <c:dLbls>
          <c:dLblPos val="outEnd"/>
          <c:showLegendKey val="0"/>
          <c:showVal val="1"/>
          <c:showCatName val="0"/>
          <c:showSerName val="0"/>
          <c:showPercent val="0"/>
          <c:showBubbleSize val="0"/>
        </c:dLbls>
        <c:gapWidth val="182"/>
        <c:axId val="750702175"/>
        <c:axId val="750716575"/>
      </c:barChart>
      <c:catAx>
        <c:axId val="75070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716575"/>
        <c:crosses val="autoZero"/>
        <c:auto val="1"/>
        <c:lblAlgn val="ctr"/>
        <c:lblOffset val="100"/>
        <c:noMultiLvlLbl val="0"/>
      </c:catAx>
      <c:valAx>
        <c:axId val="750716575"/>
        <c:scaling>
          <c:orientation val="minMax"/>
        </c:scaling>
        <c:delete val="1"/>
        <c:axPos val="b"/>
        <c:numFmt formatCode="0.0,,&quot;M&quot;" sourceLinked="1"/>
        <c:majorTickMark val="none"/>
        <c:minorTickMark val="none"/>
        <c:tickLblPos val="nextTo"/>
        <c:crossAx val="750702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[Insurance_Analytics_XLS.xlsx]KPI3!PivotTable2</c:name>
    <c:fmtId val="2"/>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s>
    <c:plotArea>
      <c:layout/>
      <c:barChart>
        <c:barDir val="bar"/>
        <c:grouping val="clustered"/>
        <c:varyColors val="0"/>
        <c:ser>
          <c:idx val="0"/>
          <c:order val="0"/>
          <c:tx>
            <c:strRef>
              <c:f>'KPI3'!$B$15</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3-2897-496B-99A9-8E5FE368AF37}"/>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2-2897-496B-99A9-8E5FE368A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'KPI3'!$A$16:$A$19</c:f>
              <c:strCache>
                <c:ptCount val="3"/>
                <c:pt idx="0">
                  <c:v>Archivement</c:v>
                </c:pt>
                <c:pt idx="1">
                  <c:v>Invoice</c:v>
                </c:pt>
                <c:pt idx="2">
                  <c:v>Target</c:v>
                </c:pt>
              </c:strCache>
            </c:strRef>
          </c:cat>
          <c:val>
            <c:numRef>
              <c:f>'KPI3'!$B$16:$B$19</c:f>
              <c:numCache>
                <c:formatCode>0.0,,"M"</c:formatCode>
                <c:ptCount val="3"/>
                <c:pt idx="0">
                  <c:v>13041253.300000001</c:v>
                </c:pt>
                <c:pt idx="1">
                  <c:v>2853842</c:v>
                </c:pt>
                <c:pt idx="2">
                  <c:v>20083111</c:v>
                </c:pt>
              </c:numCache>
            </c:numRef>
          </c:val>
          <c:extLst>
            <c:ext xmlns:c16="http://schemas.microsoft.com/office/drawing/2014/chart" uri="{C3380CC4-5D6E-409C-BE32-E72D297353CC}">
              <c16:uniqueId val="{00000000-2897-496B-99A9-8E5FE368AF37}"/>
            </c:ext>
          </c:extLst>
        </c:ser>
        <c:dLbls>
          <c:dLblPos val="outEnd"/>
          <c:showLegendKey val="0"/>
          <c:showVal val="1"/>
          <c:showCatName val="0"/>
          <c:showSerName val="0"/>
          <c:showPercent val="0"/>
          <c:showBubbleSize val="0"/>
        </c:dLbls>
        <c:gapWidth val="182"/>
        <c:axId val="750755455"/>
        <c:axId val="750756415"/>
      </c:barChart>
      <c:catAx>
        <c:axId val="75075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756415"/>
        <c:crosses val="autoZero"/>
        <c:auto val="1"/>
        <c:lblAlgn val="ctr"/>
        <c:lblOffset val="100"/>
        <c:noMultiLvlLbl val="0"/>
      </c:catAx>
      <c:valAx>
        <c:axId val="750756415"/>
        <c:scaling>
          <c:orientation val="minMax"/>
        </c:scaling>
        <c:delete val="1"/>
        <c:axPos val="b"/>
        <c:numFmt formatCode="0.0,,&quot;M&quot;" sourceLinked="1"/>
        <c:majorTickMark val="none"/>
        <c:minorTickMark val="none"/>
        <c:tickLblPos val="nextTo"/>
        <c:crossAx val="750755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[Insurance_Analytics_XLS.xlsx]KPI3!PivotTable3</c:name>
    <c:fmtId val="4"/>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s>
    <c:plotArea>
      <c:layout>
        <c:manualLayout>
          <c:layoutTarget val="inner"/>
          <c:xMode val="edge"/>
          <c:yMode val="edge"/>
          <c:x val="0.19698459302756646"/>
          <c:y val="7.183908045977011E-2"/>
          <c:w val="0.64480230931585525"/>
          <c:h val="0.84195402298850575"/>
        </c:manualLayout>
      </c:layout>
      <c:barChart>
        <c:barDir val="bar"/>
        <c:grouping val="clustered"/>
        <c:varyColors val="0"/>
        <c:ser>
          <c:idx val="0"/>
          <c:order val="0"/>
          <c:tx>
            <c:strRef>
              <c:f>'KPI3'!$B$25</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3-E584-494F-9E59-CFBBE2EF58D5}"/>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2-E584-494F-9E59-CFBBE2EF58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'KPI3'!$A$26:$A$29</c:f>
              <c:strCache>
                <c:ptCount val="3"/>
                <c:pt idx="0">
                  <c:v>Archivement</c:v>
                </c:pt>
                <c:pt idx="1">
                  <c:v>Invoice</c:v>
                </c:pt>
                <c:pt idx="2">
                  <c:v>Target</c:v>
                </c:pt>
              </c:strCache>
            </c:strRef>
          </c:cat>
          <c:val>
            <c:numRef>
              <c:f>'KPI3'!$B$26:$B$29</c:f>
              <c:numCache>
                <c:formatCode>0.0,,"M"</c:formatCode>
                <c:ptCount val="3"/>
                <c:pt idx="0">
                  <c:v>18507270.640000015</c:v>
                </c:pt>
                <c:pt idx="1">
                  <c:v>8244310</c:v>
                </c:pt>
                <c:pt idx="2">
                  <c:v>12319455</c:v>
                </c:pt>
              </c:numCache>
            </c:numRef>
          </c:val>
          <c:extLst>
            <c:ext xmlns:c16="http://schemas.microsoft.com/office/drawing/2014/chart" uri="{C3380CC4-5D6E-409C-BE32-E72D297353CC}">
              <c16:uniqueId val="{00000000-E584-494F-9E59-CFBBE2EF58D5}"/>
            </c:ext>
          </c:extLst>
        </c:ser>
        <c:dLbls>
          <c:dLblPos val="outEnd"/>
          <c:showLegendKey val="0"/>
          <c:showVal val="1"/>
          <c:showCatName val="0"/>
          <c:showSerName val="0"/>
          <c:showPercent val="0"/>
          <c:showBubbleSize val="0"/>
        </c:dLbls>
        <c:gapWidth val="182"/>
        <c:axId val="884769263"/>
        <c:axId val="884778863"/>
      </c:barChart>
      <c:catAx>
        <c:axId val="88476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78863"/>
        <c:crosses val="autoZero"/>
        <c:auto val="1"/>
        <c:lblAlgn val="ctr"/>
        <c:lblOffset val="100"/>
        <c:noMultiLvlLbl val="0"/>
      </c:catAx>
      <c:valAx>
        <c:axId val="884778863"/>
        <c:scaling>
          <c:orientation val="minMax"/>
        </c:scaling>
        <c:delete val="1"/>
        <c:axPos val="b"/>
        <c:numFmt formatCode="0.0,,&quot;M&quot;" sourceLinked="1"/>
        <c:majorTickMark val="none"/>
        <c:minorTickMark val="none"/>
        <c:tickLblPos val="nextTo"/>
        <c:crossAx val="884769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[Insurance_Analytics_XLS.xlsx]KPI5!PivotTable3</c:name>
    <c:fmtId val="0"/>
  </c:pivotSource>
  <c:chart>
    <c:title>
      <c:tx>
        <c:rich>
          <a:bodyPr rot="0" spcFirstLastPara="1" vertOverflow="ellipsis" vert="horz" wrap="square" anchor="ctr" anchorCtr="1"/>
          <a:lstStyle/>
          <a:p>
            <a:pPr algn="ctr">
              <a:defRPr sz="1400" b="0" i="0" u="none" strike="noStrike" kern="1200" spc="0" baseline="0">
                <a:solidFill>
                  <a:srgbClr val="FF0000"/>
                </a:solidFill>
                <a:latin typeface="+mn-lt"/>
                <a:ea typeface="+mn-ea"/>
                <a:cs typeface="+mn-cs"/>
              </a:defRPr>
            </a:pPr>
            <a:r>
              <a:rPr lang="en-US" b="1" baseline="0">
                <a:solidFill>
                  <a:srgbClr val="FF0000"/>
                </a:solidFill>
              </a:rPr>
              <a:t>No Of Meeting By Acct Exec</a:t>
            </a:r>
          </a:p>
        </c:rich>
      </c:tx>
      <c:layout>
        <c:manualLayout>
          <c:xMode val="edge"/>
          <c:yMode val="edge"/>
          <c:x val="4.9437445319335062E-2"/>
          <c:y val="8.333333333333332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E63E"/>
          </a:solidFill>
          <a:ln>
            <a:noFill/>
          </a:ln>
          <a:effectLst/>
        </c:spPr>
      </c:pivotFmt>
      <c:pivotFmt>
        <c:idx val="2"/>
        <c:spPr>
          <a:solidFill>
            <a:srgbClr val="EAE63E"/>
          </a:solidFill>
          <a:ln>
            <a:noFill/>
          </a:ln>
          <a:effectLst/>
        </c:spPr>
      </c:pivotFmt>
      <c:pivotFmt>
        <c:idx val="3"/>
        <c:spPr>
          <a:solidFill>
            <a:schemeClr val="accent6">
              <a:lumMod val="50000"/>
            </a:schemeClr>
          </a:solidFill>
          <a:ln>
            <a:noFill/>
          </a:ln>
          <a:effectLst/>
        </c:spPr>
      </c:pivotFmt>
      <c:pivotFmt>
        <c:idx val="4"/>
        <c:spPr>
          <a:solidFill>
            <a:srgbClr val="359123"/>
          </a:solidFill>
          <a:ln>
            <a:noFill/>
          </a:ln>
          <a:effectLst/>
        </c:spPr>
      </c:pivotFmt>
      <c:pivotFmt>
        <c:idx val="5"/>
        <c:spPr>
          <a:solidFill>
            <a:srgbClr val="359123"/>
          </a:solidFill>
          <a:ln>
            <a:noFill/>
          </a:ln>
          <a:effectLst/>
        </c:spPr>
      </c:pivotFmt>
      <c:pivotFmt>
        <c:idx val="6"/>
        <c:spPr>
          <a:solidFill>
            <a:srgbClr val="359123"/>
          </a:solidFill>
          <a:ln>
            <a:noFill/>
          </a:ln>
          <a:effectLst/>
        </c:spPr>
      </c:pivotFmt>
      <c:pivotFmt>
        <c:idx val="7"/>
        <c:spPr>
          <a:solidFill>
            <a:srgbClr val="BFBB15"/>
          </a:solidFill>
          <a:ln>
            <a:noFill/>
          </a:ln>
          <a:effectLst/>
        </c:spPr>
      </c:pivotFmt>
      <c:pivotFmt>
        <c:idx val="8"/>
        <c:spPr>
          <a:solidFill>
            <a:srgbClr val="BFBB15"/>
          </a:solidFill>
          <a:ln>
            <a:noFill/>
          </a:ln>
          <a:effectLst/>
        </c:spPr>
      </c:pivotFmt>
    </c:pivotFmts>
    <c:plotArea>
      <c:layout/>
      <c:barChart>
        <c:barDir val="bar"/>
        <c:grouping val="clustered"/>
        <c:varyColors val="0"/>
        <c:ser>
          <c:idx val="0"/>
          <c:order val="0"/>
          <c:tx>
            <c:strRef>
              <c:f>'KPI5'!$B$3</c:f>
              <c:strCache>
                <c:ptCount val="1"/>
                <c:pt idx="0">
                  <c:v>Total</c:v>
                </c:pt>
              </c:strCache>
            </c:strRef>
          </c:tx>
          <c:spPr>
            <a:solidFill>
              <a:schemeClr val="bg2">
                <a:lumMod val="10000"/>
              </a:schemeClr>
            </a:solidFill>
            <a:ln>
              <a:noFill/>
            </a:ln>
            <a:effectLst/>
          </c:spPr>
          <c:invertIfNegative val="0"/>
          <c:dPt>
            <c:idx val="0"/>
            <c:invertIfNegative val="0"/>
            <c:bubble3D val="0"/>
            <c:spPr>
              <a:solidFill>
                <a:srgbClr val="EAE63E"/>
              </a:solidFill>
              <a:ln>
                <a:noFill/>
              </a:ln>
              <a:effectLst/>
            </c:spPr>
            <c:extLst>
              <c:ext xmlns:c16="http://schemas.microsoft.com/office/drawing/2014/chart" uri="{C3380CC4-5D6E-409C-BE32-E72D297353CC}">
                <c16:uniqueId val="{00000001-B1AB-46A2-81EF-A658387257F3}"/>
              </c:ext>
            </c:extLst>
          </c:dPt>
          <c:dPt>
            <c:idx val="1"/>
            <c:invertIfNegative val="0"/>
            <c:bubble3D val="0"/>
            <c:spPr>
              <a:solidFill>
                <a:srgbClr val="EAE63E"/>
              </a:solidFill>
              <a:ln>
                <a:noFill/>
              </a:ln>
              <a:effectLst/>
            </c:spPr>
            <c:extLst>
              <c:ext xmlns:c16="http://schemas.microsoft.com/office/drawing/2014/chart" uri="{C3380CC4-5D6E-409C-BE32-E72D297353CC}">
                <c16:uniqueId val="{00000000-B1AB-46A2-81EF-A658387257F3}"/>
              </c:ext>
            </c:extLst>
          </c:dPt>
          <c:dPt>
            <c:idx val="2"/>
            <c:invertIfNegative val="0"/>
            <c:bubble3D val="0"/>
            <c:spPr>
              <a:solidFill>
                <a:srgbClr val="BFBB15"/>
              </a:solidFill>
              <a:ln>
                <a:noFill/>
              </a:ln>
              <a:effectLst/>
            </c:spPr>
            <c:extLst>
              <c:ext xmlns:c16="http://schemas.microsoft.com/office/drawing/2014/chart" uri="{C3380CC4-5D6E-409C-BE32-E72D297353CC}">
                <c16:uniqueId val="{00000007-B1AB-46A2-81EF-A658387257F3}"/>
              </c:ext>
            </c:extLst>
          </c:dPt>
          <c:dPt>
            <c:idx val="3"/>
            <c:invertIfNegative val="0"/>
            <c:bubble3D val="0"/>
            <c:spPr>
              <a:solidFill>
                <a:srgbClr val="BFBB15"/>
              </a:solidFill>
              <a:ln>
                <a:noFill/>
              </a:ln>
              <a:effectLst/>
            </c:spPr>
            <c:extLst>
              <c:ext xmlns:c16="http://schemas.microsoft.com/office/drawing/2014/chart" uri="{C3380CC4-5D6E-409C-BE32-E72D297353CC}">
                <c16:uniqueId val="{00000006-B1AB-46A2-81EF-A658387257F3}"/>
              </c:ext>
            </c:extLst>
          </c:dPt>
          <c:dPt>
            <c:idx val="4"/>
            <c:invertIfNegative val="0"/>
            <c:bubble3D val="0"/>
            <c:spPr>
              <a:solidFill>
                <a:srgbClr val="359123"/>
              </a:solidFill>
              <a:ln>
                <a:noFill/>
              </a:ln>
              <a:effectLst/>
            </c:spPr>
            <c:extLst>
              <c:ext xmlns:c16="http://schemas.microsoft.com/office/drawing/2014/chart" uri="{C3380CC4-5D6E-409C-BE32-E72D297353CC}">
                <c16:uniqueId val="{00000005-B1AB-46A2-81EF-A658387257F3}"/>
              </c:ext>
            </c:extLst>
          </c:dPt>
          <c:dPt>
            <c:idx val="5"/>
            <c:invertIfNegative val="0"/>
            <c:bubble3D val="0"/>
            <c:spPr>
              <a:solidFill>
                <a:srgbClr val="359123"/>
              </a:solidFill>
              <a:ln>
                <a:noFill/>
              </a:ln>
              <a:effectLst/>
            </c:spPr>
            <c:extLst>
              <c:ext xmlns:c16="http://schemas.microsoft.com/office/drawing/2014/chart" uri="{C3380CC4-5D6E-409C-BE32-E72D297353CC}">
                <c16:uniqueId val="{00000004-B1AB-46A2-81EF-A658387257F3}"/>
              </c:ext>
            </c:extLst>
          </c:dPt>
          <c:dPt>
            <c:idx val="6"/>
            <c:invertIfNegative val="0"/>
            <c:bubble3D val="0"/>
            <c:spPr>
              <a:solidFill>
                <a:srgbClr val="359123"/>
              </a:solidFill>
              <a:ln>
                <a:noFill/>
              </a:ln>
              <a:effectLst/>
            </c:spPr>
            <c:extLst>
              <c:ext xmlns:c16="http://schemas.microsoft.com/office/drawing/2014/chart" uri="{C3380CC4-5D6E-409C-BE32-E72D297353CC}">
                <c16:uniqueId val="{00000003-B1AB-46A2-81EF-A658387257F3}"/>
              </c:ext>
            </c:extLst>
          </c:dPt>
          <c:dPt>
            <c:idx val="7"/>
            <c:invertIfNegative val="0"/>
            <c:bubble3D val="0"/>
            <c:spPr>
              <a:solidFill>
                <a:schemeClr val="accent6">
                  <a:lumMod val="50000"/>
                </a:schemeClr>
              </a:solidFill>
              <a:ln>
                <a:noFill/>
              </a:ln>
              <a:effectLst/>
            </c:spPr>
            <c:extLst>
              <c:ext xmlns:c16="http://schemas.microsoft.com/office/drawing/2014/chart" uri="{C3380CC4-5D6E-409C-BE32-E72D297353CC}">
                <c16:uniqueId val="{00000002-B1AB-46A2-81EF-A658387257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'KPI5'!$A$4:$A$13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'KPI5'!$B$4:$B$13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A0F4-4FFC-97B3-E985B942C25A}"/>
            </c:ext>
          </c:extLst>
        </c:ser>
        <c:dLbls>
          <c:dLblPos val="outEnd"/>
          <c:showLegendKey val="0"/>
          <c:showVal val="1"/>
          <c:showCatName val="0"/>
          <c:showSerName val="0"/>
          <c:showPercent val="0"/>
          <c:showBubbleSize val="0"/>
        </c:dLbls>
        <c:gapWidth val="80"/>
        <c:axId val="579342288"/>
        <c:axId val="579343728"/>
      </c:barChart>
      <c:catAx>
        <c:axId val="579342288"/>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43728"/>
        <c:crosses val="autoZero"/>
        <c:auto val="1"/>
        <c:lblAlgn val="ctr"/>
        <c:lblOffset val="100"/>
        <c:noMultiLvlLbl val="0"/>
      </c:catAx>
      <c:valAx>
        <c:axId val="579343728"/>
        <c:scaling>
          <c:orientation val="minMax"/>
        </c:scaling>
        <c:delete val="1"/>
        <c:axPos val="b"/>
        <c:numFmt formatCode="General" sourceLinked="1"/>
        <c:majorTickMark val="none"/>
        <c:minorTickMark val="none"/>
        <c:tickLblPos val="nextTo"/>
        <c:crossAx val="579342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[Insurance_Analytics_XLS.xlsx]KPI3!PivotTable1</c:name>
    <c:fmtId val="5"/>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
        <c:idx val="3"/>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c:spPr>
      </c:pivotFmt>
      <c:pivotFmt>
        <c:idx val="5"/>
        <c:spPr>
          <a:solidFill>
            <a:srgbClr val="FFC000"/>
          </a:solidFill>
          <a:ln>
            <a:solidFill>
              <a:schemeClr val="tx1"/>
            </a:solidFill>
          </a:ln>
          <a:effectLst/>
        </c:spPr>
      </c:pivotFmt>
      <c:pivotFmt>
        <c:idx val="6"/>
        <c:spPr>
          <a:solidFill>
            <a:schemeClr val="bg1">
              <a:lumMod val="50000"/>
            </a:schemeClr>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00B050"/>
          </a:solidFill>
          <a:ln>
            <a:solidFill>
              <a:schemeClr val="tx1"/>
            </a:solidFill>
          </a:ln>
          <a:effectLst/>
        </c:spPr>
      </c:pivotFmt>
      <c:pivotFmt>
        <c:idx val="8"/>
        <c:spPr>
          <a:solidFill>
            <a:srgbClr val="FFC000"/>
          </a:solidFill>
          <a:ln>
            <a:solidFill>
              <a:schemeClr val="tx1"/>
            </a:solidFill>
          </a:ln>
          <a:effectLst/>
        </c:spPr>
      </c:pivotFmt>
    </c:pivotFmts>
    <c:plotArea>
      <c:layout>
        <c:manualLayout>
          <c:layoutTarget val="inner"/>
          <c:xMode val="edge"/>
          <c:yMode val="edge"/>
          <c:x val="0.23282604589199071"/>
          <c:y val="8.4033613445378158E-2"/>
          <c:w val="0.6427841406187863"/>
          <c:h val="0.84593837535014005"/>
        </c:manualLayout>
      </c:layout>
      <c:barChart>
        <c:barDir val="bar"/>
        <c:grouping val="clustered"/>
        <c:varyColors val="0"/>
        <c:ser>
          <c:idx val="0"/>
          <c:order val="0"/>
          <c:tx>
            <c:strRef>
              <c:f>'KPI3'!$B$3</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1-D431-41E7-9781-A16B92D9AF3A}"/>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3-D431-41E7-9781-A16B92D9AF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'KPI3'!$A$4:$A$7</c:f>
              <c:strCache>
                <c:ptCount val="3"/>
                <c:pt idx="0">
                  <c:v>Archivement</c:v>
                </c:pt>
                <c:pt idx="1">
                  <c:v>Invoice</c:v>
                </c:pt>
                <c:pt idx="2">
                  <c:v>Target</c:v>
                </c:pt>
              </c:strCache>
            </c:strRef>
          </c:cat>
          <c:val>
            <c:numRef>
              <c:f>'KPI3'!$B$4:$B$7</c:f>
              <c:numCache>
                <c:formatCode>0.0,,"M"</c:formatCode>
                <c:ptCount val="3"/>
                <c:pt idx="0">
                  <c:v>3226195.1099999985</c:v>
                </c:pt>
                <c:pt idx="1">
                  <c:v>569815</c:v>
                </c:pt>
                <c:pt idx="2">
                  <c:v>19673793</c:v>
                </c:pt>
              </c:numCache>
            </c:numRef>
          </c:val>
          <c:extLst>
            <c:ext xmlns:c16="http://schemas.microsoft.com/office/drawing/2014/chart" uri="{C3380CC4-5D6E-409C-BE32-E72D297353CC}">
              <c16:uniqueId val="{00000004-D431-41E7-9781-A16B92D9AF3A}"/>
            </c:ext>
          </c:extLst>
        </c:ser>
        <c:dLbls>
          <c:dLblPos val="outEnd"/>
          <c:showLegendKey val="0"/>
          <c:showVal val="1"/>
          <c:showCatName val="0"/>
          <c:showSerName val="0"/>
          <c:showPercent val="0"/>
          <c:showBubbleSize val="0"/>
        </c:dLbls>
        <c:gapWidth val="182"/>
        <c:axId val="750702175"/>
        <c:axId val="750716575"/>
      </c:barChart>
      <c:catAx>
        <c:axId val="75070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716575"/>
        <c:crosses val="autoZero"/>
        <c:auto val="1"/>
        <c:lblAlgn val="ctr"/>
        <c:lblOffset val="100"/>
        <c:noMultiLvlLbl val="0"/>
      </c:catAx>
      <c:valAx>
        <c:axId val="750716575"/>
        <c:scaling>
          <c:orientation val="minMax"/>
        </c:scaling>
        <c:delete val="1"/>
        <c:axPos val="b"/>
        <c:numFmt formatCode="0.0,,&quot;M&quot;" sourceLinked="1"/>
        <c:majorTickMark val="none"/>
        <c:minorTickMark val="none"/>
        <c:tickLblPos val="nextTo"/>
        <c:crossAx val="750702175"/>
        <c:crosses val="autoZero"/>
        <c:crossBetween val="between"/>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series layoutId="funnel" uniqueId="{4E0601BA-BA9F-40E2-AA5B-754DF58D4F93}">
          <cx:tx>
            <cx:txData>
              <cx:f>_xlchart.v2.1</cx:f>
              <cx:v>Revenue Amount</cx:v>
            </cx:txData>
          </cx:tx>
          <cx:spPr>
            <a:solidFill>
              <a:schemeClr val="accent4">
                <a:lumMod val="40000"/>
                <a:lumOff val="60000"/>
              </a:schemeClr>
            </a:solidFill>
          </cx:spPr>
          <cx:dataId val="0"/>
        </cx:series>
      </cx:plotAreaRegion>
      <cx:axis id="0">
        <cx:catScaling gapWidth="0.0599999987"/>
        <cx:tickLabels/>
        <cx:txPr>
          <a:bodyPr spcFirstLastPara="1" vertOverflow="ellipsis" horzOverflow="overflow" wrap="square" lIns="0" tIns="0" rIns="0" bIns="0" anchor="ctr" anchorCtr="1"/>
          <a:lstStyle/>
          <a:p>
            <a:pPr algn="ctr" rtl="0">
              <a:defRPr baseline="0">
                <a:solidFill>
                  <a:schemeClr val="tx1"/>
                </a:solidFill>
              </a:defRPr>
            </a:pPr>
            <a:endParaRPr lang="en-US" sz="900" b="0" i="0" u="none" strike="noStrike" baseline="0">
              <a:solidFill>
                <a:schemeClr val="tx1"/>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series layoutId="funnel" uniqueId="{4E0601BA-BA9F-40E2-AA5B-754DF58D4F93}">
          <cx:tx>
            <cx:txData>
              <cx:f>_xlchart.v2.4</cx:f>
              <cx:v>Revenue Amount</cx:v>
            </cx:txData>
          </cx:tx>
          <cx:spPr>
            <a:solidFill>
              <a:schemeClr val="accent4">
                <a:lumMod val="40000"/>
                <a:lumOff val="60000"/>
              </a:schemeClr>
            </a:solidFill>
          </cx:spPr>
          <cx:dataId val="0"/>
        </cx:series>
      </cx:plotAreaRegion>
      <cx:axis id="0">
        <cx:catScaling gapWidth="0.0599999987"/>
        <cx:tickLabels/>
        <cx:txPr>
          <a:bodyPr spcFirstLastPara="1" vertOverflow="ellipsis" horzOverflow="overflow" wrap="square" lIns="0" tIns="0" rIns="0" bIns="0" anchor="ctr" anchorCtr="1"/>
          <a:lstStyle/>
          <a:p>
            <a:pPr algn="ctr" rtl="0">
              <a:defRPr baseline="0">
                <a:solidFill>
                  <a:schemeClr val="tx1"/>
                </a:solidFill>
              </a:defRPr>
            </a:pPr>
            <a:endParaRPr lang="en-US" sz="900" b="0" i="0" u="none" strike="noStrike" baseline="0">
              <a:solidFill>
                <a:schemeClr val="tx1"/>
              </a:solidFill>
              <a:latin typeface="Calibri" panose="020F0502020204030204"/>
            </a:endParaRPr>
          </a:p>
        </cx:txPr>
      </cx:axis>
    </cx:plotArea>
  </cx:chart>
  <cx:spPr>
    <a:solidFill>
      <a:schemeClr val="bg1">
        <a:lumMod val="9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441960</xdr:colOff>
      <xdr:row>3</xdr:row>
      <xdr:rowOff>144780</xdr:rowOff>
    </xdr:from>
    <xdr:to>
      <xdr:col>14</xdr:col>
      <xdr:colOff>137160</xdr:colOff>
      <xdr:row>18</xdr:row>
      <xdr:rowOff>144780</xdr:rowOff>
    </xdr:to>
    <xdr:graphicFrame macro="">
      <xdr:nvGraphicFramePr>
        <xdr:cNvPr id="3" name="Chart 2">
          <a:extLst>
            <a:ext uri="{FF2B5EF4-FFF2-40B4-BE49-F238E27FC236}">
              <a16:creationId xmlns:a16="http://schemas.microsoft.com/office/drawing/2014/main" id="{FACA8D04-57E3-2EE2-5481-E93229D59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0</xdr:row>
      <xdr:rowOff>160020</xdr:rowOff>
    </xdr:from>
    <xdr:to>
      <xdr:col>9</xdr:col>
      <xdr:colOff>556260</xdr:colOff>
      <xdr:row>11</xdr:row>
      <xdr:rowOff>30480</xdr:rowOff>
    </xdr:to>
    <xdr:graphicFrame macro="">
      <xdr:nvGraphicFramePr>
        <xdr:cNvPr id="3" name="Chart 2">
          <a:extLst>
            <a:ext uri="{FF2B5EF4-FFF2-40B4-BE49-F238E27FC236}">
              <a16:creationId xmlns:a16="http://schemas.microsoft.com/office/drawing/2014/main" id="{84F07B34-AD62-715E-A7CA-645A44C9B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12</xdr:row>
      <xdr:rowOff>45720</xdr:rowOff>
    </xdr:from>
    <xdr:to>
      <xdr:col>10</xdr:col>
      <xdr:colOff>213360</xdr:colOff>
      <xdr:row>23</xdr:row>
      <xdr:rowOff>15240</xdr:rowOff>
    </xdr:to>
    <xdr:graphicFrame macro="">
      <xdr:nvGraphicFramePr>
        <xdr:cNvPr id="4" name="Chart 3">
          <a:extLst>
            <a:ext uri="{FF2B5EF4-FFF2-40B4-BE49-F238E27FC236}">
              <a16:creationId xmlns:a16="http://schemas.microsoft.com/office/drawing/2014/main" id="{8F65910A-D26F-F614-F8EE-9EE1FB8D8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579120</xdr:colOff>
      <xdr:row>24</xdr:row>
      <xdr:rowOff>7620</xdr:rowOff>
    </xdr:from>
    <xdr:to>
      <xdr:col>9</xdr:col>
      <xdr:colOff>152400</xdr:colOff>
      <xdr:row>36</xdr:row>
      <xdr:rowOff>45720</xdr:rowOff>
    </xdr:to>
    <xdr:graphicFrame macro="">
      <xdr:nvGraphicFramePr>
        <xdr:cNvPr id="5" name="Chart 4">
          <a:extLst>
            <a:ext uri="{FF2B5EF4-FFF2-40B4-BE49-F238E27FC236}">
              <a16:creationId xmlns:a16="http://schemas.microsoft.com/office/drawing/2014/main" id="{55445ECC-C190-7D3F-14BD-EE21DDD61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426720</xdr:colOff>
      <xdr:row>30</xdr:row>
      <xdr:rowOff>22860</xdr:rowOff>
    </xdr:from>
    <xdr:to>
      <xdr:col>5</xdr:col>
      <xdr:colOff>411480</xdr:colOff>
      <xdr:row>32</xdr:row>
      <xdr:rowOff>38100</xdr:rowOff>
    </xdr:to>
    <xdr:sp macro="" textlink="">
      <xdr:nvSpPr>
        <xdr:cNvPr id="6" name="Oval 5">
          <a:extLst>
            <a:ext uri="{FF2B5EF4-FFF2-40B4-BE49-F238E27FC236}">
              <a16:creationId xmlns:a16="http://schemas.microsoft.com/office/drawing/2014/main" id="{5E69A7E4-02D7-E79B-2706-931BB6E90CAA}"/>
            </a:ext>
          </a:extLst>
        </xdr:cNvPr>
        <xdr:cNvSpPr/>
      </xdr:nvSpPr>
      <xdr:spPr>
        <a:xfrm>
          <a:off x="4015740" y="5509260"/>
          <a:ext cx="594360" cy="3810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49</a:t>
          </a:r>
        </a:p>
      </xdr:txBody>
    </xdr:sp>
    <xdr:clientData/>
  </xdr:twoCellAnchor>
  <xdr:twoCellAnchor editAs="oneCell">
    <xdr:from>
      <xdr:col>10</xdr:col>
      <xdr:colOff>365760</xdr:colOff>
      <xdr:row>1</xdr:row>
      <xdr:rowOff>114301</xdr:rowOff>
    </xdr:from>
    <xdr:to>
      <xdr:col>13</xdr:col>
      <xdr:colOff>365760</xdr:colOff>
      <xdr:row>11</xdr:row>
      <xdr:rowOff>1</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E4C53FAA-DE66-E2C0-4F8D-E8F9C56B18AE}"/>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7612380" y="29718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144780</xdr:rowOff>
    </xdr:from>
    <xdr:to>
      <xdr:col>10</xdr:col>
      <xdr:colOff>365760</xdr:colOff>
      <xdr:row>10</xdr:row>
      <xdr:rowOff>129540</xdr:rowOff>
    </xdr:to>
    <xdr:graphicFrame macro="">
      <xdr:nvGraphicFramePr>
        <xdr:cNvPr id="2" name="Chart 1">
          <a:extLst>
            <a:ext uri="{FF2B5EF4-FFF2-40B4-BE49-F238E27FC236}">
              <a16:creationId xmlns:a16="http://schemas.microsoft.com/office/drawing/2014/main" id="{A5C407CE-E1EA-6BB9-2CF9-FD5F8CC8E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11</xdr:row>
      <xdr:rowOff>167640</xdr:rowOff>
    </xdr:from>
    <xdr:to>
      <xdr:col>10</xdr:col>
      <xdr:colOff>396240</xdr:colOff>
      <xdr:row>21</xdr:row>
      <xdr:rowOff>160020</xdr:rowOff>
    </xdr:to>
    <xdr:graphicFrame macro="">
      <xdr:nvGraphicFramePr>
        <xdr:cNvPr id="3" name="Chart 2">
          <a:extLst>
            <a:ext uri="{FF2B5EF4-FFF2-40B4-BE49-F238E27FC236}">
              <a16:creationId xmlns:a16="http://schemas.microsoft.com/office/drawing/2014/main" id="{2C9A184D-3A2D-833B-6B13-4EAACF136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563880</xdr:colOff>
      <xdr:row>23</xdr:row>
      <xdr:rowOff>38100</xdr:rowOff>
    </xdr:from>
    <xdr:to>
      <xdr:col>10</xdr:col>
      <xdr:colOff>342900</xdr:colOff>
      <xdr:row>32</xdr:row>
      <xdr:rowOff>160020</xdr:rowOff>
    </xdr:to>
    <xdr:graphicFrame macro="">
      <xdr:nvGraphicFramePr>
        <xdr:cNvPr id="4" name="Chart 3">
          <a:extLst>
            <a:ext uri="{FF2B5EF4-FFF2-40B4-BE49-F238E27FC236}">
              <a16:creationId xmlns:a16="http://schemas.microsoft.com/office/drawing/2014/main" id="{87E12951-CD2D-CE69-F018-16B0A4CB3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251460</xdr:colOff>
      <xdr:row>5</xdr:row>
      <xdr:rowOff>76201</xdr:rowOff>
    </xdr:from>
    <xdr:to>
      <xdr:col>14</xdr:col>
      <xdr:colOff>251460</xdr:colOff>
      <xdr:row>12</xdr:row>
      <xdr:rowOff>76201</xdr:rowOff>
    </xdr:to>
    <mc:AlternateContent xmlns:mc="http://schemas.openxmlformats.org/markup-compatibility/2006" xmlns:a14="http://schemas.microsoft.com/office/drawing/2010/main">
      <mc:Choice Requires="a14">
        <xdr:graphicFrame macro="">
          <xdr:nvGraphicFramePr>
            <xdr:cNvPr id="5" name="Name">
              <a:extLst>
                <a:ext uri="{FF2B5EF4-FFF2-40B4-BE49-F238E27FC236}">
                  <a16:creationId xmlns:a16="http://schemas.microsoft.com/office/drawing/2014/main" id="{15BED892-0D6A-87FE-42EB-829B7F170EA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604760" y="99060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91440</xdr:colOff>
      <xdr:row>2</xdr:row>
      <xdr:rowOff>102870</xdr:rowOff>
    </xdr:from>
    <xdr:to>
      <xdr:col>12</xdr:col>
      <xdr:colOff>396240</xdr:colOff>
      <xdr:row>17</xdr:row>
      <xdr:rowOff>102870</xdr:rowOff>
    </xdr:to>
    <mc:AlternateContent xmlns:mc="http://schemas.openxmlformats.org/markup-compatibility/2006">
      <mc:Choice xmlns="" xmlns:cx2="http://schemas.microsoft.com/office/drawing/2015/10/21/chartex" Requires="cx2">
        <xdr:graphicFrame macro="">
          <xdr:nvGraphicFramePr>
            <xdr:cNvPr id="2" name="Chart 1">
              <a:extLst>
                <a:ext uri="{FF2B5EF4-FFF2-40B4-BE49-F238E27FC236}">
                  <a16:creationId xmlns:a16="http://schemas.microsoft.com/office/drawing/2014/main" id="{4ADFAFB5-1712-42D7-F83E-5E80D94EA6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4632960" y="4686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563880</xdr:colOff>
      <xdr:row>2</xdr:row>
      <xdr:rowOff>160020</xdr:rowOff>
    </xdr:from>
    <xdr:to>
      <xdr:col>10</xdr:col>
      <xdr:colOff>259080</xdr:colOff>
      <xdr:row>17</xdr:row>
      <xdr:rowOff>160020</xdr:rowOff>
    </xdr:to>
    <xdr:graphicFrame macro="">
      <xdr:nvGraphicFramePr>
        <xdr:cNvPr id="2" name="Chart 1">
          <a:extLst>
            <a:ext uri="{FF2B5EF4-FFF2-40B4-BE49-F238E27FC236}">
              <a16:creationId xmlns:a16="http://schemas.microsoft.com/office/drawing/2014/main" id="{76B54359-5B90-1770-38E0-710380267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372342</xdr:rowOff>
    </xdr:from>
    <xdr:to>
      <xdr:col>7</xdr:col>
      <xdr:colOff>389659</xdr:colOff>
      <xdr:row>6</xdr:row>
      <xdr:rowOff>1</xdr:rowOff>
    </xdr:to>
    <xdr:graphicFrame macro="">
      <xdr:nvGraphicFramePr>
        <xdr:cNvPr id="17" name="Chart 16">
          <a:extLst>
            <a:ext uri="{FF2B5EF4-FFF2-40B4-BE49-F238E27FC236}">
              <a16:creationId xmlns:a16="http://schemas.microsoft.com/office/drawing/2014/main" id="{EBEF1A67-EC6E-4C0D-B391-8381C4B3A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372341</xdr:colOff>
      <xdr:row>1</xdr:row>
      <xdr:rowOff>1</xdr:rowOff>
    </xdr:from>
    <xdr:to>
      <xdr:col>15</xdr:col>
      <xdr:colOff>173182</xdr:colOff>
      <xdr:row>5</xdr:row>
      <xdr:rowOff>181841</xdr:rowOff>
    </xdr:to>
    <xdr:graphicFrame macro="">
      <xdr:nvGraphicFramePr>
        <xdr:cNvPr id="18" name="Chart 17">
          <a:extLst>
            <a:ext uri="{FF2B5EF4-FFF2-40B4-BE49-F238E27FC236}">
              <a16:creationId xmlns:a16="http://schemas.microsoft.com/office/drawing/2014/main" id="{3D58AEB7-E3D9-44AA-9326-EE035849A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181844</xdr:colOff>
      <xdr:row>1</xdr:row>
      <xdr:rowOff>1</xdr:rowOff>
    </xdr:from>
    <xdr:to>
      <xdr:col>22</xdr:col>
      <xdr:colOff>588822</xdr:colOff>
      <xdr:row>5</xdr:row>
      <xdr:rowOff>173182</xdr:rowOff>
    </xdr:to>
    <xdr:graphicFrame macro="">
      <xdr:nvGraphicFramePr>
        <xdr:cNvPr id="19" name="Chart 18">
          <a:extLst>
            <a:ext uri="{FF2B5EF4-FFF2-40B4-BE49-F238E27FC236}">
              <a16:creationId xmlns:a16="http://schemas.microsoft.com/office/drawing/2014/main" id="{3F833840-6E2A-4EAF-9CD4-CFDFBD162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398319</xdr:colOff>
      <xdr:row>0</xdr:row>
      <xdr:rowOff>380999</xdr:rowOff>
    </xdr:from>
    <xdr:to>
      <xdr:col>8</xdr:col>
      <xdr:colOff>398319</xdr:colOff>
      <xdr:row>6</xdr:row>
      <xdr:rowOff>8659</xdr:rowOff>
    </xdr:to>
    <xdr:sp macro="" textlink="">
      <xdr:nvSpPr>
        <xdr:cNvPr id="20" name="Rectangle 19">
          <a:extLst>
            <a:ext uri="{FF2B5EF4-FFF2-40B4-BE49-F238E27FC236}">
              <a16:creationId xmlns:a16="http://schemas.microsoft.com/office/drawing/2014/main" id="{5DFD2111-A7EF-B00B-C956-86B1868116C3}"/>
            </a:ext>
          </a:extLst>
        </xdr:cNvPr>
        <xdr:cNvSpPr/>
      </xdr:nvSpPr>
      <xdr:spPr>
        <a:xfrm>
          <a:off x="4641274" y="380999"/>
          <a:ext cx="606136" cy="935183"/>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IN" sz="1600" b="1"/>
            <a:t>Cross Sell</a:t>
          </a:r>
        </a:p>
      </xdr:txBody>
    </xdr:sp>
    <xdr:clientData/>
  </xdr:twoCellAnchor>
  <xdr:twoCellAnchor>
    <xdr:from>
      <xdr:col>15</xdr:col>
      <xdr:colOff>164523</xdr:colOff>
      <xdr:row>1</xdr:row>
      <xdr:rowOff>10885</xdr:rowOff>
    </xdr:from>
    <xdr:to>
      <xdr:col>16</xdr:col>
      <xdr:colOff>164522</xdr:colOff>
      <xdr:row>6</xdr:row>
      <xdr:rowOff>23174</xdr:rowOff>
    </xdr:to>
    <xdr:sp macro="" textlink="">
      <xdr:nvSpPr>
        <xdr:cNvPr id="22" name="Rectangle 21">
          <a:extLst>
            <a:ext uri="{FF2B5EF4-FFF2-40B4-BE49-F238E27FC236}">
              <a16:creationId xmlns:a16="http://schemas.microsoft.com/office/drawing/2014/main" id="{D151AF28-E686-451C-8287-7ABC8E83A09A}"/>
            </a:ext>
          </a:extLst>
        </xdr:cNvPr>
        <xdr:cNvSpPr/>
      </xdr:nvSpPr>
      <xdr:spPr>
        <a:xfrm>
          <a:off x="9308523" y="395514"/>
          <a:ext cx="609599" cy="91943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IN" sz="1800" b="1"/>
            <a:t>Renewal</a:t>
          </a:r>
        </a:p>
      </xdr:txBody>
    </xdr:sp>
    <xdr:clientData/>
  </xdr:twoCellAnchor>
  <xdr:twoCellAnchor>
    <xdr:from>
      <xdr:col>0</xdr:col>
      <xdr:colOff>0</xdr:colOff>
      <xdr:row>1</xdr:row>
      <xdr:rowOff>0</xdr:rowOff>
    </xdr:from>
    <xdr:to>
      <xdr:col>1</xdr:col>
      <xdr:colOff>0</xdr:colOff>
      <xdr:row>6</xdr:row>
      <xdr:rowOff>8659</xdr:rowOff>
    </xdr:to>
    <xdr:sp macro="" textlink="">
      <xdr:nvSpPr>
        <xdr:cNvPr id="23" name="Rectangle 22">
          <a:extLst>
            <a:ext uri="{FF2B5EF4-FFF2-40B4-BE49-F238E27FC236}">
              <a16:creationId xmlns:a16="http://schemas.microsoft.com/office/drawing/2014/main" id="{06E24BED-B33C-4391-95C8-494FB89CFCB7}"/>
            </a:ext>
          </a:extLst>
        </xdr:cNvPr>
        <xdr:cNvSpPr/>
      </xdr:nvSpPr>
      <xdr:spPr>
        <a:xfrm>
          <a:off x="0" y="389659"/>
          <a:ext cx="606136" cy="926523"/>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lvl="0" algn="ctr"/>
          <a:r>
            <a:rPr lang="en-IN" sz="2400" b="1"/>
            <a:t>NEW</a:t>
          </a:r>
        </a:p>
      </xdr:txBody>
    </xdr:sp>
    <xdr:clientData/>
  </xdr:twoCellAnchor>
  <xdr:twoCellAnchor>
    <xdr:from>
      <xdr:col>11</xdr:col>
      <xdr:colOff>30187</xdr:colOff>
      <xdr:row>20</xdr:row>
      <xdr:rowOff>182706</xdr:rowOff>
    </xdr:from>
    <xdr:to>
      <xdr:col>18</xdr:col>
      <xdr:colOff>70069</xdr:colOff>
      <xdr:row>30</xdr:row>
      <xdr:rowOff>26843</xdr:rowOff>
    </xdr:to>
    <xdr:graphicFrame macro="">
      <xdr:nvGraphicFramePr>
        <xdr:cNvPr id="24" name="Chart 23">
          <a:extLst>
            <a:ext uri="{FF2B5EF4-FFF2-40B4-BE49-F238E27FC236}">
              <a16:creationId xmlns:a16="http://schemas.microsoft.com/office/drawing/2014/main" id="{F68ED5BA-525A-43E4-B85F-92E2CDC0B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466995</xdr:colOff>
      <xdr:row>20</xdr:row>
      <xdr:rowOff>173082</xdr:rowOff>
    </xdr:from>
    <xdr:to>
      <xdr:col>11</xdr:col>
      <xdr:colOff>35034</xdr:colOff>
      <xdr:row>30</xdr:row>
      <xdr:rowOff>15833</xdr:rowOff>
    </xdr:to>
    <xdr:graphicFrame macro="">
      <xdr:nvGraphicFramePr>
        <xdr:cNvPr id="25" name="Chart 24">
          <a:extLst>
            <a:ext uri="{FF2B5EF4-FFF2-40B4-BE49-F238E27FC236}">
              <a16:creationId xmlns:a16="http://schemas.microsoft.com/office/drawing/2014/main" id="{1FAED44A-E959-4B2C-A73E-9BA96B14F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342899</xdr:colOff>
      <xdr:row>9</xdr:row>
      <xdr:rowOff>0</xdr:rowOff>
    </xdr:from>
    <xdr:to>
      <xdr:col>15</xdr:col>
      <xdr:colOff>218965</xdr:colOff>
      <xdr:row>20</xdr:row>
      <xdr:rowOff>180975</xdr:rowOff>
    </xdr:to>
    <xdr:graphicFrame macro="">
      <xdr:nvGraphicFramePr>
        <xdr:cNvPr id="27" name="Chart 26">
          <a:extLst>
            <a:ext uri="{FF2B5EF4-FFF2-40B4-BE49-F238E27FC236}">
              <a16:creationId xmlns:a16="http://schemas.microsoft.com/office/drawing/2014/main" id="{5D07B79A-33A9-4E42-8870-7222AA682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xdr:row>
      <xdr:rowOff>171450</xdr:rowOff>
    </xdr:from>
    <xdr:to>
      <xdr:col>7</xdr:col>
      <xdr:colOff>342900</xdr:colOff>
      <xdr:row>21</xdr:row>
      <xdr:rowOff>0</xdr:rowOff>
    </xdr:to>
    <xdr:graphicFrame macro="">
      <xdr:nvGraphicFramePr>
        <xdr:cNvPr id="30" name="Chart 29">
          <a:extLst>
            <a:ext uri="{FF2B5EF4-FFF2-40B4-BE49-F238E27FC236}">
              <a16:creationId xmlns:a16="http://schemas.microsoft.com/office/drawing/2014/main" id="{E20C0AA5-34C2-4BF2-8DDF-5A54F2EEA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236482</xdr:colOff>
      <xdr:row>11</xdr:row>
      <xdr:rowOff>142875</xdr:rowOff>
    </xdr:from>
    <xdr:to>
      <xdr:col>23</xdr:col>
      <xdr:colOff>0</xdr:colOff>
      <xdr:row>20</xdr:row>
      <xdr:rowOff>171450</xdr:rowOff>
    </xdr:to>
    <xdr:graphicFrame macro="">
      <xdr:nvGraphicFramePr>
        <xdr:cNvPr id="31" name="Chart 30">
          <a:extLst>
            <a:ext uri="{FF2B5EF4-FFF2-40B4-BE49-F238E27FC236}">
              <a16:creationId xmlns:a16="http://schemas.microsoft.com/office/drawing/2014/main" id="{40EDBD9A-DC8F-46C8-8DAA-A0746DFFA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238125</xdr:colOff>
      <xdr:row>9</xdr:row>
      <xdr:rowOff>0</xdr:rowOff>
    </xdr:from>
    <xdr:to>
      <xdr:col>19</xdr:col>
      <xdr:colOff>180975</xdr:colOff>
      <xdr:row>11</xdr:row>
      <xdr:rowOff>152400</xdr:rowOff>
    </xdr:to>
    <xdr:sp macro="" textlink="">
      <xdr:nvSpPr>
        <xdr:cNvPr id="33" name="Rectangle 32">
          <a:extLst>
            <a:ext uri="{FF2B5EF4-FFF2-40B4-BE49-F238E27FC236}">
              <a16:creationId xmlns:a16="http://schemas.microsoft.com/office/drawing/2014/main" id="{0C1CC261-6214-A7FD-ED93-121AA808AF7B}"/>
            </a:ext>
          </a:extLst>
        </xdr:cNvPr>
        <xdr:cNvSpPr/>
      </xdr:nvSpPr>
      <xdr:spPr>
        <a:xfrm>
          <a:off x="9382125" y="1857375"/>
          <a:ext cx="2381250" cy="514350"/>
        </a:xfrm>
        <a:prstGeom prst="rect">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rgbClr val="FF0000"/>
              </a:solidFill>
              <a:effectLst/>
            </a:rPr>
            <a:t>49</a:t>
          </a:r>
        </a:p>
        <a:p>
          <a:pPr algn="ctr"/>
          <a:r>
            <a:rPr lang="en-IN" sz="1400" b="1">
              <a:solidFill>
                <a:schemeClr val="tx1"/>
              </a:solidFill>
              <a:effectLst/>
            </a:rPr>
            <a:t>Total Opportunities</a:t>
          </a:r>
        </a:p>
        <a:p>
          <a:pPr algn="l"/>
          <a:endParaRPr lang="en-IN" sz="1100"/>
        </a:p>
      </xdr:txBody>
    </xdr:sp>
    <xdr:clientData/>
  </xdr:twoCellAnchor>
  <xdr:twoCellAnchor>
    <xdr:from>
      <xdr:col>19</xdr:col>
      <xdr:colOff>180975</xdr:colOff>
      <xdr:row>8</xdr:row>
      <xdr:rowOff>180975</xdr:rowOff>
    </xdr:from>
    <xdr:to>
      <xdr:col>23</xdr:col>
      <xdr:colOff>0</xdr:colOff>
      <xdr:row>11</xdr:row>
      <xdr:rowOff>142875</xdr:rowOff>
    </xdr:to>
    <xdr:sp macro="" textlink="">
      <xdr:nvSpPr>
        <xdr:cNvPr id="34" name="Rectangle 33">
          <a:extLst>
            <a:ext uri="{FF2B5EF4-FFF2-40B4-BE49-F238E27FC236}">
              <a16:creationId xmlns:a16="http://schemas.microsoft.com/office/drawing/2014/main" id="{380B96DA-8DD1-41BF-844A-02FA62F784F5}"/>
            </a:ext>
          </a:extLst>
        </xdr:cNvPr>
        <xdr:cNvSpPr/>
      </xdr:nvSpPr>
      <xdr:spPr>
        <a:xfrm>
          <a:off x="11763375" y="1847850"/>
          <a:ext cx="2257425" cy="514350"/>
        </a:xfrm>
        <a:prstGeom prst="rect">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rgbClr val="FF0000"/>
              </a:solidFill>
              <a:effectLst/>
            </a:rPr>
            <a:t>44</a:t>
          </a:r>
        </a:p>
        <a:p>
          <a:pPr algn="ctr"/>
          <a:r>
            <a:rPr lang="en-IN" sz="1200" b="1">
              <a:solidFill>
                <a:schemeClr val="tx1"/>
              </a:solidFill>
              <a:effectLst/>
            </a:rPr>
            <a:t>Total Open Opportunities</a:t>
          </a:r>
        </a:p>
        <a:p>
          <a:pPr algn="l"/>
          <a:endParaRPr lang="en-IN" sz="1100"/>
        </a:p>
      </xdr:txBody>
    </xdr:sp>
    <xdr:clientData/>
  </xdr:twoCellAnchor>
  <xdr:twoCellAnchor>
    <xdr:from>
      <xdr:col>0</xdr:col>
      <xdr:colOff>0</xdr:colOff>
      <xdr:row>8</xdr:row>
      <xdr:rowOff>179798</xdr:rowOff>
    </xdr:from>
    <xdr:to>
      <xdr:col>7</xdr:col>
      <xdr:colOff>314325</xdr:colOff>
      <xdr:row>10</xdr:row>
      <xdr:rowOff>48588</xdr:rowOff>
    </xdr:to>
    <xdr:sp macro="" textlink="">
      <xdr:nvSpPr>
        <xdr:cNvPr id="35" name="Rectangle 34">
          <a:extLst>
            <a:ext uri="{FF2B5EF4-FFF2-40B4-BE49-F238E27FC236}">
              <a16:creationId xmlns:a16="http://schemas.microsoft.com/office/drawing/2014/main" id="{D4473BD1-761D-B6F5-48A8-A8A48C0D2FC3}"/>
            </a:ext>
          </a:extLst>
        </xdr:cNvPr>
        <xdr:cNvSpPr/>
      </xdr:nvSpPr>
      <xdr:spPr>
        <a:xfrm>
          <a:off x="0" y="1823663"/>
          <a:ext cx="4569538" cy="236947"/>
        </a:xfrm>
        <a:prstGeom prst="rect">
          <a:avLst/>
        </a:prstGeom>
        <a:solidFill>
          <a:schemeClr val="bg1">
            <a:lumMod val="9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200" b="1">
              <a:solidFill>
                <a:srgbClr val="FF0000"/>
              </a:solidFill>
            </a:rPr>
            <a:t>Yearly Meeting  Count</a:t>
          </a:r>
        </a:p>
      </xdr:txBody>
    </xdr:sp>
    <xdr:clientData/>
  </xdr:twoCellAnchor>
  <xdr:twoCellAnchor>
    <xdr:from>
      <xdr:col>3</xdr:col>
      <xdr:colOff>439965</xdr:colOff>
      <xdr:row>10</xdr:row>
      <xdr:rowOff>77106</xdr:rowOff>
    </xdr:from>
    <xdr:to>
      <xdr:col>6</xdr:col>
      <xdr:colOff>568392</xdr:colOff>
      <xdr:row>11</xdr:row>
      <xdr:rowOff>15543</xdr:rowOff>
    </xdr:to>
    <xdr:sp macro="" textlink="">
      <xdr:nvSpPr>
        <xdr:cNvPr id="37" name="Rectangle 36">
          <a:extLst>
            <a:ext uri="{FF2B5EF4-FFF2-40B4-BE49-F238E27FC236}">
              <a16:creationId xmlns:a16="http://schemas.microsoft.com/office/drawing/2014/main" id="{6DA729B2-E776-4490-BFE7-326DAEE9FD99}"/>
            </a:ext>
          </a:extLst>
        </xdr:cNvPr>
        <xdr:cNvSpPr/>
      </xdr:nvSpPr>
      <xdr:spPr>
        <a:xfrm>
          <a:off x="2263322" y="2100035"/>
          <a:ext cx="1951784" cy="11986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b="1">
              <a:solidFill>
                <a:schemeClr val="tx1"/>
              </a:solidFill>
            </a:rPr>
            <a:t>2020</a:t>
          </a:r>
        </a:p>
      </xdr:txBody>
    </xdr:sp>
    <xdr:clientData/>
  </xdr:twoCellAnchor>
  <xdr:twoCellAnchor>
    <xdr:from>
      <xdr:col>0</xdr:col>
      <xdr:colOff>197755</xdr:colOff>
      <xdr:row>11</xdr:row>
      <xdr:rowOff>29936</xdr:rowOff>
    </xdr:from>
    <xdr:to>
      <xdr:col>3</xdr:col>
      <xdr:colOff>326182</xdr:colOff>
      <xdr:row>11</xdr:row>
      <xdr:rowOff>151431</xdr:rowOff>
    </xdr:to>
    <xdr:sp macro="" textlink="">
      <xdr:nvSpPr>
        <xdr:cNvPr id="38" name="Rectangle 37">
          <a:extLst>
            <a:ext uri="{FF2B5EF4-FFF2-40B4-BE49-F238E27FC236}">
              <a16:creationId xmlns:a16="http://schemas.microsoft.com/office/drawing/2014/main" id="{AAABFE69-427D-4171-969F-AEA942BB8005}"/>
            </a:ext>
          </a:extLst>
        </xdr:cNvPr>
        <xdr:cNvSpPr/>
      </xdr:nvSpPr>
      <xdr:spPr>
        <a:xfrm>
          <a:off x="197755" y="2234293"/>
          <a:ext cx="1951784" cy="12149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b="1">
              <a:solidFill>
                <a:schemeClr val="tx1"/>
              </a:solidFill>
            </a:rPr>
            <a:t>3</a:t>
          </a:r>
        </a:p>
      </xdr:txBody>
    </xdr:sp>
    <xdr:clientData/>
  </xdr:twoCellAnchor>
  <xdr:twoCellAnchor>
    <xdr:from>
      <xdr:col>3</xdr:col>
      <xdr:colOff>440872</xdr:colOff>
      <xdr:row>11</xdr:row>
      <xdr:rowOff>20680</xdr:rowOff>
    </xdr:from>
    <xdr:to>
      <xdr:col>6</xdr:col>
      <xdr:colOff>569299</xdr:colOff>
      <xdr:row>11</xdr:row>
      <xdr:rowOff>142176</xdr:rowOff>
    </xdr:to>
    <xdr:sp macro="" textlink="">
      <xdr:nvSpPr>
        <xdr:cNvPr id="39" name="Rectangle 38">
          <a:extLst>
            <a:ext uri="{FF2B5EF4-FFF2-40B4-BE49-F238E27FC236}">
              <a16:creationId xmlns:a16="http://schemas.microsoft.com/office/drawing/2014/main" id="{2CDA322B-3419-42DF-9BD5-BFAFB185BA35}"/>
            </a:ext>
          </a:extLst>
        </xdr:cNvPr>
        <xdr:cNvSpPr/>
      </xdr:nvSpPr>
      <xdr:spPr>
        <a:xfrm>
          <a:off x="2264229" y="2225037"/>
          <a:ext cx="1951784" cy="12149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b="1">
              <a:solidFill>
                <a:schemeClr val="tx1"/>
              </a:solidFill>
            </a:rPr>
            <a:t>31</a:t>
          </a:r>
        </a:p>
      </xdr:txBody>
    </xdr:sp>
    <xdr:clientData/>
  </xdr:twoCellAnchor>
  <xdr:twoCellAnchor>
    <xdr:from>
      <xdr:col>0</xdr:col>
      <xdr:colOff>199571</xdr:colOff>
      <xdr:row>10</xdr:row>
      <xdr:rowOff>86178</xdr:rowOff>
    </xdr:from>
    <xdr:to>
      <xdr:col>3</xdr:col>
      <xdr:colOff>327998</xdr:colOff>
      <xdr:row>11</xdr:row>
      <xdr:rowOff>24615</xdr:rowOff>
    </xdr:to>
    <xdr:sp macro="" textlink="">
      <xdr:nvSpPr>
        <xdr:cNvPr id="40" name="Rectangle 39">
          <a:extLst>
            <a:ext uri="{FF2B5EF4-FFF2-40B4-BE49-F238E27FC236}">
              <a16:creationId xmlns:a16="http://schemas.microsoft.com/office/drawing/2014/main" id="{A8403CBE-8CC7-4098-899E-A94231B996DA}"/>
            </a:ext>
          </a:extLst>
        </xdr:cNvPr>
        <xdr:cNvSpPr/>
      </xdr:nvSpPr>
      <xdr:spPr>
        <a:xfrm>
          <a:off x="199571" y="2109107"/>
          <a:ext cx="1951784" cy="11986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b="1">
              <a:solidFill>
                <a:schemeClr val="tx1"/>
              </a:solidFill>
            </a:rPr>
            <a:t>2019</a:t>
          </a:r>
        </a:p>
      </xdr:txBody>
    </xdr:sp>
    <xdr:clientData/>
  </xdr:twoCellAnchor>
  <xdr:twoCellAnchor>
    <xdr:from>
      <xdr:col>0</xdr:col>
      <xdr:colOff>0</xdr:colOff>
      <xdr:row>6</xdr:row>
      <xdr:rowOff>19210</xdr:rowOff>
    </xdr:from>
    <xdr:to>
      <xdr:col>3</xdr:col>
      <xdr:colOff>495300</xdr:colOff>
      <xdr:row>8</xdr:row>
      <xdr:rowOff>166487</xdr:rowOff>
    </xdr:to>
    <xdr:sp macro="" textlink="">
      <xdr:nvSpPr>
        <xdr:cNvPr id="41" name="Rectangle 40">
          <a:extLst>
            <a:ext uri="{FF2B5EF4-FFF2-40B4-BE49-F238E27FC236}">
              <a16:creationId xmlns:a16="http://schemas.microsoft.com/office/drawing/2014/main" id="{5EA487D4-D07F-3875-867D-EA590CADAFB3}"/>
            </a:ext>
          </a:extLst>
        </xdr:cNvPr>
        <xdr:cNvSpPr/>
      </xdr:nvSpPr>
      <xdr:spPr>
        <a:xfrm>
          <a:off x="0" y="1331899"/>
          <a:ext cx="2320258" cy="518672"/>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7</xdr:col>
      <xdr:colOff>403412</xdr:colOff>
      <xdr:row>6</xdr:row>
      <xdr:rowOff>25613</xdr:rowOff>
    </xdr:from>
    <xdr:to>
      <xdr:col>11</xdr:col>
      <xdr:colOff>290392</xdr:colOff>
      <xdr:row>8</xdr:row>
      <xdr:rowOff>172890</xdr:rowOff>
    </xdr:to>
    <xdr:sp macro="" textlink="">
      <xdr:nvSpPr>
        <xdr:cNvPr id="43" name="Rectangle 42">
          <a:extLst>
            <a:ext uri="{FF2B5EF4-FFF2-40B4-BE49-F238E27FC236}">
              <a16:creationId xmlns:a16="http://schemas.microsoft.com/office/drawing/2014/main" id="{AFACD511-1FC7-4752-B4A6-86DF084CF952}"/>
            </a:ext>
          </a:extLst>
        </xdr:cNvPr>
        <xdr:cNvSpPr/>
      </xdr:nvSpPr>
      <xdr:spPr>
        <a:xfrm>
          <a:off x="4661647" y="1338302"/>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505865</xdr:colOff>
      <xdr:row>6</xdr:row>
      <xdr:rowOff>25614</xdr:rowOff>
    </xdr:from>
    <xdr:to>
      <xdr:col>7</xdr:col>
      <xdr:colOff>392846</xdr:colOff>
      <xdr:row>8</xdr:row>
      <xdr:rowOff>172891</xdr:rowOff>
    </xdr:to>
    <xdr:sp macro="" textlink="">
      <xdr:nvSpPr>
        <xdr:cNvPr id="44" name="Rectangle 43">
          <a:extLst>
            <a:ext uri="{FF2B5EF4-FFF2-40B4-BE49-F238E27FC236}">
              <a16:creationId xmlns:a16="http://schemas.microsoft.com/office/drawing/2014/main" id="{7616E6ED-A69B-4B67-93F2-B270BBB23D01}"/>
            </a:ext>
          </a:extLst>
        </xdr:cNvPr>
        <xdr:cNvSpPr/>
      </xdr:nvSpPr>
      <xdr:spPr>
        <a:xfrm>
          <a:off x="2330823" y="1338303"/>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300955</xdr:colOff>
      <xdr:row>6</xdr:row>
      <xdr:rowOff>25616</xdr:rowOff>
    </xdr:from>
    <xdr:to>
      <xdr:col>15</xdr:col>
      <xdr:colOff>187936</xdr:colOff>
      <xdr:row>8</xdr:row>
      <xdr:rowOff>172893</xdr:rowOff>
    </xdr:to>
    <xdr:sp macro="" textlink="">
      <xdr:nvSpPr>
        <xdr:cNvPr id="45" name="Rectangle 44">
          <a:extLst>
            <a:ext uri="{FF2B5EF4-FFF2-40B4-BE49-F238E27FC236}">
              <a16:creationId xmlns:a16="http://schemas.microsoft.com/office/drawing/2014/main" id="{DFB5CFD4-FB9D-4F05-AD74-084894985DE2}"/>
            </a:ext>
          </a:extLst>
        </xdr:cNvPr>
        <xdr:cNvSpPr/>
      </xdr:nvSpPr>
      <xdr:spPr>
        <a:xfrm>
          <a:off x="6992468" y="1338305"/>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192102</xdr:colOff>
      <xdr:row>6</xdr:row>
      <xdr:rowOff>25613</xdr:rowOff>
    </xdr:from>
    <xdr:to>
      <xdr:col>19</xdr:col>
      <xdr:colOff>79083</xdr:colOff>
      <xdr:row>8</xdr:row>
      <xdr:rowOff>172890</xdr:rowOff>
    </xdr:to>
    <xdr:sp macro="" textlink="">
      <xdr:nvSpPr>
        <xdr:cNvPr id="46" name="Rectangle 45">
          <a:extLst>
            <a:ext uri="{FF2B5EF4-FFF2-40B4-BE49-F238E27FC236}">
              <a16:creationId xmlns:a16="http://schemas.microsoft.com/office/drawing/2014/main" id="{ECFCAED6-EAB4-471F-962B-E0F32355F547}"/>
            </a:ext>
          </a:extLst>
        </xdr:cNvPr>
        <xdr:cNvSpPr/>
      </xdr:nvSpPr>
      <xdr:spPr>
        <a:xfrm>
          <a:off x="9316892" y="1338302"/>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89647</xdr:colOff>
      <xdr:row>6</xdr:row>
      <xdr:rowOff>25614</xdr:rowOff>
    </xdr:from>
    <xdr:to>
      <xdr:col>22</xdr:col>
      <xdr:colOff>584947</xdr:colOff>
      <xdr:row>8</xdr:row>
      <xdr:rowOff>172891</xdr:rowOff>
    </xdr:to>
    <xdr:sp macro="" textlink="">
      <xdr:nvSpPr>
        <xdr:cNvPr id="47" name="Rectangle 46">
          <a:extLst>
            <a:ext uri="{FF2B5EF4-FFF2-40B4-BE49-F238E27FC236}">
              <a16:creationId xmlns:a16="http://schemas.microsoft.com/office/drawing/2014/main" id="{71BE8AD1-73FE-4A4C-8BC2-E6CC290BF998}"/>
            </a:ext>
          </a:extLst>
        </xdr:cNvPr>
        <xdr:cNvSpPr/>
      </xdr:nvSpPr>
      <xdr:spPr>
        <a:xfrm>
          <a:off x="11647714" y="1338303"/>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xdr:row>
      <xdr:rowOff>25614</xdr:rowOff>
    </xdr:from>
    <xdr:to>
      <xdr:col>3</xdr:col>
      <xdr:colOff>493059</xdr:colOff>
      <xdr:row>7</xdr:row>
      <xdr:rowOff>108857</xdr:rowOff>
    </xdr:to>
    <xdr:sp macro="" textlink="">
      <xdr:nvSpPr>
        <xdr:cNvPr id="48" name="Rectangle 47">
          <a:extLst>
            <a:ext uri="{FF2B5EF4-FFF2-40B4-BE49-F238E27FC236}">
              <a16:creationId xmlns:a16="http://schemas.microsoft.com/office/drawing/2014/main" id="{0E39824B-0E41-FF78-556D-086E01FAA019}"/>
            </a:ext>
          </a:extLst>
        </xdr:cNvPr>
        <xdr:cNvSpPr/>
      </xdr:nvSpPr>
      <xdr:spPr>
        <a:xfrm>
          <a:off x="0" y="1338303"/>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New plcd Archivement%</a:t>
          </a:r>
        </a:p>
      </xdr:txBody>
    </xdr:sp>
    <xdr:clientData/>
  </xdr:twoCellAnchor>
  <xdr:twoCellAnchor>
    <xdr:from>
      <xdr:col>3</xdr:col>
      <xdr:colOff>505865</xdr:colOff>
      <xdr:row>6</xdr:row>
      <xdr:rowOff>25614</xdr:rowOff>
    </xdr:from>
    <xdr:to>
      <xdr:col>7</xdr:col>
      <xdr:colOff>390605</xdr:colOff>
      <xdr:row>7</xdr:row>
      <xdr:rowOff>108857</xdr:rowOff>
    </xdr:to>
    <xdr:sp macro="" textlink="">
      <xdr:nvSpPr>
        <xdr:cNvPr id="51" name="Rectangle 50">
          <a:extLst>
            <a:ext uri="{FF2B5EF4-FFF2-40B4-BE49-F238E27FC236}">
              <a16:creationId xmlns:a16="http://schemas.microsoft.com/office/drawing/2014/main" id="{FD0702E0-D759-496C-8A84-DCE90B417889}"/>
            </a:ext>
          </a:extLst>
        </xdr:cNvPr>
        <xdr:cNvSpPr/>
      </xdr:nvSpPr>
      <xdr:spPr>
        <a:xfrm>
          <a:off x="2330823" y="1338303"/>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New invoice Archivement%</a:t>
          </a:r>
        </a:p>
      </xdr:txBody>
    </xdr:sp>
    <xdr:clientData/>
  </xdr:twoCellAnchor>
  <xdr:twoCellAnchor>
    <xdr:from>
      <xdr:col>3</xdr:col>
      <xdr:colOff>504583</xdr:colOff>
      <xdr:row>7</xdr:row>
      <xdr:rowOff>88367</xdr:rowOff>
    </xdr:from>
    <xdr:to>
      <xdr:col>7</xdr:col>
      <xdr:colOff>389323</xdr:colOff>
      <xdr:row>8</xdr:row>
      <xdr:rowOff>171611</xdr:rowOff>
    </xdr:to>
    <xdr:sp macro="" textlink="Fees!I21">
      <xdr:nvSpPr>
        <xdr:cNvPr id="52" name="Rectangle 51">
          <a:extLst>
            <a:ext uri="{FF2B5EF4-FFF2-40B4-BE49-F238E27FC236}">
              <a16:creationId xmlns:a16="http://schemas.microsoft.com/office/drawing/2014/main" id="{A7FC3F7C-E6FD-4EA6-83A7-62F5E48AB824}"/>
            </a:ext>
          </a:extLst>
        </xdr:cNvPr>
        <xdr:cNvSpPr/>
      </xdr:nvSpPr>
      <xdr:spPr>
        <a:xfrm>
          <a:off x="2329541" y="1586754"/>
          <a:ext cx="2318017" cy="268941"/>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41DD433-2396-48F2-8177-F112534D5A93}" type="TxLink">
            <a:rPr lang="en-US" sz="1100" b="0" i="0" u="none" strike="noStrike">
              <a:solidFill>
                <a:srgbClr val="000000"/>
              </a:solidFill>
              <a:latin typeface="Calibri"/>
              <a:ea typeface="Calibri"/>
              <a:cs typeface="Calibri"/>
            </a:rPr>
            <a:pPr algn="l"/>
            <a:t>2.90%</a:t>
          </a:fld>
          <a:endParaRPr lang="en-US" sz="1200" b="1">
            <a:solidFill>
              <a:schemeClr val="tx1"/>
            </a:solidFill>
          </a:endParaRPr>
        </a:p>
      </xdr:txBody>
    </xdr:sp>
    <xdr:clientData/>
  </xdr:twoCellAnchor>
  <xdr:twoCellAnchor>
    <xdr:from>
      <xdr:col>7</xdr:col>
      <xdr:colOff>403412</xdr:colOff>
      <xdr:row>6</xdr:row>
      <xdr:rowOff>19210</xdr:rowOff>
    </xdr:from>
    <xdr:to>
      <xdr:col>11</xdr:col>
      <xdr:colOff>288151</xdr:colOff>
      <xdr:row>7</xdr:row>
      <xdr:rowOff>102453</xdr:rowOff>
    </xdr:to>
    <xdr:sp macro="" textlink="">
      <xdr:nvSpPr>
        <xdr:cNvPr id="53" name="Rectangle 52">
          <a:extLst>
            <a:ext uri="{FF2B5EF4-FFF2-40B4-BE49-F238E27FC236}">
              <a16:creationId xmlns:a16="http://schemas.microsoft.com/office/drawing/2014/main" id="{71084B1A-AEBB-430A-8FC2-FD7204A8A2F5}"/>
            </a:ext>
          </a:extLst>
        </xdr:cNvPr>
        <xdr:cNvSpPr/>
      </xdr:nvSpPr>
      <xdr:spPr>
        <a:xfrm>
          <a:off x="4661647" y="1331899"/>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Cross Sell plcd Archivement%</a:t>
          </a:r>
        </a:p>
      </xdr:txBody>
    </xdr:sp>
    <xdr:clientData/>
  </xdr:twoCellAnchor>
  <xdr:twoCellAnchor>
    <xdr:from>
      <xdr:col>7</xdr:col>
      <xdr:colOff>402132</xdr:colOff>
      <xdr:row>7</xdr:row>
      <xdr:rowOff>88366</xdr:rowOff>
    </xdr:from>
    <xdr:to>
      <xdr:col>11</xdr:col>
      <xdr:colOff>286871</xdr:colOff>
      <xdr:row>8</xdr:row>
      <xdr:rowOff>171610</xdr:rowOff>
    </xdr:to>
    <xdr:sp macro="" textlink="Fees!G24">
      <xdr:nvSpPr>
        <xdr:cNvPr id="54" name="Rectangle 53">
          <a:extLst>
            <a:ext uri="{FF2B5EF4-FFF2-40B4-BE49-F238E27FC236}">
              <a16:creationId xmlns:a16="http://schemas.microsoft.com/office/drawing/2014/main" id="{9A6F148B-5DCE-43A3-AA27-A13B4D665AB2}"/>
            </a:ext>
          </a:extLst>
        </xdr:cNvPr>
        <xdr:cNvSpPr/>
      </xdr:nvSpPr>
      <xdr:spPr>
        <a:xfrm>
          <a:off x="4660367" y="1586753"/>
          <a:ext cx="2318017" cy="268941"/>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7723810-146F-418B-8588-AFF5109AF09E}" type="TxLink">
            <a:rPr lang="en-US" sz="1100" b="0" i="0" u="none" strike="noStrike">
              <a:solidFill>
                <a:srgbClr val="000000"/>
              </a:solidFill>
              <a:latin typeface="Calibri"/>
              <a:ea typeface="Calibri"/>
              <a:cs typeface="Calibri"/>
            </a:rPr>
            <a:pPr algn="l"/>
            <a:t>64.94%</a:t>
          </a:fld>
          <a:endParaRPr lang="en-IN" sz="1100"/>
        </a:p>
      </xdr:txBody>
    </xdr:sp>
    <xdr:clientData/>
  </xdr:twoCellAnchor>
  <xdr:twoCellAnchor>
    <xdr:from>
      <xdr:col>11</xdr:col>
      <xdr:colOff>300955</xdr:colOff>
      <xdr:row>6</xdr:row>
      <xdr:rowOff>25616</xdr:rowOff>
    </xdr:from>
    <xdr:to>
      <xdr:col>15</xdr:col>
      <xdr:colOff>185695</xdr:colOff>
      <xdr:row>7</xdr:row>
      <xdr:rowOff>108859</xdr:rowOff>
    </xdr:to>
    <xdr:sp macro="" textlink="">
      <xdr:nvSpPr>
        <xdr:cNvPr id="57" name="Rectangle 56">
          <a:extLst>
            <a:ext uri="{FF2B5EF4-FFF2-40B4-BE49-F238E27FC236}">
              <a16:creationId xmlns:a16="http://schemas.microsoft.com/office/drawing/2014/main" id="{6EB5B341-CBEC-4428-BC7F-A7C8CC176D9F}"/>
            </a:ext>
          </a:extLst>
        </xdr:cNvPr>
        <xdr:cNvSpPr/>
      </xdr:nvSpPr>
      <xdr:spPr>
        <a:xfrm>
          <a:off x="6992468" y="1338305"/>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Cross Sell invoice Archivement%</a:t>
          </a:r>
        </a:p>
      </xdr:txBody>
    </xdr:sp>
    <xdr:clientData/>
  </xdr:twoCellAnchor>
  <xdr:twoCellAnchor>
    <xdr:from>
      <xdr:col>11</xdr:col>
      <xdr:colOff>299674</xdr:colOff>
      <xdr:row>7</xdr:row>
      <xdr:rowOff>88368</xdr:rowOff>
    </xdr:from>
    <xdr:to>
      <xdr:col>15</xdr:col>
      <xdr:colOff>184414</xdr:colOff>
      <xdr:row>8</xdr:row>
      <xdr:rowOff>171612</xdr:rowOff>
    </xdr:to>
    <xdr:sp macro="" textlink="Fees!I24">
      <xdr:nvSpPr>
        <xdr:cNvPr id="58" name="Rectangle 57">
          <a:extLst>
            <a:ext uri="{FF2B5EF4-FFF2-40B4-BE49-F238E27FC236}">
              <a16:creationId xmlns:a16="http://schemas.microsoft.com/office/drawing/2014/main" id="{18C9FEE6-F5B7-4219-834A-6E7C45ED6F5D}"/>
            </a:ext>
          </a:extLst>
        </xdr:cNvPr>
        <xdr:cNvSpPr/>
      </xdr:nvSpPr>
      <xdr:spPr>
        <a:xfrm>
          <a:off x="6991187" y="1586755"/>
          <a:ext cx="2318017" cy="268941"/>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F3F5370-653E-4FEF-AF37-EABD2FA4DA46}" type="TxLink">
            <a:rPr lang="en-US" sz="1100" b="0" i="0" u="none" strike="noStrike">
              <a:solidFill>
                <a:srgbClr val="000000"/>
              </a:solidFill>
              <a:latin typeface="Calibri"/>
              <a:ea typeface="Calibri"/>
              <a:cs typeface="Calibri"/>
            </a:rPr>
            <a:pPr algn="l"/>
            <a:t>14.21%</a:t>
          </a:fld>
          <a:endParaRPr lang="en-IN" sz="1100"/>
        </a:p>
      </xdr:txBody>
    </xdr:sp>
    <xdr:clientData/>
  </xdr:twoCellAnchor>
  <xdr:twoCellAnchor>
    <xdr:from>
      <xdr:col>15</xdr:col>
      <xdr:colOff>192102</xdr:colOff>
      <xdr:row>6</xdr:row>
      <xdr:rowOff>25613</xdr:rowOff>
    </xdr:from>
    <xdr:to>
      <xdr:col>19</xdr:col>
      <xdr:colOff>76842</xdr:colOff>
      <xdr:row>7</xdr:row>
      <xdr:rowOff>108856</xdr:rowOff>
    </xdr:to>
    <xdr:sp macro="" textlink="">
      <xdr:nvSpPr>
        <xdr:cNvPr id="59" name="Rectangle 58">
          <a:extLst>
            <a:ext uri="{FF2B5EF4-FFF2-40B4-BE49-F238E27FC236}">
              <a16:creationId xmlns:a16="http://schemas.microsoft.com/office/drawing/2014/main" id="{0760A3D1-C6B0-4DE9-BC11-7078AC3AB9C8}"/>
            </a:ext>
          </a:extLst>
        </xdr:cNvPr>
        <xdr:cNvSpPr/>
      </xdr:nvSpPr>
      <xdr:spPr>
        <a:xfrm>
          <a:off x="9316892" y="1338302"/>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Renewal plcd Archivement%</a:t>
          </a:r>
        </a:p>
      </xdr:txBody>
    </xdr:sp>
    <xdr:clientData/>
  </xdr:twoCellAnchor>
  <xdr:twoCellAnchor>
    <xdr:from>
      <xdr:col>15</xdr:col>
      <xdr:colOff>190821</xdr:colOff>
      <xdr:row>7</xdr:row>
      <xdr:rowOff>88365</xdr:rowOff>
    </xdr:from>
    <xdr:to>
      <xdr:col>19</xdr:col>
      <xdr:colOff>75561</xdr:colOff>
      <xdr:row>8</xdr:row>
      <xdr:rowOff>171609</xdr:rowOff>
    </xdr:to>
    <xdr:sp macro="" textlink="Fees!G27">
      <xdr:nvSpPr>
        <xdr:cNvPr id="60" name="Rectangle 59">
          <a:extLst>
            <a:ext uri="{FF2B5EF4-FFF2-40B4-BE49-F238E27FC236}">
              <a16:creationId xmlns:a16="http://schemas.microsoft.com/office/drawing/2014/main" id="{4FD3ECA5-AAF9-488A-AB84-00D5EE2BBE69}"/>
            </a:ext>
          </a:extLst>
        </xdr:cNvPr>
        <xdr:cNvSpPr/>
      </xdr:nvSpPr>
      <xdr:spPr>
        <a:xfrm>
          <a:off x="9315611" y="1586752"/>
          <a:ext cx="2318017" cy="268941"/>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7A0A4F8-129C-4BDD-B861-2AEB10656338}" type="TxLink">
            <a:rPr lang="en-US" sz="1100" b="0" i="0" u="none" strike="noStrike">
              <a:solidFill>
                <a:srgbClr val="000000"/>
              </a:solidFill>
              <a:latin typeface="Calibri"/>
              <a:ea typeface="Calibri"/>
              <a:cs typeface="Calibri"/>
            </a:rPr>
            <a:pPr algn="l"/>
            <a:t>150.23%</a:t>
          </a:fld>
          <a:endParaRPr lang="en-IN" sz="1100"/>
        </a:p>
      </xdr:txBody>
    </xdr:sp>
    <xdr:clientData/>
  </xdr:twoCellAnchor>
  <xdr:twoCellAnchor>
    <xdr:from>
      <xdr:col>19</xdr:col>
      <xdr:colOff>97347</xdr:colOff>
      <xdr:row>7</xdr:row>
      <xdr:rowOff>87084</xdr:rowOff>
    </xdr:from>
    <xdr:to>
      <xdr:col>22</xdr:col>
      <xdr:colOff>590406</xdr:colOff>
      <xdr:row>8</xdr:row>
      <xdr:rowOff>170328</xdr:rowOff>
    </xdr:to>
    <xdr:sp macro="" textlink="Fees!I27">
      <xdr:nvSpPr>
        <xdr:cNvPr id="61" name="Rectangle 60">
          <a:extLst>
            <a:ext uri="{FF2B5EF4-FFF2-40B4-BE49-F238E27FC236}">
              <a16:creationId xmlns:a16="http://schemas.microsoft.com/office/drawing/2014/main" id="{C9A15C32-7B57-46D9-9FD2-C1DB2BFECD65}"/>
            </a:ext>
          </a:extLst>
        </xdr:cNvPr>
        <xdr:cNvSpPr/>
      </xdr:nvSpPr>
      <xdr:spPr>
        <a:xfrm>
          <a:off x="11746313" y="1576050"/>
          <a:ext cx="2332369" cy="26717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D2CBFC5-C9F8-426C-BE6F-41DD75E0B149}" type="TxLink">
            <a:rPr lang="en-US" sz="1100" b="0" i="0" u="none" strike="noStrike">
              <a:solidFill>
                <a:srgbClr val="000000"/>
              </a:solidFill>
              <a:latin typeface="Calibri"/>
              <a:ea typeface="Calibri"/>
              <a:cs typeface="Calibri"/>
            </a:rPr>
            <a:pPr algn="l"/>
            <a:t>66.92%</a:t>
          </a:fld>
          <a:endParaRPr lang="en-IN" sz="1100"/>
        </a:p>
      </xdr:txBody>
    </xdr:sp>
    <xdr:clientData/>
  </xdr:twoCellAnchor>
  <xdr:twoCellAnchor>
    <xdr:from>
      <xdr:col>19</xdr:col>
      <xdr:colOff>93711</xdr:colOff>
      <xdr:row>6</xdr:row>
      <xdr:rowOff>21772</xdr:rowOff>
    </xdr:from>
    <xdr:to>
      <xdr:col>22</xdr:col>
      <xdr:colOff>586770</xdr:colOff>
      <xdr:row>7</xdr:row>
      <xdr:rowOff>105015</xdr:rowOff>
    </xdr:to>
    <xdr:sp macro="" textlink="">
      <xdr:nvSpPr>
        <xdr:cNvPr id="62" name="Rectangle 61">
          <a:extLst>
            <a:ext uri="{FF2B5EF4-FFF2-40B4-BE49-F238E27FC236}">
              <a16:creationId xmlns:a16="http://schemas.microsoft.com/office/drawing/2014/main" id="{67CBC381-3965-47E1-AC4F-F4F0A5E0BB69}"/>
            </a:ext>
          </a:extLst>
        </xdr:cNvPr>
        <xdr:cNvSpPr/>
      </xdr:nvSpPr>
      <xdr:spPr>
        <a:xfrm>
          <a:off x="11742677" y="1326806"/>
          <a:ext cx="2332369" cy="267175"/>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Renewal invoice Archivement%</a:t>
          </a:r>
        </a:p>
      </xdr:txBody>
    </xdr:sp>
    <xdr:clientData/>
  </xdr:twoCellAnchor>
  <xdr:twoCellAnchor>
    <xdr:from>
      <xdr:col>8</xdr:col>
      <xdr:colOff>466455</xdr:colOff>
      <xdr:row>25</xdr:row>
      <xdr:rowOff>66400</xdr:rowOff>
    </xdr:from>
    <xdr:to>
      <xdr:col>9</xdr:col>
      <xdr:colOff>411655</xdr:colOff>
      <xdr:row>27</xdr:row>
      <xdr:rowOff>113862</xdr:rowOff>
    </xdr:to>
    <xdr:sp macro="" textlink="">
      <xdr:nvSpPr>
        <xdr:cNvPr id="63" name="Oval 62">
          <a:extLst>
            <a:ext uri="{FF2B5EF4-FFF2-40B4-BE49-F238E27FC236}">
              <a16:creationId xmlns:a16="http://schemas.microsoft.com/office/drawing/2014/main" id="{52125878-866E-4143-A1AB-16130C897C14}"/>
            </a:ext>
          </a:extLst>
        </xdr:cNvPr>
        <xdr:cNvSpPr/>
      </xdr:nvSpPr>
      <xdr:spPr>
        <a:xfrm>
          <a:off x="5371283" y="4874883"/>
          <a:ext cx="558303" cy="415324"/>
        </a:xfrm>
        <a:prstGeom prst="ellipse">
          <a:avLst/>
        </a:prstGeom>
        <a:solidFill>
          <a:schemeClr val="bg1">
            <a:lumMod val="9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49</a:t>
          </a:r>
        </a:p>
      </xdr:txBody>
    </xdr:sp>
    <xdr:clientData/>
  </xdr:twoCellAnchor>
  <xdr:twoCellAnchor>
    <xdr:from>
      <xdr:col>0</xdr:col>
      <xdr:colOff>0</xdr:colOff>
      <xdr:row>7</xdr:row>
      <xdr:rowOff>85926</xdr:rowOff>
    </xdr:from>
    <xdr:to>
      <xdr:col>3</xdr:col>
      <xdr:colOff>492280</xdr:colOff>
      <xdr:row>8</xdr:row>
      <xdr:rowOff>169170</xdr:rowOff>
    </xdr:to>
    <xdr:sp macro="" textlink="Fees!G21">
      <xdr:nvSpPr>
        <xdr:cNvPr id="64" name="Rectangle 63">
          <a:extLst>
            <a:ext uri="{FF2B5EF4-FFF2-40B4-BE49-F238E27FC236}">
              <a16:creationId xmlns:a16="http://schemas.microsoft.com/office/drawing/2014/main" id="{8D6F450C-11F9-4D49-9C4C-543B7943C4EA}"/>
            </a:ext>
          </a:extLst>
        </xdr:cNvPr>
        <xdr:cNvSpPr/>
      </xdr:nvSpPr>
      <xdr:spPr>
        <a:xfrm>
          <a:off x="0" y="1579034"/>
          <a:ext cx="2314902" cy="26859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8EDBFD0-2DF8-4002-BD7D-687E5D731E0E}" type="TxLink">
            <a:rPr lang="en-US" sz="1100" b="0" i="0" u="none" strike="noStrike">
              <a:solidFill>
                <a:srgbClr val="000000"/>
              </a:solidFill>
              <a:latin typeface="Calibri"/>
              <a:ea typeface="Calibri"/>
              <a:cs typeface="Calibri"/>
            </a:rPr>
            <a:pPr algn="l"/>
            <a:t>16.40%</a:t>
          </a:fld>
          <a:endParaRPr lang="en-US" sz="1200" b="1">
            <a:solidFill>
              <a:schemeClr val="tx1"/>
            </a:solidFill>
          </a:endParaRPr>
        </a:p>
      </xdr:txBody>
    </xdr:sp>
    <xdr:clientData/>
  </xdr:twoCellAnchor>
  <xdr:twoCellAnchor>
    <xdr:from>
      <xdr:col>0</xdr:col>
      <xdr:colOff>0</xdr:colOff>
      <xdr:row>21</xdr:row>
      <xdr:rowOff>7257</xdr:rowOff>
    </xdr:from>
    <xdr:to>
      <xdr:col>5</xdr:col>
      <xdr:colOff>464206</xdr:colOff>
      <xdr:row>30</xdr:row>
      <xdr:rowOff>14515</xdr:rowOff>
    </xdr:to>
    <mc:AlternateContent xmlns:mc="http://schemas.openxmlformats.org/markup-compatibility/2006">
      <mc:Choice xmlns="" xmlns:cx2="http://schemas.microsoft.com/office/drawing/2015/10/21/chartex" Requires="cx2">
        <xdr:graphicFrame macro="">
          <xdr:nvGraphicFramePr>
            <xdr:cNvPr id="2" name="Chart 1">
              <a:extLst>
                <a:ext uri="{FF2B5EF4-FFF2-40B4-BE49-F238E27FC236}">
                  <a16:creationId xmlns:a16="http://schemas.microsoft.com/office/drawing/2014/main" id="{BEEEC18A-6B3B-4E88-9228-C00794B590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2" name="Rectangle 1"/>
            <xdr:cNvSpPr>
              <a:spLocks noTextEdit="1"/>
            </xdr:cNvSpPr>
          </xdr:nvSpPr>
          <xdr:spPr>
            <a:xfrm>
              <a:off x="0" y="4080016"/>
              <a:ext cx="3529723" cy="16626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70069</xdr:colOff>
      <xdr:row>20</xdr:row>
      <xdr:rowOff>183929</xdr:rowOff>
    </xdr:from>
    <xdr:to>
      <xdr:col>20</xdr:col>
      <xdr:colOff>0</xdr:colOff>
      <xdr:row>30</xdr:row>
      <xdr:rowOff>35034</xdr:rowOff>
    </xdr:to>
    <mc:AlternateContent xmlns:mc="http://schemas.openxmlformats.org/markup-compatibility/2006" xmlns:a14="http://schemas.microsoft.com/office/drawing/2010/main">
      <mc:Choice Requires="a14">
        <xdr:graphicFrame macro="">
          <xdr:nvGraphicFramePr>
            <xdr:cNvPr id="4" name="Account Executive 1">
              <a:extLst>
                <a:ext uri="{FF2B5EF4-FFF2-40B4-BE49-F238E27FC236}">
                  <a16:creationId xmlns:a16="http://schemas.microsoft.com/office/drawing/2014/main" id="{50180A4C-6349-43EF-811D-4C9214BCB286}"/>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1105931" y="4072757"/>
              <a:ext cx="1156138" cy="1690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8758</xdr:colOff>
      <xdr:row>21</xdr:row>
      <xdr:rowOff>8758</xdr:rowOff>
    </xdr:from>
    <xdr:to>
      <xdr:col>22</xdr:col>
      <xdr:colOff>611351</xdr:colOff>
      <xdr:row>29</xdr:row>
      <xdr:rowOff>175172</xdr:rowOff>
    </xdr:to>
    <mc:AlternateContent xmlns:mc="http://schemas.openxmlformats.org/markup-compatibility/2006" xmlns:a14="http://schemas.microsoft.com/office/drawing/2010/main">
      <mc:Choice Requires="a14">
        <xdr:graphicFrame macro="">
          <xdr:nvGraphicFramePr>
            <xdr:cNvPr id="5" name="Name 1">
              <a:extLst>
                <a:ext uri="{FF2B5EF4-FFF2-40B4-BE49-F238E27FC236}">
                  <a16:creationId xmlns:a16="http://schemas.microsoft.com/office/drawing/2014/main" id="{3F58A3E5-45D0-44C6-B84C-4882B33D8D1F}"/>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2270827" y="4081517"/>
              <a:ext cx="1828800" cy="1637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ushmitha" refreshedDate="45815.639781828701" createdVersion="8" refreshedVersion="8" minRefreshableVersion="3" recordCount="204">
  <cacheSource type="worksheet">
    <worksheetSource name="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unt="4">
        <s v="New"/>
        <s v="Renewal"/>
        <s v="Cross Sell"/>
        <s v="Null"/>
      </sharedItems>
    </cacheField>
    <cacheField name="client_name" numFmtId="0">
      <sharedItems/>
    </cacheField>
    <cacheField name="policy_number" numFmtId="0">
      <sharedItems containsBlank="1"/>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ushmitha" refreshedDate="45815.667301157409" createdVersion="8" refreshedVersion="8" minRefreshableVersion="3" recordCount="34">
  <cacheSource type="worksheet">
    <worksheetSource name="Meeting_list"/>
  </cacheSource>
  <cacheFields count="5">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ushmitha" refreshedDate="45815.910443055553" createdVersion="8" refreshedVersion="8" minRefreshableVersion="3" recordCount="3">
  <cacheSource type="worksheet">
    <worksheetSource name="Table8"/>
  </cacheSource>
  <cacheFields count="4">
    <cacheField name="Name" numFmtId="0">
      <sharedItems count="3">
        <s v="Target"/>
        <s v="Archivement"/>
        <s v="Invoice"/>
      </sharedItems>
    </cacheField>
    <cacheField name="New" numFmtId="0">
      <sharedItems containsSemiMixedTypes="0" containsString="0" containsNumber="1" minValue="569815" maxValue="19673793"/>
    </cacheField>
    <cacheField name="Cross Sell" numFmtId="0">
      <sharedItems containsSemiMixedTypes="0" containsString="0" containsNumber="1" minValue="2853842" maxValue="20083111"/>
    </cacheField>
    <cacheField name="Renewal" numFmtId="0">
      <sharedItems containsSemiMixedTypes="0" containsString="0" containsNumber="1" minValue="8244310" maxValue="18507270.640000015"/>
    </cacheField>
  </cacheFields>
  <extLst>
    <ext xmlns:x14="http://schemas.microsoft.com/office/spreadsheetml/2009/9/main" uri="{725AE2AE-9491-48be-B2B4-4EB974FC3084}">
      <x14:pivotCacheDefinition pivotCacheId="116174115"/>
    </ext>
  </extLst>
</pivotCacheDefinition>
</file>

<file path=xl/pivotCache/pivotCacheDefinition4.xml><?xml version="1.0" encoding="utf-8"?>
<pivotCacheDefinition xmlns="http://schemas.openxmlformats.org/spreadsheetml/2006/main" xmlns:r="http://schemas.openxmlformats.org/officeDocument/2006/relationships" r:id="rId1" refreshedBy="Sushmitha" refreshedDate="45816.555865277776" createdVersion="8" refreshedVersion="8" minRefreshableVersion="3" recordCount="49">
  <cacheSource type="worksheet">
    <worksheetSource name="Opportunity"/>
  </cacheSource>
  <cacheFields count="16">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5"/>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ount="14">
        <s v="Group Medical"/>
        <s v="Group Personal Accident"/>
        <s v="Charterers' Liability Policy"/>
        <s v="Trade Credit Insurance"/>
        <s v="Commercial General Liability"/>
        <s v="Cyber Liability Insurance"/>
        <s v="Commercial Crime Insurance"/>
        <s v="Marine Combo policy ( EXIM +Inland)"/>
        <s v="Industrial All Risks"/>
        <s v="Marine Cargo"/>
        <s v="Fire &amp;amp; Special Perils"/>
        <s v="Contractors All Risk"/>
        <s v="SABOTAGE &amp;amp; TERRORISM &amp;amp; Political Violence"/>
        <s v="Director &amp;amp; Officers / Management  Liability"/>
      </sharedItems>
    </cacheField>
    <cacheField name="Months (closing_date)" numFmtId="0" databaseField="0">
      <fieldGroup base="6">
        <rangePr groupBy="months" startDate="2019-09-30T00:00:00" endDate="2020-09-01T00:00:00"/>
        <groupItems count="14">
          <s v="&lt;30-09-2019"/>
          <s v="Jan"/>
          <s v="Feb"/>
          <s v="Mar"/>
          <s v="Apr"/>
          <s v="May"/>
          <s v="Jun"/>
          <s v="Jul"/>
          <s v="Aug"/>
          <s v="Sep"/>
          <s v="Oct"/>
          <s v="Nov"/>
          <s v="Dec"/>
          <s v="&gt;01-09-2020"/>
        </groupItems>
      </fieldGroup>
    </cacheField>
    <cacheField name="Quarters (closing_date)" numFmtId="0" databaseField="0">
      <fieldGroup base="6">
        <rangePr groupBy="quarters" startDate="2019-09-30T00:00:00" endDate="2020-09-01T00:00:00"/>
        <groupItems count="6">
          <s v="&lt;30-09-2019"/>
          <s v="Qtr1"/>
          <s v="Qtr2"/>
          <s v="Qtr3"/>
          <s v="Qtr4"/>
          <s v="&gt;01-09-2020"/>
        </groupItems>
      </fieldGroup>
    </cacheField>
    <cacheField name="Years (closing_date)" numFmtId="0" databaseField="0">
      <fieldGroup base="6">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pivotCacheId="1107719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s v="2414202092813599700"/>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s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s v="3124201589100599800"/>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s v="2280082714"/>
    <n v="2646"/>
    <d v="2019-03-11T00:00:00"/>
  </r>
  <r>
    <n v="1900001305"/>
    <d v="2019-07-17T00:00:00"/>
    <s v="Brokerage"/>
    <s v="Ahmedabad"/>
    <s v="Global Client Network (GNB Inward)"/>
    <m/>
    <x v="1"/>
    <x v="3"/>
    <s v="F"/>
    <s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s v="99000044190299996000"/>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s v="3114202748210200100"/>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s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s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s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s v="13100050180100000000"/>
    <n v="124875"/>
    <d v="2019-03-07T00:00:00"/>
  </r>
  <r>
    <n v="1900002042"/>
    <d v="2019-08-28T00:00:00"/>
    <s v="Brokerage"/>
    <s v="Ahmedabad"/>
    <s v="Liability"/>
    <n v="3"/>
    <x v="7"/>
    <x v="2"/>
    <s v="S"/>
    <s v="43190133"/>
    <n v="7783"/>
    <d v="2019-06-11T00:00:00"/>
  </r>
  <r>
    <n v="1900002043"/>
    <d v="2019-08-28T00:00:00"/>
    <s v="Brokerage"/>
    <s v="Ahmedabad"/>
    <s v="Liability"/>
    <n v="3"/>
    <x v="7"/>
    <x v="2"/>
    <s v="S"/>
    <s v="43189992"/>
    <n v="7835"/>
    <d v="2019-06-10T00:00:00"/>
  </r>
  <r>
    <n v="1900002044"/>
    <d v="2019-08-28T00:00:00"/>
    <s v="Brokerage"/>
    <s v="Ahmedabad"/>
    <s v="Liability"/>
    <m/>
    <x v="3"/>
    <x v="0"/>
    <s v="F"/>
    <s v="41045400"/>
    <n v="70125"/>
    <d v="2019-03-19T00:00:00"/>
  </r>
  <r>
    <n v="1900002045"/>
    <d v="2019-08-28T00:00:00"/>
    <s v="Brokerage"/>
    <s v="Ahmedabad"/>
    <s v="Liability"/>
    <m/>
    <x v="3"/>
    <x v="0"/>
    <s v="F"/>
    <s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s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s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s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s v="3114201124820199900"/>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s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s v="2999202873309799900"/>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s v="2999202873274200100"/>
    <n v="60025"/>
    <d v="2019-07-08T00:00:00"/>
  </r>
  <r>
    <n v="1900003928"/>
    <d v="2019-11-12T00:00:00"/>
    <s v="Brokerage"/>
    <s v="Ahmedabad"/>
    <s v="Liability"/>
    <n v="10"/>
    <x v="10"/>
    <x v="2"/>
    <s v="M"/>
    <s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s v="54445288"/>
    <n v="11111"/>
    <d v="2019-02-28T00:00:00"/>
  </r>
  <r>
    <n v="1900004221"/>
    <d v="2019-12-03T00:00:00"/>
    <s v="Brokerage"/>
    <s v="Ahmedabad"/>
    <s v="Construction, Power &amp; Infrastructure"/>
    <n v="3"/>
    <x v="7"/>
    <x v="2"/>
    <s v="S"/>
    <s v="99000044190299996000"/>
    <n v="3008"/>
    <d v="2019-04-12T00:00:00"/>
  </r>
  <r>
    <n v="1900004376"/>
    <d v="2019-12-05T00:00:00"/>
    <s v="Brokerage"/>
    <s v="Ahmedabad"/>
    <s v="Liability"/>
    <n v="3"/>
    <x v="7"/>
    <x v="2"/>
    <s v="G"/>
    <s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s v="990000441903000060"/>
    <n v="2212"/>
    <d v="2019-04-10T00:00:00"/>
  </r>
  <r>
    <n v="1900004501"/>
    <d v="2019-12-09T00:00:00"/>
    <s v="Brokerage"/>
    <s v="Ahmedabad"/>
    <s v="Employee Benefits (EB)"/>
    <n v="3"/>
    <x v="7"/>
    <x v="2"/>
    <s v="N"/>
    <s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s v="3124201589100599800"/>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s v="43196279"/>
    <n v="2970"/>
    <d v="2019-09-22T00:00:00"/>
  </r>
  <r>
    <n v="1900004898"/>
    <d v="2019-12-19T00:00:00"/>
    <s v="Brokerage"/>
    <s v="Ahmedabad"/>
    <s v="Global Client Network (GNB Inward)"/>
    <n v="1"/>
    <x v="2"/>
    <x v="2"/>
    <s v="C"/>
    <s v="3114202963360099800"/>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s v="321340020119100000000000"/>
    <n v="87500"/>
    <d v="2019-07-31T00:00:00"/>
  </r>
  <r>
    <n v="1900004917"/>
    <d v="2019-12-19T00:00:00"/>
    <s v="Brokerage"/>
    <s v="Ahmedabad"/>
    <s v="Global Client Network (GNB Inward)"/>
    <n v="1"/>
    <x v="2"/>
    <x v="2"/>
    <s v="G"/>
    <s v="22515779"/>
    <n v="44260"/>
    <d v="2019-09-30T00:00:00"/>
  </r>
  <r>
    <n v="1900004919"/>
    <d v="2019-12-19T00:00:00"/>
    <s v="Brokerage"/>
    <s v="Ahmedabad"/>
    <s v="Property / BI"/>
    <m/>
    <x v="9"/>
    <x v="0"/>
    <s v="G"/>
    <s v="99000046190100005000"/>
    <n v="11550"/>
    <d v="2019-09-08T00:00:00"/>
  </r>
  <r>
    <n v="1900004920"/>
    <d v="2019-12-19T00:00:00"/>
    <s v="Brokerage"/>
    <s v="Ahmedabad"/>
    <s v="Small Medium Enterpries (SME)"/>
    <m/>
    <x v="9"/>
    <x v="0"/>
    <s v="G"/>
    <s v="99000011190300000000"/>
    <n v="43033"/>
    <d v="2019-09-08T00:00:00"/>
  </r>
  <r>
    <n v="1900004922"/>
    <d v="2019-12-19T00:00:00"/>
    <s v="Brokerage"/>
    <s v="Ahmedabad"/>
    <s v="Property / BI"/>
    <m/>
    <x v="9"/>
    <x v="0"/>
    <s v="G"/>
    <s v="99000046190100005000"/>
    <n v="7700"/>
    <d v="2019-09-08T00:00:00"/>
  </r>
  <r>
    <n v="1900004923"/>
    <d v="2019-12-19T00:00:00"/>
    <s v="Brokerage"/>
    <s v="Ahmedabad"/>
    <s v="Small Medium Enterpries (SME)"/>
    <m/>
    <x v="9"/>
    <x v="0"/>
    <s v="G"/>
    <s v="99000011190300000000"/>
    <n v="72139"/>
    <d v="2019-09-08T00:00:00"/>
  </r>
  <r>
    <n v="1900004928"/>
    <d v="2019-12-19T00:00:00"/>
    <s v="Brokerage"/>
    <s v="Ahmedabad"/>
    <s v="Construction, Power &amp; Infrastructure"/>
    <n v="3"/>
    <x v="7"/>
    <x v="2"/>
    <s v="G"/>
    <s v="99000044190299996000"/>
    <n v="32585"/>
    <d v="2019-09-11T00:00:00"/>
  </r>
  <r>
    <n v="1900004933"/>
    <d v="2019-12-19T00:00:00"/>
    <s v="Brokerage"/>
    <s v="Ahmedabad"/>
    <s v="Construction, Power &amp; Infrastructure"/>
    <n v="3"/>
    <x v="7"/>
    <x v="2"/>
    <s v="G"/>
    <s v="99000044190299996000"/>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s v="3114202997427299800"/>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s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s v="2414202092813599700"/>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s v="99000044190299996000"/>
    <n v="26805"/>
    <d v="2019-11-19T00:00:00"/>
  </r>
  <r>
    <n v="1900005325"/>
    <d v="2019-12-24T00:00:00"/>
    <s v="Brokerage"/>
    <s v="Ahmedabad"/>
    <s v="Employee Benefits (EB)"/>
    <m/>
    <x v="3"/>
    <x v="1"/>
    <s v="S"/>
    <s v="43191791"/>
    <n v="956"/>
    <d v="2019-07-03T00:00:00"/>
  </r>
  <r>
    <n v="1900005329"/>
    <d v="2019-12-24T00:00:00"/>
    <s v="Brokerage"/>
    <s v="Ahmedabad"/>
    <s v="Global Client Network (GNB Inward)"/>
    <n v="1"/>
    <x v="2"/>
    <x v="2"/>
    <s v="A"/>
    <s v="3114202963436199900"/>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s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s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s v="12030046192480000000"/>
    <n v="77400"/>
    <d v="2019-08-10T00:00:00"/>
  </r>
  <r>
    <n v="1900005528"/>
    <d v="2019-12-26T00:00:00"/>
    <s v="Brokerage"/>
    <s v="Ahmedabad"/>
    <s v="Global Client Network (GNB Inward)"/>
    <m/>
    <x v="1"/>
    <x v="1"/>
    <s v="C"/>
    <s v="12030046192480000000"/>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s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s v="2414202781173700100"/>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s v="23060011180300001000"/>
    <n v="8228"/>
    <d v="2019-02-28T00:00:00"/>
  </r>
  <r>
    <n v="1900005768"/>
    <d v="2019-12-28T00:00:00"/>
    <s v="Brokerage"/>
    <s v="Ahmedabad"/>
    <s v="Small Medium Enterpries (SME)"/>
    <m/>
    <x v="9"/>
    <x v="3"/>
    <s v="G"/>
    <s v="23060011180300001000"/>
    <n v="5241"/>
    <d v="2019-07-12T00:00:00"/>
  </r>
  <r>
    <n v="1900005769"/>
    <d v="2019-12-28T00:00:00"/>
    <s v="Brokerage"/>
    <s v="Ahmedabad"/>
    <s v="Small Medium Enterpries (SME)"/>
    <m/>
    <x v="9"/>
    <x v="3"/>
    <s v="G"/>
    <s v="99000046190799995000"/>
    <n v="13154"/>
    <d v="2019-10-10T00:00:00"/>
  </r>
  <r>
    <n v="1900005770"/>
    <d v="2019-12-28T00:00:00"/>
    <s v="Brokerage"/>
    <s v="Ahmedabad"/>
    <s v="Small Medium Enterpries (SME)"/>
    <m/>
    <x v="9"/>
    <x v="0"/>
    <s v="G"/>
    <s v="99000046190799995000"/>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s v="99000044180300005000"/>
    <n v="21443"/>
    <d v="2019-07-03T00:00:00"/>
  </r>
  <r>
    <n v="1900005776"/>
    <d v="2019-12-28T00:00:00"/>
    <s v="Brokerage"/>
    <s v="Ahmedabad"/>
    <s v="Construction, Power &amp; Infrastructure"/>
    <n v="3"/>
    <x v="7"/>
    <x v="2"/>
    <s v="S"/>
    <s v="99000044180300005000"/>
    <n v="21442"/>
    <d v="2019-10-20T00:00:00"/>
  </r>
  <r>
    <n v="1900005777"/>
    <d v="2019-12-28T00:00:00"/>
    <s v="Brokerage"/>
    <s v="Ahmedabad"/>
    <s v="Construction, Power &amp; Infrastructure"/>
    <n v="3"/>
    <x v="7"/>
    <x v="2"/>
    <s v="S"/>
    <s v="99000044180300005000"/>
    <n v="21443"/>
    <d v="2019-03-16T00:00:00"/>
  </r>
  <r>
    <n v="1900005778"/>
    <d v="2019-12-28T00:00:00"/>
    <s v="Brokerage"/>
    <s v="Ahmedabad"/>
    <s v="Construction, Power &amp; Infrastructure"/>
    <n v="3"/>
    <x v="7"/>
    <x v="2"/>
    <s v="S"/>
    <s v="99000044180300005000"/>
    <n v="17949"/>
    <d v="2019-07-03T00:00:00"/>
  </r>
  <r>
    <n v="1900005779"/>
    <d v="2019-12-28T00:00:00"/>
    <s v="Brokerage"/>
    <s v="Ahmedabad"/>
    <s v="Construction, Power &amp; Infrastructure"/>
    <n v="3"/>
    <x v="7"/>
    <x v="2"/>
    <s v="S"/>
    <s v="99000044180300005000"/>
    <n v="17949"/>
    <d v="2019-03-16T00:00:00"/>
  </r>
  <r>
    <n v="1900005780"/>
    <d v="2019-12-28T00:00:00"/>
    <s v="Brokerage"/>
    <s v="Ahmedabad"/>
    <s v="Property / BI"/>
    <m/>
    <x v="3"/>
    <x v="0"/>
    <s v="S"/>
    <s v="PFS/I3353707/71/01/006343"/>
    <n v="7889"/>
    <d v="2019-01-12T00:00:00"/>
  </r>
  <r>
    <n v="1900005781"/>
    <d v="2019-12-28T00:00:00"/>
    <s v="Brokerage"/>
    <s v="Ahmedabad"/>
    <s v="Liability"/>
    <n v="3"/>
    <x v="7"/>
    <x v="2"/>
    <s v="S"/>
    <s v="3114203125843899900"/>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s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s v="2414202562903399900"/>
    <n v="56100"/>
    <d v="2019-03-08T00:00:00"/>
  </r>
  <r>
    <n v="2000001076"/>
    <d v="2020-01-03T00:00:00"/>
    <s v="Brokerage"/>
    <s v="Ahmedabad"/>
    <s v="Marine"/>
    <m/>
    <x v="5"/>
    <x v="1"/>
    <s v="H"/>
    <s v="0830016972 02"/>
    <n v="50333"/>
    <d v="2019-03-01T00:00:00"/>
  </r>
  <r>
    <n v="2000001082"/>
    <d v="2020-01-03T00:00:00"/>
    <s v="Brokerage"/>
    <s v="Ahmedabad"/>
    <s v="Liability"/>
    <m/>
    <x v="5"/>
    <x v="1"/>
    <s v="T"/>
    <s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s v="11120044180800000000"/>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s v="2280038722"/>
    <n v="2789"/>
    <d v="2019-07-15T00:00:00"/>
  </r>
  <r>
    <n v="2000001583"/>
    <d v="2020-01-16T00:00:00"/>
    <s v="Brokerage"/>
    <s v="Ahmedabad"/>
    <s v="Marine"/>
    <m/>
    <x v="9"/>
    <x v="3"/>
    <s v="S"/>
    <s v="2414202562903399900"/>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s v="2999201540802100200"/>
    <n v="4302"/>
    <d v="2019-11-01T00:00:00"/>
  </r>
  <r>
    <n v="2000001604"/>
    <d v="2020-01-16T00:00:00"/>
    <s v="Brokerage"/>
    <s v="Ahmedabad"/>
    <s v="Liability"/>
    <n v="13"/>
    <x v="5"/>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d v="2019-10-17T00:00:00"/>
  </r>
  <r>
    <n v="2"/>
    <x v="0"/>
    <s v="Ahmedabad"/>
    <s v="Null"/>
    <d v="2019-10-17T00:00:00"/>
  </r>
  <r>
    <n v="2"/>
    <x v="0"/>
    <s v="Ahmedabad"/>
    <s v="Akash"/>
    <d v="2019-12-24T00:00:00"/>
  </r>
  <r>
    <n v="2"/>
    <x v="0"/>
    <s v="Ahmedabad"/>
    <s v="Shivam"/>
    <d v="2020-01-03T00:00:00"/>
  </r>
  <r>
    <n v="2"/>
    <x v="0"/>
    <s v="Ahmedabad"/>
    <s v="Surya"/>
    <d v="2020-01-08T00:00:00"/>
  </r>
  <r>
    <n v="2"/>
    <x v="0"/>
    <s v="Ahmedabad"/>
    <s v="Muralidharan VS"/>
    <d v="2020-01-08T00:00:00"/>
  </r>
  <r>
    <n v="2"/>
    <x v="0"/>
    <s v="Ahmedabad"/>
    <s v="Srikanth Boddu"/>
    <d v="2020-01-09T00:00:00"/>
  </r>
  <r>
    <n v="1"/>
    <x v="1"/>
    <s v="Ahmedabad"/>
    <s v="Ganesh H"/>
    <d v="2020-01-02T00:00:00"/>
  </r>
  <r>
    <n v="1"/>
    <x v="1"/>
    <s v="Ahmedabad"/>
    <s v="Usha G"/>
    <d v="2020-01-03T00:00:00"/>
  </r>
  <r>
    <n v="1"/>
    <x v="1"/>
    <s v="Ahmedabad"/>
    <s v="Usha G"/>
    <d v="2020-01-06T00:00:00"/>
  </r>
  <r>
    <n v="1"/>
    <x v="1"/>
    <s v="Ahmedabad"/>
    <s v="Usha G"/>
    <d v="2020-01-07T00:00:00"/>
  </r>
  <r>
    <n v="1"/>
    <x v="1"/>
    <s v="Ahmedabad"/>
    <s v="Usha G"/>
    <d v="2020-01-08T00:00:00"/>
  </r>
  <r>
    <n v="3"/>
    <x v="2"/>
    <s v="Ahmedabad"/>
    <s v="Srikanth Boddu"/>
    <d v="2020-01-13T00:00:00"/>
  </r>
  <r>
    <n v="3"/>
    <x v="2"/>
    <s v="Ahmedabad"/>
    <s v="Harsha"/>
    <d v="2020-01-13T00:00:00"/>
  </r>
  <r>
    <n v="3"/>
    <x v="2"/>
    <s v="Ahmedabad"/>
    <s v="Usha G"/>
    <d v="2020-01-09T00:00:00"/>
  </r>
  <r>
    <n v="3"/>
    <x v="2"/>
    <s v="Ahmedabad"/>
    <s v="Null"/>
    <d v="2020-01-10T00:00:00"/>
  </r>
  <r>
    <n v="6"/>
    <x v="3"/>
    <s v="Ahmedabad"/>
    <s v="jamuna"/>
    <d v="2020-01-03T00:00:00"/>
  </r>
  <r>
    <n v="6"/>
    <x v="3"/>
    <s v="Ahmedabad"/>
    <s v="Null"/>
    <d v="2020-01-08T00:00:00"/>
  </r>
  <r>
    <n v="6"/>
    <x v="3"/>
    <s v="Ahmedabad"/>
    <s v="Jeyaraman N, Srikanth Boddu"/>
    <d v="2020-01-13T00:00:00"/>
  </r>
  <r>
    <n v="6"/>
    <x v="3"/>
    <s v="Ahmedabad"/>
    <s v="Null"/>
    <d v="2020-01-09T00:00:00"/>
  </r>
  <r>
    <n v="4"/>
    <x v="4"/>
    <s v="Ahmedabad"/>
    <s v="Ankush"/>
    <d v="2020-01-06T00:00:00"/>
  </r>
  <r>
    <n v="4"/>
    <x v="4"/>
    <s v="Ahmedabad"/>
    <s v="Null"/>
    <d v="2020-01-20T00:00:00"/>
  </r>
  <r>
    <n v="4"/>
    <x v="4"/>
    <s v="Ahmedabad"/>
    <s v="Sanskriti"/>
    <d v="2020-01-20T00:00:00"/>
  </r>
  <r>
    <n v="12"/>
    <x v="5"/>
    <s v="Ahmedabad"/>
    <s v="Aditya"/>
    <d v="2020-01-21T00:00:00"/>
  </r>
  <r>
    <n v="12"/>
    <x v="5"/>
    <s v="Ahmedabad"/>
    <s v="Jeyaraman N, Chitra S"/>
    <d v="2020-01-21T00:00:00"/>
  </r>
  <r>
    <n v="12"/>
    <x v="5"/>
    <s v="Ahmedabad"/>
    <s v="Srikanth Boddu"/>
    <d v="2020-01-21T00:00:00"/>
  </r>
  <r>
    <n v="12"/>
    <x v="5"/>
    <s v="Ahmedabad"/>
    <s v="Srikanth Boddu"/>
    <d v="2020-01-22T00:00:00"/>
  </r>
  <r>
    <n v="9"/>
    <x v="6"/>
    <s v="Ahmedabad"/>
    <s v="Jeyaraman N"/>
    <d v="2020-01-13T00:00:00"/>
  </r>
  <r>
    <n v="9"/>
    <x v="6"/>
    <s v="Ahmedabad"/>
    <s v="Jeyaraman N"/>
    <d v="2020-01-09T00:00:00"/>
  </r>
  <r>
    <n v="9"/>
    <x v="6"/>
    <s v="Ahmedabad"/>
    <s v="Jeyaraman N"/>
    <d v="2020-01-21T00:00:00"/>
  </r>
  <r>
    <n v="11"/>
    <x v="7"/>
    <s v="Ahmedabad"/>
    <s v="Jeyaraman N"/>
    <d v="2020-01-22T00:00:00"/>
  </r>
  <r>
    <n v="11"/>
    <x v="7"/>
    <s v="Ahmedabad"/>
    <s v="Null"/>
    <d v="2020-01-20T00:00:00"/>
  </r>
  <r>
    <n v="10"/>
    <x v="8"/>
    <s v="Ahmedabad"/>
    <s v="Jeyaraman N"/>
    <d v="2020-01-22T00:00:00"/>
  </r>
  <r>
    <n v="10"/>
    <x v="8"/>
    <s v="Ahmedabad"/>
    <s v="Jeyaraman N, Chitra S"/>
    <d v="2020-01-13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9673793"/>
    <n v="20083111"/>
    <n v="12319455"/>
  </r>
  <r>
    <x v="1"/>
    <n v="3226195.1099999985"/>
    <n v="13041253.300000001"/>
    <n v="18507270.640000015"/>
  </r>
  <r>
    <x v="2"/>
    <n v="569815"/>
    <n v="2853842"/>
    <n v="824431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x v="0"/>
    <n v="8000000"/>
    <n v="400000"/>
    <x v="0"/>
    <x v="0"/>
    <s v="Ahmedabad"/>
    <s v="Employee Benefits (EB)"/>
    <x v="0"/>
    <s v="Mediclaim"/>
    <x v="0"/>
  </r>
  <r>
    <x v="1"/>
    <x v="1"/>
    <n v="1"/>
    <x v="1"/>
    <n v="200000"/>
    <n v="30000"/>
    <x v="1"/>
    <x v="0"/>
    <s v="Ahmedabad"/>
    <s v="Employee Benefits (EB)"/>
    <x v="0"/>
    <s v="Mediclaim"/>
    <x v="1"/>
  </r>
  <r>
    <x v="2"/>
    <x v="2"/>
    <n v="1"/>
    <x v="1"/>
    <n v="0"/>
    <n v="100000"/>
    <x v="2"/>
    <x v="0"/>
    <s v="Ahmedabad"/>
    <s v="Marine"/>
    <x v="1"/>
    <s v="Marine Hull"/>
    <x v="2"/>
  </r>
  <r>
    <x v="3"/>
    <x v="3"/>
    <n v="1"/>
    <x v="1"/>
    <n v="0"/>
    <n v="100000"/>
    <x v="1"/>
    <x v="0"/>
    <s v="Ahmedabad"/>
    <s v="Marine"/>
    <x v="1"/>
    <s v="Marine Hull"/>
    <x v="2"/>
  </r>
  <r>
    <x v="4"/>
    <x v="4"/>
    <n v="1"/>
    <x v="1"/>
    <n v="1200000"/>
    <n v="100000"/>
    <x v="1"/>
    <x v="0"/>
    <s v="Ahmedabad"/>
    <s v="Trade Credit &amp;amp; Political Risk"/>
    <x v="2"/>
    <s v="Miscellaneous"/>
    <x v="3"/>
  </r>
  <r>
    <x v="5"/>
    <x v="5"/>
    <n v="1"/>
    <x v="1"/>
    <n v="0"/>
    <n v="100000"/>
    <x v="3"/>
    <x v="0"/>
    <s v="Ahmedabad"/>
    <s v="Liability"/>
    <x v="3"/>
    <s v="Financial Lines"/>
    <x v="4"/>
  </r>
  <r>
    <x v="6"/>
    <x v="6"/>
    <n v="1"/>
    <x v="1"/>
    <n v="0"/>
    <n v="100000"/>
    <x v="3"/>
    <x v="0"/>
    <s v="Ahmedabad"/>
    <s v="Marine"/>
    <x v="1"/>
    <s v="Marine Hull"/>
    <x v="2"/>
  </r>
  <r>
    <x v="7"/>
    <x v="7"/>
    <n v="1"/>
    <x v="1"/>
    <n v="0"/>
    <n v="125000"/>
    <x v="2"/>
    <x v="0"/>
    <s v="Ahmedabad"/>
    <s v="Employee Benefits (EB)"/>
    <x v="0"/>
    <s v="Mediclaim"/>
    <x v="0"/>
  </r>
  <r>
    <x v="8"/>
    <x v="8"/>
    <n v="1"/>
    <x v="1"/>
    <n v="0"/>
    <n v="100000"/>
    <x v="1"/>
    <x v="0"/>
    <s v="Ahmedabad"/>
    <s v="Marine"/>
    <x v="1"/>
    <s v="Marine Hull"/>
    <x v="2"/>
  </r>
  <r>
    <x v="9"/>
    <x v="9"/>
    <n v="12"/>
    <x v="2"/>
    <n v="0"/>
    <n v="200000"/>
    <x v="1"/>
    <x v="0"/>
    <s v="Ahmedabad"/>
    <s v="Marine"/>
    <x v="1"/>
    <s v="Marine Hull"/>
    <x v="2"/>
  </r>
  <r>
    <x v="10"/>
    <x v="10"/>
    <n v="12"/>
    <x v="2"/>
    <n v="0"/>
    <n v="75000"/>
    <x v="1"/>
    <x v="0"/>
    <s v="Ahmedabad"/>
    <s v="Employee Benefits (EB)"/>
    <x v="0"/>
    <s v="Mediclaim"/>
    <x v="0"/>
  </r>
  <r>
    <x v="11"/>
    <x v="11"/>
    <n v="12"/>
    <x v="2"/>
    <n v="0"/>
    <n v="25000"/>
    <x v="1"/>
    <x v="0"/>
    <s v="Ahmedabad"/>
    <s v="Employee Benefits (EB)"/>
    <x v="0"/>
    <s v="Mediclaim"/>
    <x v="1"/>
  </r>
  <r>
    <x v="12"/>
    <x v="12"/>
    <n v="12"/>
    <x v="2"/>
    <n v="2000000"/>
    <n v="150000"/>
    <x v="3"/>
    <x v="0"/>
    <s v="Ahmedabad"/>
    <s v="Employee Benefits (EB)"/>
    <x v="0"/>
    <s v="Mediclaim"/>
    <x v="0"/>
  </r>
  <r>
    <x v="13"/>
    <x v="13"/>
    <n v="12"/>
    <x v="2"/>
    <n v="500000"/>
    <n v="75000"/>
    <x v="3"/>
    <x v="0"/>
    <s v="Ahmedabad"/>
    <s v="Liability"/>
    <x v="3"/>
    <s v="Financial Lines"/>
    <x v="5"/>
  </r>
  <r>
    <x v="14"/>
    <x v="14"/>
    <n v="3"/>
    <x v="0"/>
    <n v="2500000"/>
    <n v="125000"/>
    <x v="4"/>
    <x v="0"/>
    <s v="Ahmedabad"/>
    <s v="Employee Benefits (EB)"/>
    <x v="0"/>
    <s v="Mediclaim"/>
    <x v="0"/>
  </r>
  <r>
    <x v="15"/>
    <x v="15"/>
    <n v="10"/>
    <x v="3"/>
    <n v="1400000"/>
    <n v="100000"/>
    <x v="5"/>
    <x v="0"/>
    <s v="Ahmedabad"/>
    <s v="Employee Benefits (EB)"/>
    <x v="0"/>
    <s v="Mediclaim"/>
    <x v="0"/>
  </r>
  <r>
    <x v="16"/>
    <x v="16"/>
    <n v="10"/>
    <x v="3"/>
    <n v="4500000"/>
    <n v="350000"/>
    <x v="6"/>
    <x v="0"/>
    <s v="Ahmedabad"/>
    <s v="Employee Benefits (EB)"/>
    <x v="2"/>
    <s v="Miscellaneous"/>
    <x v="0"/>
  </r>
  <r>
    <x v="17"/>
    <x v="17"/>
    <n v="3"/>
    <x v="0"/>
    <n v="9500000"/>
    <n v="200000"/>
    <x v="7"/>
    <x v="1"/>
    <s v="Ahmedabad"/>
    <s v="Employee Benefits (EB)"/>
    <x v="0"/>
    <s v="Mediclaim"/>
    <x v="0"/>
  </r>
  <r>
    <x v="18"/>
    <x v="18"/>
    <n v="10"/>
    <x v="3"/>
    <n v="4500000"/>
    <n v="300000"/>
    <x v="8"/>
    <x v="0"/>
    <s v="Ahmedabad"/>
    <s v="Employee Benefits (EB)"/>
    <x v="0"/>
    <s v="Mediclaim"/>
    <x v="0"/>
  </r>
  <r>
    <x v="19"/>
    <x v="19"/>
    <n v="3"/>
    <x v="0"/>
    <n v="0"/>
    <n v="100000"/>
    <x v="9"/>
    <x v="0"/>
    <s v="Ahmedabad"/>
    <s v="Employee Benefits (EB)"/>
    <x v="0"/>
    <s v="Mediclaim"/>
    <x v="0"/>
  </r>
  <r>
    <x v="20"/>
    <x v="20"/>
    <n v="3"/>
    <x v="0"/>
    <n v="6000000"/>
    <n v="300000"/>
    <x v="4"/>
    <x v="0"/>
    <s v="Ahmedabad"/>
    <s v="Employee Benefits (EB)"/>
    <x v="0"/>
    <s v="Mediclaim"/>
    <x v="0"/>
  </r>
  <r>
    <x v="21"/>
    <x v="21"/>
    <n v="10"/>
    <x v="3"/>
    <n v="600000"/>
    <n v="100000"/>
    <x v="10"/>
    <x v="0"/>
    <s v="Ahmedabad"/>
    <s v="Emerging Corporates Group (ECG)"/>
    <x v="0"/>
    <s v="Mediclaim"/>
    <x v="0"/>
  </r>
  <r>
    <x v="22"/>
    <x v="22"/>
    <n v="10"/>
    <x v="3"/>
    <n v="210000"/>
    <n v="35000"/>
    <x v="10"/>
    <x v="0"/>
    <s v="Ahmedabad"/>
    <s v="Emerging Corporates Group (ECG)"/>
    <x v="0"/>
    <s v="Mediclaim"/>
    <x v="1"/>
  </r>
  <r>
    <x v="23"/>
    <x v="23"/>
    <n v="10"/>
    <x v="3"/>
    <n v="300000"/>
    <n v="49500"/>
    <x v="7"/>
    <x v="1"/>
    <s v="Ahmedabad"/>
    <s v="Liability"/>
    <x v="3"/>
    <s v="Financial Lines"/>
    <x v="4"/>
  </r>
  <r>
    <x v="24"/>
    <x v="24"/>
    <n v="10"/>
    <x v="3"/>
    <n v="300000"/>
    <n v="49500"/>
    <x v="7"/>
    <x v="1"/>
    <s v="Ahmedabad"/>
    <s v="Liability"/>
    <x v="3"/>
    <s v="Financial Lines"/>
    <x v="6"/>
  </r>
  <r>
    <x v="25"/>
    <x v="25"/>
    <n v="10"/>
    <x v="3"/>
    <n v="5000000"/>
    <n v="250000"/>
    <x v="10"/>
    <x v="0"/>
    <s v="Ahmedabad"/>
    <s v="Employee Benefits (EB)"/>
    <x v="0"/>
    <s v="Mediclaim"/>
    <x v="0"/>
  </r>
  <r>
    <x v="26"/>
    <x v="26"/>
    <n v="3"/>
    <x v="0"/>
    <n v="0"/>
    <n v="100000"/>
    <x v="11"/>
    <x v="1"/>
    <s v="Ahmedabad"/>
    <s v="Marine"/>
    <x v="1"/>
    <s v="Marine Cargo"/>
    <x v="7"/>
  </r>
  <r>
    <x v="27"/>
    <x v="27"/>
    <n v="12"/>
    <x v="2"/>
    <n v="90000000"/>
    <n v="200000"/>
    <x v="12"/>
    <x v="0"/>
    <s v="Ahmedabad"/>
    <s v="Property / BI"/>
    <x v="4"/>
    <s v="Constructions &amp;amp; Infrastructure"/>
    <x v="8"/>
  </r>
  <r>
    <x v="28"/>
    <x v="28"/>
    <n v="3"/>
    <x v="0"/>
    <n v="0"/>
    <n v="10000"/>
    <x v="7"/>
    <x v="2"/>
    <s v="Ahmedabad"/>
    <s v="Marine"/>
    <x v="1"/>
    <s v="Marine Cargo"/>
    <x v="9"/>
  </r>
  <r>
    <x v="29"/>
    <x v="29"/>
    <n v="6"/>
    <x v="4"/>
    <n v="0"/>
    <n v="50000"/>
    <x v="1"/>
    <x v="0"/>
    <s v="Ahmedabad"/>
    <s v="Property / BI"/>
    <x v="4"/>
    <s v="Constructions &amp;amp; Infrastructure"/>
    <x v="10"/>
  </r>
  <r>
    <x v="30"/>
    <x v="30"/>
    <n v="6"/>
    <x v="4"/>
    <n v="300000"/>
    <n v="30000"/>
    <x v="1"/>
    <x v="0"/>
    <s v="Ahmedabad"/>
    <s v="Construction, Power &amp; Infrastructure"/>
    <x v="5"/>
    <s v="Engineering"/>
    <x v="11"/>
  </r>
  <r>
    <x v="31"/>
    <x v="31"/>
    <n v="6"/>
    <x v="4"/>
    <n v="0"/>
    <n v="200000"/>
    <x v="1"/>
    <x v="0"/>
    <s v="Ahmedabad"/>
    <s v="Property / BI"/>
    <x v="4"/>
    <s v="Constructions &amp;amp; Infrastructure"/>
    <x v="10"/>
  </r>
  <r>
    <x v="32"/>
    <x v="32"/>
    <n v="6"/>
    <x v="4"/>
    <n v="300000"/>
    <n v="50000"/>
    <x v="1"/>
    <x v="0"/>
    <s v="Ahmedabad"/>
    <s v="Property / BI"/>
    <x v="4"/>
    <s v="Constructions &amp;amp; Infrastructure"/>
    <x v="10"/>
  </r>
  <r>
    <x v="33"/>
    <x v="33"/>
    <n v="6"/>
    <x v="4"/>
    <n v="1000000"/>
    <n v="100000"/>
    <x v="13"/>
    <x v="0"/>
    <s v="Ahmedabad"/>
    <s v="Property / BI"/>
    <x v="4"/>
    <s v="Constructions &amp;amp; Infrastructure"/>
    <x v="10"/>
  </r>
  <r>
    <x v="34"/>
    <x v="34"/>
    <n v="6"/>
    <x v="4"/>
    <n v="0"/>
    <n v="300000"/>
    <x v="2"/>
    <x v="0"/>
    <s v="Ahmedabad"/>
    <s v="Property / BI"/>
    <x v="4"/>
    <s v="Constructions &amp;amp; Infrastructure"/>
    <x v="10"/>
  </r>
  <r>
    <x v="35"/>
    <x v="35"/>
    <n v="6"/>
    <x v="4"/>
    <n v="0"/>
    <n v="200000"/>
    <x v="2"/>
    <x v="0"/>
    <s v="Ahmedabad"/>
    <s v="Property / BI"/>
    <x v="4"/>
    <s v="Constructions &amp;amp; Infrastructure"/>
    <x v="10"/>
  </r>
  <r>
    <x v="36"/>
    <x v="36"/>
    <n v="6"/>
    <x v="4"/>
    <n v="0"/>
    <n v="200000"/>
    <x v="2"/>
    <x v="0"/>
    <s v="Ahmedabad"/>
    <s v="Property / BI"/>
    <x v="4"/>
    <s v="Constructions &amp;amp; Infrastructure"/>
    <x v="10"/>
  </r>
  <r>
    <x v="37"/>
    <x v="37"/>
    <n v="6"/>
    <x v="4"/>
    <n v="0"/>
    <n v="400000"/>
    <x v="2"/>
    <x v="0"/>
    <s v="Ahmedabad"/>
    <s v="Property / BI"/>
    <x v="4"/>
    <s v="Constructions &amp;amp; Infrastructure"/>
    <x v="10"/>
  </r>
  <r>
    <x v="38"/>
    <x v="38"/>
    <n v="12"/>
    <x v="2"/>
    <n v="0"/>
    <n v="300000"/>
    <x v="2"/>
    <x v="0"/>
    <s v="Ahmedabad"/>
    <s v="Crises Mgmt / Terr / Political Risks / K&amp;amp;R"/>
    <x v="6"/>
    <s v="Political Risks"/>
    <x v="12"/>
  </r>
  <r>
    <x v="39"/>
    <x v="39"/>
    <n v="12"/>
    <x v="2"/>
    <n v="500000"/>
    <n v="50000"/>
    <x v="14"/>
    <x v="0"/>
    <s v="Ahmedabad"/>
    <s v="Construction, Power &amp; Infrastructure"/>
    <x v="5"/>
    <s v="Engineering"/>
    <x v="11"/>
  </r>
  <r>
    <x v="40"/>
    <x v="40"/>
    <n v="12"/>
    <x v="2"/>
    <n v="1000000"/>
    <n v="100000"/>
    <x v="7"/>
    <x v="0"/>
    <s v="Ahmedabad"/>
    <s v="Construction, Power &amp; Infrastructure"/>
    <x v="5"/>
    <s v="Engineering"/>
    <x v="11"/>
  </r>
  <r>
    <x v="41"/>
    <x v="41"/>
    <n v="10"/>
    <x v="3"/>
    <n v="500000"/>
    <n v="62000"/>
    <x v="7"/>
    <x v="0"/>
    <s v="Ahmedabad"/>
    <s v="Construction, Power &amp; Infrastructure"/>
    <x v="5"/>
    <s v="Engineering"/>
    <x v="11"/>
  </r>
  <r>
    <x v="42"/>
    <x v="42"/>
    <n v="10"/>
    <x v="3"/>
    <n v="300000"/>
    <n v="37500"/>
    <x v="7"/>
    <x v="0"/>
    <s v="Ahmedabad"/>
    <s v="Construction, Power &amp; Infrastructure"/>
    <x v="5"/>
    <s v="Engineering"/>
    <x v="11"/>
  </r>
  <r>
    <x v="43"/>
    <x v="43"/>
    <n v="3"/>
    <x v="0"/>
    <n v="700000"/>
    <n v="100000"/>
    <x v="14"/>
    <x v="0"/>
    <s v="Ahmedabad"/>
    <s v="Property / BI"/>
    <x v="4"/>
    <s v="Constructions &amp;amp; Infrastructure"/>
    <x v="10"/>
  </r>
  <r>
    <x v="44"/>
    <x v="44"/>
    <n v="10"/>
    <x v="3"/>
    <n v="800000"/>
    <n v="50000"/>
    <x v="7"/>
    <x v="0"/>
    <s v="Ahmedabad"/>
    <s v="Construction, Power &amp; Infrastructure"/>
    <x v="5"/>
    <s v="Engineering"/>
    <x v="11"/>
  </r>
  <r>
    <x v="45"/>
    <x v="45"/>
    <n v="3"/>
    <x v="0"/>
    <n v="0"/>
    <n v="500000"/>
    <x v="15"/>
    <x v="1"/>
    <s v="Ahmedabad"/>
    <s v="Property / BI"/>
    <x v="4"/>
    <s v="Constructions &amp;amp; Infrastructure"/>
    <x v="10"/>
  </r>
  <r>
    <x v="46"/>
    <x v="46"/>
    <n v="12"/>
    <x v="2"/>
    <n v="1000000"/>
    <n v="100000"/>
    <x v="14"/>
    <x v="0"/>
    <s v="Ahmedabad"/>
    <s v="Property / BI"/>
    <x v="4"/>
    <s v="Constructions &amp;amp; Infrastructure"/>
    <x v="10"/>
  </r>
  <r>
    <x v="47"/>
    <x v="47"/>
    <n v="3"/>
    <x v="0"/>
    <n v="0"/>
    <n v="50000"/>
    <x v="7"/>
    <x v="2"/>
    <s v="Ahmedabad"/>
    <s v="Property / BI"/>
    <x v="4"/>
    <s v="Constructions &amp;amp; Infrastructure"/>
    <x v="10"/>
  </r>
  <r>
    <x v="48"/>
    <x v="48"/>
    <n v="12"/>
    <x v="2"/>
    <n v="0"/>
    <n v="50000"/>
    <x v="1"/>
    <x v="0"/>
    <s v="Ahmedabad"/>
    <s v="Liability"/>
    <x v="3"/>
    <s v="Financial Lines"/>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F15" firstHeaderRow="1" firstDataRow="2" firstDataCol="1"/>
  <pivotFields count="12">
    <pivotField dataField="1" showAll="0"/>
    <pivotField numFmtId="14" showAll="0"/>
    <pivotField showAll="0"/>
    <pivotField showAll="0"/>
    <pivotField showAll="0"/>
    <pivotField showAll="0"/>
    <pivotField axis="axisRow" showAll="0" sortType="a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sortType="ascending">
      <items count="5">
        <item x="2"/>
        <item x="0"/>
        <item x="3"/>
        <item x="1"/>
        <item t="default"/>
      </items>
    </pivotField>
    <pivotField showAll="0"/>
    <pivotField showAll="0"/>
    <pivotField showAll="0"/>
    <pivotField numFmtId="14" showAll="0"/>
  </pivotFields>
  <rowFields count="1">
    <field x="6"/>
  </rowFields>
  <rowItems count="12">
    <i>
      <x v="6"/>
    </i>
    <i>
      <x v="5"/>
    </i>
    <i>
      <x v="4"/>
    </i>
    <i>
      <x/>
    </i>
    <i>
      <x v="7"/>
    </i>
    <i>
      <x v="8"/>
    </i>
    <i>
      <x v="10"/>
    </i>
    <i>
      <x v="1"/>
    </i>
    <i>
      <x v="9"/>
    </i>
    <i>
      <x v="2"/>
    </i>
    <i>
      <x v="3"/>
    </i>
    <i t="grand">
      <x/>
    </i>
  </rowItems>
  <colFields count="1">
    <field x="7"/>
  </colFields>
  <colItems count="5">
    <i>
      <x/>
    </i>
    <i>
      <x v="1"/>
    </i>
    <i>
      <x v="2"/>
    </i>
    <i>
      <x v="3"/>
    </i>
    <i t="grand">
      <x/>
    </i>
  </colItems>
  <dataFields count="1">
    <dataField name="Count of invoice_number" fld="0" subtotal="count" baseField="6" baseItem="1"/>
  </dataFields>
  <chartFormats count="8">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2">
          <reference field="4294967294" count="1" selected="0">
            <x v="0"/>
          </reference>
          <reference field="7" count="1" selected="0">
            <x v="3"/>
          </reference>
        </references>
      </pivotArea>
    </chartFormat>
    <chartFormat chart="11" format="8" series="1">
      <pivotArea type="data" outline="0" fieldPosition="0">
        <references count="2">
          <reference field="4294967294" count="1" selected="0">
            <x v="0"/>
          </reference>
          <reference field="7" count="1" selected="0">
            <x v="0"/>
          </reference>
        </references>
      </pivotArea>
    </chartFormat>
    <chartFormat chart="11" format="9" series="1">
      <pivotArea type="data" outline="0" fieldPosition="0">
        <references count="2">
          <reference field="4294967294" count="1" selected="0">
            <x v="0"/>
          </reference>
          <reference field="7" count="1" selected="0">
            <x v="1"/>
          </reference>
        </references>
      </pivotArea>
    </chartFormat>
    <chartFormat chart="11" format="10" series="1">
      <pivotArea type="data" outline="0" fieldPosition="0">
        <references count="2">
          <reference field="4294967294" count="1" selected="0">
            <x v="0"/>
          </reference>
          <reference field="7" count="1" selected="0">
            <x v="2"/>
          </reference>
        </references>
      </pivotArea>
    </chartFormat>
    <chartFormat chart="11"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A26:B31" firstHeaderRow="1" firstDataRow="1" firstDataCol="1"/>
  <pivotFields count="16">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items count="6">
        <item h="1" x="0"/>
        <item h="1" x="4"/>
        <item x="3"/>
        <item h="1" x="2"/>
        <item h="1"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axis="axisRow" showAll="0">
      <items count="8">
        <item x="0"/>
        <item x="5"/>
        <item x="4"/>
        <item x="3"/>
        <item x="1"/>
        <item x="2"/>
        <item x="6"/>
        <item t="default"/>
      </items>
    </pivotField>
    <pivotField showAll="0"/>
    <pivotField dataField="1" showAll="0">
      <items count="15">
        <item x="2"/>
        <item x="6"/>
        <item x="4"/>
        <item x="11"/>
        <item x="5"/>
        <item x="13"/>
        <item x="10"/>
        <item x="0"/>
        <item x="1"/>
        <item x="8"/>
        <item x="9"/>
        <item x="7"/>
        <item x="12"/>
        <item x="3"/>
        <item t="default"/>
      </items>
    </pivotField>
    <pivotField showAll="0" defaultSubtotal="0"/>
    <pivotField showAll="0" defaultSubtotal="0"/>
    <pivotField showAll="0" defaultSubtotal="0">
      <items count="4">
        <item x="0"/>
        <item x="1"/>
        <item x="2"/>
        <item x="3"/>
      </items>
    </pivotField>
  </pivotFields>
  <rowFields count="1">
    <field x="10"/>
  </rowFields>
  <rowItems count="5">
    <i>
      <x/>
    </i>
    <i>
      <x v="1"/>
    </i>
    <i>
      <x v="3"/>
    </i>
    <i>
      <x v="5"/>
    </i>
    <i t="grand">
      <x/>
    </i>
  </rowItems>
  <colItems count="1">
    <i/>
  </colItems>
  <dataFields count="1">
    <dataField name="Count of risk_details" fld="12"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0" format="2">
      <pivotArea type="data" outline="0" fieldPosition="0">
        <references count="2">
          <reference field="4294967294" count="1" selected="0">
            <x v="0"/>
          </reference>
          <reference field="10" count="1" selected="0">
            <x v="4"/>
          </reference>
        </references>
      </pivotArea>
    </chartFormat>
    <chartFormat chart="0" format="3">
      <pivotArea type="data" outline="0" fieldPosition="0">
        <references count="2">
          <reference field="4294967294" count="1" selected="0">
            <x v="0"/>
          </reference>
          <reference field="10" count="1" selected="0">
            <x v="5"/>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0" format="5">
      <pivotArea type="data" outline="0" fieldPosition="0">
        <references count="2">
          <reference field="4294967294" count="1" selected="0">
            <x v="0"/>
          </reference>
          <reference field="10" count="1" selected="0">
            <x v="1"/>
          </reference>
        </references>
      </pivotArea>
    </chartFormat>
    <chartFormat chart="0" format="6">
      <pivotArea type="data" outline="0" fieldPosition="0">
        <references count="2">
          <reference field="4294967294" count="1" selected="0">
            <x v="0"/>
          </reference>
          <reference field="10"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0" count="1" selected="0">
            <x v="0"/>
          </reference>
        </references>
      </pivotArea>
    </chartFormat>
    <chartFormat chart="5" format="17">
      <pivotArea type="data" outline="0" fieldPosition="0">
        <references count="2">
          <reference field="4294967294" count="1" selected="0">
            <x v="0"/>
          </reference>
          <reference field="10" count="1" selected="0">
            <x v="1"/>
          </reference>
        </references>
      </pivotArea>
    </chartFormat>
    <chartFormat chart="5" format="18">
      <pivotArea type="data" outline="0" fieldPosition="0">
        <references count="2">
          <reference field="4294967294" count="1" selected="0">
            <x v="0"/>
          </reference>
          <reference field="10" count="1" selected="0">
            <x v="2"/>
          </reference>
        </references>
      </pivotArea>
    </chartFormat>
    <chartFormat chart="5" format="19">
      <pivotArea type="data" outline="0" fieldPosition="0">
        <references count="2">
          <reference field="4294967294" count="1" selected="0">
            <x v="0"/>
          </reference>
          <reference field="10" count="1" selected="0">
            <x v="3"/>
          </reference>
        </references>
      </pivotArea>
    </chartFormat>
    <chartFormat chart="5" format="20">
      <pivotArea type="data" outline="0" fieldPosition="0">
        <references count="2">
          <reference field="4294967294" count="1" selected="0">
            <x v="0"/>
          </reference>
          <reference field="10" count="1" selected="0">
            <x v="4"/>
          </reference>
        </references>
      </pivotArea>
    </chartFormat>
    <chartFormat chart="5" format="21">
      <pivotArea type="data" outline="0" fieldPosition="0">
        <references count="2">
          <reference field="4294967294" count="1" selected="0">
            <x v="0"/>
          </reference>
          <reference field="10" count="1" selected="0">
            <x v="5"/>
          </reference>
        </references>
      </pivotArea>
    </chartFormat>
    <chartFormat chart="5" format="22">
      <pivotArea type="data" outline="0" fieldPosition="0">
        <references count="2">
          <reference field="4294967294" count="1" selected="0">
            <x v="0"/>
          </reference>
          <reference field="10" count="1" selected="0">
            <x v="6"/>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2">
  <location ref="A13:B19" firstHeaderRow="1" firstDataRow="1" firstDataCol="1"/>
  <pivotFields count="16">
    <pivotField axis="axisRow" showAll="0" measureFilter="1" sortType="descending">
      <items count="50">
        <item x="32"/>
        <item x="9"/>
        <item x="48"/>
        <item x="19"/>
        <item x="17"/>
        <item x="41"/>
        <item x="7"/>
        <item x="47"/>
        <item x="31"/>
        <item x="8"/>
        <item x="4"/>
        <item x="5"/>
        <item x="6"/>
        <item x="46"/>
        <item x="43"/>
        <item x="25"/>
        <item x="26"/>
        <item x="28"/>
        <item x="39"/>
        <item x="14"/>
        <item x="27"/>
        <item x="44"/>
        <item x="3"/>
        <item x="11"/>
        <item x="10"/>
        <item x="42"/>
        <item x="24"/>
        <item x="23"/>
        <item x="12"/>
        <item x="40"/>
        <item x="18"/>
        <item x="45"/>
        <item x="0"/>
        <item x="15"/>
        <item x="20"/>
        <item x="38"/>
        <item x="37"/>
        <item x="13"/>
        <item x="16"/>
        <item x="36"/>
        <item x="30"/>
        <item x="21"/>
        <item x="22"/>
        <item x="2"/>
        <item x="34"/>
        <item x="29"/>
        <item x="35"/>
        <item x="1"/>
        <item x="33"/>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6">
        <item h="1" x="0"/>
        <item h="1" x="4"/>
        <item x="3"/>
        <item h="1" x="2"/>
        <item h="1" x="1"/>
        <item t="default"/>
      </items>
    </pivotField>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v="15"/>
    </i>
    <i>
      <x v="30"/>
    </i>
    <i>
      <x v="33"/>
    </i>
    <i>
      <x v="38"/>
    </i>
    <i>
      <x v="41"/>
    </i>
    <i t="grand">
      <x/>
    </i>
  </rowItems>
  <colItems count="1">
    <i/>
  </colItems>
  <dataFields count="1">
    <dataField name="Sum of revenue_amount" fld="5" baseField="0" baseItem="12"/>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1"/>
          </reference>
        </references>
      </pivotArea>
    </chartFormat>
    <chartFormat chart="0" format="2">
      <pivotArea type="data" outline="0" fieldPosition="0">
        <references count="2">
          <reference field="4294967294" count="1" selected="0">
            <x v="0"/>
          </reference>
          <reference field="0" count="1" selected="0">
            <x v="32"/>
          </reference>
        </references>
      </pivotArea>
    </chartFormat>
    <chartFormat chart="0" format="3">
      <pivotArea type="data" outline="0" fieldPosition="0">
        <references count="2">
          <reference field="4294967294" count="1" selected="0">
            <x v="0"/>
          </reference>
          <reference field="0" count="1" selected="0">
            <x v="36"/>
          </reference>
        </references>
      </pivotArea>
    </chartFormat>
    <chartFormat chart="0" format="4">
      <pivotArea type="data" outline="0" fieldPosition="0">
        <references count="2">
          <reference field="4294967294" count="1" selected="0">
            <x v="0"/>
          </reference>
          <reference field="0" count="1" selected="0">
            <x v="38"/>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31"/>
          </reference>
        </references>
      </pivotArea>
    </chartFormat>
    <chartFormat chart="4" format="2">
      <pivotArea type="data" outline="0" fieldPosition="0">
        <references count="2">
          <reference field="4294967294" count="1" selected="0">
            <x v="0"/>
          </reference>
          <reference field="0" count="1" selected="0">
            <x v="32"/>
          </reference>
        </references>
      </pivotArea>
    </chartFormat>
    <chartFormat chart="4" format="3">
      <pivotArea type="data" outline="0" fieldPosition="0">
        <references count="2">
          <reference field="4294967294" count="1" selected="0">
            <x v="0"/>
          </reference>
          <reference field="0" count="1" selected="0">
            <x v="36"/>
          </reference>
        </references>
      </pivotArea>
    </chartFormat>
    <chartFormat chart="4" format="4">
      <pivotArea type="data" outline="0" fieldPosition="0">
        <references count="2">
          <reference field="4294967294" count="1" selected="0">
            <x v="0"/>
          </reference>
          <reference field="0" count="1" selected="0">
            <x v="38"/>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38"/>
          </reference>
        </references>
      </pivotArea>
    </chartFormat>
    <chartFormat chart="6" format="2">
      <pivotArea type="data" outline="0" fieldPosition="0">
        <references count="2">
          <reference field="4294967294" count="1" selected="0">
            <x v="0"/>
          </reference>
          <reference field="0" count="1" selected="0">
            <x v="36"/>
          </reference>
        </references>
      </pivotArea>
    </chartFormat>
    <chartFormat chart="6" format="3">
      <pivotArea type="data" outline="0" fieldPosition="0">
        <references count="2">
          <reference field="4294967294" count="1" selected="0">
            <x v="0"/>
          </reference>
          <reference field="0" count="1" selected="0">
            <x v="3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0" count="1" selected="0">
            <x v="32"/>
          </reference>
        </references>
      </pivotArea>
    </chartFormat>
    <chartFormat chart="11" format="10">
      <pivotArea type="data" outline="0" fieldPosition="0">
        <references count="2">
          <reference field="4294967294" count="1" selected="0">
            <x v="0"/>
          </reference>
          <reference field="0" count="1" selected="0">
            <x v="36"/>
          </reference>
        </references>
      </pivotArea>
    </chartFormat>
    <chartFormat chart="11" format="11">
      <pivotArea type="data" outline="0" fieldPosition="0">
        <references count="2">
          <reference field="4294967294" count="1" selected="0">
            <x v="0"/>
          </reference>
          <reference field="0" count="1" selected="0">
            <x v="38"/>
          </reference>
        </references>
      </pivotArea>
    </chartFormat>
    <chartFormat chart="6" format="4">
      <pivotArea type="data" outline="0" fieldPosition="0">
        <references count="2">
          <reference field="4294967294" count="1" selected="0">
            <x v="0"/>
          </reference>
          <reference field="0" count="1" selected="0">
            <x v="31"/>
          </reference>
        </references>
      </pivotArea>
    </chartFormat>
    <chartFormat chart="6" format="5">
      <pivotArea type="data" outline="0" fieldPosition="0">
        <references count="2">
          <reference field="4294967294" count="1" selected="0">
            <x v="0"/>
          </reference>
          <reference field="0" count="1" selected="0">
            <x v="3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1">
  <location ref="A2:B8" firstHeaderRow="1" firstDataRow="1" firstDataCol="1"/>
  <pivotFields count="16">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6">
        <item h="1" x="0"/>
        <item h="1" x="4"/>
        <item x="3"/>
        <item h="1" x="2"/>
        <item h="1" x="1"/>
        <item t="default"/>
      </items>
    </pivotField>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v="7"/>
    </i>
    <i>
      <x v="10"/>
    </i>
    <i>
      <x v="15"/>
    </i>
    <i>
      <x v="18"/>
    </i>
    <i>
      <x v="33"/>
    </i>
    <i t="grand">
      <x/>
    </i>
  </rowItems>
  <colItems count="1">
    <i/>
  </colItems>
  <dataFields count="1">
    <dataField name="Sum of revenue_amount" fld="5" baseField="0" baseItem="10" numFmtId="165"/>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17"/>
          </reference>
        </references>
      </pivotArea>
    </chartFormat>
    <chartFormat chart="4" format="2">
      <pivotArea type="data" outline="0" fieldPosition="0">
        <references count="2">
          <reference field="4294967294" count="1" selected="0">
            <x v="0"/>
          </reference>
          <reference field="0" count="1" selected="0">
            <x v="16"/>
          </reference>
        </references>
      </pivotArea>
    </chartFormat>
    <chartFormat chart="4" format="3">
      <pivotArea type="data" outline="0" fieldPosition="0">
        <references count="2">
          <reference field="4294967294" count="1" selected="0">
            <x v="0"/>
          </reference>
          <reference field="0" count="1" selected="0">
            <x v="12"/>
          </reference>
        </references>
      </pivotArea>
    </chartFormat>
    <chartFormat chart="4" format="4">
      <pivotArea type="data" outline="0" fieldPosition="0">
        <references count="2">
          <reference field="4294967294" count="1" selected="0">
            <x v="0"/>
          </reference>
          <reference field="0" count="1" selected="0">
            <x v="1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0" count="1" selected="0">
            <x v="10"/>
          </reference>
        </references>
      </pivotArea>
    </chartFormat>
    <chartFormat chart="9" format="12">
      <pivotArea type="data" outline="0" fieldPosition="0">
        <references count="2">
          <reference field="4294967294" count="1" selected="0">
            <x v="0"/>
          </reference>
          <reference field="0" count="1" selected="0">
            <x v="12"/>
          </reference>
        </references>
      </pivotArea>
    </chartFormat>
    <chartFormat chart="9" format="13">
      <pivotArea type="data" outline="0" fieldPosition="0">
        <references count="2">
          <reference field="4294967294" count="1" selected="0">
            <x v="0"/>
          </reference>
          <reference field="0" count="1" selected="0">
            <x v="16"/>
          </reference>
        </references>
      </pivotArea>
    </chartFormat>
    <chartFormat chart="9" format="14">
      <pivotArea type="data" outline="0" fieldPosition="0">
        <references count="2">
          <reference field="4294967294" count="1" selected="0">
            <x v="0"/>
          </reference>
          <reference field="0" count="1" selected="0">
            <x v="17"/>
          </reference>
        </references>
      </pivotArea>
    </chartFormat>
    <chartFormat chart="4" format="5">
      <pivotArea type="data" outline="0" fieldPosition="0">
        <references count="2">
          <reference field="4294967294" count="1" selected="0">
            <x v="0"/>
          </reference>
          <reference field="0" count="1" selected="0">
            <x v="14"/>
          </reference>
        </references>
      </pivotArea>
    </chartFormat>
    <chartFormat chart="4" format="6">
      <pivotArea type="data" outline="0" fieldPosition="0">
        <references count="2">
          <reference field="4294967294" count="1" selected="0">
            <x v="0"/>
          </reference>
          <reference field="0" count="1" selected="0">
            <x v="4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5:B29" firstHeaderRow="1" firstDataRow="1" firstDataCol="1"/>
  <pivotFields count="4">
    <pivotField axis="axisRow" showAll="0">
      <items count="4">
        <item x="1"/>
        <item x="2"/>
        <item x="0"/>
        <item t="default"/>
      </items>
    </pivotField>
    <pivotField showAll="0"/>
    <pivotField showAll="0"/>
    <pivotField dataField="1" showAll="0"/>
  </pivotFields>
  <rowFields count="1">
    <field x="0"/>
  </rowFields>
  <rowItems count="4">
    <i>
      <x/>
    </i>
    <i>
      <x v="1"/>
    </i>
    <i>
      <x v="2"/>
    </i>
    <i t="grand">
      <x/>
    </i>
  </rowItems>
  <colItems count="1">
    <i/>
  </colItems>
  <dataFields count="1">
    <dataField name="Sum of Renewal" fld="3" baseField="0" baseItem="0" numFmtId="164"/>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2"/>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B19" firstHeaderRow="1" firstDataRow="1" firstDataCol="1"/>
  <pivotFields count="4">
    <pivotField axis="axisRow" showAll="0">
      <items count="4">
        <item x="1"/>
        <item x="2"/>
        <item x="0"/>
        <item t="default"/>
      </items>
    </pivotField>
    <pivotField showAll="0"/>
    <pivotField dataField="1" showAll="0"/>
    <pivotField showAll="0"/>
  </pivotFields>
  <rowFields count="1">
    <field x="0"/>
  </rowFields>
  <rowItems count="4">
    <i>
      <x/>
    </i>
    <i>
      <x v="1"/>
    </i>
    <i>
      <x v="2"/>
    </i>
    <i t="grand">
      <x/>
    </i>
  </rowItems>
  <colItems count="1">
    <i/>
  </colItems>
  <dataFields count="1">
    <dataField name="Sum of Cross Sell" fld="2" baseField="0" baseItem="0" numFmtId="164"/>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4">
    <pivotField axis="axisRow" showAll="0">
      <items count="4">
        <item x="1"/>
        <item x="2"/>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New" fld="1" baseField="0" baseItem="0" numFmtId="16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5">
    <pivotField dataField="1"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s>
  <rowFields count="1">
    <field x="1"/>
  </rowFields>
  <rowItems count="10">
    <i>
      <x v="6"/>
    </i>
    <i>
      <x v="5"/>
    </i>
    <i>
      <x v="4"/>
    </i>
    <i>
      <x v="2"/>
    </i>
    <i>
      <x v="1"/>
    </i>
    <i>
      <x v="3"/>
    </i>
    <i>
      <x v="7"/>
    </i>
    <i>
      <x v="8"/>
    </i>
    <i>
      <x/>
    </i>
    <i t="grand">
      <x/>
    </i>
  </rowItems>
  <colItems count="1">
    <i/>
  </colItems>
  <dataFields count="1">
    <dataField name="Count of Account Exe ID" fld="0" subtotal="count" baseField="1"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6"/>
          </reference>
        </references>
      </pivotArea>
    </chartFormat>
    <chartFormat chart="0" format="3">
      <pivotArea type="data" outline="0" fieldPosition="0">
        <references count="2">
          <reference field="4294967294" count="1" selected="0">
            <x v="0"/>
          </reference>
          <reference field="1" count="1" selected="0">
            <x v="8"/>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1" count="1" selected="0">
            <x v="6"/>
          </reference>
        </references>
      </pivotArea>
    </chartFormat>
    <chartFormat chart="5" format="20">
      <pivotArea type="data" outline="0" fieldPosition="0">
        <references count="2">
          <reference field="4294967294" count="1" selected="0">
            <x v="0"/>
          </reference>
          <reference field="1" count="1" selected="0">
            <x v="5"/>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2"/>
          </reference>
        </references>
      </pivotArea>
    </chartFormat>
    <chartFormat chart="5" format="23">
      <pivotArea type="data" outline="0" fieldPosition="0">
        <references count="2">
          <reference field="4294967294" count="1" selected="0">
            <x v="0"/>
          </reference>
          <reference field="1" count="1" selected="0">
            <x v="1"/>
          </reference>
        </references>
      </pivotArea>
    </chartFormat>
    <chartFormat chart="5" format="24">
      <pivotArea type="data" outline="0" fieldPosition="0">
        <references count="2">
          <reference field="4294967294" count="1" selected="0">
            <x v="0"/>
          </reference>
          <reference field="1" count="1" selected="0">
            <x v="3"/>
          </reference>
        </references>
      </pivotArea>
    </chartFormat>
    <chartFormat chart="5" format="25">
      <pivotArea type="data" outline="0" fieldPosition="0">
        <references count="2">
          <reference field="4294967294" count="1" selected="0">
            <x v="0"/>
          </reference>
          <reference field="1" count="1" selected="0">
            <x v="7"/>
          </reference>
        </references>
      </pivotArea>
    </chartFormat>
    <chartFormat chart="5" format="26">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6" connectionId="6"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name="ExternalData_5" connectionId="5"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name="ExternalData_4" connectionId="4"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name="ExternalData_3" connectionId="3"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Executive" sourceName="Account Executive">
  <pivotTables>
    <pivotTable tabId="9" name="PivotTable5"/>
    <pivotTable tabId="9" name="PivotTable6"/>
    <pivotTable tabId="9" name="PivotTable7"/>
  </pivotTables>
  <data>
    <tabular pivotCacheId="1107719633">
      <items count="5">
        <i x="0"/>
        <i x="4"/>
        <i x="3"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11" name="PivotTable1"/>
    <pivotTable tabId="11" name="PivotTable2"/>
    <pivotTable tabId="11" name="PivotTable3"/>
  </pivotTables>
  <data>
    <tabular pivotCacheId="11617411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Executive" cache="Slicer_Account_Executive" caption="Account Executiv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Name" cache="Slicer_Name" caption="Nam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Account Executive 1" cache="Slicer_Account_Executive" caption="Account Executive" style="SlicerStyleOther1" rowHeight="234950"/>
  <slicer name="Name 1" cache="Slicer_Name" caption="Name"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6" name="Opportunity" displayName="Opportunity" ref="A1:M50" tableType="queryTable" totalsRowShown="0">
  <autoFilter ref="A1:M50"/>
  <tableColumns count="13">
    <tableColumn id="1" uniqueName="1" name="opportunity_name" queryTableFieldId="1" dataDxfId="47"/>
    <tableColumn id="2" uniqueName="2" name="opportunity_id" queryTableFieldId="2" dataDxfId="46"/>
    <tableColumn id="3" uniqueName="3" name="Account Exe Id" queryTableFieldId="3"/>
    <tableColumn id="4" uniqueName="4" name="Account Executive" queryTableFieldId="4" dataDxfId="45"/>
    <tableColumn id="5" uniqueName="5" name="premium_amount" queryTableFieldId="5"/>
    <tableColumn id="6" uniqueName="6" name="revenue_amount" queryTableFieldId="6"/>
    <tableColumn id="7" uniqueName="7" name="closing_date" queryTableFieldId="7" dataDxfId="44"/>
    <tableColumn id="8" uniqueName="8" name="stage" queryTableFieldId="8" dataDxfId="43"/>
    <tableColumn id="9" uniqueName="9" name="branch" queryTableFieldId="9" dataDxfId="42"/>
    <tableColumn id="10" uniqueName="10" name="specialty" queryTableFieldId="10" dataDxfId="41"/>
    <tableColumn id="11" uniqueName="11" name="product_group" queryTableFieldId="11" dataDxfId="40"/>
    <tableColumn id="12" uniqueName="12" name="product_sub_group" queryTableFieldId="12" dataDxfId="39"/>
    <tableColumn id="13" uniqueName="13" name="risk_details" queryTableFieldId="13" dataDxfId="38"/>
  </tableColumns>
  <tableStyleInfo name="TableStyleMedium7" showFirstColumn="0" showLastColumn="0" showRowStripes="1" showColumnStripes="0"/>
</table>
</file>

<file path=xl/tables/table2.xml><?xml version="1.0" encoding="utf-8"?>
<table xmlns="http://schemas.openxmlformats.org/spreadsheetml/2006/main" id="5" name="Meeting_list" displayName="Meeting_list" ref="A1:E35" tableType="queryTable" totalsRowShown="0">
  <autoFilter ref="A1:E35"/>
  <tableColumns count="5">
    <tableColumn id="1" uniqueName="1" name="Account Exe ID" queryTableFieldId="1"/>
    <tableColumn id="2" uniqueName="2" name="Account Executive" queryTableFieldId="2" dataDxfId="37"/>
    <tableColumn id="3" uniqueName="3" name="branch_name" queryTableFieldId="3" dataDxfId="36"/>
    <tableColumn id="4" uniqueName="4" name="global_attendees" queryTableFieldId="4" dataDxfId="35"/>
    <tableColumn id="5" uniqueName="5" name="meeting_date" queryTableFieldId="5" dataDxfId="34"/>
  </tableColumns>
  <tableStyleInfo name="TableStyleMedium7" showFirstColumn="0" showLastColumn="0" showRowStripes="1" showColumnStripes="0"/>
</table>
</file>

<file path=xl/tables/table3.xml><?xml version="1.0" encoding="utf-8"?>
<table xmlns="http://schemas.openxmlformats.org/spreadsheetml/2006/main" id="4" name="Invoice" displayName="Invoice" ref="A1:L205" tableType="queryTable" totalsRowShown="0">
  <autoFilter ref="A1:L205"/>
  <tableColumns count="12">
    <tableColumn id="1" uniqueName="1" name="invoice_number" queryTableFieldId="1"/>
    <tableColumn id="2" uniqueName="2" name="invoice_date" queryTableFieldId="2" dataDxfId="33"/>
    <tableColumn id="3" uniqueName="3" name="revenue_transaction_type" queryTableFieldId="3" dataDxfId="32"/>
    <tableColumn id="4" uniqueName="4" name="branch_name" queryTableFieldId="4" dataDxfId="31"/>
    <tableColumn id="5" uniqueName="5" name="solution_group" queryTableFieldId="5" dataDxfId="30"/>
    <tableColumn id="6" uniqueName="6" name="Account Exe ID" queryTableFieldId="6"/>
    <tableColumn id="7" uniqueName="7" name="Account Executive" queryTableFieldId="7" dataDxfId="29"/>
    <tableColumn id="8" uniqueName="8" name="income_class" queryTableFieldId="8" dataDxfId="28"/>
    <tableColumn id="9" uniqueName="9" name="client_name" queryTableFieldId="9" dataDxfId="27"/>
    <tableColumn id="10" uniqueName="10" name="policy_number" queryTableFieldId="10" dataDxfId="26"/>
    <tableColumn id="11" uniqueName="11" name="Amount" queryTableFieldId="11"/>
    <tableColumn id="12" uniqueName="12" name="income_due_date" queryTableFieldId="12" dataDxfId="25"/>
  </tableColumns>
  <tableStyleInfo name="TableStyleMedium7" showFirstColumn="0" showLastColumn="0" showRowStripes="1" showColumnStripes="0"/>
</table>
</file>

<file path=xl/tables/table4.xml><?xml version="1.0" encoding="utf-8"?>
<table xmlns="http://schemas.openxmlformats.org/spreadsheetml/2006/main" id="2" name="Individual_Budget" displayName="Individual_Budget" ref="A1:G11" tableType="queryTable" totalsRowShown="0">
  <autoFilter ref="A1:G11"/>
  <tableColumns count="7">
    <tableColumn id="1" uniqueName="1" name="Branch" queryTableFieldId="1" dataDxfId="24"/>
    <tableColumn id="2" uniqueName="2" name="Account Exe ID" queryTableFieldId="2"/>
    <tableColumn id="3" uniqueName="3" name="Employee Name" queryTableFieldId="3" dataDxfId="23"/>
    <tableColumn id="4" uniqueName="4" name="New Role2" queryTableFieldId="4" dataDxfId="22"/>
    <tableColumn id="5" uniqueName="5" name="New Budget" queryTableFieldId="5"/>
    <tableColumn id="6" uniqueName="6" name="Cross sell bugdet" queryTableFieldId="6"/>
    <tableColumn id="7"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id="3" name="Fees" displayName="Fees" ref="A1:I10" tableType="queryTable" totalsRowShown="0">
  <autoFilter ref="A1:I10"/>
  <tableColumns count="9">
    <tableColumn id="1" uniqueName="1" name="client_name" queryTableFieldId="1" dataDxfId="21"/>
    <tableColumn id="2" uniqueName="2" name="branch_name" queryTableFieldId="2" dataDxfId="20"/>
    <tableColumn id="3" uniqueName="3" name="solution_group" queryTableFieldId="3" dataDxfId="19"/>
    <tableColumn id="4" uniqueName="4" name="Account Exe ID" queryTableFieldId="4"/>
    <tableColumn id="5" uniqueName="5" name="Account Executive" queryTableFieldId="5" dataDxfId="18"/>
    <tableColumn id="6" uniqueName="6" name="income_class" queryTableFieldId="6" dataDxfId="17"/>
    <tableColumn id="7" uniqueName="7" name="Amount" queryTableFieldId="7"/>
    <tableColumn id="8" uniqueName="8" name="income_due_date" queryTableFieldId="8" dataDxfId="16"/>
    <tableColumn id="9" uniqueName="9" name="revenue_transaction_type" queryTableFieldId="9" dataDxfId="15"/>
  </tableColumns>
  <tableStyleInfo name="TableStyleMedium7" showFirstColumn="0" showLastColumn="0" showRowStripes="1" showColumnStripes="0"/>
</table>
</file>

<file path=xl/tables/table6.xml><?xml version="1.0" encoding="utf-8"?>
<table xmlns="http://schemas.openxmlformats.org/spreadsheetml/2006/main" id="7" name="Table8" displayName="Table8" ref="L2:O5" totalsRowShown="0">
  <autoFilter ref="L2:O5"/>
  <tableColumns count="4">
    <tableColumn id="1" name="Name"/>
    <tableColumn id="2" name="New"/>
    <tableColumn id="3" name="Cross Sell"/>
    <tableColumn id="4" name="Renewal"/>
  </tableColumns>
  <tableStyleInfo name="TableStyleMedium3" showFirstColumn="0" showLastColumn="0" showRowStripes="1" showColumnStripes="0"/>
</table>
</file>

<file path=xl/tables/table7.xml><?xml version="1.0" encoding="utf-8"?>
<table xmlns="http://schemas.openxmlformats.org/spreadsheetml/2006/main" id="1" name="Brokearage" displayName="Brokearage" ref="A1:Q962" tableType="queryTable" totalsRowShown="0">
  <autoFilter ref="A1:Q962"/>
  <tableColumns count="17">
    <tableColumn id="1" uniqueName="1" name="client_name" queryTableFieldId="1" dataDxfId="14"/>
    <tableColumn id="2" uniqueName="2" name="policy_number" queryTableFieldId="2" dataDxfId="13"/>
    <tableColumn id="3" uniqueName="3" name="policy_status" queryTableFieldId="3" dataDxfId="12"/>
    <tableColumn id="4" uniqueName="4" name="policy_start_date" queryTableFieldId="4" dataDxfId="11"/>
    <tableColumn id="5" uniqueName="5" name="policy_end_date" queryTableFieldId="5" dataDxfId="10"/>
    <tableColumn id="6" uniqueName="6" name="product_group" queryTableFieldId="6" dataDxfId="9"/>
    <tableColumn id="7" uniqueName="7" name="Account Exe ID" queryTableFieldId="7"/>
    <tableColumn id="8" uniqueName="8" name="Exe Name" queryTableFieldId="8" dataDxfId="8"/>
    <tableColumn id="9" uniqueName="9" name="branch_name" queryTableFieldId="9" dataDxfId="7"/>
    <tableColumn id="10" uniqueName="10" name="solution_group" queryTableFieldId="10" dataDxfId="6"/>
    <tableColumn id="11" uniqueName="11" name="income_class" queryTableFieldId="11" dataDxfId="5"/>
    <tableColumn id="12" uniqueName="12" name="Amount" queryTableFieldId="12"/>
    <tableColumn id="13" uniqueName="13" name="income_due_date" queryTableFieldId="13" dataDxfId="4"/>
    <tableColumn id="14" uniqueName="14" name="revenue_transaction_type" queryTableFieldId="14" dataDxfId="3"/>
    <tableColumn id="15" uniqueName="15" name="renewal_status" queryTableFieldId="15" dataDxfId="2"/>
    <tableColumn id="16" uniqueName="16" name="lapse_reason" queryTableFieldId="16" dataDxfId="1"/>
    <tableColumn id="17" uniqueName="17" name="last_updated_date" queryTableFieldId="17" dataDxfId="0"/>
  </tableColumns>
  <tableStyleInfo name="TableStyleMedium7" showFirstColumn="0" showLastColumn="0" showRowStripes="1" showColumnStripes="0"/>
</table>
</file>

<file path=xl/tables/table8.xml><?xml version="1.0" encoding="utf-8"?>
<table xmlns="http://schemas.openxmlformats.org/spreadsheetml/2006/main" id="8" name="Table10" displayName="Table10" ref="A2:B5" totalsRowShown="0">
  <autoFilter ref="A2:B5"/>
  <sortState ref="A3:B3">
    <sortCondition descending="1" ref="A1:A4"/>
  </sortState>
  <tableColumns count="2">
    <tableColumn id="1" name="Stage"/>
    <tableColumn id="2" name="Revenue Amount">
      <calculatedColumnFormula>SUMIF(Opportunity[[#All],[stage]],Opportunity!H2,Opportunity[[#All],[revenue_amount]])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opLeftCell="F5" workbookViewId="0">
      <selection activeCell="H30" sqref="H30"/>
    </sheetView>
  </sheetViews>
  <sheetFormatPr defaultRowHeight="15" x14ac:dyDescent="0.25"/>
  <cols>
    <col min="1" max="1" width="26.28515625" bestFit="1" customWidth="1"/>
    <col min="2" max="2" width="16" bestFit="1" customWidth="1"/>
    <col min="3" max="3" width="15.7109375" bestFit="1" customWidth="1"/>
    <col min="4" max="5" width="18.7109375" bestFit="1" customWidth="1"/>
    <col min="6" max="6" width="17.85546875" bestFit="1" customWidth="1"/>
    <col min="7" max="7" width="13.7109375" bestFit="1" customWidth="1"/>
    <col min="8" max="8" width="17.28515625" bestFit="1" customWidth="1"/>
    <col min="9" max="9" width="10.7109375" bestFit="1" customWidth="1"/>
    <col min="10" max="10" width="38.5703125" bestFit="1" customWidth="1"/>
    <col min="11" max="11" width="16.28515625" bestFit="1" customWidth="1"/>
    <col min="12" max="12" width="30.28515625" bestFit="1" customWidth="1"/>
    <col min="13" max="13" width="47.140625" bestFit="1" customWidth="1"/>
  </cols>
  <sheetData>
    <row r="1" spans="1:16" x14ac:dyDescent="0.25">
      <c r="A1" t="s">
        <v>530</v>
      </c>
      <c r="B1" t="s">
        <v>531</v>
      </c>
      <c r="C1" t="s">
        <v>532</v>
      </c>
      <c r="D1" t="s">
        <v>498</v>
      </c>
      <c r="E1" t="s">
        <v>533</v>
      </c>
      <c r="F1" t="s">
        <v>534</v>
      </c>
      <c r="G1" t="s">
        <v>535</v>
      </c>
      <c r="H1" t="s">
        <v>536</v>
      </c>
      <c r="I1" t="s">
        <v>537</v>
      </c>
      <c r="J1" t="s">
        <v>538</v>
      </c>
      <c r="K1" t="s">
        <v>5</v>
      </c>
      <c r="L1" t="s">
        <v>539</v>
      </c>
      <c r="M1" t="s">
        <v>540</v>
      </c>
    </row>
    <row r="2" spans="1:16" x14ac:dyDescent="0.25">
      <c r="A2" t="s">
        <v>541</v>
      </c>
      <c r="B2" t="s">
        <v>542</v>
      </c>
      <c r="C2">
        <v>3</v>
      </c>
      <c r="D2" t="s">
        <v>56</v>
      </c>
      <c r="E2">
        <v>8000000</v>
      </c>
      <c r="F2">
        <v>400000</v>
      </c>
      <c r="G2" s="1">
        <v>43782</v>
      </c>
      <c r="H2" t="s">
        <v>543</v>
      </c>
      <c r="I2" t="s">
        <v>22</v>
      </c>
      <c r="J2" t="s">
        <v>40</v>
      </c>
      <c r="K2" t="s">
        <v>38</v>
      </c>
      <c r="L2" t="s">
        <v>544</v>
      </c>
      <c r="M2" t="s">
        <v>545</v>
      </c>
    </row>
    <row r="3" spans="1:16" x14ac:dyDescent="0.25">
      <c r="A3" t="s">
        <v>546</v>
      </c>
      <c r="B3" t="s">
        <v>547</v>
      </c>
      <c r="C3">
        <v>1</v>
      </c>
      <c r="D3" t="s">
        <v>21</v>
      </c>
      <c r="E3">
        <v>200000</v>
      </c>
      <c r="F3">
        <v>30000</v>
      </c>
      <c r="G3" s="1">
        <v>43921</v>
      </c>
      <c r="H3" t="s">
        <v>543</v>
      </c>
      <c r="I3" t="s">
        <v>22</v>
      </c>
      <c r="J3" t="s">
        <v>40</v>
      </c>
      <c r="K3" t="s">
        <v>38</v>
      </c>
      <c r="L3" t="s">
        <v>544</v>
      </c>
      <c r="M3" t="s">
        <v>548</v>
      </c>
    </row>
    <row r="4" spans="1:16" x14ac:dyDescent="0.25">
      <c r="A4" t="s">
        <v>549</v>
      </c>
      <c r="B4" t="s">
        <v>550</v>
      </c>
      <c r="C4">
        <v>1</v>
      </c>
      <c r="D4" t="s">
        <v>21</v>
      </c>
      <c r="E4">
        <v>0</v>
      </c>
      <c r="F4">
        <v>100000</v>
      </c>
      <c r="G4" s="1">
        <v>44012</v>
      </c>
      <c r="H4" t="s">
        <v>543</v>
      </c>
      <c r="I4" t="s">
        <v>22</v>
      </c>
      <c r="J4" t="s">
        <v>20</v>
      </c>
      <c r="K4" t="s">
        <v>20</v>
      </c>
      <c r="L4" t="s">
        <v>551</v>
      </c>
      <c r="M4" t="s">
        <v>552</v>
      </c>
    </row>
    <row r="5" spans="1:16" x14ac:dyDescent="0.25">
      <c r="A5" t="s">
        <v>553</v>
      </c>
      <c r="B5" t="s">
        <v>554</v>
      </c>
      <c r="C5">
        <v>1</v>
      </c>
      <c r="D5" t="s">
        <v>21</v>
      </c>
      <c r="E5">
        <v>0</v>
      </c>
      <c r="F5">
        <v>100000</v>
      </c>
      <c r="G5" s="1">
        <v>43921</v>
      </c>
      <c r="H5" t="s">
        <v>543</v>
      </c>
      <c r="I5" t="s">
        <v>22</v>
      </c>
      <c r="J5" t="s">
        <v>20</v>
      </c>
      <c r="K5" t="s">
        <v>20</v>
      </c>
      <c r="L5" t="s">
        <v>551</v>
      </c>
      <c r="M5" t="s">
        <v>552</v>
      </c>
      <c r="O5">
        <f>COUNTIF(Opportunity[[#All],[stage]],H19)</f>
        <v>5</v>
      </c>
      <c r="P5" t="s">
        <v>867</v>
      </c>
    </row>
    <row r="6" spans="1:16" x14ac:dyDescent="0.25">
      <c r="A6" t="s">
        <v>555</v>
      </c>
      <c r="B6" t="s">
        <v>556</v>
      </c>
      <c r="C6">
        <v>1</v>
      </c>
      <c r="D6" t="s">
        <v>21</v>
      </c>
      <c r="E6">
        <v>1200000</v>
      </c>
      <c r="F6">
        <v>100000</v>
      </c>
      <c r="G6" s="1">
        <v>43921</v>
      </c>
      <c r="H6" t="s">
        <v>543</v>
      </c>
      <c r="I6" t="s">
        <v>22</v>
      </c>
      <c r="J6" t="s">
        <v>104</v>
      </c>
      <c r="K6" t="s">
        <v>34</v>
      </c>
      <c r="L6" t="s">
        <v>34</v>
      </c>
      <c r="M6" t="s">
        <v>557</v>
      </c>
      <c r="O6">
        <f>COUNTA(Opportunity[stage])</f>
        <v>49</v>
      </c>
      <c r="P6" t="s">
        <v>868</v>
      </c>
    </row>
    <row r="7" spans="1:16" x14ac:dyDescent="0.25">
      <c r="A7" t="s">
        <v>558</v>
      </c>
      <c r="B7" t="s">
        <v>559</v>
      </c>
      <c r="C7">
        <v>1</v>
      </c>
      <c r="D7" t="s">
        <v>21</v>
      </c>
      <c r="E7">
        <v>0</v>
      </c>
      <c r="F7">
        <v>100000</v>
      </c>
      <c r="G7" s="1">
        <v>43982</v>
      </c>
      <c r="H7" t="s">
        <v>543</v>
      </c>
      <c r="I7" t="s">
        <v>22</v>
      </c>
      <c r="J7" t="s">
        <v>35</v>
      </c>
      <c r="K7" t="s">
        <v>35</v>
      </c>
      <c r="L7" t="s">
        <v>560</v>
      </c>
      <c r="M7" t="s">
        <v>561</v>
      </c>
      <c r="O7">
        <f>COUNTIF(Opportunity[[#All],[stage]],H2)</f>
        <v>42</v>
      </c>
      <c r="P7" t="s">
        <v>869</v>
      </c>
    </row>
    <row r="8" spans="1:16" x14ac:dyDescent="0.25">
      <c r="A8" t="s">
        <v>562</v>
      </c>
      <c r="B8" t="s">
        <v>563</v>
      </c>
      <c r="C8">
        <v>1</v>
      </c>
      <c r="D8" t="s">
        <v>21</v>
      </c>
      <c r="E8">
        <v>0</v>
      </c>
      <c r="F8">
        <v>100000</v>
      </c>
      <c r="G8" s="1">
        <v>43982</v>
      </c>
      <c r="H8" t="s">
        <v>543</v>
      </c>
      <c r="I8" t="s">
        <v>22</v>
      </c>
      <c r="J8" t="s">
        <v>20</v>
      </c>
      <c r="K8" t="s">
        <v>20</v>
      </c>
      <c r="L8" t="s">
        <v>551</v>
      </c>
      <c r="M8" t="s">
        <v>552</v>
      </c>
    </row>
    <row r="9" spans="1:16" x14ac:dyDescent="0.25">
      <c r="A9" t="s">
        <v>564</v>
      </c>
      <c r="B9" t="s">
        <v>565</v>
      </c>
      <c r="C9">
        <v>1</v>
      </c>
      <c r="D9" t="s">
        <v>21</v>
      </c>
      <c r="E9">
        <v>0</v>
      </c>
      <c r="F9">
        <v>125000</v>
      </c>
      <c r="G9" s="1">
        <v>44012</v>
      </c>
      <c r="H9" t="s">
        <v>543</v>
      </c>
      <c r="I9" t="s">
        <v>22</v>
      </c>
      <c r="J9" t="s">
        <v>40</v>
      </c>
      <c r="K9" t="s">
        <v>38</v>
      </c>
      <c r="L9" t="s">
        <v>544</v>
      </c>
      <c r="M9" t="s">
        <v>545</v>
      </c>
    </row>
    <row r="10" spans="1:16" x14ac:dyDescent="0.25">
      <c r="A10" t="s">
        <v>566</v>
      </c>
      <c r="B10" t="s">
        <v>567</v>
      </c>
      <c r="C10">
        <v>1</v>
      </c>
      <c r="D10" t="s">
        <v>21</v>
      </c>
      <c r="E10">
        <v>0</v>
      </c>
      <c r="F10">
        <v>100000</v>
      </c>
      <c r="G10" s="1">
        <v>43921</v>
      </c>
      <c r="H10" t="s">
        <v>543</v>
      </c>
      <c r="I10" t="s">
        <v>22</v>
      </c>
      <c r="J10" t="s">
        <v>20</v>
      </c>
      <c r="K10" t="s">
        <v>20</v>
      </c>
      <c r="L10" t="s">
        <v>551</v>
      </c>
      <c r="M10" t="s">
        <v>552</v>
      </c>
    </row>
    <row r="11" spans="1:16" x14ac:dyDescent="0.25">
      <c r="A11" t="s">
        <v>568</v>
      </c>
      <c r="B11" t="s">
        <v>569</v>
      </c>
      <c r="C11">
        <v>12</v>
      </c>
      <c r="D11" t="s">
        <v>66</v>
      </c>
      <c r="E11">
        <v>0</v>
      </c>
      <c r="F11">
        <v>200000</v>
      </c>
      <c r="G11" s="1">
        <v>43921</v>
      </c>
      <c r="H11" t="s">
        <v>543</v>
      </c>
      <c r="I11" t="s">
        <v>22</v>
      </c>
      <c r="J11" t="s">
        <v>20</v>
      </c>
      <c r="K11" t="s">
        <v>20</v>
      </c>
      <c r="L11" t="s">
        <v>551</v>
      </c>
      <c r="M11" t="s">
        <v>552</v>
      </c>
    </row>
    <row r="12" spans="1:16" x14ac:dyDescent="0.25">
      <c r="A12" t="s">
        <v>570</v>
      </c>
      <c r="B12" t="s">
        <v>571</v>
      </c>
      <c r="C12">
        <v>12</v>
      </c>
      <c r="D12" t="s">
        <v>66</v>
      </c>
      <c r="E12">
        <v>0</v>
      </c>
      <c r="F12">
        <v>75000</v>
      </c>
      <c r="G12" s="1">
        <v>43921</v>
      </c>
      <c r="H12" t="s">
        <v>543</v>
      </c>
      <c r="I12" t="s">
        <v>22</v>
      </c>
      <c r="J12" t="s">
        <v>40</v>
      </c>
      <c r="K12" t="s">
        <v>38</v>
      </c>
      <c r="L12" t="s">
        <v>544</v>
      </c>
      <c r="M12" t="s">
        <v>545</v>
      </c>
    </row>
    <row r="13" spans="1:16" x14ac:dyDescent="0.25">
      <c r="A13" t="s">
        <v>572</v>
      </c>
      <c r="B13" t="s">
        <v>573</v>
      </c>
      <c r="C13">
        <v>12</v>
      </c>
      <c r="D13" t="s">
        <v>66</v>
      </c>
      <c r="E13">
        <v>0</v>
      </c>
      <c r="F13">
        <v>25000</v>
      </c>
      <c r="G13" s="1">
        <v>43921</v>
      </c>
      <c r="H13" t="s">
        <v>543</v>
      </c>
      <c r="I13" t="s">
        <v>22</v>
      </c>
      <c r="J13" t="s">
        <v>40</v>
      </c>
      <c r="K13" t="s">
        <v>38</v>
      </c>
      <c r="L13" t="s">
        <v>544</v>
      </c>
      <c r="M13" t="s">
        <v>548</v>
      </c>
    </row>
    <row r="14" spans="1:16" x14ac:dyDescent="0.25">
      <c r="A14" t="s">
        <v>574</v>
      </c>
      <c r="B14" t="s">
        <v>575</v>
      </c>
      <c r="C14">
        <v>12</v>
      </c>
      <c r="D14" t="s">
        <v>66</v>
      </c>
      <c r="E14">
        <v>2000000</v>
      </c>
      <c r="F14">
        <v>150000</v>
      </c>
      <c r="G14" s="1">
        <v>43982</v>
      </c>
      <c r="H14" t="s">
        <v>543</v>
      </c>
      <c r="I14" t="s">
        <v>22</v>
      </c>
      <c r="J14" t="s">
        <v>40</v>
      </c>
      <c r="K14" t="s">
        <v>38</v>
      </c>
      <c r="L14" t="s">
        <v>544</v>
      </c>
      <c r="M14" t="s">
        <v>545</v>
      </c>
    </row>
    <row r="15" spans="1:16" x14ac:dyDescent="0.25">
      <c r="A15" t="s">
        <v>576</v>
      </c>
      <c r="B15" t="s">
        <v>577</v>
      </c>
      <c r="C15">
        <v>12</v>
      </c>
      <c r="D15" t="s">
        <v>66</v>
      </c>
      <c r="E15">
        <v>500000</v>
      </c>
      <c r="F15">
        <v>75000</v>
      </c>
      <c r="G15" s="1">
        <v>43982</v>
      </c>
      <c r="H15" t="s">
        <v>543</v>
      </c>
      <c r="I15" t="s">
        <v>22</v>
      </c>
      <c r="J15" t="s">
        <v>35</v>
      </c>
      <c r="K15" t="s">
        <v>35</v>
      </c>
      <c r="L15" t="s">
        <v>560</v>
      </c>
      <c r="M15" t="s">
        <v>578</v>
      </c>
    </row>
    <row r="16" spans="1:16" x14ac:dyDescent="0.25">
      <c r="A16" t="s">
        <v>579</v>
      </c>
      <c r="B16" t="s">
        <v>580</v>
      </c>
      <c r="C16">
        <v>3</v>
      </c>
      <c r="D16" t="s">
        <v>56</v>
      </c>
      <c r="E16">
        <v>2500000</v>
      </c>
      <c r="F16">
        <v>125000</v>
      </c>
      <c r="G16" s="1">
        <v>43800</v>
      </c>
      <c r="H16" t="s">
        <v>543</v>
      </c>
      <c r="I16" t="s">
        <v>22</v>
      </c>
      <c r="J16" t="s">
        <v>40</v>
      </c>
      <c r="K16" t="s">
        <v>38</v>
      </c>
      <c r="L16" t="s">
        <v>544</v>
      </c>
      <c r="M16" t="s">
        <v>545</v>
      </c>
    </row>
    <row r="17" spans="1:13" x14ac:dyDescent="0.25">
      <c r="A17" t="s">
        <v>581</v>
      </c>
      <c r="B17" t="s">
        <v>582</v>
      </c>
      <c r="C17">
        <v>10</v>
      </c>
      <c r="D17" t="s">
        <v>39</v>
      </c>
      <c r="E17">
        <v>1400000</v>
      </c>
      <c r="F17">
        <v>100000</v>
      </c>
      <c r="G17" s="1">
        <v>43808</v>
      </c>
      <c r="H17" t="s">
        <v>543</v>
      </c>
      <c r="I17" t="s">
        <v>22</v>
      </c>
      <c r="J17" t="s">
        <v>40</v>
      </c>
      <c r="K17" t="s">
        <v>38</v>
      </c>
      <c r="L17" t="s">
        <v>544</v>
      </c>
      <c r="M17" t="s">
        <v>545</v>
      </c>
    </row>
    <row r="18" spans="1:13" x14ac:dyDescent="0.25">
      <c r="A18" t="s">
        <v>583</v>
      </c>
      <c r="B18" t="s">
        <v>584</v>
      </c>
      <c r="C18">
        <v>10</v>
      </c>
      <c r="D18" t="s">
        <v>39</v>
      </c>
      <c r="E18">
        <v>4500000</v>
      </c>
      <c r="F18">
        <v>350000</v>
      </c>
      <c r="G18" s="1">
        <v>43810</v>
      </c>
      <c r="H18" t="s">
        <v>543</v>
      </c>
      <c r="I18" t="s">
        <v>22</v>
      </c>
      <c r="J18" t="s">
        <v>40</v>
      </c>
      <c r="K18" t="s">
        <v>34</v>
      </c>
      <c r="L18" t="s">
        <v>34</v>
      </c>
      <c r="M18" t="s">
        <v>545</v>
      </c>
    </row>
    <row r="19" spans="1:13" x14ac:dyDescent="0.25">
      <c r="A19" t="s">
        <v>585</v>
      </c>
      <c r="B19" t="s">
        <v>586</v>
      </c>
      <c r="C19">
        <v>3</v>
      </c>
      <c r="D19" t="s">
        <v>56</v>
      </c>
      <c r="E19">
        <v>9500000</v>
      </c>
      <c r="F19">
        <v>200000</v>
      </c>
      <c r="G19" s="1">
        <v>43738</v>
      </c>
      <c r="H19" t="s">
        <v>587</v>
      </c>
      <c r="I19" t="s">
        <v>22</v>
      </c>
      <c r="J19" t="s">
        <v>40</v>
      </c>
      <c r="K19" t="s">
        <v>38</v>
      </c>
      <c r="L19" t="s">
        <v>544</v>
      </c>
      <c r="M19" t="s">
        <v>545</v>
      </c>
    </row>
    <row r="20" spans="1:13" x14ac:dyDescent="0.25">
      <c r="A20" t="s">
        <v>588</v>
      </c>
      <c r="B20" t="s">
        <v>589</v>
      </c>
      <c r="C20">
        <v>10</v>
      </c>
      <c r="D20" t="s">
        <v>39</v>
      </c>
      <c r="E20">
        <v>4500000</v>
      </c>
      <c r="F20">
        <v>300000</v>
      </c>
      <c r="G20" s="1">
        <v>43767</v>
      </c>
      <c r="H20" t="s">
        <v>543</v>
      </c>
      <c r="I20" t="s">
        <v>22</v>
      </c>
      <c r="J20" t="s">
        <v>40</v>
      </c>
      <c r="K20" t="s">
        <v>38</v>
      </c>
      <c r="L20" t="s">
        <v>544</v>
      </c>
      <c r="M20" t="s">
        <v>545</v>
      </c>
    </row>
    <row r="21" spans="1:13" x14ac:dyDescent="0.25">
      <c r="A21" t="s">
        <v>590</v>
      </c>
      <c r="B21" t="s">
        <v>591</v>
      </c>
      <c r="C21">
        <v>3</v>
      </c>
      <c r="D21" t="s">
        <v>56</v>
      </c>
      <c r="E21">
        <v>0</v>
      </c>
      <c r="F21">
        <v>100000</v>
      </c>
      <c r="G21" s="1">
        <v>43784</v>
      </c>
      <c r="H21" t="s">
        <v>543</v>
      </c>
      <c r="I21" t="s">
        <v>22</v>
      </c>
      <c r="J21" t="s">
        <v>40</v>
      </c>
      <c r="K21" t="s">
        <v>38</v>
      </c>
      <c r="L21" t="s">
        <v>544</v>
      </c>
      <c r="M21" t="s">
        <v>545</v>
      </c>
    </row>
    <row r="22" spans="1:13" x14ac:dyDescent="0.25">
      <c r="A22" t="s">
        <v>592</v>
      </c>
      <c r="B22" t="s">
        <v>593</v>
      </c>
      <c r="C22">
        <v>3</v>
      </c>
      <c r="D22" t="s">
        <v>56</v>
      </c>
      <c r="E22">
        <v>6000000</v>
      </c>
      <c r="F22">
        <v>300000</v>
      </c>
      <c r="G22" s="1">
        <v>43800</v>
      </c>
      <c r="H22" t="s">
        <v>543</v>
      </c>
      <c r="I22" t="s">
        <v>22</v>
      </c>
      <c r="J22" t="s">
        <v>40</v>
      </c>
      <c r="K22" t="s">
        <v>38</v>
      </c>
      <c r="L22" t="s">
        <v>544</v>
      </c>
      <c r="M22" t="s">
        <v>545</v>
      </c>
    </row>
    <row r="23" spans="1:13" x14ac:dyDescent="0.25">
      <c r="A23" t="s">
        <v>594</v>
      </c>
      <c r="B23" t="s">
        <v>595</v>
      </c>
      <c r="C23">
        <v>10</v>
      </c>
      <c r="D23" t="s">
        <v>39</v>
      </c>
      <c r="E23">
        <v>600000</v>
      </c>
      <c r="F23">
        <v>100000</v>
      </c>
      <c r="G23" s="1">
        <v>43799</v>
      </c>
      <c r="H23" t="s">
        <v>543</v>
      </c>
      <c r="I23" t="s">
        <v>22</v>
      </c>
      <c r="J23" t="s">
        <v>411</v>
      </c>
      <c r="K23" t="s">
        <v>38</v>
      </c>
      <c r="L23" t="s">
        <v>544</v>
      </c>
      <c r="M23" t="s">
        <v>545</v>
      </c>
    </row>
    <row r="24" spans="1:13" x14ac:dyDescent="0.25">
      <c r="A24" t="s">
        <v>596</v>
      </c>
      <c r="B24" t="s">
        <v>597</v>
      </c>
      <c r="C24">
        <v>10</v>
      </c>
      <c r="D24" t="s">
        <v>39</v>
      </c>
      <c r="E24">
        <v>210000</v>
      </c>
      <c r="F24">
        <v>35000</v>
      </c>
      <c r="G24" s="1">
        <v>43799</v>
      </c>
      <c r="H24" t="s">
        <v>543</v>
      </c>
      <c r="I24" t="s">
        <v>22</v>
      </c>
      <c r="J24" t="s">
        <v>411</v>
      </c>
      <c r="K24" t="s">
        <v>38</v>
      </c>
      <c r="L24" t="s">
        <v>544</v>
      </c>
      <c r="M24" t="s">
        <v>548</v>
      </c>
    </row>
    <row r="25" spans="1:13" x14ac:dyDescent="0.25">
      <c r="A25" t="s">
        <v>598</v>
      </c>
      <c r="B25" t="s">
        <v>599</v>
      </c>
      <c r="C25">
        <v>10</v>
      </c>
      <c r="D25" t="s">
        <v>39</v>
      </c>
      <c r="E25">
        <v>300000</v>
      </c>
      <c r="F25">
        <v>49500</v>
      </c>
      <c r="G25" s="1">
        <v>43738</v>
      </c>
      <c r="H25" t="s">
        <v>587</v>
      </c>
      <c r="I25" t="s">
        <v>22</v>
      </c>
      <c r="J25" t="s">
        <v>35</v>
      </c>
      <c r="K25" t="s">
        <v>35</v>
      </c>
      <c r="L25" t="s">
        <v>560</v>
      </c>
      <c r="M25" t="s">
        <v>561</v>
      </c>
    </row>
    <row r="26" spans="1:13" x14ac:dyDescent="0.25">
      <c r="A26" t="s">
        <v>600</v>
      </c>
      <c r="B26" t="s">
        <v>601</v>
      </c>
      <c r="C26">
        <v>10</v>
      </c>
      <c r="D26" t="s">
        <v>39</v>
      </c>
      <c r="E26">
        <v>300000</v>
      </c>
      <c r="F26">
        <v>49500</v>
      </c>
      <c r="G26" s="1">
        <v>43738</v>
      </c>
      <c r="H26" t="s">
        <v>587</v>
      </c>
      <c r="I26" t="s">
        <v>22</v>
      </c>
      <c r="J26" t="s">
        <v>35</v>
      </c>
      <c r="K26" t="s">
        <v>35</v>
      </c>
      <c r="L26" t="s">
        <v>560</v>
      </c>
      <c r="M26" t="s">
        <v>602</v>
      </c>
    </row>
    <row r="27" spans="1:13" x14ac:dyDescent="0.25">
      <c r="A27" t="s">
        <v>603</v>
      </c>
      <c r="B27" t="s">
        <v>604</v>
      </c>
      <c r="C27">
        <v>10</v>
      </c>
      <c r="D27" t="s">
        <v>39</v>
      </c>
      <c r="E27">
        <v>5000000</v>
      </c>
      <c r="F27">
        <v>250000</v>
      </c>
      <c r="G27" s="1">
        <v>43799</v>
      </c>
      <c r="H27" t="s">
        <v>543</v>
      </c>
      <c r="I27" t="s">
        <v>22</v>
      </c>
      <c r="J27" t="s">
        <v>40</v>
      </c>
      <c r="K27" t="s">
        <v>38</v>
      </c>
      <c r="L27" t="s">
        <v>544</v>
      </c>
      <c r="M27" t="s">
        <v>545</v>
      </c>
    </row>
    <row r="28" spans="1:13" x14ac:dyDescent="0.25">
      <c r="A28" t="s">
        <v>20</v>
      </c>
      <c r="B28" t="s">
        <v>605</v>
      </c>
      <c r="C28">
        <v>3</v>
      </c>
      <c r="D28" t="s">
        <v>56</v>
      </c>
      <c r="E28">
        <v>0</v>
      </c>
      <c r="F28">
        <v>100000</v>
      </c>
      <c r="G28" s="1">
        <v>43769</v>
      </c>
      <c r="H28" t="s">
        <v>587</v>
      </c>
      <c r="I28" t="s">
        <v>22</v>
      </c>
      <c r="J28" t="s">
        <v>20</v>
      </c>
      <c r="K28" t="s">
        <v>20</v>
      </c>
      <c r="L28" t="s">
        <v>606</v>
      </c>
      <c r="M28" t="s">
        <v>607</v>
      </c>
    </row>
    <row r="29" spans="1:13" x14ac:dyDescent="0.25">
      <c r="A29" t="s">
        <v>608</v>
      </c>
      <c r="B29" t="s">
        <v>609</v>
      </c>
      <c r="C29">
        <v>12</v>
      </c>
      <c r="D29" t="s">
        <v>66</v>
      </c>
      <c r="E29">
        <v>90000000</v>
      </c>
      <c r="F29">
        <v>200000</v>
      </c>
      <c r="G29" s="1">
        <v>44074</v>
      </c>
      <c r="H29" t="s">
        <v>543</v>
      </c>
      <c r="I29" t="s">
        <v>22</v>
      </c>
      <c r="J29" t="s">
        <v>48</v>
      </c>
      <c r="K29" t="s">
        <v>32</v>
      </c>
      <c r="L29" t="s">
        <v>610</v>
      </c>
      <c r="M29" t="s">
        <v>611</v>
      </c>
    </row>
    <row r="30" spans="1:13" x14ac:dyDescent="0.25">
      <c r="A30" t="s">
        <v>612</v>
      </c>
      <c r="B30" t="s">
        <v>613</v>
      </c>
      <c r="C30">
        <v>3</v>
      </c>
      <c r="D30" t="s">
        <v>56</v>
      </c>
      <c r="E30">
        <v>0</v>
      </c>
      <c r="F30">
        <v>10000</v>
      </c>
      <c r="G30" s="1">
        <v>43738</v>
      </c>
      <c r="H30" t="s">
        <v>614</v>
      </c>
      <c r="I30" t="s">
        <v>22</v>
      </c>
      <c r="J30" t="s">
        <v>20</v>
      </c>
      <c r="K30" t="s">
        <v>20</v>
      </c>
      <c r="L30" t="s">
        <v>606</v>
      </c>
      <c r="M30" t="s">
        <v>606</v>
      </c>
    </row>
    <row r="31" spans="1:13" x14ac:dyDescent="0.25">
      <c r="A31" t="s">
        <v>615</v>
      </c>
      <c r="B31" t="s">
        <v>616</v>
      </c>
      <c r="C31">
        <v>6</v>
      </c>
      <c r="D31" t="s">
        <v>77</v>
      </c>
      <c r="E31">
        <v>0</v>
      </c>
      <c r="F31">
        <v>50000</v>
      </c>
      <c r="G31" s="1">
        <v>43921</v>
      </c>
      <c r="H31" t="s">
        <v>543</v>
      </c>
      <c r="I31" t="s">
        <v>22</v>
      </c>
      <c r="J31" t="s">
        <v>48</v>
      </c>
      <c r="K31" t="s">
        <v>32</v>
      </c>
      <c r="L31" t="s">
        <v>610</v>
      </c>
      <c r="M31" t="s">
        <v>617</v>
      </c>
    </row>
    <row r="32" spans="1:13" x14ac:dyDescent="0.25">
      <c r="A32" t="s">
        <v>618</v>
      </c>
      <c r="B32" t="s">
        <v>619</v>
      </c>
      <c r="C32">
        <v>6</v>
      </c>
      <c r="D32" t="s">
        <v>77</v>
      </c>
      <c r="E32">
        <v>300000</v>
      </c>
      <c r="F32">
        <v>30000</v>
      </c>
      <c r="G32" s="1">
        <v>43921</v>
      </c>
      <c r="H32" t="s">
        <v>543</v>
      </c>
      <c r="I32" t="s">
        <v>22</v>
      </c>
      <c r="J32" t="s">
        <v>33</v>
      </c>
      <c r="K32" t="s">
        <v>133</v>
      </c>
      <c r="L32" t="s">
        <v>133</v>
      </c>
      <c r="M32" t="s">
        <v>620</v>
      </c>
    </row>
    <row r="33" spans="1:13" x14ac:dyDescent="0.25">
      <c r="A33" t="s">
        <v>621</v>
      </c>
      <c r="B33" t="s">
        <v>622</v>
      </c>
      <c r="C33">
        <v>6</v>
      </c>
      <c r="D33" t="s">
        <v>77</v>
      </c>
      <c r="E33">
        <v>0</v>
      </c>
      <c r="F33">
        <v>200000</v>
      </c>
      <c r="G33" s="1">
        <v>43921</v>
      </c>
      <c r="H33" t="s">
        <v>543</v>
      </c>
      <c r="I33" t="s">
        <v>22</v>
      </c>
      <c r="J33" t="s">
        <v>48</v>
      </c>
      <c r="K33" t="s">
        <v>32</v>
      </c>
      <c r="L33" t="s">
        <v>610</v>
      </c>
      <c r="M33" t="s">
        <v>617</v>
      </c>
    </row>
    <row r="34" spans="1:13" x14ac:dyDescent="0.25">
      <c r="A34" t="s">
        <v>623</v>
      </c>
      <c r="B34" t="s">
        <v>624</v>
      </c>
      <c r="C34">
        <v>6</v>
      </c>
      <c r="D34" t="s">
        <v>77</v>
      </c>
      <c r="E34">
        <v>300000</v>
      </c>
      <c r="F34">
        <v>50000</v>
      </c>
      <c r="G34" s="1">
        <v>43921</v>
      </c>
      <c r="H34" t="s">
        <v>543</v>
      </c>
      <c r="I34" t="s">
        <v>22</v>
      </c>
      <c r="J34" t="s">
        <v>48</v>
      </c>
      <c r="K34" t="s">
        <v>32</v>
      </c>
      <c r="L34" t="s">
        <v>610</v>
      </c>
      <c r="M34" t="s">
        <v>617</v>
      </c>
    </row>
    <row r="35" spans="1:13" x14ac:dyDescent="0.25">
      <c r="A35" t="s">
        <v>625</v>
      </c>
      <c r="B35" t="s">
        <v>626</v>
      </c>
      <c r="C35">
        <v>6</v>
      </c>
      <c r="D35" t="s">
        <v>77</v>
      </c>
      <c r="E35">
        <v>1000000</v>
      </c>
      <c r="F35">
        <v>100000</v>
      </c>
      <c r="G35" s="1">
        <v>44043</v>
      </c>
      <c r="H35" t="s">
        <v>543</v>
      </c>
      <c r="I35" t="s">
        <v>22</v>
      </c>
      <c r="J35" t="s">
        <v>48</v>
      </c>
      <c r="K35" t="s">
        <v>32</v>
      </c>
      <c r="L35" t="s">
        <v>610</v>
      </c>
      <c r="M35" t="s">
        <v>617</v>
      </c>
    </row>
    <row r="36" spans="1:13" x14ac:dyDescent="0.25">
      <c r="A36" t="s">
        <v>627</v>
      </c>
      <c r="B36" t="s">
        <v>628</v>
      </c>
      <c r="C36">
        <v>6</v>
      </c>
      <c r="D36" t="s">
        <v>77</v>
      </c>
      <c r="E36">
        <v>0</v>
      </c>
      <c r="F36">
        <v>300000</v>
      </c>
      <c r="G36" s="1">
        <v>44012</v>
      </c>
      <c r="H36" t="s">
        <v>543</v>
      </c>
      <c r="I36" t="s">
        <v>22</v>
      </c>
      <c r="J36" t="s">
        <v>48</v>
      </c>
      <c r="K36" t="s">
        <v>32</v>
      </c>
      <c r="L36" t="s">
        <v>610</v>
      </c>
      <c r="M36" t="s">
        <v>617</v>
      </c>
    </row>
    <row r="37" spans="1:13" x14ac:dyDescent="0.25">
      <c r="A37" t="s">
        <v>629</v>
      </c>
      <c r="B37" t="s">
        <v>630</v>
      </c>
      <c r="C37">
        <v>6</v>
      </c>
      <c r="D37" t="s">
        <v>77</v>
      </c>
      <c r="E37">
        <v>0</v>
      </c>
      <c r="F37">
        <v>200000</v>
      </c>
      <c r="G37" s="1">
        <v>44012</v>
      </c>
      <c r="H37" t="s">
        <v>543</v>
      </c>
      <c r="I37" t="s">
        <v>22</v>
      </c>
      <c r="J37" t="s">
        <v>48</v>
      </c>
      <c r="K37" t="s">
        <v>32</v>
      </c>
      <c r="L37" t="s">
        <v>610</v>
      </c>
      <c r="M37" t="s">
        <v>617</v>
      </c>
    </row>
    <row r="38" spans="1:13" x14ac:dyDescent="0.25">
      <c r="A38" t="s">
        <v>631</v>
      </c>
      <c r="B38" t="s">
        <v>632</v>
      </c>
      <c r="C38">
        <v>6</v>
      </c>
      <c r="D38" t="s">
        <v>77</v>
      </c>
      <c r="E38">
        <v>0</v>
      </c>
      <c r="F38">
        <v>200000</v>
      </c>
      <c r="G38" s="1">
        <v>44012</v>
      </c>
      <c r="H38" t="s">
        <v>543</v>
      </c>
      <c r="I38" t="s">
        <v>22</v>
      </c>
      <c r="J38" t="s">
        <v>48</v>
      </c>
      <c r="K38" t="s">
        <v>32</v>
      </c>
      <c r="L38" t="s">
        <v>610</v>
      </c>
      <c r="M38" t="s">
        <v>617</v>
      </c>
    </row>
    <row r="39" spans="1:13" x14ac:dyDescent="0.25">
      <c r="A39" t="s">
        <v>633</v>
      </c>
      <c r="B39" t="s">
        <v>634</v>
      </c>
      <c r="C39">
        <v>6</v>
      </c>
      <c r="D39" t="s">
        <v>77</v>
      </c>
      <c r="E39">
        <v>0</v>
      </c>
      <c r="F39">
        <v>400000</v>
      </c>
      <c r="G39" s="1">
        <v>44012</v>
      </c>
      <c r="H39" t="s">
        <v>543</v>
      </c>
      <c r="I39" t="s">
        <v>22</v>
      </c>
      <c r="J39" t="s">
        <v>48</v>
      </c>
      <c r="K39" t="s">
        <v>32</v>
      </c>
      <c r="L39" t="s">
        <v>610</v>
      </c>
      <c r="M39" t="s">
        <v>617</v>
      </c>
    </row>
    <row r="40" spans="1:13" x14ac:dyDescent="0.25">
      <c r="A40" t="s">
        <v>635</v>
      </c>
      <c r="B40" t="s">
        <v>636</v>
      </c>
      <c r="C40">
        <v>12</v>
      </c>
      <c r="D40" t="s">
        <v>66</v>
      </c>
      <c r="E40">
        <v>0</v>
      </c>
      <c r="F40">
        <v>300000</v>
      </c>
      <c r="G40" s="1">
        <v>44012</v>
      </c>
      <c r="H40" t="s">
        <v>543</v>
      </c>
      <c r="I40" t="s">
        <v>22</v>
      </c>
      <c r="J40" t="s">
        <v>637</v>
      </c>
      <c r="K40" t="s">
        <v>638</v>
      </c>
      <c r="L40" t="s">
        <v>639</v>
      </c>
      <c r="M40" t="s">
        <v>640</v>
      </c>
    </row>
    <row r="41" spans="1:13" x14ac:dyDescent="0.25">
      <c r="A41" t="s">
        <v>641</v>
      </c>
      <c r="B41" t="s">
        <v>642</v>
      </c>
      <c r="C41">
        <v>12</v>
      </c>
      <c r="D41" t="s">
        <v>66</v>
      </c>
      <c r="E41">
        <v>500000</v>
      </c>
      <c r="F41">
        <v>50000</v>
      </c>
      <c r="G41" s="1">
        <v>43830</v>
      </c>
      <c r="H41" t="s">
        <v>543</v>
      </c>
      <c r="I41" t="s">
        <v>22</v>
      </c>
      <c r="J41" t="s">
        <v>33</v>
      </c>
      <c r="K41" t="s">
        <v>133</v>
      </c>
      <c r="L41" t="s">
        <v>133</v>
      </c>
      <c r="M41" t="s">
        <v>620</v>
      </c>
    </row>
    <row r="42" spans="1:13" x14ac:dyDescent="0.25">
      <c r="A42" t="s">
        <v>643</v>
      </c>
      <c r="B42" t="s">
        <v>644</v>
      </c>
      <c r="C42">
        <v>12</v>
      </c>
      <c r="D42" t="s">
        <v>66</v>
      </c>
      <c r="E42">
        <v>1000000</v>
      </c>
      <c r="F42">
        <v>100000</v>
      </c>
      <c r="G42" s="1">
        <v>43738</v>
      </c>
      <c r="H42" t="s">
        <v>543</v>
      </c>
      <c r="I42" t="s">
        <v>22</v>
      </c>
      <c r="J42" t="s">
        <v>33</v>
      </c>
      <c r="K42" t="s">
        <v>133</v>
      </c>
      <c r="L42" t="s">
        <v>133</v>
      </c>
      <c r="M42" t="s">
        <v>620</v>
      </c>
    </row>
    <row r="43" spans="1:13" x14ac:dyDescent="0.25">
      <c r="A43" t="s">
        <v>645</v>
      </c>
      <c r="B43" t="s">
        <v>646</v>
      </c>
      <c r="C43">
        <v>10</v>
      </c>
      <c r="D43" t="s">
        <v>39</v>
      </c>
      <c r="E43">
        <v>500000</v>
      </c>
      <c r="F43">
        <v>62000</v>
      </c>
      <c r="G43" s="1">
        <v>43738</v>
      </c>
      <c r="H43" t="s">
        <v>543</v>
      </c>
      <c r="I43" t="s">
        <v>22</v>
      </c>
      <c r="J43" t="s">
        <v>33</v>
      </c>
      <c r="K43" t="s">
        <v>133</v>
      </c>
      <c r="L43" t="s">
        <v>133</v>
      </c>
      <c r="M43" t="s">
        <v>620</v>
      </c>
    </row>
    <row r="44" spans="1:13" x14ac:dyDescent="0.25">
      <c r="A44" t="s">
        <v>647</v>
      </c>
      <c r="B44" t="s">
        <v>648</v>
      </c>
      <c r="C44">
        <v>10</v>
      </c>
      <c r="D44" t="s">
        <v>39</v>
      </c>
      <c r="E44">
        <v>300000</v>
      </c>
      <c r="F44">
        <v>37500</v>
      </c>
      <c r="G44" s="1">
        <v>43738</v>
      </c>
      <c r="H44" t="s">
        <v>543</v>
      </c>
      <c r="I44" t="s">
        <v>22</v>
      </c>
      <c r="J44" t="s">
        <v>33</v>
      </c>
      <c r="K44" t="s">
        <v>133</v>
      </c>
      <c r="L44" t="s">
        <v>133</v>
      </c>
      <c r="M44" t="s">
        <v>620</v>
      </c>
    </row>
    <row r="45" spans="1:13" x14ac:dyDescent="0.25">
      <c r="A45" t="s">
        <v>649</v>
      </c>
      <c r="B45" t="s">
        <v>650</v>
      </c>
      <c r="C45">
        <v>3</v>
      </c>
      <c r="D45" t="s">
        <v>56</v>
      </c>
      <c r="E45">
        <v>700000</v>
      </c>
      <c r="F45">
        <v>100000</v>
      </c>
      <c r="G45" s="1">
        <v>43830</v>
      </c>
      <c r="H45" t="s">
        <v>543</v>
      </c>
      <c r="I45" t="s">
        <v>22</v>
      </c>
      <c r="J45" t="s">
        <v>48</v>
      </c>
      <c r="K45" t="s">
        <v>32</v>
      </c>
      <c r="L45" t="s">
        <v>610</v>
      </c>
      <c r="M45" t="s">
        <v>617</v>
      </c>
    </row>
    <row r="46" spans="1:13" x14ac:dyDescent="0.25">
      <c r="A46" t="s">
        <v>651</v>
      </c>
      <c r="B46" t="s">
        <v>652</v>
      </c>
      <c r="C46">
        <v>10</v>
      </c>
      <c r="D46" t="s">
        <v>39</v>
      </c>
      <c r="E46">
        <v>800000</v>
      </c>
      <c r="F46">
        <v>50000</v>
      </c>
      <c r="G46" s="1">
        <v>43738</v>
      </c>
      <c r="H46" t="s">
        <v>543</v>
      </c>
      <c r="I46" t="s">
        <v>22</v>
      </c>
      <c r="J46" t="s">
        <v>33</v>
      </c>
      <c r="K46" t="s">
        <v>133</v>
      </c>
      <c r="L46" t="s">
        <v>133</v>
      </c>
      <c r="M46" t="s">
        <v>620</v>
      </c>
    </row>
    <row r="47" spans="1:13" x14ac:dyDescent="0.25">
      <c r="A47" t="s">
        <v>32</v>
      </c>
      <c r="B47" t="s">
        <v>653</v>
      </c>
      <c r="C47">
        <v>3</v>
      </c>
      <c r="D47" t="s">
        <v>56</v>
      </c>
      <c r="E47">
        <v>0</v>
      </c>
      <c r="F47">
        <v>500000</v>
      </c>
      <c r="G47" s="1">
        <v>43739</v>
      </c>
      <c r="H47" t="s">
        <v>587</v>
      </c>
      <c r="I47" t="s">
        <v>22</v>
      </c>
      <c r="J47" t="s">
        <v>48</v>
      </c>
      <c r="K47" t="s">
        <v>32</v>
      </c>
      <c r="L47" t="s">
        <v>610</v>
      </c>
      <c r="M47" t="s">
        <v>617</v>
      </c>
    </row>
    <row r="48" spans="1:13" x14ac:dyDescent="0.25">
      <c r="A48" t="s">
        <v>654</v>
      </c>
      <c r="B48" t="s">
        <v>655</v>
      </c>
      <c r="C48">
        <v>12</v>
      </c>
      <c r="D48" t="s">
        <v>66</v>
      </c>
      <c r="E48">
        <v>1000000</v>
      </c>
      <c r="F48">
        <v>100000</v>
      </c>
      <c r="G48" s="1">
        <v>43830</v>
      </c>
      <c r="H48" t="s">
        <v>543</v>
      </c>
      <c r="I48" t="s">
        <v>22</v>
      </c>
      <c r="J48" t="s">
        <v>48</v>
      </c>
      <c r="K48" t="s">
        <v>32</v>
      </c>
      <c r="L48" t="s">
        <v>610</v>
      </c>
      <c r="M48" t="s">
        <v>617</v>
      </c>
    </row>
    <row r="49" spans="1:13" x14ac:dyDescent="0.25">
      <c r="A49" t="s">
        <v>656</v>
      </c>
      <c r="B49" t="s">
        <v>657</v>
      </c>
      <c r="C49">
        <v>3</v>
      </c>
      <c r="D49" t="s">
        <v>56</v>
      </c>
      <c r="E49">
        <v>0</v>
      </c>
      <c r="F49">
        <v>50000</v>
      </c>
      <c r="G49" s="1">
        <v>43738</v>
      </c>
      <c r="H49" t="s">
        <v>614</v>
      </c>
      <c r="I49" t="s">
        <v>22</v>
      </c>
      <c r="J49" t="s">
        <v>48</v>
      </c>
      <c r="K49" t="s">
        <v>32</v>
      </c>
      <c r="L49" t="s">
        <v>610</v>
      </c>
      <c r="M49" t="s">
        <v>617</v>
      </c>
    </row>
    <row r="50" spans="1:13" x14ac:dyDescent="0.25">
      <c r="A50" t="s">
        <v>658</v>
      </c>
      <c r="B50" t="s">
        <v>659</v>
      </c>
      <c r="C50">
        <v>12</v>
      </c>
      <c r="D50" t="s">
        <v>66</v>
      </c>
      <c r="E50">
        <v>0</v>
      </c>
      <c r="F50">
        <v>50000</v>
      </c>
      <c r="G50" s="1">
        <v>43921</v>
      </c>
      <c r="H50" t="s">
        <v>543</v>
      </c>
      <c r="I50" t="s">
        <v>22</v>
      </c>
      <c r="J50" t="s">
        <v>35</v>
      </c>
      <c r="K50" t="s">
        <v>35</v>
      </c>
      <c r="L50" t="s">
        <v>560</v>
      </c>
      <c r="M50" t="s">
        <v>660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B13" sqref="B13"/>
    </sheetView>
  </sheetViews>
  <sheetFormatPr defaultRowHeight="15" x14ac:dyDescent="0.25"/>
  <cols>
    <col min="1" max="1" width="17.28515625" bestFit="1" customWidth="1"/>
    <col min="2" max="2" width="22.28515625" bestFit="1" customWidth="1"/>
  </cols>
  <sheetData>
    <row r="2" spans="1:2" x14ac:dyDescent="0.25">
      <c r="A2" t="s">
        <v>873</v>
      </c>
      <c r="B2" t="s">
        <v>874</v>
      </c>
    </row>
    <row r="3" spans="1:2" x14ac:dyDescent="0.25">
      <c r="A3" t="s">
        <v>543</v>
      </c>
      <c r="B3">
        <f>SUMIF(Opportunity[[#All],[stage]],Opportunity!H2,Opportunity[[#All],[revenue_amount]])</f>
        <v>5919500</v>
      </c>
    </row>
    <row r="4" spans="1:2" x14ac:dyDescent="0.25">
      <c r="A4" t="s">
        <v>587</v>
      </c>
      <c r="B4">
        <f>SUMIF(Opportunity[[#All],[stage]],Opportunity!H19,Opportunity[[#All],[revenue_amount]])</f>
        <v>899000</v>
      </c>
    </row>
    <row r="5" spans="1:2" x14ac:dyDescent="0.25">
      <c r="A5" t="s">
        <v>614</v>
      </c>
      <c r="B5">
        <f>SUMIF(Opportunity[[#All],[stage]],Opportunity!H30,Opportunity[[#All],[revenue_amount]])</f>
        <v>60000</v>
      </c>
    </row>
    <row r="6" spans="1:2" x14ac:dyDescent="0.25">
      <c r="A6" s="3"/>
    </row>
    <row r="13" spans="1:2" x14ac:dyDescent="0.25">
      <c r="A13" s="3"/>
    </row>
    <row r="14" spans="1:2" x14ac:dyDescent="0.25">
      <c r="A14" s="3"/>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J20" sqref="J20"/>
    </sheetView>
  </sheetViews>
  <sheetFormatPr defaultRowHeight="15" x14ac:dyDescent="0.25"/>
  <cols>
    <col min="1" max="1" width="13.7109375" bestFit="1" customWidth="1"/>
    <col min="2" max="2" width="21.7109375" bestFit="1" customWidth="1"/>
  </cols>
  <sheetData>
    <row r="3" spans="1:2" x14ac:dyDescent="0.25">
      <c r="A3" s="2" t="s">
        <v>846</v>
      </c>
      <c r="B3" t="s">
        <v>850</v>
      </c>
    </row>
    <row r="4" spans="1:2" x14ac:dyDescent="0.25">
      <c r="A4" s="3" t="s">
        <v>99</v>
      </c>
      <c r="B4">
        <v>2</v>
      </c>
    </row>
    <row r="5" spans="1:2" x14ac:dyDescent="0.25">
      <c r="A5" s="3" t="s">
        <v>39</v>
      </c>
      <c r="B5">
        <v>2</v>
      </c>
    </row>
    <row r="6" spans="1:2" x14ac:dyDescent="0.25">
      <c r="A6" s="3" t="s">
        <v>53</v>
      </c>
      <c r="B6">
        <v>3</v>
      </c>
    </row>
    <row r="7" spans="1:2" x14ac:dyDescent="0.25">
      <c r="A7" s="3" t="s">
        <v>244</v>
      </c>
      <c r="B7">
        <v>3</v>
      </c>
    </row>
    <row r="8" spans="1:2" x14ac:dyDescent="0.25">
      <c r="A8" s="3" t="s">
        <v>56</v>
      </c>
      <c r="B8">
        <v>4</v>
      </c>
    </row>
    <row r="9" spans="1:2" x14ac:dyDescent="0.25">
      <c r="A9" s="3" t="s">
        <v>77</v>
      </c>
      <c r="B9">
        <v>4</v>
      </c>
    </row>
    <row r="10" spans="1:2" x14ac:dyDescent="0.25">
      <c r="A10" s="3" t="s">
        <v>66</v>
      </c>
      <c r="B10">
        <v>4</v>
      </c>
    </row>
    <row r="11" spans="1:2" x14ac:dyDescent="0.25">
      <c r="A11" s="3" t="s">
        <v>21</v>
      </c>
      <c r="B11">
        <v>5</v>
      </c>
    </row>
    <row r="12" spans="1:2" x14ac:dyDescent="0.25">
      <c r="A12" s="3" t="s">
        <v>27</v>
      </c>
      <c r="B12">
        <v>7</v>
      </c>
    </row>
    <row r="13" spans="1:2" x14ac:dyDescent="0.25">
      <c r="A13" s="3" t="s">
        <v>847</v>
      </c>
      <c r="B13">
        <v>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showGridLines="0" tabSelected="1" zoomScale="87" zoomScaleNormal="88" workbookViewId="0">
      <selection activeCell="Y8" sqref="Y8"/>
    </sheetView>
  </sheetViews>
  <sheetFormatPr defaultRowHeight="15" x14ac:dyDescent="0.25"/>
  <cols>
    <col min="1" max="1" width="8.85546875" customWidth="1"/>
  </cols>
  <sheetData>
    <row r="1" spans="1:23" ht="31.5" x14ac:dyDescent="0.6">
      <c r="A1" s="13" t="s">
        <v>871</v>
      </c>
      <c r="B1" s="10"/>
      <c r="C1" s="10"/>
      <c r="D1" s="10"/>
      <c r="E1" s="10"/>
      <c r="F1" s="10"/>
      <c r="G1" s="10"/>
      <c r="H1" s="10"/>
      <c r="I1" s="10"/>
      <c r="J1" s="10"/>
      <c r="K1" s="10"/>
      <c r="L1" s="10"/>
      <c r="M1" s="10"/>
      <c r="N1" s="10"/>
      <c r="O1" s="10"/>
      <c r="P1" s="10"/>
      <c r="Q1" s="10"/>
      <c r="R1" s="10"/>
      <c r="S1" s="10"/>
      <c r="T1" s="10"/>
      <c r="U1" s="10"/>
      <c r="V1" s="10"/>
      <c r="W1" s="10"/>
    </row>
    <row r="2" spans="1:23" x14ac:dyDescent="0.25">
      <c r="A2" s="10"/>
      <c r="B2" s="10"/>
      <c r="C2" s="10"/>
      <c r="D2" s="10"/>
      <c r="E2" s="10"/>
      <c r="F2" s="10"/>
      <c r="G2" s="10"/>
      <c r="H2" s="10"/>
      <c r="I2" s="10"/>
      <c r="J2" s="10"/>
      <c r="K2" s="10"/>
      <c r="L2" s="10"/>
      <c r="M2" s="10"/>
      <c r="N2" s="10"/>
      <c r="O2" s="10"/>
      <c r="P2" s="10"/>
      <c r="Q2" s="10"/>
      <c r="R2" s="10"/>
      <c r="S2" s="10"/>
      <c r="T2" s="10"/>
      <c r="U2" s="10"/>
      <c r="V2" s="10"/>
      <c r="W2" s="10"/>
    </row>
    <row r="3" spans="1:23" x14ac:dyDescent="0.25">
      <c r="A3" s="10"/>
      <c r="B3" s="10"/>
      <c r="C3" s="10"/>
      <c r="D3" s="10"/>
      <c r="E3" s="10"/>
      <c r="F3" s="10"/>
      <c r="G3" s="10"/>
      <c r="H3" s="10"/>
      <c r="I3" s="10"/>
      <c r="J3" s="10"/>
      <c r="K3" s="10"/>
      <c r="L3" s="10"/>
      <c r="M3" s="10"/>
      <c r="N3" s="10"/>
      <c r="O3" s="10"/>
      <c r="P3" s="10"/>
      <c r="Q3" s="10"/>
      <c r="R3" s="10"/>
      <c r="S3" s="10"/>
      <c r="T3" s="10"/>
      <c r="U3" s="10"/>
      <c r="V3" s="10"/>
      <c r="W3" s="10"/>
    </row>
    <row r="4" spans="1:23" x14ac:dyDescent="0.25">
      <c r="A4" s="10"/>
      <c r="B4" s="10"/>
      <c r="C4" s="10"/>
      <c r="D4" s="10"/>
      <c r="E4" s="10"/>
      <c r="F4" s="10"/>
      <c r="G4" s="10"/>
      <c r="H4" s="10"/>
      <c r="I4" s="10"/>
      <c r="J4" s="10"/>
      <c r="K4" s="10"/>
      <c r="L4" s="10"/>
      <c r="M4" s="10"/>
      <c r="N4" s="10"/>
      <c r="O4" s="10"/>
      <c r="P4" s="10"/>
      <c r="Q4" s="10"/>
      <c r="R4" s="10"/>
      <c r="S4" s="10"/>
      <c r="T4" s="10"/>
      <c r="U4" s="10"/>
      <c r="V4" s="10"/>
      <c r="W4" s="10"/>
    </row>
    <row r="5" spans="1:23" x14ac:dyDescent="0.25">
      <c r="A5" s="10"/>
      <c r="B5" s="10"/>
      <c r="C5" s="10"/>
      <c r="D5" s="10"/>
      <c r="E5" s="10"/>
      <c r="F5" s="10"/>
      <c r="G5" s="10"/>
      <c r="H5" s="10"/>
      <c r="I5" s="10"/>
      <c r="J5" s="10"/>
      <c r="K5" s="10"/>
      <c r="L5" s="10"/>
      <c r="M5" s="10"/>
      <c r="N5" s="10"/>
      <c r="O5" s="10"/>
      <c r="P5" s="10"/>
      <c r="Q5" s="10"/>
      <c r="R5" s="10"/>
      <c r="S5" s="10"/>
      <c r="T5" s="10"/>
      <c r="U5" s="10"/>
      <c r="V5" s="10"/>
      <c r="W5" s="10"/>
    </row>
    <row r="6" spans="1:23" x14ac:dyDescent="0.25">
      <c r="A6" s="10"/>
      <c r="B6" s="10"/>
      <c r="C6" s="10"/>
      <c r="D6" s="10"/>
      <c r="E6" s="10"/>
      <c r="F6" s="10"/>
      <c r="G6" s="10"/>
      <c r="H6" s="10"/>
      <c r="I6" s="10"/>
      <c r="J6" s="10"/>
      <c r="K6" s="10"/>
      <c r="L6" s="10"/>
      <c r="M6" s="10"/>
      <c r="N6" s="10"/>
      <c r="O6" s="10"/>
      <c r="P6" s="10"/>
      <c r="Q6" s="10"/>
      <c r="R6" s="10"/>
      <c r="S6" s="10"/>
      <c r="T6" s="10"/>
      <c r="U6" s="10"/>
      <c r="V6" s="10"/>
      <c r="W6" s="10"/>
    </row>
    <row r="7" spans="1:23" x14ac:dyDescent="0.25">
      <c r="A7" s="10"/>
      <c r="B7" s="10"/>
      <c r="C7" s="10"/>
      <c r="D7" s="10"/>
      <c r="E7" s="10"/>
      <c r="F7" s="10"/>
      <c r="G7" s="10"/>
      <c r="H7" s="10"/>
      <c r="I7" s="10"/>
      <c r="J7" s="10"/>
      <c r="K7" s="10"/>
      <c r="L7" s="10"/>
      <c r="M7" s="10"/>
      <c r="N7" s="10"/>
      <c r="O7" s="10"/>
      <c r="P7" s="10"/>
      <c r="Q7" s="10"/>
      <c r="R7" s="10"/>
      <c r="S7" s="10"/>
      <c r="T7" s="10"/>
      <c r="U7" s="10"/>
      <c r="V7" s="10"/>
      <c r="W7" s="10"/>
    </row>
    <row r="8" spans="1:23" x14ac:dyDescent="0.25">
      <c r="A8" s="10"/>
      <c r="B8" s="10"/>
      <c r="C8" s="10"/>
      <c r="D8" s="10"/>
      <c r="E8" s="10"/>
      <c r="F8" s="10"/>
      <c r="G8" s="10"/>
      <c r="H8" s="10"/>
      <c r="I8" s="10"/>
      <c r="J8" s="10"/>
      <c r="K8" s="10"/>
      <c r="L8" s="10"/>
      <c r="M8" s="10"/>
      <c r="N8" s="10"/>
      <c r="O8" s="10"/>
      <c r="P8" s="10"/>
      <c r="Q8" s="10"/>
      <c r="R8" s="10"/>
      <c r="S8" s="10"/>
      <c r="T8" s="10"/>
      <c r="U8" s="10"/>
      <c r="V8" s="10"/>
      <c r="W8" s="10"/>
    </row>
    <row r="9" spans="1:23" ht="15" customHeight="1" x14ac:dyDescent="0.25">
      <c r="A9" s="10"/>
      <c r="B9" s="10"/>
      <c r="C9" s="10"/>
      <c r="D9" s="10"/>
      <c r="E9" s="10"/>
      <c r="F9" s="10"/>
      <c r="G9" s="10"/>
      <c r="H9" s="10"/>
      <c r="I9" s="10"/>
      <c r="J9" s="10"/>
      <c r="K9" s="10"/>
      <c r="L9" s="10"/>
      <c r="M9" s="10"/>
      <c r="N9" s="10"/>
      <c r="O9" s="10"/>
      <c r="P9" s="10"/>
      <c r="Q9" s="10"/>
      <c r="R9" s="10"/>
      <c r="S9" s="10"/>
      <c r="T9" s="10"/>
      <c r="U9" s="10"/>
      <c r="V9" s="10"/>
      <c r="W9" s="10"/>
    </row>
    <row r="10" spans="1:23" x14ac:dyDescent="0.25">
      <c r="A10" s="10"/>
      <c r="B10" s="10"/>
      <c r="C10" s="10"/>
      <c r="D10" s="10"/>
      <c r="E10" s="10"/>
      <c r="F10" s="10"/>
      <c r="G10" s="10"/>
      <c r="H10" s="10"/>
      <c r="I10" s="10"/>
      <c r="J10" s="10"/>
      <c r="K10" s="10"/>
      <c r="L10" s="10"/>
      <c r="M10" s="10"/>
      <c r="N10" s="10"/>
      <c r="O10" s="10"/>
      <c r="P10" s="10"/>
      <c r="Q10" s="10"/>
      <c r="R10" s="10"/>
      <c r="S10" s="10"/>
      <c r="T10" s="10"/>
      <c r="U10" s="10"/>
      <c r="V10" s="10"/>
      <c r="W10" s="10"/>
    </row>
    <row r="11" spans="1:23" x14ac:dyDescent="0.25">
      <c r="A11" s="10"/>
      <c r="B11" s="10"/>
      <c r="C11" s="12"/>
      <c r="D11" s="10"/>
      <c r="E11" s="10"/>
      <c r="F11" s="10"/>
      <c r="G11" s="10"/>
      <c r="H11" s="10"/>
      <c r="I11" s="10"/>
      <c r="J11" s="10"/>
      <c r="K11" s="10"/>
      <c r="L11" s="10"/>
      <c r="M11" s="10"/>
      <c r="N11" s="10"/>
      <c r="O11" s="10"/>
      <c r="P11" s="10"/>
      <c r="Q11" s="10"/>
      <c r="R11" s="10"/>
      <c r="S11" s="10"/>
      <c r="T11" s="10"/>
      <c r="U11" s="10"/>
      <c r="V11" s="10"/>
      <c r="W11" s="10"/>
    </row>
    <row r="12" spans="1:23" x14ac:dyDescent="0.25">
      <c r="A12" s="10"/>
      <c r="B12" s="10"/>
      <c r="C12" s="10"/>
      <c r="D12" s="10"/>
      <c r="E12" s="10"/>
      <c r="F12" s="10"/>
      <c r="G12" s="10"/>
      <c r="H12" s="10"/>
      <c r="I12" s="10"/>
      <c r="J12" s="10"/>
      <c r="K12" s="10"/>
      <c r="L12" s="10"/>
      <c r="M12" s="10"/>
      <c r="N12" s="10"/>
      <c r="O12" s="10"/>
      <c r="P12" s="10"/>
      <c r="Q12" s="10"/>
      <c r="R12" s="10"/>
      <c r="S12" s="10"/>
      <c r="T12" s="10"/>
      <c r="U12" s="10"/>
      <c r="V12" s="10"/>
      <c r="W12" s="10"/>
    </row>
    <row r="13" spans="1:23" x14ac:dyDescent="0.25">
      <c r="A13" s="10"/>
      <c r="B13" s="10"/>
      <c r="C13" s="10"/>
      <c r="D13" s="10"/>
      <c r="E13" s="10"/>
      <c r="F13" s="10"/>
      <c r="G13" s="10"/>
      <c r="H13" s="10"/>
      <c r="I13" s="10"/>
      <c r="J13" s="10"/>
      <c r="K13" s="10"/>
      <c r="L13" s="10"/>
      <c r="M13" s="10"/>
      <c r="N13" s="10"/>
      <c r="O13" s="10"/>
      <c r="P13" s="10"/>
      <c r="Q13" s="10"/>
      <c r="R13" s="10"/>
      <c r="S13" s="10"/>
      <c r="T13" s="10"/>
      <c r="U13" s="10"/>
      <c r="V13" s="10"/>
      <c r="W13" s="10"/>
    </row>
    <row r="14" spans="1:23" x14ac:dyDescent="0.25">
      <c r="A14" s="10"/>
      <c r="B14" s="10"/>
      <c r="C14" s="10"/>
      <c r="D14" s="10"/>
      <c r="E14" s="10"/>
      <c r="F14" s="10"/>
      <c r="G14" s="10"/>
      <c r="H14" s="10"/>
      <c r="I14" s="10"/>
      <c r="J14" s="10"/>
      <c r="K14" s="10"/>
      <c r="L14" s="10"/>
      <c r="M14" s="10"/>
      <c r="N14" s="10"/>
      <c r="O14" s="10"/>
      <c r="P14" s="10"/>
      <c r="Q14" s="10"/>
      <c r="R14" s="10"/>
      <c r="S14" s="10"/>
      <c r="T14" s="10"/>
      <c r="U14" s="10"/>
      <c r="V14" s="10"/>
      <c r="W14" s="10"/>
    </row>
    <row r="15" spans="1:23" x14ac:dyDescent="0.25">
      <c r="A15" s="10"/>
      <c r="B15" s="10"/>
      <c r="C15" s="10"/>
      <c r="D15" s="10"/>
      <c r="E15" s="10"/>
      <c r="F15" s="10"/>
      <c r="G15" s="10"/>
      <c r="H15" s="10"/>
      <c r="I15" s="10"/>
      <c r="J15" s="10"/>
      <c r="K15" s="10"/>
      <c r="L15" s="10"/>
      <c r="M15" s="10"/>
      <c r="N15" s="10"/>
      <c r="O15" s="10"/>
      <c r="P15" s="10"/>
      <c r="Q15" s="10"/>
      <c r="R15" s="10"/>
      <c r="S15" s="10"/>
      <c r="T15" s="10"/>
      <c r="U15" s="10"/>
      <c r="V15" s="10"/>
      <c r="W15" s="10"/>
    </row>
    <row r="16" spans="1:23" x14ac:dyDescent="0.25">
      <c r="A16" s="10"/>
      <c r="B16" s="10"/>
      <c r="C16" s="12"/>
      <c r="D16" s="10"/>
      <c r="E16" s="10"/>
      <c r="F16" s="10"/>
      <c r="G16" s="10"/>
      <c r="H16" s="10"/>
      <c r="I16" s="10"/>
      <c r="J16" s="10"/>
      <c r="K16" s="10"/>
      <c r="L16" s="10"/>
      <c r="M16" s="10"/>
      <c r="N16" s="10"/>
      <c r="O16" s="10"/>
      <c r="P16" s="10"/>
      <c r="Q16" s="10"/>
      <c r="R16" s="10"/>
      <c r="S16" s="10"/>
      <c r="T16" s="10"/>
      <c r="U16" s="10"/>
      <c r="V16" s="10"/>
      <c r="W16" s="10"/>
    </row>
    <row r="17" spans="1:23" x14ac:dyDescent="0.25">
      <c r="A17" s="10"/>
      <c r="B17" s="10"/>
      <c r="C17" s="10"/>
      <c r="D17" s="10"/>
      <c r="E17" s="10"/>
      <c r="F17" s="10"/>
      <c r="G17" s="10"/>
      <c r="H17" s="10"/>
      <c r="I17" s="10"/>
      <c r="J17" s="10"/>
      <c r="K17" s="10"/>
      <c r="L17" s="10"/>
      <c r="M17" s="10"/>
      <c r="N17" s="10"/>
      <c r="O17" s="10"/>
      <c r="P17" s="10"/>
      <c r="Q17" s="10"/>
      <c r="R17" s="10"/>
      <c r="S17" s="10"/>
      <c r="T17" s="10"/>
      <c r="U17" s="10"/>
      <c r="V17" s="10"/>
      <c r="W17" s="10"/>
    </row>
    <row r="18" spans="1:23" x14ac:dyDescent="0.25">
      <c r="A18" s="10"/>
      <c r="B18" s="10"/>
      <c r="C18" s="10"/>
      <c r="D18" s="10"/>
      <c r="E18" s="10"/>
      <c r="F18" s="10"/>
      <c r="G18" s="10"/>
      <c r="H18" s="10"/>
      <c r="I18" s="10"/>
      <c r="J18" s="10"/>
      <c r="K18" s="10"/>
      <c r="L18" s="10"/>
      <c r="M18" s="10"/>
      <c r="N18" s="10"/>
      <c r="O18" s="10"/>
      <c r="P18" s="10"/>
      <c r="Q18" s="10"/>
      <c r="R18" s="10"/>
      <c r="S18" s="10"/>
      <c r="T18" s="10"/>
      <c r="U18" s="10"/>
      <c r="V18" s="10"/>
      <c r="W18" s="10"/>
    </row>
    <row r="19" spans="1:23" x14ac:dyDescent="0.25">
      <c r="A19" s="10"/>
      <c r="B19" s="10"/>
      <c r="C19" s="10"/>
      <c r="D19" s="10"/>
      <c r="E19" s="10"/>
      <c r="F19" s="10"/>
      <c r="G19" s="10"/>
      <c r="H19" s="10"/>
      <c r="I19" s="10"/>
      <c r="J19" s="10"/>
      <c r="K19" s="10"/>
      <c r="L19" s="10"/>
      <c r="M19" s="10"/>
      <c r="N19" s="10"/>
      <c r="O19" s="10"/>
      <c r="P19" s="10"/>
      <c r="Q19" s="10"/>
      <c r="R19" s="10"/>
      <c r="S19" s="10"/>
      <c r="T19" s="10"/>
      <c r="U19" s="10"/>
      <c r="V19" s="10"/>
      <c r="W19" s="10"/>
    </row>
    <row r="20" spans="1:23" x14ac:dyDescent="0.25">
      <c r="A20" s="10"/>
      <c r="B20" s="10"/>
      <c r="C20" s="10"/>
      <c r="D20" s="10"/>
      <c r="E20" s="10"/>
      <c r="F20" s="10"/>
      <c r="G20" s="10"/>
      <c r="H20" s="10"/>
      <c r="I20" s="10"/>
      <c r="J20" s="10"/>
      <c r="K20" s="10"/>
      <c r="L20" s="10"/>
      <c r="M20" s="10"/>
      <c r="N20" s="10"/>
      <c r="O20" s="10"/>
      <c r="P20" s="10"/>
      <c r="Q20" s="10"/>
      <c r="R20" s="10"/>
      <c r="S20" s="10"/>
      <c r="T20" s="10"/>
      <c r="U20" s="10"/>
      <c r="V20" s="10"/>
      <c r="W20" s="10"/>
    </row>
    <row r="21" spans="1:23" x14ac:dyDescent="0.25">
      <c r="A21" s="11"/>
      <c r="B21" s="11"/>
      <c r="C21" s="11"/>
      <c r="D21" s="11"/>
      <c r="E21" s="11"/>
      <c r="F21" s="11"/>
      <c r="G21" s="11"/>
      <c r="H21" s="11"/>
      <c r="I21" s="11"/>
      <c r="J21" s="11"/>
      <c r="K21" s="11"/>
      <c r="L21" s="11"/>
      <c r="M21" s="11"/>
      <c r="N21" s="11"/>
      <c r="O21" s="11"/>
      <c r="P21" s="11"/>
      <c r="Q21" s="11"/>
      <c r="R21" s="11"/>
      <c r="S21" s="11"/>
      <c r="T21" s="11"/>
      <c r="U21" s="11"/>
      <c r="V21" s="11"/>
      <c r="W21" s="11"/>
    </row>
    <row r="22" spans="1:23" x14ac:dyDescent="0.25">
      <c r="A22" s="11"/>
      <c r="B22" s="11"/>
      <c r="C22" s="11"/>
      <c r="D22" s="11"/>
      <c r="E22" s="11"/>
      <c r="F22" s="11"/>
      <c r="G22" s="11"/>
      <c r="H22" s="11"/>
      <c r="I22" s="11"/>
      <c r="J22" s="11"/>
      <c r="K22" s="11"/>
      <c r="L22" s="11"/>
      <c r="M22" s="11"/>
      <c r="N22" s="11"/>
      <c r="O22" s="11"/>
      <c r="P22" s="11"/>
      <c r="Q22" s="11"/>
      <c r="R22" s="11"/>
      <c r="S22" s="11"/>
      <c r="T22" s="11"/>
      <c r="U22" s="11"/>
      <c r="V22" s="11"/>
      <c r="W22" s="11"/>
    </row>
    <row r="23" spans="1:23" x14ac:dyDescent="0.25">
      <c r="A23" s="11"/>
      <c r="B23" s="11"/>
      <c r="C23" s="11"/>
      <c r="D23" s="11"/>
      <c r="E23" s="11"/>
      <c r="F23" s="11"/>
      <c r="G23" s="11"/>
      <c r="H23" s="11"/>
      <c r="I23" s="11"/>
      <c r="J23" s="11"/>
      <c r="K23" s="11"/>
      <c r="L23" s="11"/>
      <c r="M23" s="11"/>
      <c r="N23" s="11"/>
      <c r="O23" s="11"/>
      <c r="P23" s="11"/>
      <c r="Q23" s="11"/>
      <c r="R23" s="11"/>
      <c r="S23" s="11"/>
      <c r="T23" s="11"/>
      <c r="U23" s="11"/>
      <c r="V23" s="11"/>
      <c r="W23" s="11"/>
    </row>
    <row r="24" spans="1:23" x14ac:dyDescent="0.25">
      <c r="A24" s="11"/>
      <c r="B24" s="11"/>
      <c r="C24" s="11"/>
      <c r="D24" s="11"/>
      <c r="E24" s="11"/>
      <c r="F24" s="11"/>
      <c r="G24" s="11"/>
      <c r="H24" s="11"/>
      <c r="I24" s="11"/>
      <c r="J24" s="11"/>
      <c r="K24" s="11"/>
      <c r="L24" s="11"/>
      <c r="M24" s="11"/>
      <c r="N24" s="11"/>
      <c r="O24" s="11"/>
      <c r="P24" s="11"/>
      <c r="Q24" s="11"/>
      <c r="R24" s="11"/>
      <c r="S24" s="11"/>
      <c r="T24" s="11"/>
      <c r="U24" s="11"/>
      <c r="V24" s="11"/>
      <c r="W24" s="11"/>
    </row>
    <row r="25" spans="1:23" x14ac:dyDescent="0.25">
      <c r="A25" s="11"/>
      <c r="B25" s="11"/>
      <c r="C25" s="11"/>
      <c r="D25" s="11"/>
      <c r="E25" s="11"/>
      <c r="F25" s="11"/>
      <c r="G25" s="11"/>
      <c r="H25" s="11"/>
      <c r="I25" s="11"/>
      <c r="J25" s="11"/>
      <c r="K25" s="11"/>
      <c r="L25" s="11"/>
      <c r="M25" s="11"/>
      <c r="N25" s="11"/>
      <c r="O25" s="11"/>
      <c r="P25" s="11"/>
      <c r="Q25" s="11"/>
      <c r="R25" s="11"/>
      <c r="S25" s="11"/>
      <c r="T25" s="11"/>
      <c r="U25" s="11"/>
      <c r="V25" s="11"/>
      <c r="W25" s="11"/>
    </row>
    <row r="26" spans="1:23" x14ac:dyDescent="0.25">
      <c r="A26" s="11"/>
      <c r="B26" s="11"/>
      <c r="C26" s="11"/>
      <c r="D26" s="11"/>
      <c r="E26" s="11"/>
      <c r="F26" s="11"/>
      <c r="G26" s="11"/>
      <c r="H26" s="11"/>
      <c r="I26" s="11"/>
      <c r="J26" s="11"/>
      <c r="K26" s="11"/>
      <c r="L26" s="11"/>
      <c r="M26" s="11"/>
      <c r="N26" s="11"/>
      <c r="O26" s="11"/>
      <c r="P26" s="11"/>
      <c r="Q26" s="11"/>
      <c r="R26" s="11"/>
      <c r="S26" s="11"/>
      <c r="T26" s="11"/>
      <c r="U26" s="11"/>
      <c r="V26" s="11"/>
      <c r="W26" s="11"/>
    </row>
    <row r="27" spans="1:23" x14ac:dyDescent="0.25">
      <c r="A27" s="11"/>
      <c r="B27" s="11"/>
      <c r="C27" s="11"/>
      <c r="D27" s="11"/>
      <c r="E27" s="11"/>
      <c r="F27" s="11"/>
      <c r="G27" s="11"/>
      <c r="H27" s="11"/>
      <c r="I27" s="11"/>
      <c r="J27" s="11"/>
      <c r="K27" s="11"/>
      <c r="L27" s="11"/>
      <c r="M27" s="11"/>
      <c r="N27" s="11"/>
      <c r="O27" s="11"/>
      <c r="P27" s="11"/>
      <c r="Q27" s="11"/>
      <c r="R27" s="11"/>
      <c r="S27" s="11"/>
      <c r="T27" s="11"/>
      <c r="U27" s="11"/>
      <c r="V27" s="11"/>
      <c r="W27" s="11"/>
    </row>
    <row r="28" spans="1:23" x14ac:dyDescent="0.25">
      <c r="A28" s="10"/>
      <c r="B28" s="10"/>
      <c r="C28" s="10"/>
      <c r="D28" s="10"/>
      <c r="E28" s="10"/>
      <c r="F28" s="10"/>
      <c r="G28" s="10"/>
      <c r="H28" s="10"/>
      <c r="I28" s="10"/>
      <c r="J28" s="10"/>
      <c r="K28" s="10"/>
      <c r="L28" s="10"/>
      <c r="M28" s="10"/>
      <c r="N28" s="10"/>
      <c r="O28" s="10"/>
      <c r="P28" s="10"/>
      <c r="Q28" s="10"/>
      <c r="R28" s="10"/>
      <c r="S28" s="10"/>
      <c r="T28" s="10"/>
      <c r="U28" s="10"/>
      <c r="V28" s="10"/>
      <c r="W28" s="10"/>
    </row>
    <row r="29" spans="1:23" x14ac:dyDescent="0.25">
      <c r="A29" s="10"/>
      <c r="B29" s="10"/>
      <c r="C29" s="10"/>
      <c r="D29" s="10"/>
      <c r="E29" s="10"/>
      <c r="F29" s="10"/>
      <c r="G29" s="10"/>
      <c r="H29" s="10"/>
      <c r="I29" s="10"/>
      <c r="J29" s="10"/>
      <c r="K29" s="10"/>
      <c r="L29" s="10"/>
      <c r="M29" s="10"/>
      <c r="N29" s="10"/>
      <c r="O29" s="10"/>
      <c r="P29" s="10"/>
      <c r="Q29" s="10"/>
      <c r="R29" s="10"/>
      <c r="S29" s="10"/>
      <c r="T29" s="10"/>
      <c r="U29" s="10"/>
      <c r="V29" s="10"/>
      <c r="W29" s="10"/>
    </row>
    <row r="30" spans="1:23" x14ac:dyDescent="0.25">
      <c r="A30" s="11"/>
      <c r="B30" s="11"/>
      <c r="C30" s="11"/>
      <c r="D30" s="11"/>
      <c r="E30" s="11"/>
      <c r="F30" s="11"/>
      <c r="G30" s="11"/>
      <c r="H30" s="11"/>
      <c r="I30" s="11"/>
      <c r="J30" s="11"/>
      <c r="K30" s="11"/>
      <c r="L30" s="11"/>
      <c r="M30" s="11"/>
      <c r="N30" s="11"/>
      <c r="O30" s="11"/>
      <c r="P30" s="11"/>
      <c r="Q30" s="11"/>
      <c r="R30" s="11"/>
      <c r="S30" s="11"/>
      <c r="T30" s="11"/>
      <c r="U30" s="11"/>
      <c r="V30" s="11"/>
      <c r="W30"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2" workbookViewId="0">
      <selection activeCell="A2" sqref="A2:E35"/>
    </sheetView>
  </sheetViews>
  <sheetFormatPr defaultRowHeight="15" x14ac:dyDescent="0.25"/>
  <cols>
    <col min="1" max="1" width="15.85546875" bestFit="1" customWidth="1"/>
    <col min="2" max="2" width="18.7109375" bestFit="1" customWidth="1"/>
    <col min="3" max="3" width="14.85546875" bestFit="1" customWidth="1"/>
    <col min="4" max="4" width="25" bestFit="1" customWidth="1"/>
    <col min="5" max="5" width="14.85546875" bestFit="1" customWidth="1"/>
  </cols>
  <sheetData>
    <row r="1" spans="1:7" x14ac:dyDescent="0.25">
      <c r="A1" t="s">
        <v>6</v>
      </c>
      <c r="B1" t="s">
        <v>498</v>
      </c>
      <c r="C1" t="s">
        <v>8</v>
      </c>
      <c r="D1" t="s">
        <v>512</v>
      </c>
      <c r="E1" t="s">
        <v>513</v>
      </c>
    </row>
    <row r="2" spans="1:7" x14ac:dyDescent="0.25">
      <c r="A2">
        <v>2</v>
      </c>
      <c r="B2" t="s">
        <v>27</v>
      </c>
      <c r="C2" t="s">
        <v>22</v>
      </c>
      <c r="D2" t="s">
        <v>514</v>
      </c>
      <c r="E2" s="1">
        <v>43755</v>
      </c>
    </row>
    <row r="3" spans="1:7" x14ac:dyDescent="0.25">
      <c r="A3">
        <v>2</v>
      </c>
      <c r="B3" t="s">
        <v>27</v>
      </c>
      <c r="C3" t="s">
        <v>22</v>
      </c>
      <c r="D3" t="s">
        <v>845</v>
      </c>
      <c r="E3" s="1">
        <v>43755</v>
      </c>
    </row>
    <row r="4" spans="1:7" x14ac:dyDescent="0.25">
      <c r="A4">
        <v>2</v>
      </c>
      <c r="B4" t="s">
        <v>27</v>
      </c>
      <c r="C4" t="s">
        <v>22</v>
      </c>
      <c r="D4" t="s">
        <v>515</v>
      </c>
      <c r="E4" s="1">
        <v>43823</v>
      </c>
    </row>
    <row r="5" spans="1:7" x14ac:dyDescent="0.25">
      <c r="A5">
        <v>2</v>
      </c>
      <c r="B5" t="s">
        <v>27</v>
      </c>
      <c r="C5" t="s">
        <v>22</v>
      </c>
      <c r="D5" t="s">
        <v>516</v>
      </c>
      <c r="E5" s="1">
        <v>43833</v>
      </c>
      <c r="G5">
        <f>COUNT(Meeting_list[meeting_date],2020)</f>
        <v>35</v>
      </c>
    </row>
    <row r="6" spans="1:7" x14ac:dyDescent="0.25">
      <c r="A6">
        <v>2</v>
      </c>
      <c r="B6" t="s">
        <v>27</v>
      </c>
      <c r="C6" t="s">
        <v>22</v>
      </c>
      <c r="D6" t="s">
        <v>517</v>
      </c>
      <c r="E6" s="1">
        <v>43838</v>
      </c>
    </row>
    <row r="7" spans="1:7" x14ac:dyDescent="0.25">
      <c r="A7">
        <v>2</v>
      </c>
      <c r="B7" t="s">
        <v>27</v>
      </c>
      <c r="C7" t="s">
        <v>22</v>
      </c>
      <c r="D7" t="s">
        <v>518</v>
      </c>
      <c r="E7" s="1">
        <v>43838</v>
      </c>
    </row>
    <row r="8" spans="1:7" x14ac:dyDescent="0.25">
      <c r="A8">
        <v>2</v>
      </c>
      <c r="B8" t="s">
        <v>27</v>
      </c>
      <c r="C8" t="s">
        <v>22</v>
      </c>
      <c r="D8" t="s">
        <v>519</v>
      </c>
      <c r="E8" s="1">
        <v>43839</v>
      </c>
    </row>
    <row r="9" spans="1:7" x14ac:dyDescent="0.25">
      <c r="A9">
        <v>1</v>
      </c>
      <c r="B9" t="s">
        <v>21</v>
      </c>
      <c r="C9" t="s">
        <v>22</v>
      </c>
      <c r="D9" t="s">
        <v>520</v>
      </c>
      <c r="E9" s="1">
        <v>43832</v>
      </c>
    </row>
    <row r="10" spans="1:7" x14ac:dyDescent="0.25">
      <c r="A10">
        <v>1</v>
      </c>
      <c r="B10" t="s">
        <v>21</v>
      </c>
      <c r="C10" t="s">
        <v>22</v>
      </c>
      <c r="D10" t="s">
        <v>521</v>
      </c>
      <c r="E10" s="1">
        <v>43833</v>
      </c>
    </row>
    <row r="11" spans="1:7" x14ac:dyDescent="0.25">
      <c r="A11">
        <v>1</v>
      </c>
      <c r="B11" t="s">
        <v>21</v>
      </c>
      <c r="C11" t="s">
        <v>22</v>
      </c>
      <c r="D11" t="s">
        <v>521</v>
      </c>
      <c r="E11" s="1">
        <v>43836</v>
      </c>
    </row>
    <row r="12" spans="1:7" x14ac:dyDescent="0.25">
      <c r="A12">
        <v>1</v>
      </c>
      <c r="B12" t="s">
        <v>21</v>
      </c>
      <c r="C12" t="s">
        <v>22</v>
      </c>
      <c r="D12" t="s">
        <v>521</v>
      </c>
      <c r="E12" s="1">
        <v>43837</v>
      </c>
    </row>
    <row r="13" spans="1:7" x14ac:dyDescent="0.25">
      <c r="A13">
        <v>1</v>
      </c>
      <c r="B13" t="s">
        <v>21</v>
      </c>
      <c r="C13" t="s">
        <v>22</v>
      </c>
      <c r="D13" t="s">
        <v>521</v>
      </c>
      <c r="E13" s="1">
        <v>43838</v>
      </c>
    </row>
    <row r="14" spans="1:7" x14ac:dyDescent="0.25">
      <c r="A14">
        <v>3</v>
      </c>
      <c r="B14" t="s">
        <v>56</v>
      </c>
      <c r="C14" t="s">
        <v>22</v>
      </c>
      <c r="D14" t="s">
        <v>519</v>
      </c>
      <c r="E14" s="1">
        <v>43843</v>
      </c>
    </row>
    <row r="15" spans="1:7" x14ac:dyDescent="0.25">
      <c r="A15">
        <v>3</v>
      </c>
      <c r="B15" t="s">
        <v>56</v>
      </c>
      <c r="C15" t="s">
        <v>22</v>
      </c>
      <c r="D15" t="s">
        <v>522</v>
      </c>
      <c r="E15" s="1">
        <v>43843</v>
      </c>
    </row>
    <row r="16" spans="1:7" x14ac:dyDescent="0.25">
      <c r="A16">
        <v>3</v>
      </c>
      <c r="B16" t="s">
        <v>56</v>
      </c>
      <c r="C16" t="s">
        <v>22</v>
      </c>
      <c r="D16" t="s">
        <v>521</v>
      </c>
      <c r="E16" s="1">
        <v>43839</v>
      </c>
    </row>
    <row r="17" spans="1:5" x14ac:dyDescent="0.25">
      <c r="A17">
        <v>3</v>
      </c>
      <c r="B17" t="s">
        <v>56</v>
      </c>
      <c r="C17" t="s">
        <v>22</v>
      </c>
      <c r="D17" t="s">
        <v>845</v>
      </c>
      <c r="E17" s="1">
        <v>43840</v>
      </c>
    </row>
    <row r="18" spans="1:5" x14ac:dyDescent="0.25">
      <c r="A18">
        <v>6</v>
      </c>
      <c r="B18" t="s">
        <v>77</v>
      </c>
      <c r="C18" t="s">
        <v>22</v>
      </c>
      <c r="D18" t="s">
        <v>523</v>
      </c>
      <c r="E18" s="1">
        <v>43833</v>
      </c>
    </row>
    <row r="19" spans="1:5" x14ac:dyDescent="0.25">
      <c r="A19">
        <v>6</v>
      </c>
      <c r="B19" t="s">
        <v>77</v>
      </c>
      <c r="C19" t="s">
        <v>22</v>
      </c>
      <c r="D19" t="s">
        <v>845</v>
      </c>
      <c r="E19" s="1">
        <v>43838</v>
      </c>
    </row>
    <row r="20" spans="1:5" x14ac:dyDescent="0.25">
      <c r="A20">
        <v>6</v>
      </c>
      <c r="B20" t="s">
        <v>77</v>
      </c>
      <c r="C20" t="s">
        <v>22</v>
      </c>
      <c r="D20" t="s">
        <v>524</v>
      </c>
      <c r="E20" s="1">
        <v>43843</v>
      </c>
    </row>
    <row r="21" spans="1:5" x14ac:dyDescent="0.25">
      <c r="A21">
        <v>6</v>
      </c>
      <c r="B21" t="s">
        <v>77</v>
      </c>
      <c r="C21" t="s">
        <v>22</v>
      </c>
      <c r="D21" t="s">
        <v>845</v>
      </c>
      <c r="E21" s="1">
        <v>43839</v>
      </c>
    </row>
    <row r="22" spans="1:5" x14ac:dyDescent="0.25">
      <c r="A22">
        <v>4</v>
      </c>
      <c r="B22" t="s">
        <v>244</v>
      </c>
      <c r="C22" t="s">
        <v>22</v>
      </c>
      <c r="D22" t="s">
        <v>525</v>
      </c>
      <c r="E22" s="1">
        <v>43836</v>
      </c>
    </row>
    <row r="23" spans="1:5" x14ac:dyDescent="0.25">
      <c r="A23">
        <v>4</v>
      </c>
      <c r="B23" t="s">
        <v>244</v>
      </c>
      <c r="C23" t="s">
        <v>22</v>
      </c>
      <c r="D23" t="s">
        <v>845</v>
      </c>
      <c r="E23" s="1">
        <v>43850</v>
      </c>
    </row>
    <row r="24" spans="1:5" x14ac:dyDescent="0.25">
      <c r="A24">
        <v>4</v>
      </c>
      <c r="B24" t="s">
        <v>244</v>
      </c>
      <c r="C24" t="s">
        <v>22</v>
      </c>
      <c r="D24" t="s">
        <v>526</v>
      </c>
      <c r="E24" s="1">
        <v>43850</v>
      </c>
    </row>
    <row r="25" spans="1:5" x14ac:dyDescent="0.25">
      <c r="A25">
        <v>12</v>
      </c>
      <c r="B25" t="s">
        <v>66</v>
      </c>
      <c r="C25" t="s">
        <v>22</v>
      </c>
      <c r="D25" t="s">
        <v>527</v>
      </c>
      <c r="E25" s="1">
        <v>43851</v>
      </c>
    </row>
    <row r="26" spans="1:5" x14ac:dyDescent="0.25">
      <c r="A26">
        <v>12</v>
      </c>
      <c r="B26" t="s">
        <v>66</v>
      </c>
      <c r="C26" t="s">
        <v>22</v>
      </c>
      <c r="D26" t="s">
        <v>528</v>
      </c>
      <c r="E26" s="1">
        <v>43851</v>
      </c>
    </row>
    <row r="27" spans="1:5" x14ac:dyDescent="0.25">
      <c r="A27">
        <v>12</v>
      </c>
      <c r="B27" t="s">
        <v>66</v>
      </c>
      <c r="C27" t="s">
        <v>22</v>
      </c>
      <c r="D27" t="s">
        <v>519</v>
      </c>
      <c r="E27" s="1">
        <v>43851</v>
      </c>
    </row>
    <row r="28" spans="1:5" x14ac:dyDescent="0.25">
      <c r="A28">
        <v>12</v>
      </c>
      <c r="B28" t="s">
        <v>66</v>
      </c>
      <c r="C28" t="s">
        <v>22</v>
      </c>
      <c r="D28" t="s">
        <v>519</v>
      </c>
      <c r="E28" s="1">
        <v>43852</v>
      </c>
    </row>
    <row r="29" spans="1:5" x14ac:dyDescent="0.25">
      <c r="A29">
        <v>9</v>
      </c>
      <c r="B29" t="s">
        <v>53</v>
      </c>
      <c r="C29" t="s">
        <v>22</v>
      </c>
      <c r="D29" t="s">
        <v>529</v>
      </c>
      <c r="E29" s="1">
        <v>43843</v>
      </c>
    </row>
    <row r="30" spans="1:5" x14ac:dyDescent="0.25">
      <c r="A30">
        <v>9</v>
      </c>
      <c r="B30" t="s">
        <v>53</v>
      </c>
      <c r="C30" t="s">
        <v>22</v>
      </c>
      <c r="D30" t="s">
        <v>529</v>
      </c>
      <c r="E30" s="1">
        <v>43839</v>
      </c>
    </row>
    <row r="31" spans="1:5" x14ac:dyDescent="0.25">
      <c r="A31">
        <v>9</v>
      </c>
      <c r="B31" t="s">
        <v>53</v>
      </c>
      <c r="C31" t="s">
        <v>22</v>
      </c>
      <c r="D31" t="s">
        <v>529</v>
      </c>
      <c r="E31" s="1">
        <v>43851</v>
      </c>
    </row>
    <row r="32" spans="1:5" x14ac:dyDescent="0.25">
      <c r="A32">
        <v>11</v>
      </c>
      <c r="B32" t="s">
        <v>99</v>
      </c>
      <c r="C32" t="s">
        <v>22</v>
      </c>
      <c r="D32" t="s">
        <v>529</v>
      </c>
      <c r="E32" s="1">
        <v>43852</v>
      </c>
    </row>
    <row r="33" spans="1:5" x14ac:dyDescent="0.25">
      <c r="A33">
        <v>11</v>
      </c>
      <c r="B33" t="s">
        <v>99</v>
      </c>
      <c r="C33" t="s">
        <v>22</v>
      </c>
      <c r="D33" t="s">
        <v>845</v>
      </c>
      <c r="E33" s="1">
        <v>43850</v>
      </c>
    </row>
    <row r="34" spans="1:5" x14ac:dyDescent="0.25">
      <c r="A34">
        <v>10</v>
      </c>
      <c r="B34" t="s">
        <v>39</v>
      </c>
      <c r="C34" t="s">
        <v>22</v>
      </c>
      <c r="D34" t="s">
        <v>529</v>
      </c>
      <c r="E34" s="1">
        <v>43852</v>
      </c>
    </row>
    <row r="35" spans="1:5" x14ac:dyDescent="0.25">
      <c r="A35">
        <v>10</v>
      </c>
      <c r="B35" t="s">
        <v>39</v>
      </c>
      <c r="C35" t="s">
        <v>22</v>
      </c>
      <c r="D35" t="s">
        <v>528</v>
      </c>
      <c r="E35" s="1">
        <v>43843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5"/>
  <sheetViews>
    <sheetView workbookViewId="0">
      <selection activeCell="H3" sqref="H3"/>
    </sheetView>
  </sheetViews>
  <sheetFormatPr defaultRowHeight="15" x14ac:dyDescent="0.25"/>
  <cols>
    <col min="1" max="1" width="17" bestFit="1" customWidth="1"/>
    <col min="2" max="2" width="14" bestFit="1" customWidth="1"/>
    <col min="3" max="3" width="25.7109375" bestFit="1" customWidth="1"/>
    <col min="4" max="4" width="14.85546875" bestFit="1" customWidth="1"/>
    <col min="5" max="5" width="31.5703125" bestFit="1" customWidth="1"/>
    <col min="6" max="6" width="15.85546875" bestFit="1" customWidth="1"/>
    <col min="7" max="7" width="18.7109375" bestFit="1" customWidth="1"/>
    <col min="8" max="8" width="14.28515625" bestFit="1" customWidth="1"/>
    <col min="9" max="9" width="13.5703125" bestFit="1" customWidth="1"/>
    <col min="10" max="10" width="29.28515625" bestFit="1" customWidth="1"/>
    <col min="11" max="11" width="10.140625" bestFit="1" customWidth="1"/>
    <col min="12" max="12" width="18.5703125" bestFit="1" customWidth="1"/>
  </cols>
  <sheetData>
    <row r="1" spans="1:12" x14ac:dyDescent="0.25">
      <c r="A1" t="s">
        <v>502</v>
      </c>
      <c r="B1" t="s">
        <v>503</v>
      </c>
      <c r="C1" t="s">
        <v>13</v>
      </c>
      <c r="D1" t="s">
        <v>8</v>
      </c>
      <c r="E1" t="s">
        <v>9</v>
      </c>
      <c r="F1" t="s">
        <v>6</v>
      </c>
      <c r="G1" t="s">
        <v>498</v>
      </c>
      <c r="H1" t="s">
        <v>10</v>
      </c>
      <c r="I1" t="s">
        <v>0</v>
      </c>
      <c r="J1" t="s">
        <v>1</v>
      </c>
      <c r="K1" t="s">
        <v>11</v>
      </c>
      <c r="L1" t="s">
        <v>12</v>
      </c>
    </row>
    <row r="2" spans="1:12" x14ac:dyDescent="0.25">
      <c r="A2">
        <v>1900001087</v>
      </c>
      <c r="B2" s="1">
        <v>43566</v>
      </c>
      <c r="C2" t="s">
        <v>500</v>
      </c>
      <c r="D2" t="s">
        <v>22</v>
      </c>
      <c r="E2" t="s">
        <v>35</v>
      </c>
      <c r="G2" t="s">
        <v>504</v>
      </c>
      <c r="H2" t="s">
        <v>28</v>
      </c>
      <c r="I2" t="s">
        <v>61</v>
      </c>
      <c r="K2">
        <v>84746</v>
      </c>
      <c r="L2" s="1">
        <v>43565</v>
      </c>
    </row>
    <row r="3" spans="1:12" x14ac:dyDescent="0.25">
      <c r="A3">
        <v>1900001106</v>
      </c>
      <c r="B3" s="1">
        <v>43602</v>
      </c>
      <c r="C3" t="s">
        <v>24</v>
      </c>
      <c r="D3" t="s">
        <v>22</v>
      </c>
      <c r="E3" t="s">
        <v>57</v>
      </c>
      <c r="G3" t="s">
        <v>505</v>
      </c>
      <c r="H3" t="s">
        <v>23</v>
      </c>
      <c r="I3" t="s">
        <v>78</v>
      </c>
      <c r="J3" t="s">
        <v>747</v>
      </c>
      <c r="K3">
        <v>86724</v>
      </c>
      <c r="L3" s="1">
        <v>43466</v>
      </c>
    </row>
    <row r="4" spans="1:12" x14ac:dyDescent="0.25">
      <c r="A4">
        <v>1900001110</v>
      </c>
      <c r="B4" s="1">
        <v>43602</v>
      </c>
      <c r="C4" t="s">
        <v>24</v>
      </c>
      <c r="D4" t="s">
        <v>22</v>
      </c>
      <c r="E4" t="s">
        <v>57</v>
      </c>
      <c r="G4" t="s">
        <v>505</v>
      </c>
      <c r="H4" t="s">
        <v>23</v>
      </c>
      <c r="I4" t="s">
        <v>130</v>
      </c>
      <c r="J4" t="s">
        <v>456</v>
      </c>
      <c r="K4">
        <v>148500</v>
      </c>
      <c r="L4" s="1">
        <v>43525</v>
      </c>
    </row>
    <row r="5" spans="1:12" x14ac:dyDescent="0.25">
      <c r="A5">
        <v>1900001136</v>
      </c>
      <c r="B5" s="1">
        <v>43615</v>
      </c>
      <c r="C5" t="s">
        <v>24</v>
      </c>
      <c r="D5" t="s">
        <v>22</v>
      </c>
      <c r="E5" t="s">
        <v>57</v>
      </c>
      <c r="F5">
        <v>1</v>
      </c>
      <c r="G5" t="s">
        <v>21</v>
      </c>
      <c r="H5" t="s">
        <v>58</v>
      </c>
      <c r="I5" t="s">
        <v>110</v>
      </c>
      <c r="J5" t="s">
        <v>480</v>
      </c>
      <c r="K5">
        <v>12019</v>
      </c>
      <c r="L5" s="1">
        <v>43466</v>
      </c>
    </row>
    <row r="6" spans="1:12" x14ac:dyDescent="0.25">
      <c r="A6">
        <v>1900001164</v>
      </c>
      <c r="B6" s="1">
        <v>43627</v>
      </c>
      <c r="C6" t="s">
        <v>24</v>
      </c>
      <c r="D6" t="s">
        <v>22</v>
      </c>
      <c r="E6" t="s">
        <v>57</v>
      </c>
      <c r="G6" t="s">
        <v>505</v>
      </c>
      <c r="H6" t="s">
        <v>23</v>
      </c>
      <c r="I6" t="s">
        <v>61</v>
      </c>
      <c r="J6" t="s">
        <v>213</v>
      </c>
      <c r="K6">
        <v>12500</v>
      </c>
      <c r="L6" s="1">
        <v>43522</v>
      </c>
    </row>
    <row r="7" spans="1:12" x14ac:dyDescent="0.25">
      <c r="A7">
        <v>1900001165</v>
      </c>
      <c r="B7" s="1">
        <v>43627</v>
      </c>
      <c r="C7" t="s">
        <v>24</v>
      </c>
      <c r="D7" t="s">
        <v>22</v>
      </c>
      <c r="E7" t="s">
        <v>40</v>
      </c>
      <c r="G7" t="s">
        <v>506</v>
      </c>
      <c r="H7" t="s">
        <v>28</v>
      </c>
      <c r="I7" t="s">
        <v>61</v>
      </c>
      <c r="J7" t="s">
        <v>726</v>
      </c>
      <c r="K7">
        <v>58300</v>
      </c>
      <c r="L7" s="1">
        <v>43512</v>
      </c>
    </row>
    <row r="8" spans="1:12" x14ac:dyDescent="0.25">
      <c r="A8">
        <v>1900001167</v>
      </c>
      <c r="B8" s="1">
        <v>43629</v>
      </c>
      <c r="C8" t="s">
        <v>24</v>
      </c>
      <c r="D8" t="s">
        <v>22</v>
      </c>
      <c r="E8" t="s">
        <v>57</v>
      </c>
      <c r="F8">
        <v>1</v>
      </c>
      <c r="G8" t="s">
        <v>21</v>
      </c>
      <c r="H8" t="s">
        <v>58</v>
      </c>
      <c r="I8" t="s">
        <v>17</v>
      </c>
      <c r="J8" t="s">
        <v>60</v>
      </c>
      <c r="K8">
        <v>12019</v>
      </c>
      <c r="L8" s="1">
        <v>43466</v>
      </c>
    </row>
    <row r="9" spans="1:12" x14ac:dyDescent="0.25">
      <c r="A9">
        <v>1900001168</v>
      </c>
      <c r="B9" s="1">
        <v>43629</v>
      </c>
      <c r="C9" t="s">
        <v>24</v>
      </c>
      <c r="D9" t="s">
        <v>22</v>
      </c>
      <c r="E9" t="s">
        <v>57</v>
      </c>
      <c r="F9">
        <v>1</v>
      </c>
      <c r="G9" t="s">
        <v>21</v>
      </c>
      <c r="H9" t="s">
        <v>58</v>
      </c>
      <c r="I9" t="s">
        <v>36</v>
      </c>
      <c r="J9" t="s">
        <v>127</v>
      </c>
      <c r="K9">
        <v>30048</v>
      </c>
      <c r="L9" s="1">
        <v>43466</v>
      </c>
    </row>
    <row r="10" spans="1:12" x14ac:dyDescent="0.25">
      <c r="A10">
        <v>1900001169</v>
      </c>
      <c r="B10" s="1">
        <v>43629</v>
      </c>
      <c r="C10" t="s">
        <v>24</v>
      </c>
      <c r="D10" t="s">
        <v>22</v>
      </c>
      <c r="E10" t="s">
        <v>57</v>
      </c>
      <c r="G10" t="s">
        <v>505</v>
      </c>
      <c r="H10" t="s">
        <v>23</v>
      </c>
      <c r="I10" t="s">
        <v>84</v>
      </c>
      <c r="J10" t="s">
        <v>770</v>
      </c>
      <c r="K10">
        <v>14394</v>
      </c>
      <c r="L10" s="1">
        <v>43467</v>
      </c>
    </row>
    <row r="11" spans="1:12" x14ac:dyDescent="0.25">
      <c r="A11">
        <v>1900001282</v>
      </c>
      <c r="B11" s="1">
        <v>43659</v>
      </c>
      <c r="C11" t="s">
        <v>24</v>
      </c>
      <c r="D11" t="s">
        <v>22</v>
      </c>
      <c r="E11" t="s">
        <v>40</v>
      </c>
      <c r="G11" t="s">
        <v>507</v>
      </c>
      <c r="H11" t="s">
        <v>845</v>
      </c>
      <c r="I11" t="s">
        <v>130</v>
      </c>
      <c r="J11" t="s">
        <v>430</v>
      </c>
      <c r="K11">
        <v>32392</v>
      </c>
      <c r="L11" s="1">
        <v>43595</v>
      </c>
    </row>
    <row r="12" spans="1:12" x14ac:dyDescent="0.25">
      <c r="A12">
        <v>1900001293</v>
      </c>
      <c r="B12" s="1">
        <v>43662</v>
      </c>
      <c r="C12" t="s">
        <v>24</v>
      </c>
      <c r="D12" t="s">
        <v>22</v>
      </c>
      <c r="E12" t="s">
        <v>35</v>
      </c>
      <c r="F12">
        <v>13</v>
      </c>
      <c r="G12" t="s">
        <v>496</v>
      </c>
      <c r="H12" t="s">
        <v>58</v>
      </c>
      <c r="I12" t="s">
        <v>78</v>
      </c>
      <c r="J12" t="s">
        <v>265</v>
      </c>
      <c r="K12">
        <v>162500</v>
      </c>
      <c r="L12" s="1">
        <v>43560</v>
      </c>
    </row>
    <row r="13" spans="1:12" x14ac:dyDescent="0.25">
      <c r="A13">
        <v>1900001294</v>
      </c>
      <c r="B13" s="1">
        <v>43662</v>
      </c>
      <c r="C13" t="s">
        <v>24</v>
      </c>
      <c r="D13" t="s">
        <v>22</v>
      </c>
      <c r="E13" t="s">
        <v>35</v>
      </c>
      <c r="F13">
        <v>13</v>
      </c>
      <c r="G13" t="s">
        <v>496</v>
      </c>
      <c r="H13" t="s">
        <v>58</v>
      </c>
      <c r="I13" t="s">
        <v>78</v>
      </c>
      <c r="J13" t="s">
        <v>266</v>
      </c>
      <c r="K13">
        <v>250000</v>
      </c>
      <c r="L13" s="1">
        <v>43573</v>
      </c>
    </row>
    <row r="14" spans="1:12" x14ac:dyDescent="0.25">
      <c r="A14">
        <v>1900001304</v>
      </c>
      <c r="B14" s="1">
        <v>43663</v>
      </c>
      <c r="C14" t="s">
        <v>24</v>
      </c>
      <c r="D14" t="s">
        <v>22</v>
      </c>
      <c r="E14" t="s">
        <v>57</v>
      </c>
      <c r="F14">
        <v>1</v>
      </c>
      <c r="G14" t="s">
        <v>21</v>
      </c>
      <c r="H14" t="s">
        <v>58</v>
      </c>
      <c r="I14" t="s">
        <v>61</v>
      </c>
      <c r="J14" t="s">
        <v>728</v>
      </c>
      <c r="K14">
        <v>2646</v>
      </c>
      <c r="L14" s="1">
        <v>43535</v>
      </c>
    </row>
    <row r="15" spans="1:12" x14ac:dyDescent="0.25">
      <c r="A15">
        <v>1900001305</v>
      </c>
      <c r="B15" s="1">
        <v>43663</v>
      </c>
      <c r="C15" t="s">
        <v>24</v>
      </c>
      <c r="D15" t="s">
        <v>22</v>
      </c>
      <c r="E15" t="s">
        <v>57</v>
      </c>
      <c r="G15" t="s">
        <v>505</v>
      </c>
      <c r="H15" t="s">
        <v>845</v>
      </c>
      <c r="I15" t="s">
        <v>49</v>
      </c>
      <c r="J15" t="s">
        <v>690</v>
      </c>
      <c r="K15">
        <v>18150</v>
      </c>
      <c r="L15" s="1">
        <v>43468</v>
      </c>
    </row>
    <row r="16" spans="1:12" x14ac:dyDescent="0.25">
      <c r="A16">
        <v>1900001306</v>
      </c>
      <c r="B16" s="1">
        <v>43663</v>
      </c>
      <c r="C16" t="s">
        <v>24</v>
      </c>
      <c r="D16" t="s">
        <v>22</v>
      </c>
      <c r="E16" t="s">
        <v>35</v>
      </c>
      <c r="F16">
        <v>2</v>
      </c>
      <c r="G16" t="s">
        <v>27</v>
      </c>
      <c r="H16" t="s">
        <v>58</v>
      </c>
      <c r="I16" t="s">
        <v>76</v>
      </c>
      <c r="J16" t="s">
        <v>230</v>
      </c>
      <c r="K16">
        <v>60025</v>
      </c>
      <c r="L16" s="1">
        <v>43577</v>
      </c>
    </row>
    <row r="17" spans="1:12" x14ac:dyDescent="0.25">
      <c r="A17">
        <v>1900001308</v>
      </c>
      <c r="B17" s="1">
        <v>43663</v>
      </c>
      <c r="C17" t="s">
        <v>24</v>
      </c>
      <c r="D17" t="s">
        <v>22</v>
      </c>
      <c r="E17" t="s">
        <v>33</v>
      </c>
      <c r="F17">
        <v>3</v>
      </c>
      <c r="G17" t="s">
        <v>56</v>
      </c>
      <c r="H17" t="s">
        <v>58</v>
      </c>
      <c r="I17" t="s">
        <v>51</v>
      </c>
      <c r="J17" t="s">
        <v>710</v>
      </c>
      <c r="K17">
        <v>134736</v>
      </c>
      <c r="L17" s="1">
        <v>43580</v>
      </c>
    </row>
    <row r="18" spans="1:12" x14ac:dyDescent="0.25">
      <c r="A18">
        <v>1900001342</v>
      </c>
      <c r="B18" s="1">
        <v>43669</v>
      </c>
      <c r="C18" t="s">
        <v>24</v>
      </c>
      <c r="D18" t="s">
        <v>22</v>
      </c>
      <c r="E18" t="s">
        <v>40</v>
      </c>
      <c r="G18" t="s">
        <v>507</v>
      </c>
      <c r="H18" t="s">
        <v>23</v>
      </c>
      <c r="I18" t="s">
        <v>130</v>
      </c>
      <c r="J18" t="s">
        <v>430</v>
      </c>
      <c r="K18">
        <v>914999</v>
      </c>
      <c r="L18" s="1">
        <v>43466</v>
      </c>
    </row>
    <row r="19" spans="1:12" x14ac:dyDescent="0.25">
      <c r="A19">
        <v>1900001354</v>
      </c>
      <c r="B19" s="1">
        <v>43670</v>
      </c>
      <c r="C19" t="s">
        <v>24</v>
      </c>
      <c r="D19" t="s">
        <v>22</v>
      </c>
      <c r="E19" t="s">
        <v>57</v>
      </c>
      <c r="F19">
        <v>1</v>
      </c>
      <c r="G19" t="s">
        <v>21</v>
      </c>
      <c r="H19" t="s">
        <v>58</v>
      </c>
      <c r="I19" t="s">
        <v>84</v>
      </c>
      <c r="J19" t="s">
        <v>766</v>
      </c>
      <c r="K19">
        <v>2942</v>
      </c>
      <c r="L19" s="1">
        <v>43566</v>
      </c>
    </row>
    <row r="20" spans="1:12" x14ac:dyDescent="0.25">
      <c r="A20">
        <v>1900001355</v>
      </c>
      <c r="B20" s="1">
        <v>43670</v>
      </c>
      <c r="C20" t="s">
        <v>24</v>
      </c>
      <c r="D20" t="s">
        <v>22</v>
      </c>
      <c r="E20" t="s">
        <v>57</v>
      </c>
      <c r="F20">
        <v>1</v>
      </c>
      <c r="G20" t="s">
        <v>21</v>
      </c>
      <c r="H20" t="s">
        <v>58</v>
      </c>
      <c r="I20" t="s">
        <v>78</v>
      </c>
      <c r="J20" t="s">
        <v>262</v>
      </c>
      <c r="K20">
        <v>6740</v>
      </c>
      <c r="L20" s="1">
        <v>43528</v>
      </c>
    </row>
    <row r="21" spans="1:12" x14ac:dyDescent="0.25">
      <c r="A21">
        <v>1900001356</v>
      </c>
      <c r="B21" s="1">
        <v>43670</v>
      </c>
      <c r="C21" t="s">
        <v>24</v>
      </c>
      <c r="D21" t="s">
        <v>22</v>
      </c>
      <c r="E21" t="s">
        <v>57</v>
      </c>
      <c r="G21" t="s">
        <v>505</v>
      </c>
      <c r="H21" t="s">
        <v>23</v>
      </c>
      <c r="I21" t="s">
        <v>78</v>
      </c>
      <c r="J21" t="s">
        <v>261</v>
      </c>
      <c r="K21">
        <v>6740</v>
      </c>
      <c r="L21" s="1">
        <v>43513</v>
      </c>
    </row>
    <row r="22" spans="1:12" x14ac:dyDescent="0.25">
      <c r="A22">
        <v>1900001361</v>
      </c>
      <c r="B22" s="1">
        <v>43673</v>
      </c>
      <c r="C22" t="s">
        <v>24</v>
      </c>
      <c r="D22" t="s">
        <v>22</v>
      </c>
      <c r="E22" t="s">
        <v>35</v>
      </c>
      <c r="F22">
        <v>3</v>
      </c>
      <c r="G22" t="s">
        <v>56</v>
      </c>
      <c r="H22" t="s">
        <v>58</v>
      </c>
      <c r="I22" t="s">
        <v>103</v>
      </c>
      <c r="J22" t="s">
        <v>836</v>
      </c>
      <c r="K22">
        <v>74250</v>
      </c>
      <c r="L22" s="1">
        <v>43556</v>
      </c>
    </row>
    <row r="23" spans="1:12" x14ac:dyDescent="0.25">
      <c r="A23">
        <v>1900001376</v>
      </c>
      <c r="B23" s="1">
        <v>43675</v>
      </c>
      <c r="C23" t="s">
        <v>24</v>
      </c>
      <c r="D23" t="s">
        <v>22</v>
      </c>
      <c r="E23" t="s">
        <v>40</v>
      </c>
      <c r="G23" t="s">
        <v>507</v>
      </c>
      <c r="H23" t="s">
        <v>845</v>
      </c>
      <c r="I23" t="s">
        <v>130</v>
      </c>
      <c r="J23" t="s">
        <v>431</v>
      </c>
      <c r="K23">
        <v>1614</v>
      </c>
      <c r="L23" s="1">
        <v>43535</v>
      </c>
    </row>
    <row r="24" spans="1:12" x14ac:dyDescent="0.25">
      <c r="A24">
        <v>1900001377</v>
      </c>
      <c r="B24" s="1">
        <v>43675</v>
      </c>
      <c r="C24" t="s">
        <v>24</v>
      </c>
      <c r="D24" t="s">
        <v>22</v>
      </c>
      <c r="E24" t="s">
        <v>20</v>
      </c>
      <c r="F24">
        <v>13</v>
      </c>
      <c r="G24" t="s">
        <v>496</v>
      </c>
      <c r="H24" t="s">
        <v>58</v>
      </c>
      <c r="I24" t="s">
        <v>84</v>
      </c>
      <c r="J24" t="s">
        <v>362</v>
      </c>
      <c r="K24">
        <v>11540</v>
      </c>
      <c r="L24" s="1">
        <v>43494</v>
      </c>
    </row>
    <row r="25" spans="1:12" x14ac:dyDescent="0.25">
      <c r="A25">
        <v>1900001385</v>
      </c>
      <c r="B25" s="1">
        <v>43677</v>
      </c>
      <c r="C25" t="s">
        <v>24</v>
      </c>
      <c r="D25" t="s">
        <v>22</v>
      </c>
      <c r="E25" t="s">
        <v>57</v>
      </c>
      <c r="G25" t="s">
        <v>505</v>
      </c>
      <c r="H25" t="s">
        <v>845</v>
      </c>
      <c r="I25" t="s">
        <v>130</v>
      </c>
      <c r="J25" t="s">
        <v>452</v>
      </c>
      <c r="K25">
        <v>2140</v>
      </c>
      <c r="L25" s="1">
        <v>43495</v>
      </c>
    </row>
    <row r="26" spans="1:12" x14ac:dyDescent="0.25">
      <c r="A26">
        <v>1900001388</v>
      </c>
      <c r="B26" s="1">
        <v>43677</v>
      </c>
      <c r="C26" t="s">
        <v>24</v>
      </c>
      <c r="D26" t="s">
        <v>22</v>
      </c>
      <c r="E26" t="s">
        <v>57</v>
      </c>
      <c r="G26" t="s">
        <v>505</v>
      </c>
      <c r="H26" t="s">
        <v>23</v>
      </c>
      <c r="I26" t="s">
        <v>49</v>
      </c>
      <c r="J26" t="s">
        <v>140</v>
      </c>
      <c r="K26">
        <v>45375</v>
      </c>
      <c r="L26" s="1">
        <v>43525</v>
      </c>
    </row>
    <row r="27" spans="1:12" x14ac:dyDescent="0.25">
      <c r="A27">
        <v>1900001390</v>
      </c>
      <c r="B27" s="1">
        <v>43677</v>
      </c>
      <c r="C27" t="s">
        <v>24</v>
      </c>
      <c r="D27" t="s">
        <v>22</v>
      </c>
      <c r="E27" t="s">
        <v>57</v>
      </c>
      <c r="F27">
        <v>1</v>
      </c>
      <c r="G27" t="s">
        <v>21</v>
      </c>
      <c r="H27" t="s">
        <v>58</v>
      </c>
      <c r="I27" t="s">
        <v>78</v>
      </c>
      <c r="J27" t="s">
        <v>750</v>
      </c>
      <c r="K27">
        <v>11593</v>
      </c>
      <c r="L27" s="1">
        <v>43556</v>
      </c>
    </row>
    <row r="28" spans="1:12" x14ac:dyDescent="0.25">
      <c r="A28">
        <v>1900001392</v>
      </c>
      <c r="B28" s="1">
        <v>43677</v>
      </c>
      <c r="C28" t="s">
        <v>24</v>
      </c>
      <c r="D28" t="s">
        <v>22</v>
      </c>
      <c r="E28" t="s">
        <v>40</v>
      </c>
      <c r="G28" t="s">
        <v>507</v>
      </c>
      <c r="H28" t="s">
        <v>845</v>
      </c>
      <c r="I28" t="s">
        <v>130</v>
      </c>
      <c r="J28" t="s">
        <v>430</v>
      </c>
      <c r="K28">
        <v>46995</v>
      </c>
      <c r="L28" s="1">
        <v>43494</v>
      </c>
    </row>
    <row r="29" spans="1:12" x14ac:dyDescent="0.25">
      <c r="A29">
        <v>1900001393</v>
      </c>
      <c r="B29" s="1">
        <v>43677</v>
      </c>
      <c r="C29" t="s">
        <v>24</v>
      </c>
      <c r="D29" t="s">
        <v>22</v>
      </c>
      <c r="E29" t="s">
        <v>57</v>
      </c>
      <c r="F29">
        <v>1</v>
      </c>
      <c r="G29" t="s">
        <v>21</v>
      </c>
      <c r="H29" t="s">
        <v>58</v>
      </c>
      <c r="I29" t="s">
        <v>78</v>
      </c>
      <c r="J29" t="s">
        <v>264</v>
      </c>
      <c r="K29">
        <v>529</v>
      </c>
      <c r="L29" s="1">
        <v>43514</v>
      </c>
    </row>
    <row r="30" spans="1:12" x14ac:dyDescent="0.25">
      <c r="A30">
        <v>1900001394</v>
      </c>
      <c r="B30" s="1">
        <v>43677</v>
      </c>
      <c r="C30" t="s">
        <v>24</v>
      </c>
      <c r="D30" t="s">
        <v>22</v>
      </c>
      <c r="E30" t="s">
        <v>57</v>
      </c>
      <c r="G30" t="s">
        <v>505</v>
      </c>
      <c r="H30" t="s">
        <v>23</v>
      </c>
      <c r="I30" t="s">
        <v>29</v>
      </c>
      <c r="J30" t="s">
        <v>81</v>
      </c>
      <c r="K30">
        <v>18563</v>
      </c>
      <c r="L30" s="1">
        <v>43525</v>
      </c>
    </row>
    <row r="31" spans="1:12" x14ac:dyDescent="0.25">
      <c r="A31">
        <v>1900001396</v>
      </c>
      <c r="B31" s="1">
        <v>43677</v>
      </c>
      <c r="C31" t="s">
        <v>24</v>
      </c>
      <c r="D31" t="s">
        <v>22</v>
      </c>
      <c r="E31" t="s">
        <v>40</v>
      </c>
      <c r="G31" t="s">
        <v>507</v>
      </c>
      <c r="H31" t="s">
        <v>845</v>
      </c>
      <c r="I31" t="s">
        <v>130</v>
      </c>
      <c r="J31" t="s">
        <v>430</v>
      </c>
      <c r="K31">
        <v>27435</v>
      </c>
      <c r="L31" s="1">
        <v>43488</v>
      </c>
    </row>
    <row r="32" spans="1:12" x14ac:dyDescent="0.25">
      <c r="A32">
        <v>1900001397</v>
      </c>
      <c r="B32" s="1">
        <v>43677</v>
      </c>
      <c r="C32" t="s">
        <v>24</v>
      </c>
      <c r="D32" t="s">
        <v>22</v>
      </c>
      <c r="E32" t="s">
        <v>40</v>
      </c>
      <c r="G32" t="s">
        <v>507</v>
      </c>
      <c r="H32" t="s">
        <v>23</v>
      </c>
      <c r="I32" t="s">
        <v>508</v>
      </c>
      <c r="J32" t="s">
        <v>483</v>
      </c>
      <c r="K32">
        <v>25336</v>
      </c>
      <c r="L32" s="1">
        <v>43522</v>
      </c>
    </row>
    <row r="33" spans="1:12" x14ac:dyDescent="0.25">
      <c r="A33">
        <v>1900001398</v>
      </c>
      <c r="B33" s="1">
        <v>43677</v>
      </c>
      <c r="C33" t="s">
        <v>24</v>
      </c>
      <c r="D33" t="s">
        <v>22</v>
      </c>
      <c r="E33" t="s">
        <v>40</v>
      </c>
      <c r="G33" t="s">
        <v>507</v>
      </c>
      <c r="H33" t="s">
        <v>845</v>
      </c>
      <c r="I33" t="s">
        <v>508</v>
      </c>
      <c r="J33" t="s">
        <v>484</v>
      </c>
      <c r="K33">
        <v>10772</v>
      </c>
      <c r="L33" s="1">
        <v>43538</v>
      </c>
    </row>
    <row r="34" spans="1:12" x14ac:dyDescent="0.25">
      <c r="A34">
        <v>1900001403</v>
      </c>
      <c r="B34" s="1">
        <v>43677</v>
      </c>
      <c r="C34" t="s">
        <v>24</v>
      </c>
      <c r="D34" t="s">
        <v>22</v>
      </c>
      <c r="E34" t="s">
        <v>40</v>
      </c>
      <c r="G34" t="s">
        <v>507</v>
      </c>
      <c r="H34" t="s">
        <v>845</v>
      </c>
      <c r="I34" t="s">
        <v>508</v>
      </c>
      <c r="J34" t="s">
        <v>484</v>
      </c>
      <c r="K34">
        <v>9283</v>
      </c>
      <c r="L34" s="1">
        <v>43573</v>
      </c>
    </row>
    <row r="35" spans="1:12" x14ac:dyDescent="0.25">
      <c r="A35">
        <v>1900001404</v>
      </c>
      <c r="B35" s="1">
        <v>43677</v>
      </c>
      <c r="C35" t="s">
        <v>24</v>
      </c>
      <c r="D35" t="s">
        <v>22</v>
      </c>
      <c r="E35" t="s">
        <v>40</v>
      </c>
      <c r="G35" t="s">
        <v>507</v>
      </c>
      <c r="H35" t="s">
        <v>845</v>
      </c>
      <c r="I35" t="s">
        <v>508</v>
      </c>
      <c r="J35" t="s">
        <v>484</v>
      </c>
      <c r="K35">
        <v>6903</v>
      </c>
      <c r="L35" s="1">
        <v>43615</v>
      </c>
    </row>
    <row r="36" spans="1:12" x14ac:dyDescent="0.25">
      <c r="A36">
        <v>1900001405</v>
      </c>
      <c r="B36" s="1">
        <v>43677</v>
      </c>
      <c r="C36" t="s">
        <v>24</v>
      </c>
      <c r="D36" t="s">
        <v>22</v>
      </c>
      <c r="E36" t="s">
        <v>33</v>
      </c>
      <c r="G36" t="s">
        <v>496</v>
      </c>
      <c r="H36" t="s">
        <v>23</v>
      </c>
      <c r="I36" t="s">
        <v>84</v>
      </c>
      <c r="J36" t="s">
        <v>383</v>
      </c>
      <c r="K36">
        <v>90663</v>
      </c>
      <c r="L36" s="1">
        <v>43556</v>
      </c>
    </row>
    <row r="37" spans="1:12" x14ac:dyDescent="0.25">
      <c r="A37">
        <v>1900001583</v>
      </c>
      <c r="B37" s="1">
        <v>43691</v>
      </c>
      <c r="C37" t="s">
        <v>24</v>
      </c>
      <c r="D37" t="s">
        <v>22</v>
      </c>
      <c r="E37" t="s">
        <v>40</v>
      </c>
      <c r="G37" t="s">
        <v>507</v>
      </c>
      <c r="H37" t="s">
        <v>23</v>
      </c>
      <c r="I37" t="s">
        <v>103</v>
      </c>
      <c r="J37" t="s">
        <v>474</v>
      </c>
      <c r="K37">
        <v>156000</v>
      </c>
      <c r="L37" s="1">
        <v>43469</v>
      </c>
    </row>
    <row r="38" spans="1:12" x14ac:dyDescent="0.25">
      <c r="A38">
        <v>1900001602</v>
      </c>
      <c r="B38" s="1">
        <v>43694</v>
      </c>
      <c r="C38" t="s">
        <v>24</v>
      </c>
      <c r="D38" t="s">
        <v>22</v>
      </c>
      <c r="E38" t="s">
        <v>57</v>
      </c>
      <c r="F38">
        <v>1</v>
      </c>
      <c r="G38" t="s">
        <v>21</v>
      </c>
      <c r="H38" t="s">
        <v>58</v>
      </c>
      <c r="I38" t="s">
        <v>110</v>
      </c>
      <c r="J38" t="s">
        <v>479</v>
      </c>
      <c r="K38">
        <v>21157</v>
      </c>
      <c r="L38" s="1">
        <v>43466</v>
      </c>
    </row>
    <row r="39" spans="1:12" x14ac:dyDescent="0.25">
      <c r="A39">
        <v>1900001603</v>
      </c>
      <c r="B39" s="1">
        <v>43694</v>
      </c>
      <c r="C39" t="s">
        <v>24</v>
      </c>
      <c r="D39" t="s">
        <v>22</v>
      </c>
      <c r="E39" t="s">
        <v>57</v>
      </c>
      <c r="F39">
        <v>1</v>
      </c>
      <c r="G39" t="s">
        <v>21</v>
      </c>
      <c r="H39" t="s">
        <v>58</v>
      </c>
      <c r="I39" t="s">
        <v>36</v>
      </c>
      <c r="J39" t="s">
        <v>126</v>
      </c>
      <c r="K39">
        <v>77787</v>
      </c>
      <c r="L39" s="1">
        <v>43466</v>
      </c>
    </row>
    <row r="40" spans="1:12" x14ac:dyDescent="0.25">
      <c r="A40">
        <v>1900001604</v>
      </c>
      <c r="B40" s="1">
        <v>43694</v>
      </c>
      <c r="C40" t="s">
        <v>24</v>
      </c>
      <c r="D40" t="s">
        <v>22</v>
      </c>
      <c r="E40" t="s">
        <v>57</v>
      </c>
      <c r="F40">
        <v>1</v>
      </c>
      <c r="G40" t="s">
        <v>21</v>
      </c>
      <c r="H40" t="s">
        <v>58</v>
      </c>
      <c r="I40" t="s">
        <v>78</v>
      </c>
      <c r="J40" t="s">
        <v>263</v>
      </c>
      <c r="K40">
        <v>8468</v>
      </c>
      <c r="L40" s="1">
        <v>43514</v>
      </c>
    </row>
    <row r="41" spans="1:12" x14ac:dyDescent="0.25">
      <c r="A41">
        <v>1900001605</v>
      </c>
      <c r="B41" s="1">
        <v>43694</v>
      </c>
      <c r="C41" t="s">
        <v>24</v>
      </c>
      <c r="D41" t="s">
        <v>22</v>
      </c>
      <c r="E41" t="s">
        <v>40</v>
      </c>
      <c r="G41" t="s">
        <v>507</v>
      </c>
      <c r="H41" t="s">
        <v>23</v>
      </c>
      <c r="I41" t="s">
        <v>17</v>
      </c>
      <c r="J41" t="s">
        <v>37</v>
      </c>
      <c r="K41">
        <v>1825</v>
      </c>
      <c r="L41" s="1">
        <v>43497</v>
      </c>
    </row>
    <row r="42" spans="1:12" x14ac:dyDescent="0.25">
      <c r="A42">
        <v>1900001606</v>
      </c>
      <c r="B42" s="1">
        <v>43694</v>
      </c>
      <c r="C42" t="s">
        <v>24</v>
      </c>
      <c r="D42" t="s">
        <v>22</v>
      </c>
      <c r="E42" t="s">
        <v>40</v>
      </c>
      <c r="G42" t="s">
        <v>507</v>
      </c>
      <c r="H42" t="s">
        <v>23</v>
      </c>
      <c r="I42" t="s">
        <v>508</v>
      </c>
      <c r="J42" t="s">
        <v>484</v>
      </c>
      <c r="K42">
        <v>329250</v>
      </c>
      <c r="L42" s="1">
        <v>43524</v>
      </c>
    </row>
    <row r="43" spans="1:12" x14ac:dyDescent="0.25">
      <c r="A43">
        <v>1900001607</v>
      </c>
      <c r="B43" s="1">
        <v>43694</v>
      </c>
      <c r="C43" t="s">
        <v>24</v>
      </c>
      <c r="D43" t="s">
        <v>22</v>
      </c>
      <c r="E43" t="s">
        <v>57</v>
      </c>
      <c r="G43" t="s">
        <v>505</v>
      </c>
      <c r="H43" t="s">
        <v>23</v>
      </c>
      <c r="I43" t="s">
        <v>78</v>
      </c>
      <c r="J43" t="s">
        <v>744</v>
      </c>
      <c r="K43">
        <v>344794</v>
      </c>
      <c r="L43" s="1">
        <v>43556</v>
      </c>
    </row>
    <row r="44" spans="1:12" x14ac:dyDescent="0.25">
      <c r="A44">
        <v>1900001608</v>
      </c>
      <c r="B44" s="1">
        <v>43694</v>
      </c>
      <c r="C44" t="s">
        <v>24</v>
      </c>
      <c r="D44" t="s">
        <v>22</v>
      </c>
      <c r="E44" t="s">
        <v>57</v>
      </c>
      <c r="G44" t="s">
        <v>505</v>
      </c>
      <c r="H44" t="s">
        <v>23</v>
      </c>
      <c r="I44" t="s">
        <v>78</v>
      </c>
      <c r="J44" t="s">
        <v>248</v>
      </c>
      <c r="K44">
        <v>37500</v>
      </c>
      <c r="L44" s="1">
        <v>43556</v>
      </c>
    </row>
    <row r="45" spans="1:12" x14ac:dyDescent="0.25">
      <c r="A45">
        <v>1900001609</v>
      </c>
      <c r="B45" s="1">
        <v>43694</v>
      </c>
      <c r="C45" t="s">
        <v>24</v>
      </c>
      <c r="D45" t="s">
        <v>22</v>
      </c>
      <c r="E45" t="s">
        <v>40</v>
      </c>
      <c r="G45" t="s">
        <v>507</v>
      </c>
      <c r="H45" t="s">
        <v>23</v>
      </c>
      <c r="I45" t="s">
        <v>130</v>
      </c>
      <c r="J45" t="s">
        <v>431</v>
      </c>
      <c r="K45">
        <v>49789</v>
      </c>
      <c r="L45" s="1">
        <v>43466</v>
      </c>
    </row>
    <row r="46" spans="1:12" x14ac:dyDescent="0.25">
      <c r="A46">
        <v>1900001610</v>
      </c>
      <c r="B46" s="1">
        <v>43694</v>
      </c>
      <c r="C46" t="s">
        <v>24</v>
      </c>
      <c r="D46" t="s">
        <v>22</v>
      </c>
      <c r="E46" t="s">
        <v>57</v>
      </c>
      <c r="G46" t="s">
        <v>505</v>
      </c>
      <c r="H46" t="s">
        <v>23</v>
      </c>
      <c r="I46" t="s">
        <v>51</v>
      </c>
      <c r="J46" t="s">
        <v>163</v>
      </c>
      <c r="K46">
        <v>64</v>
      </c>
      <c r="L46" s="1">
        <v>43540</v>
      </c>
    </row>
    <row r="47" spans="1:12" x14ac:dyDescent="0.25">
      <c r="A47">
        <v>1900001611</v>
      </c>
      <c r="B47" s="1">
        <v>43694</v>
      </c>
      <c r="C47" t="s">
        <v>24</v>
      </c>
      <c r="D47" t="s">
        <v>22</v>
      </c>
      <c r="E47" t="s">
        <v>57</v>
      </c>
      <c r="G47" t="s">
        <v>505</v>
      </c>
      <c r="H47" t="s">
        <v>23</v>
      </c>
      <c r="I47" t="s">
        <v>61</v>
      </c>
      <c r="J47" t="s">
        <v>211</v>
      </c>
      <c r="K47">
        <v>6250</v>
      </c>
      <c r="L47" s="1">
        <v>43520</v>
      </c>
    </row>
    <row r="48" spans="1:12" x14ac:dyDescent="0.25">
      <c r="A48">
        <v>1900002041</v>
      </c>
      <c r="B48" s="1">
        <v>43705</v>
      </c>
      <c r="C48" t="s">
        <v>24</v>
      </c>
      <c r="D48" t="s">
        <v>22</v>
      </c>
      <c r="E48" t="s">
        <v>104</v>
      </c>
      <c r="G48" t="s">
        <v>509</v>
      </c>
      <c r="H48" t="s">
        <v>23</v>
      </c>
      <c r="I48" t="s">
        <v>103</v>
      </c>
      <c r="J48" t="s">
        <v>832</v>
      </c>
      <c r="K48">
        <v>124875</v>
      </c>
      <c r="L48" s="1">
        <v>43531</v>
      </c>
    </row>
    <row r="49" spans="1:12" x14ac:dyDescent="0.25">
      <c r="A49">
        <v>1900002042</v>
      </c>
      <c r="B49" s="1">
        <v>43705</v>
      </c>
      <c r="C49" t="s">
        <v>24</v>
      </c>
      <c r="D49" t="s">
        <v>22</v>
      </c>
      <c r="E49" t="s">
        <v>35</v>
      </c>
      <c r="F49">
        <v>3</v>
      </c>
      <c r="G49" t="s">
        <v>56</v>
      </c>
      <c r="H49" t="s">
        <v>58</v>
      </c>
      <c r="I49" t="s">
        <v>130</v>
      </c>
      <c r="J49" t="s">
        <v>803</v>
      </c>
      <c r="K49">
        <v>7783</v>
      </c>
      <c r="L49" s="1">
        <v>43627</v>
      </c>
    </row>
    <row r="50" spans="1:12" x14ac:dyDescent="0.25">
      <c r="A50">
        <v>1900002043</v>
      </c>
      <c r="B50" s="1">
        <v>43705</v>
      </c>
      <c r="C50" t="s">
        <v>24</v>
      </c>
      <c r="D50" t="s">
        <v>22</v>
      </c>
      <c r="E50" t="s">
        <v>35</v>
      </c>
      <c r="F50">
        <v>3</v>
      </c>
      <c r="G50" t="s">
        <v>56</v>
      </c>
      <c r="H50" t="s">
        <v>58</v>
      </c>
      <c r="I50" t="s">
        <v>130</v>
      </c>
      <c r="J50" t="s">
        <v>802</v>
      </c>
      <c r="K50">
        <v>7835</v>
      </c>
      <c r="L50" s="1">
        <v>43626</v>
      </c>
    </row>
    <row r="51" spans="1:12" x14ac:dyDescent="0.25">
      <c r="A51">
        <v>1900002044</v>
      </c>
      <c r="B51" s="1">
        <v>43705</v>
      </c>
      <c r="C51" t="s">
        <v>24</v>
      </c>
      <c r="D51" t="s">
        <v>22</v>
      </c>
      <c r="E51" t="s">
        <v>35</v>
      </c>
      <c r="G51" t="s">
        <v>506</v>
      </c>
      <c r="H51" t="s">
        <v>28</v>
      </c>
      <c r="I51" t="s">
        <v>49</v>
      </c>
      <c r="J51" t="s">
        <v>688</v>
      </c>
      <c r="K51">
        <v>70125</v>
      </c>
      <c r="L51" s="1">
        <v>43543</v>
      </c>
    </row>
    <row r="52" spans="1:12" x14ac:dyDescent="0.25">
      <c r="A52">
        <v>1900002045</v>
      </c>
      <c r="B52" s="1">
        <v>43705</v>
      </c>
      <c r="C52" t="s">
        <v>24</v>
      </c>
      <c r="D52" t="s">
        <v>22</v>
      </c>
      <c r="E52" t="s">
        <v>35</v>
      </c>
      <c r="G52" t="s">
        <v>506</v>
      </c>
      <c r="H52" t="s">
        <v>28</v>
      </c>
      <c r="I52" t="s">
        <v>49</v>
      </c>
      <c r="J52" t="s">
        <v>689</v>
      </c>
      <c r="K52">
        <v>70125</v>
      </c>
      <c r="L52" s="1">
        <v>43543</v>
      </c>
    </row>
    <row r="53" spans="1:12" x14ac:dyDescent="0.25">
      <c r="A53">
        <v>1900002046</v>
      </c>
      <c r="B53" s="1">
        <v>43705</v>
      </c>
      <c r="C53" t="s">
        <v>24</v>
      </c>
      <c r="D53" t="s">
        <v>22</v>
      </c>
      <c r="E53" t="s">
        <v>48</v>
      </c>
      <c r="G53" t="s">
        <v>496</v>
      </c>
      <c r="H53" t="s">
        <v>23</v>
      </c>
      <c r="I53" t="s">
        <v>84</v>
      </c>
      <c r="J53" t="s">
        <v>393</v>
      </c>
      <c r="K53">
        <v>60229</v>
      </c>
      <c r="L53" s="1">
        <v>43556</v>
      </c>
    </row>
    <row r="54" spans="1:12" x14ac:dyDescent="0.25">
      <c r="A54">
        <v>1900002047</v>
      </c>
      <c r="B54" s="1">
        <v>43705</v>
      </c>
      <c r="C54" t="s">
        <v>24</v>
      </c>
      <c r="D54" t="s">
        <v>22</v>
      </c>
      <c r="E54" t="s">
        <v>48</v>
      </c>
      <c r="G54" t="s">
        <v>496</v>
      </c>
      <c r="H54" t="s">
        <v>23</v>
      </c>
      <c r="I54" t="s">
        <v>84</v>
      </c>
      <c r="J54" t="s">
        <v>354</v>
      </c>
      <c r="K54">
        <v>98931</v>
      </c>
      <c r="L54" s="1">
        <v>43481</v>
      </c>
    </row>
    <row r="55" spans="1:12" x14ac:dyDescent="0.25">
      <c r="A55">
        <v>1900002048</v>
      </c>
      <c r="B55" s="1">
        <v>43705</v>
      </c>
      <c r="C55" t="s">
        <v>24</v>
      </c>
      <c r="D55" t="s">
        <v>22</v>
      </c>
      <c r="E55" t="s">
        <v>57</v>
      </c>
      <c r="F55">
        <v>1</v>
      </c>
      <c r="G55" t="s">
        <v>21</v>
      </c>
      <c r="H55" t="s">
        <v>58</v>
      </c>
      <c r="I55" t="s">
        <v>17</v>
      </c>
      <c r="J55" t="s">
        <v>59</v>
      </c>
      <c r="K55">
        <v>21769</v>
      </c>
      <c r="L55" s="1">
        <v>43466</v>
      </c>
    </row>
    <row r="56" spans="1:12" x14ac:dyDescent="0.25">
      <c r="A56">
        <v>1900002049</v>
      </c>
      <c r="B56" s="1">
        <v>43705</v>
      </c>
      <c r="C56" t="s">
        <v>24</v>
      </c>
      <c r="D56" t="s">
        <v>22</v>
      </c>
      <c r="E56" t="s">
        <v>57</v>
      </c>
      <c r="G56" t="s">
        <v>505</v>
      </c>
      <c r="H56" t="s">
        <v>23</v>
      </c>
      <c r="I56" t="s">
        <v>51</v>
      </c>
      <c r="J56" t="s">
        <v>166</v>
      </c>
      <c r="K56">
        <v>65369</v>
      </c>
      <c r="L56" s="1">
        <v>43572</v>
      </c>
    </row>
    <row r="57" spans="1:12" x14ac:dyDescent="0.25">
      <c r="A57">
        <v>1900002050</v>
      </c>
      <c r="B57" s="1">
        <v>43705</v>
      </c>
      <c r="C57" t="s">
        <v>24</v>
      </c>
      <c r="D57" t="s">
        <v>22</v>
      </c>
      <c r="E57" t="s">
        <v>57</v>
      </c>
      <c r="G57" t="s">
        <v>505</v>
      </c>
      <c r="H57" t="s">
        <v>23</v>
      </c>
      <c r="I57" t="s">
        <v>41</v>
      </c>
      <c r="J57" t="s">
        <v>686</v>
      </c>
      <c r="K57">
        <v>5206</v>
      </c>
      <c r="L57" s="1">
        <v>43556</v>
      </c>
    </row>
    <row r="58" spans="1:12" x14ac:dyDescent="0.25">
      <c r="A58">
        <v>1900002051</v>
      </c>
      <c r="B58" s="1">
        <v>43705</v>
      </c>
      <c r="C58" t="s">
        <v>24</v>
      </c>
      <c r="D58" t="s">
        <v>22</v>
      </c>
      <c r="E58" t="s">
        <v>57</v>
      </c>
      <c r="G58" t="s">
        <v>505</v>
      </c>
      <c r="H58" t="s">
        <v>23</v>
      </c>
      <c r="I58" t="s">
        <v>79</v>
      </c>
      <c r="J58" t="s">
        <v>309</v>
      </c>
      <c r="K58">
        <v>23750</v>
      </c>
      <c r="L58" s="1">
        <v>43533</v>
      </c>
    </row>
    <row r="59" spans="1:12" x14ac:dyDescent="0.25">
      <c r="A59">
        <v>1900002052</v>
      </c>
      <c r="B59" s="1">
        <v>43705</v>
      </c>
      <c r="C59" t="s">
        <v>24</v>
      </c>
      <c r="D59" t="s">
        <v>22</v>
      </c>
      <c r="E59" t="s">
        <v>57</v>
      </c>
      <c r="G59" t="s">
        <v>505</v>
      </c>
      <c r="H59" t="s">
        <v>23</v>
      </c>
      <c r="I59" t="s">
        <v>51</v>
      </c>
      <c r="J59" t="s">
        <v>164</v>
      </c>
      <c r="K59">
        <v>1557</v>
      </c>
      <c r="L59" s="1">
        <v>43571</v>
      </c>
    </row>
    <row r="60" spans="1:12" x14ac:dyDescent="0.25">
      <c r="A60">
        <v>1900002072</v>
      </c>
      <c r="B60" s="1">
        <v>43705</v>
      </c>
      <c r="C60" t="s">
        <v>24</v>
      </c>
      <c r="D60" t="s">
        <v>22</v>
      </c>
      <c r="E60" t="s">
        <v>33</v>
      </c>
      <c r="F60">
        <v>13</v>
      </c>
      <c r="G60" t="s">
        <v>496</v>
      </c>
      <c r="H60" t="s">
        <v>58</v>
      </c>
      <c r="I60" t="s">
        <v>84</v>
      </c>
      <c r="J60" t="s">
        <v>380</v>
      </c>
      <c r="K60">
        <v>40960</v>
      </c>
      <c r="L60" s="1">
        <v>43575</v>
      </c>
    </row>
    <row r="61" spans="1:12" x14ac:dyDescent="0.25">
      <c r="A61">
        <v>1900002229</v>
      </c>
      <c r="B61" s="1">
        <v>43708</v>
      </c>
      <c r="C61" t="s">
        <v>24</v>
      </c>
      <c r="D61" t="s">
        <v>22</v>
      </c>
      <c r="E61" t="s">
        <v>33</v>
      </c>
      <c r="G61" t="s">
        <v>496</v>
      </c>
      <c r="H61" t="s">
        <v>23</v>
      </c>
      <c r="I61" t="s">
        <v>84</v>
      </c>
      <c r="J61" t="s">
        <v>377</v>
      </c>
      <c r="K61">
        <v>12055</v>
      </c>
      <c r="L61" s="1">
        <v>43510</v>
      </c>
    </row>
    <row r="62" spans="1:12" x14ac:dyDescent="0.25">
      <c r="A62">
        <v>1900002230</v>
      </c>
      <c r="B62" s="1">
        <v>43708</v>
      </c>
      <c r="C62" t="s">
        <v>24</v>
      </c>
      <c r="D62" t="s">
        <v>22</v>
      </c>
      <c r="E62" t="s">
        <v>48</v>
      </c>
      <c r="G62" t="s">
        <v>496</v>
      </c>
      <c r="H62" t="s">
        <v>23</v>
      </c>
      <c r="I62" t="s">
        <v>84</v>
      </c>
      <c r="J62" t="s">
        <v>356</v>
      </c>
      <c r="K62">
        <v>131090</v>
      </c>
      <c r="L62" s="1">
        <v>43522</v>
      </c>
    </row>
    <row r="63" spans="1:12" x14ac:dyDescent="0.25">
      <c r="A63">
        <v>1900002232</v>
      </c>
      <c r="B63" s="1">
        <v>43708</v>
      </c>
      <c r="C63" t="s">
        <v>24</v>
      </c>
      <c r="D63" t="s">
        <v>22</v>
      </c>
      <c r="E63" t="s">
        <v>33</v>
      </c>
      <c r="G63" t="s">
        <v>496</v>
      </c>
      <c r="H63" t="s">
        <v>23</v>
      </c>
      <c r="I63" t="s">
        <v>84</v>
      </c>
      <c r="J63" t="s">
        <v>378</v>
      </c>
      <c r="K63">
        <v>27069</v>
      </c>
      <c r="L63" s="1">
        <v>43510</v>
      </c>
    </row>
    <row r="64" spans="1:12" x14ac:dyDescent="0.25">
      <c r="A64">
        <v>1900002265</v>
      </c>
      <c r="B64" s="1">
        <v>43708</v>
      </c>
      <c r="C64" t="s">
        <v>24</v>
      </c>
      <c r="D64" t="s">
        <v>22</v>
      </c>
      <c r="E64" t="s">
        <v>57</v>
      </c>
      <c r="G64" t="s">
        <v>505</v>
      </c>
      <c r="H64" t="s">
        <v>23</v>
      </c>
      <c r="I64" t="s">
        <v>78</v>
      </c>
      <c r="J64" t="s">
        <v>259</v>
      </c>
      <c r="K64">
        <v>215165</v>
      </c>
      <c r="L64" s="1">
        <v>43556</v>
      </c>
    </row>
    <row r="65" spans="1:12" x14ac:dyDescent="0.25">
      <c r="A65">
        <v>1900002331</v>
      </c>
      <c r="B65" s="1">
        <v>43711</v>
      </c>
      <c r="C65" t="s">
        <v>24</v>
      </c>
      <c r="D65" t="s">
        <v>22</v>
      </c>
      <c r="E65" t="s">
        <v>57</v>
      </c>
      <c r="G65" t="s">
        <v>505</v>
      </c>
      <c r="H65" t="s">
        <v>23</v>
      </c>
      <c r="I65" t="s">
        <v>84</v>
      </c>
      <c r="J65" t="s">
        <v>338</v>
      </c>
      <c r="K65">
        <v>870</v>
      </c>
      <c r="L65" s="1">
        <v>43611</v>
      </c>
    </row>
    <row r="66" spans="1:12" x14ac:dyDescent="0.25">
      <c r="A66">
        <v>1900002384</v>
      </c>
      <c r="B66" s="1">
        <v>43713</v>
      </c>
      <c r="C66" t="s">
        <v>24</v>
      </c>
      <c r="D66" t="s">
        <v>22</v>
      </c>
      <c r="E66" t="s">
        <v>104</v>
      </c>
      <c r="G66" t="s">
        <v>509</v>
      </c>
      <c r="H66" t="s">
        <v>845</v>
      </c>
      <c r="I66" t="s">
        <v>78</v>
      </c>
      <c r="J66" t="s">
        <v>742</v>
      </c>
      <c r="K66">
        <v>8174</v>
      </c>
      <c r="L66" s="1">
        <v>43664</v>
      </c>
    </row>
    <row r="67" spans="1:12" x14ac:dyDescent="0.25">
      <c r="A67">
        <v>1900002387</v>
      </c>
      <c r="B67" s="1">
        <v>43713</v>
      </c>
      <c r="C67" t="s">
        <v>24</v>
      </c>
      <c r="D67" t="s">
        <v>22</v>
      </c>
      <c r="E67" t="s">
        <v>40</v>
      </c>
      <c r="G67" t="s">
        <v>507</v>
      </c>
      <c r="H67" t="s">
        <v>23</v>
      </c>
      <c r="I67" t="s">
        <v>130</v>
      </c>
      <c r="J67" t="s">
        <v>448</v>
      </c>
      <c r="K67">
        <v>22246</v>
      </c>
      <c r="L67" s="1">
        <v>43660</v>
      </c>
    </row>
    <row r="68" spans="1:12" x14ac:dyDescent="0.25">
      <c r="A68">
        <v>1900002458</v>
      </c>
      <c r="B68" s="1">
        <v>43717</v>
      </c>
      <c r="C68" t="s">
        <v>24</v>
      </c>
      <c r="D68" t="s">
        <v>22</v>
      </c>
      <c r="E68" t="s">
        <v>35</v>
      </c>
      <c r="G68" t="s">
        <v>506</v>
      </c>
      <c r="H68" t="s">
        <v>28</v>
      </c>
      <c r="I68" t="s">
        <v>84</v>
      </c>
      <c r="J68" t="s">
        <v>763</v>
      </c>
      <c r="K68">
        <v>7451</v>
      </c>
      <c r="L68" s="1">
        <v>43577</v>
      </c>
    </row>
    <row r="69" spans="1:12" x14ac:dyDescent="0.25">
      <c r="A69">
        <v>1900002464</v>
      </c>
      <c r="B69" s="1">
        <v>43717</v>
      </c>
      <c r="C69" t="s">
        <v>24</v>
      </c>
      <c r="D69" t="s">
        <v>22</v>
      </c>
      <c r="E69" t="s">
        <v>40</v>
      </c>
      <c r="G69" t="s">
        <v>507</v>
      </c>
      <c r="H69" t="s">
        <v>845</v>
      </c>
      <c r="I69" t="s">
        <v>508</v>
      </c>
      <c r="J69" t="s">
        <v>484</v>
      </c>
      <c r="K69">
        <v>7110</v>
      </c>
      <c r="L69" s="1">
        <v>43675</v>
      </c>
    </row>
    <row r="70" spans="1:12" x14ac:dyDescent="0.25">
      <c r="A70">
        <v>1900002472</v>
      </c>
      <c r="B70" s="1">
        <v>43717</v>
      </c>
      <c r="C70" t="s">
        <v>24</v>
      </c>
      <c r="D70" t="s">
        <v>22</v>
      </c>
      <c r="E70" t="s">
        <v>57</v>
      </c>
      <c r="G70" t="s">
        <v>505</v>
      </c>
      <c r="H70" t="s">
        <v>23</v>
      </c>
      <c r="I70" t="s">
        <v>84</v>
      </c>
      <c r="J70" t="s">
        <v>333</v>
      </c>
      <c r="K70">
        <v>692</v>
      </c>
      <c r="L70" s="1">
        <v>43600</v>
      </c>
    </row>
    <row r="71" spans="1:12" x14ac:dyDescent="0.25">
      <c r="A71">
        <v>1900002635</v>
      </c>
      <c r="B71" s="1">
        <v>43725</v>
      </c>
      <c r="C71" t="s">
        <v>24</v>
      </c>
      <c r="D71" t="s">
        <v>22</v>
      </c>
      <c r="E71" t="s">
        <v>104</v>
      </c>
      <c r="G71" t="s">
        <v>509</v>
      </c>
      <c r="H71" t="s">
        <v>23</v>
      </c>
      <c r="I71" t="s">
        <v>84</v>
      </c>
      <c r="J71" t="s">
        <v>340</v>
      </c>
      <c r="K71">
        <v>65051</v>
      </c>
      <c r="L71" s="1">
        <v>43466</v>
      </c>
    </row>
    <row r="72" spans="1:12" x14ac:dyDescent="0.25">
      <c r="A72">
        <v>1900002636</v>
      </c>
      <c r="B72" s="1">
        <v>43725</v>
      </c>
      <c r="C72" t="s">
        <v>24</v>
      </c>
      <c r="D72" t="s">
        <v>22</v>
      </c>
      <c r="E72" t="s">
        <v>57</v>
      </c>
      <c r="G72" t="s">
        <v>505</v>
      </c>
      <c r="H72" t="s">
        <v>23</v>
      </c>
      <c r="I72" t="s">
        <v>78</v>
      </c>
      <c r="J72" t="s">
        <v>253</v>
      </c>
      <c r="K72">
        <v>1005</v>
      </c>
      <c r="L72" s="1">
        <v>43586</v>
      </c>
    </row>
    <row r="73" spans="1:12" x14ac:dyDescent="0.25">
      <c r="A73">
        <v>1900002637</v>
      </c>
      <c r="B73" s="1">
        <v>43725</v>
      </c>
      <c r="C73" t="s">
        <v>24</v>
      </c>
      <c r="D73" t="s">
        <v>22</v>
      </c>
      <c r="E73" t="s">
        <v>40</v>
      </c>
      <c r="G73" t="s">
        <v>507</v>
      </c>
      <c r="H73" t="s">
        <v>845</v>
      </c>
      <c r="I73" t="s">
        <v>508</v>
      </c>
      <c r="J73" t="s">
        <v>484</v>
      </c>
      <c r="K73">
        <v>6259</v>
      </c>
      <c r="L73" s="1">
        <v>43637</v>
      </c>
    </row>
    <row r="74" spans="1:12" x14ac:dyDescent="0.25">
      <c r="A74">
        <v>1900002638</v>
      </c>
      <c r="B74" s="1">
        <v>43725</v>
      </c>
      <c r="C74" t="s">
        <v>24</v>
      </c>
      <c r="D74" t="s">
        <v>22</v>
      </c>
      <c r="E74" t="s">
        <v>40</v>
      </c>
      <c r="G74" t="s">
        <v>507</v>
      </c>
      <c r="H74" t="s">
        <v>845</v>
      </c>
      <c r="I74" t="s">
        <v>130</v>
      </c>
      <c r="J74" t="s">
        <v>430</v>
      </c>
      <c r="K74">
        <v>9941</v>
      </c>
      <c r="L74" s="1">
        <v>43656</v>
      </c>
    </row>
    <row r="75" spans="1:12" x14ac:dyDescent="0.25">
      <c r="A75">
        <v>1900002639</v>
      </c>
      <c r="B75" s="1">
        <v>43725</v>
      </c>
      <c r="C75" t="s">
        <v>24</v>
      </c>
      <c r="D75" t="s">
        <v>22</v>
      </c>
      <c r="E75" t="s">
        <v>57</v>
      </c>
      <c r="F75">
        <v>1</v>
      </c>
      <c r="G75" t="s">
        <v>21</v>
      </c>
      <c r="H75" t="s">
        <v>58</v>
      </c>
      <c r="I75" t="s">
        <v>78</v>
      </c>
      <c r="J75" t="s">
        <v>251</v>
      </c>
      <c r="K75">
        <v>9990</v>
      </c>
      <c r="L75" s="1">
        <v>43608</v>
      </c>
    </row>
    <row r="76" spans="1:12" x14ac:dyDescent="0.25">
      <c r="A76">
        <v>1900002640</v>
      </c>
      <c r="B76" s="1">
        <v>43725</v>
      </c>
      <c r="C76" t="s">
        <v>24</v>
      </c>
      <c r="D76" t="s">
        <v>22</v>
      </c>
      <c r="E76" t="s">
        <v>40</v>
      </c>
      <c r="G76" t="s">
        <v>507</v>
      </c>
      <c r="H76" t="s">
        <v>23</v>
      </c>
      <c r="I76" t="s">
        <v>29</v>
      </c>
      <c r="J76" t="s">
        <v>88</v>
      </c>
      <c r="K76">
        <v>74673</v>
      </c>
      <c r="L76" s="1">
        <v>43645</v>
      </c>
    </row>
    <row r="77" spans="1:12" x14ac:dyDescent="0.25">
      <c r="A77">
        <v>1900002880</v>
      </c>
      <c r="B77" s="1">
        <v>43728</v>
      </c>
      <c r="C77" t="s">
        <v>24</v>
      </c>
      <c r="D77" t="s">
        <v>22</v>
      </c>
      <c r="E77" t="s">
        <v>57</v>
      </c>
      <c r="G77" t="s">
        <v>505</v>
      </c>
      <c r="H77" t="s">
        <v>23</v>
      </c>
      <c r="I77" t="s">
        <v>51</v>
      </c>
      <c r="J77" t="s">
        <v>165</v>
      </c>
      <c r="K77">
        <v>4362</v>
      </c>
      <c r="L77" s="1">
        <v>43557</v>
      </c>
    </row>
    <row r="78" spans="1:12" x14ac:dyDescent="0.25">
      <c r="A78">
        <v>1900003129</v>
      </c>
      <c r="B78" s="1">
        <v>43738</v>
      </c>
      <c r="C78" t="s">
        <v>24</v>
      </c>
      <c r="D78" t="s">
        <v>22</v>
      </c>
      <c r="E78" t="s">
        <v>48</v>
      </c>
      <c r="G78" t="s">
        <v>496</v>
      </c>
      <c r="H78" t="s">
        <v>23</v>
      </c>
      <c r="I78" t="s">
        <v>84</v>
      </c>
      <c r="J78" t="s">
        <v>355</v>
      </c>
      <c r="K78">
        <v>1610</v>
      </c>
      <c r="L78" s="1">
        <v>43510</v>
      </c>
    </row>
    <row r="79" spans="1:12" x14ac:dyDescent="0.25">
      <c r="A79">
        <v>1900003131</v>
      </c>
      <c r="B79" s="1">
        <v>43738</v>
      </c>
      <c r="C79" t="s">
        <v>24</v>
      </c>
      <c r="D79" t="s">
        <v>22</v>
      </c>
      <c r="E79" t="s">
        <v>57</v>
      </c>
      <c r="G79" t="s">
        <v>505</v>
      </c>
      <c r="H79" t="s">
        <v>23</v>
      </c>
      <c r="I79" t="s">
        <v>78</v>
      </c>
      <c r="J79" t="s">
        <v>749</v>
      </c>
      <c r="K79">
        <v>20166</v>
      </c>
      <c r="L79" s="1">
        <v>43647</v>
      </c>
    </row>
    <row r="80" spans="1:12" x14ac:dyDescent="0.25">
      <c r="A80">
        <v>1900003209</v>
      </c>
      <c r="B80" s="1">
        <v>43748</v>
      </c>
      <c r="C80" t="s">
        <v>24</v>
      </c>
      <c r="D80" t="s">
        <v>22</v>
      </c>
      <c r="E80" t="s">
        <v>40</v>
      </c>
      <c r="G80" t="s">
        <v>507</v>
      </c>
      <c r="H80" t="s">
        <v>23</v>
      </c>
      <c r="I80" t="s">
        <v>29</v>
      </c>
      <c r="J80" t="s">
        <v>86</v>
      </c>
      <c r="K80">
        <v>8605</v>
      </c>
      <c r="L80" s="1">
        <v>43645</v>
      </c>
    </row>
    <row r="81" spans="1:12" x14ac:dyDescent="0.25">
      <c r="A81">
        <v>1900003210</v>
      </c>
      <c r="B81" s="1">
        <v>43748</v>
      </c>
      <c r="C81" t="s">
        <v>24</v>
      </c>
      <c r="D81" t="s">
        <v>22</v>
      </c>
      <c r="E81" t="s">
        <v>40</v>
      </c>
      <c r="G81" t="s">
        <v>507</v>
      </c>
      <c r="H81" t="s">
        <v>23</v>
      </c>
      <c r="I81" t="s">
        <v>49</v>
      </c>
      <c r="J81" t="s">
        <v>141</v>
      </c>
      <c r="K81">
        <v>52500</v>
      </c>
      <c r="L81" s="1">
        <v>43602</v>
      </c>
    </row>
    <row r="82" spans="1:12" x14ac:dyDescent="0.25">
      <c r="A82">
        <v>1900003211</v>
      </c>
      <c r="B82" s="1">
        <v>43748</v>
      </c>
      <c r="C82" t="s">
        <v>24</v>
      </c>
      <c r="D82" t="s">
        <v>22</v>
      </c>
      <c r="E82" t="s">
        <v>35</v>
      </c>
      <c r="F82">
        <v>13</v>
      </c>
      <c r="G82" t="s">
        <v>496</v>
      </c>
      <c r="H82" t="s">
        <v>58</v>
      </c>
      <c r="I82" t="s">
        <v>84</v>
      </c>
      <c r="J82" t="s">
        <v>363</v>
      </c>
      <c r="K82">
        <v>21875</v>
      </c>
      <c r="L82" s="1">
        <v>43497</v>
      </c>
    </row>
    <row r="83" spans="1:12" x14ac:dyDescent="0.25">
      <c r="A83">
        <v>1900003212</v>
      </c>
      <c r="B83" s="1">
        <v>43748</v>
      </c>
      <c r="C83" t="s">
        <v>24</v>
      </c>
      <c r="D83" t="s">
        <v>22</v>
      </c>
      <c r="E83" t="s">
        <v>40</v>
      </c>
      <c r="G83" t="s">
        <v>507</v>
      </c>
      <c r="H83" t="s">
        <v>845</v>
      </c>
      <c r="I83" t="s">
        <v>130</v>
      </c>
      <c r="J83" t="s">
        <v>430</v>
      </c>
      <c r="K83">
        <v>93906</v>
      </c>
      <c r="L83" s="1">
        <v>43531</v>
      </c>
    </row>
    <row r="84" spans="1:12" x14ac:dyDescent="0.25">
      <c r="A84">
        <v>1900003213</v>
      </c>
      <c r="B84" s="1">
        <v>43748</v>
      </c>
      <c r="C84" t="s">
        <v>24</v>
      </c>
      <c r="D84" t="s">
        <v>22</v>
      </c>
      <c r="E84" t="s">
        <v>40</v>
      </c>
      <c r="G84" t="s">
        <v>507</v>
      </c>
      <c r="H84" t="s">
        <v>23</v>
      </c>
      <c r="I84" t="s">
        <v>130</v>
      </c>
      <c r="J84" t="s">
        <v>818</v>
      </c>
      <c r="K84">
        <v>23387</v>
      </c>
      <c r="L84" s="1">
        <v>43466</v>
      </c>
    </row>
    <row r="85" spans="1:12" x14ac:dyDescent="0.25">
      <c r="A85">
        <v>1900003214</v>
      </c>
      <c r="B85" s="1">
        <v>43748</v>
      </c>
      <c r="C85" t="s">
        <v>24</v>
      </c>
      <c r="D85" t="s">
        <v>22</v>
      </c>
      <c r="E85" t="s">
        <v>40</v>
      </c>
      <c r="G85" t="s">
        <v>507</v>
      </c>
      <c r="H85" t="s">
        <v>23</v>
      </c>
      <c r="I85" t="s">
        <v>130</v>
      </c>
      <c r="J85" t="s">
        <v>449</v>
      </c>
      <c r="K85">
        <v>3347</v>
      </c>
      <c r="L85" s="1">
        <v>43556</v>
      </c>
    </row>
    <row r="86" spans="1:12" x14ac:dyDescent="0.25">
      <c r="A86">
        <v>1900003404</v>
      </c>
      <c r="B86" s="1">
        <v>43755</v>
      </c>
      <c r="C86" t="s">
        <v>24</v>
      </c>
      <c r="D86" t="s">
        <v>22</v>
      </c>
      <c r="E86" t="s">
        <v>35</v>
      </c>
      <c r="F86">
        <v>2</v>
      </c>
      <c r="G86" t="s">
        <v>27</v>
      </c>
      <c r="H86" t="s">
        <v>58</v>
      </c>
      <c r="I86" t="s">
        <v>76</v>
      </c>
      <c r="J86" t="s">
        <v>734</v>
      </c>
      <c r="K86">
        <v>60025</v>
      </c>
      <c r="L86" s="1">
        <v>43654</v>
      </c>
    </row>
    <row r="87" spans="1:12" x14ac:dyDescent="0.25">
      <c r="A87">
        <v>1900003405</v>
      </c>
      <c r="B87" s="1">
        <v>43755</v>
      </c>
      <c r="C87" t="s">
        <v>24</v>
      </c>
      <c r="D87" t="s">
        <v>22</v>
      </c>
      <c r="E87" t="s">
        <v>20</v>
      </c>
      <c r="G87" t="s">
        <v>496</v>
      </c>
      <c r="H87" t="s">
        <v>23</v>
      </c>
      <c r="I87" t="s">
        <v>45</v>
      </c>
      <c r="J87" t="s">
        <v>138</v>
      </c>
      <c r="K87">
        <v>13613</v>
      </c>
      <c r="L87" s="1">
        <v>43472</v>
      </c>
    </row>
    <row r="88" spans="1:12" x14ac:dyDescent="0.25">
      <c r="A88">
        <v>1900003406</v>
      </c>
      <c r="B88" s="1">
        <v>43755</v>
      </c>
      <c r="C88" t="s">
        <v>24</v>
      </c>
      <c r="D88" t="s">
        <v>22</v>
      </c>
      <c r="E88" t="s">
        <v>40</v>
      </c>
      <c r="G88" t="s">
        <v>510</v>
      </c>
      <c r="H88" t="s">
        <v>28</v>
      </c>
      <c r="I88" t="s">
        <v>17</v>
      </c>
      <c r="J88" t="s">
        <v>42</v>
      </c>
      <c r="K88">
        <v>79834</v>
      </c>
      <c r="L88" s="1">
        <v>43641</v>
      </c>
    </row>
    <row r="89" spans="1:12" x14ac:dyDescent="0.25">
      <c r="A89">
        <v>1900003407</v>
      </c>
      <c r="B89" s="1">
        <v>43755</v>
      </c>
      <c r="C89" t="s">
        <v>24</v>
      </c>
      <c r="D89" t="s">
        <v>22</v>
      </c>
      <c r="E89" t="s">
        <v>35</v>
      </c>
      <c r="F89">
        <v>2</v>
      </c>
      <c r="G89" t="s">
        <v>27</v>
      </c>
      <c r="H89" t="s">
        <v>58</v>
      </c>
      <c r="I89" t="s">
        <v>76</v>
      </c>
      <c r="J89" t="s">
        <v>733</v>
      </c>
      <c r="K89">
        <v>60025</v>
      </c>
      <c r="L89" s="1">
        <v>43654</v>
      </c>
    </row>
    <row r="90" spans="1:12" x14ac:dyDescent="0.25">
      <c r="A90">
        <v>1900003928</v>
      </c>
      <c r="B90" s="1">
        <v>43781</v>
      </c>
      <c r="C90" t="s">
        <v>24</v>
      </c>
      <c r="D90" t="s">
        <v>22</v>
      </c>
      <c r="E90" t="s">
        <v>35</v>
      </c>
      <c r="F90">
        <v>10</v>
      </c>
      <c r="G90" t="s">
        <v>39</v>
      </c>
      <c r="H90" t="s">
        <v>58</v>
      </c>
      <c r="I90" t="s">
        <v>78</v>
      </c>
      <c r="J90" t="s">
        <v>741</v>
      </c>
      <c r="K90">
        <v>63000</v>
      </c>
      <c r="L90" s="1">
        <v>43672</v>
      </c>
    </row>
    <row r="91" spans="1:12" x14ac:dyDescent="0.25">
      <c r="A91">
        <v>1900003930</v>
      </c>
      <c r="B91" s="1">
        <v>43781</v>
      </c>
      <c r="C91" t="s">
        <v>500</v>
      </c>
      <c r="D91" t="s">
        <v>22</v>
      </c>
      <c r="E91" t="s">
        <v>33</v>
      </c>
      <c r="F91">
        <v>2</v>
      </c>
      <c r="G91" t="s">
        <v>27</v>
      </c>
      <c r="H91" t="s">
        <v>58</v>
      </c>
      <c r="I91" t="s">
        <v>84</v>
      </c>
      <c r="K91">
        <v>100000</v>
      </c>
      <c r="L91" s="1">
        <v>43663</v>
      </c>
    </row>
    <row r="92" spans="1:12" x14ac:dyDescent="0.25">
      <c r="A92">
        <v>1900003931</v>
      </c>
      <c r="B92" s="1">
        <v>43781</v>
      </c>
      <c r="C92" t="s">
        <v>500</v>
      </c>
      <c r="D92" t="s">
        <v>22</v>
      </c>
      <c r="E92" t="s">
        <v>33</v>
      </c>
      <c r="F92">
        <v>2</v>
      </c>
      <c r="G92" t="s">
        <v>27</v>
      </c>
      <c r="H92" t="s">
        <v>58</v>
      </c>
      <c r="I92" t="s">
        <v>84</v>
      </c>
      <c r="K92">
        <v>100000</v>
      </c>
      <c r="L92" s="1">
        <v>43486</v>
      </c>
    </row>
    <row r="93" spans="1:12" x14ac:dyDescent="0.25">
      <c r="A93">
        <v>1900004171</v>
      </c>
      <c r="B93" s="1">
        <v>43795</v>
      </c>
      <c r="C93" t="s">
        <v>500</v>
      </c>
      <c r="D93" t="s">
        <v>22</v>
      </c>
      <c r="E93" t="s">
        <v>57</v>
      </c>
      <c r="G93" t="s">
        <v>505</v>
      </c>
      <c r="H93" t="s">
        <v>23</v>
      </c>
      <c r="I93" t="s">
        <v>130</v>
      </c>
      <c r="K93">
        <v>254336</v>
      </c>
      <c r="L93" s="1">
        <v>43490</v>
      </c>
    </row>
    <row r="94" spans="1:12" x14ac:dyDescent="0.25">
      <c r="A94">
        <v>1900004173</v>
      </c>
      <c r="B94" s="1">
        <v>43795</v>
      </c>
      <c r="C94" t="s">
        <v>500</v>
      </c>
      <c r="D94" t="s">
        <v>22</v>
      </c>
      <c r="E94" t="s">
        <v>57</v>
      </c>
      <c r="G94" t="s">
        <v>505</v>
      </c>
      <c r="H94" t="s">
        <v>23</v>
      </c>
      <c r="I94" t="s">
        <v>51</v>
      </c>
      <c r="K94">
        <v>266949</v>
      </c>
      <c r="L94" s="1">
        <v>43490</v>
      </c>
    </row>
    <row r="95" spans="1:12" x14ac:dyDescent="0.25">
      <c r="A95">
        <v>1900004220</v>
      </c>
      <c r="B95" s="1">
        <v>43802</v>
      </c>
      <c r="C95" t="s">
        <v>24</v>
      </c>
      <c r="D95" t="s">
        <v>22</v>
      </c>
      <c r="E95" t="s">
        <v>40</v>
      </c>
      <c r="G95" t="s">
        <v>507</v>
      </c>
      <c r="H95" t="s">
        <v>23</v>
      </c>
      <c r="I95" t="s">
        <v>508</v>
      </c>
      <c r="J95" t="s">
        <v>843</v>
      </c>
      <c r="K95">
        <v>11111</v>
      </c>
      <c r="L95" s="1">
        <v>43524</v>
      </c>
    </row>
    <row r="96" spans="1:12" x14ac:dyDescent="0.25">
      <c r="A96">
        <v>1900004221</v>
      </c>
      <c r="B96" s="1">
        <v>43802</v>
      </c>
      <c r="C96" t="s">
        <v>24</v>
      </c>
      <c r="D96" t="s">
        <v>22</v>
      </c>
      <c r="E96" t="s">
        <v>33</v>
      </c>
      <c r="F96">
        <v>3</v>
      </c>
      <c r="G96" t="s">
        <v>56</v>
      </c>
      <c r="H96" t="s">
        <v>58</v>
      </c>
      <c r="I96" t="s">
        <v>130</v>
      </c>
      <c r="J96" t="s">
        <v>710</v>
      </c>
      <c r="K96">
        <v>3008</v>
      </c>
      <c r="L96" s="1">
        <v>43567</v>
      </c>
    </row>
    <row r="97" spans="1:12" x14ac:dyDescent="0.25">
      <c r="A97">
        <v>1900004376</v>
      </c>
      <c r="B97" s="1">
        <v>43804</v>
      </c>
      <c r="C97" t="s">
        <v>24</v>
      </c>
      <c r="D97" t="s">
        <v>22</v>
      </c>
      <c r="E97" t="s">
        <v>35</v>
      </c>
      <c r="F97">
        <v>3</v>
      </c>
      <c r="G97" t="s">
        <v>56</v>
      </c>
      <c r="H97" t="s">
        <v>58</v>
      </c>
      <c r="I97" t="s">
        <v>51</v>
      </c>
      <c r="J97" t="s">
        <v>702</v>
      </c>
      <c r="K97">
        <v>6184</v>
      </c>
      <c r="L97" s="1">
        <v>43684</v>
      </c>
    </row>
    <row r="98" spans="1:12" x14ac:dyDescent="0.25">
      <c r="A98">
        <v>1900004378</v>
      </c>
      <c r="B98" s="1">
        <v>43804</v>
      </c>
      <c r="C98" t="s">
        <v>24</v>
      </c>
      <c r="D98" t="s">
        <v>22</v>
      </c>
      <c r="E98" t="s">
        <v>48</v>
      </c>
      <c r="G98" t="s">
        <v>506</v>
      </c>
      <c r="H98" t="s">
        <v>28</v>
      </c>
      <c r="I98" t="s">
        <v>74</v>
      </c>
      <c r="J98" t="s">
        <v>226</v>
      </c>
      <c r="K98">
        <v>1568</v>
      </c>
      <c r="L98" s="1">
        <v>43504</v>
      </c>
    </row>
    <row r="99" spans="1:12" x14ac:dyDescent="0.25">
      <c r="A99">
        <v>1900004380</v>
      </c>
      <c r="B99" s="1">
        <v>43804</v>
      </c>
      <c r="C99" t="s">
        <v>24</v>
      </c>
      <c r="D99" t="s">
        <v>22</v>
      </c>
      <c r="E99" t="s">
        <v>40</v>
      </c>
      <c r="G99" t="s">
        <v>507</v>
      </c>
      <c r="H99" t="s">
        <v>845</v>
      </c>
      <c r="I99" t="s">
        <v>130</v>
      </c>
      <c r="J99" t="s">
        <v>430</v>
      </c>
      <c r="K99">
        <v>18901</v>
      </c>
      <c r="L99" s="1">
        <v>43722</v>
      </c>
    </row>
    <row r="100" spans="1:12" x14ac:dyDescent="0.25">
      <c r="A100">
        <v>1900004382</v>
      </c>
      <c r="B100" s="1">
        <v>43804</v>
      </c>
      <c r="C100" t="s">
        <v>24</v>
      </c>
      <c r="D100" t="s">
        <v>22</v>
      </c>
      <c r="E100" t="s">
        <v>40</v>
      </c>
      <c r="G100" t="s">
        <v>507</v>
      </c>
      <c r="H100" t="s">
        <v>845</v>
      </c>
      <c r="I100" t="s">
        <v>130</v>
      </c>
      <c r="J100" t="s">
        <v>430</v>
      </c>
      <c r="K100">
        <v>27682</v>
      </c>
      <c r="L100" s="1">
        <v>43691</v>
      </c>
    </row>
    <row r="101" spans="1:12" x14ac:dyDescent="0.25">
      <c r="A101">
        <v>1900004383</v>
      </c>
      <c r="B101" s="1">
        <v>43804</v>
      </c>
      <c r="C101" t="s">
        <v>24</v>
      </c>
      <c r="D101" t="s">
        <v>22</v>
      </c>
      <c r="E101" t="s">
        <v>40</v>
      </c>
      <c r="G101" t="s">
        <v>507</v>
      </c>
      <c r="H101" t="s">
        <v>845</v>
      </c>
      <c r="I101" t="s">
        <v>508</v>
      </c>
      <c r="J101" t="s">
        <v>484</v>
      </c>
      <c r="K101">
        <v>5501</v>
      </c>
      <c r="L101" s="1">
        <v>43759</v>
      </c>
    </row>
    <row r="102" spans="1:12" x14ac:dyDescent="0.25">
      <c r="A102">
        <v>1900004384</v>
      </c>
      <c r="B102" s="1">
        <v>43804</v>
      </c>
      <c r="C102" t="s">
        <v>24</v>
      </c>
      <c r="D102" t="s">
        <v>22</v>
      </c>
      <c r="E102" t="s">
        <v>40</v>
      </c>
      <c r="G102" t="s">
        <v>507</v>
      </c>
      <c r="H102" t="s">
        <v>23</v>
      </c>
      <c r="I102" t="s">
        <v>84</v>
      </c>
      <c r="J102" t="s">
        <v>336</v>
      </c>
      <c r="K102">
        <v>123750</v>
      </c>
      <c r="L102" s="1">
        <v>43738</v>
      </c>
    </row>
    <row r="103" spans="1:12" x14ac:dyDescent="0.25">
      <c r="A103">
        <v>1900004404</v>
      </c>
      <c r="B103" s="1">
        <v>43805</v>
      </c>
      <c r="C103" t="s">
        <v>24</v>
      </c>
      <c r="D103" t="s">
        <v>22</v>
      </c>
      <c r="E103" t="s">
        <v>57</v>
      </c>
      <c r="G103" t="s">
        <v>505</v>
      </c>
      <c r="H103" t="s">
        <v>23</v>
      </c>
      <c r="I103" t="s">
        <v>49</v>
      </c>
      <c r="J103" t="s">
        <v>152</v>
      </c>
      <c r="K103">
        <v>825</v>
      </c>
      <c r="L103" s="1">
        <v>43647</v>
      </c>
    </row>
    <row r="104" spans="1:12" x14ac:dyDescent="0.25">
      <c r="A104">
        <v>1900004408</v>
      </c>
      <c r="B104" s="1">
        <v>43805</v>
      </c>
      <c r="C104" t="s">
        <v>24</v>
      </c>
      <c r="D104" t="s">
        <v>22</v>
      </c>
      <c r="E104" t="s">
        <v>57</v>
      </c>
      <c r="G104" t="s">
        <v>505</v>
      </c>
      <c r="H104" t="s">
        <v>23</v>
      </c>
      <c r="I104" t="s">
        <v>49</v>
      </c>
      <c r="J104" t="s">
        <v>161</v>
      </c>
      <c r="K104">
        <v>1556</v>
      </c>
      <c r="L104" s="1">
        <v>43647</v>
      </c>
    </row>
    <row r="105" spans="1:12" x14ac:dyDescent="0.25">
      <c r="A105">
        <v>1900004411</v>
      </c>
      <c r="B105" s="1">
        <v>43805</v>
      </c>
      <c r="C105" t="s">
        <v>24</v>
      </c>
      <c r="D105" t="s">
        <v>22</v>
      </c>
      <c r="E105" t="s">
        <v>57</v>
      </c>
      <c r="G105" t="s">
        <v>505</v>
      </c>
      <c r="H105" t="s">
        <v>23</v>
      </c>
      <c r="I105" t="s">
        <v>49</v>
      </c>
      <c r="J105" t="s">
        <v>158</v>
      </c>
      <c r="K105">
        <v>12350</v>
      </c>
      <c r="L105" s="1">
        <v>43647</v>
      </c>
    </row>
    <row r="106" spans="1:12" x14ac:dyDescent="0.25">
      <c r="A106">
        <v>1900004474</v>
      </c>
      <c r="B106" s="1">
        <v>43808</v>
      </c>
      <c r="C106" t="s">
        <v>24</v>
      </c>
      <c r="D106" t="s">
        <v>22</v>
      </c>
      <c r="E106" t="s">
        <v>20</v>
      </c>
      <c r="F106">
        <v>3</v>
      </c>
      <c r="G106" t="s">
        <v>56</v>
      </c>
      <c r="H106" t="s">
        <v>58</v>
      </c>
      <c r="I106" t="s">
        <v>79</v>
      </c>
      <c r="J106" t="s">
        <v>310</v>
      </c>
      <c r="K106">
        <v>15593</v>
      </c>
      <c r="L106" s="1">
        <v>43477</v>
      </c>
    </row>
    <row r="107" spans="1:12" x14ac:dyDescent="0.25">
      <c r="A107">
        <v>1900004500</v>
      </c>
      <c r="B107" s="1">
        <v>43808</v>
      </c>
      <c r="C107" t="s">
        <v>24</v>
      </c>
      <c r="D107" t="s">
        <v>22</v>
      </c>
      <c r="E107" t="s">
        <v>33</v>
      </c>
      <c r="F107">
        <v>3</v>
      </c>
      <c r="G107" t="s">
        <v>56</v>
      </c>
      <c r="H107" t="s">
        <v>58</v>
      </c>
      <c r="I107" t="s">
        <v>130</v>
      </c>
      <c r="J107" t="s">
        <v>797</v>
      </c>
      <c r="K107">
        <v>2212</v>
      </c>
      <c r="L107" s="1">
        <v>43565</v>
      </c>
    </row>
    <row r="108" spans="1:12" x14ac:dyDescent="0.25">
      <c r="A108">
        <v>1900004501</v>
      </c>
      <c r="B108" s="1">
        <v>43808</v>
      </c>
      <c r="C108" t="s">
        <v>24</v>
      </c>
      <c r="D108" t="s">
        <v>22</v>
      </c>
      <c r="E108" t="s">
        <v>40</v>
      </c>
      <c r="F108">
        <v>3</v>
      </c>
      <c r="G108" t="s">
        <v>56</v>
      </c>
      <c r="H108" t="s">
        <v>58</v>
      </c>
      <c r="I108" t="s">
        <v>79</v>
      </c>
      <c r="J108" t="s">
        <v>761</v>
      </c>
      <c r="K108">
        <v>9056</v>
      </c>
      <c r="L108" s="1">
        <v>43655</v>
      </c>
    </row>
    <row r="109" spans="1:12" x14ac:dyDescent="0.25">
      <c r="A109">
        <v>1900004503</v>
      </c>
      <c r="B109" s="1">
        <v>43809</v>
      </c>
      <c r="C109" t="s">
        <v>24</v>
      </c>
      <c r="D109" t="s">
        <v>22</v>
      </c>
      <c r="E109" t="s">
        <v>57</v>
      </c>
      <c r="G109" t="s">
        <v>505</v>
      </c>
      <c r="H109" t="s">
        <v>23</v>
      </c>
      <c r="I109" t="s">
        <v>49</v>
      </c>
      <c r="J109" t="s">
        <v>153</v>
      </c>
      <c r="K109">
        <v>1897</v>
      </c>
      <c r="L109" s="1">
        <v>43647</v>
      </c>
    </row>
    <row r="110" spans="1:12" x14ac:dyDescent="0.25">
      <c r="A110">
        <v>1900004505</v>
      </c>
      <c r="B110" s="1">
        <v>43809</v>
      </c>
      <c r="C110" t="s">
        <v>24</v>
      </c>
      <c r="D110" t="s">
        <v>22</v>
      </c>
      <c r="E110" t="s">
        <v>57</v>
      </c>
      <c r="G110" t="s">
        <v>505</v>
      </c>
      <c r="H110" t="s">
        <v>23</v>
      </c>
      <c r="I110" t="s">
        <v>49</v>
      </c>
      <c r="J110" t="s">
        <v>155</v>
      </c>
      <c r="K110">
        <v>42500</v>
      </c>
      <c r="L110" s="1">
        <v>43647</v>
      </c>
    </row>
    <row r="111" spans="1:12" x14ac:dyDescent="0.25">
      <c r="A111">
        <v>1900004507</v>
      </c>
      <c r="B111" s="1">
        <v>43809</v>
      </c>
      <c r="C111" t="s">
        <v>24</v>
      </c>
      <c r="D111" t="s">
        <v>22</v>
      </c>
      <c r="E111" t="s">
        <v>57</v>
      </c>
      <c r="G111" t="s">
        <v>505</v>
      </c>
      <c r="H111" t="s">
        <v>23</v>
      </c>
      <c r="I111" t="s">
        <v>49</v>
      </c>
      <c r="J111" t="s">
        <v>156</v>
      </c>
      <c r="K111">
        <v>10917</v>
      </c>
      <c r="L111" s="1">
        <v>43647</v>
      </c>
    </row>
    <row r="112" spans="1:12" x14ac:dyDescent="0.25">
      <c r="A112">
        <v>1900004518</v>
      </c>
      <c r="B112" s="1">
        <v>43809</v>
      </c>
      <c r="C112" t="s">
        <v>24</v>
      </c>
      <c r="D112" t="s">
        <v>22</v>
      </c>
      <c r="E112" t="s">
        <v>57</v>
      </c>
      <c r="G112" t="s">
        <v>505</v>
      </c>
      <c r="H112" t="s">
        <v>23</v>
      </c>
      <c r="I112" t="s">
        <v>49</v>
      </c>
      <c r="J112" t="s">
        <v>159</v>
      </c>
      <c r="K112">
        <v>3375</v>
      </c>
      <c r="L112" s="1">
        <v>43647</v>
      </c>
    </row>
    <row r="113" spans="1:12" x14ac:dyDescent="0.25">
      <c r="A113">
        <v>1900004535</v>
      </c>
      <c r="B113" s="1">
        <v>43809</v>
      </c>
      <c r="C113" t="s">
        <v>500</v>
      </c>
      <c r="D113" t="s">
        <v>22</v>
      </c>
      <c r="E113" t="s">
        <v>57</v>
      </c>
      <c r="G113" t="s">
        <v>505</v>
      </c>
      <c r="H113" t="s">
        <v>23</v>
      </c>
      <c r="I113" t="s">
        <v>84</v>
      </c>
      <c r="J113" t="s">
        <v>331</v>
      </c>
      <c r="K113">
        <v>320175</v>
      </c>
      <c r="L113" s="1">
        <v>43805</v>
      </c>
    </row>
    <row r="114" spans="1:12" x14ac:dyDescent="0.25">
      <c r="A114">
        <v>1900004535</v>
      </c>
      <c r="B114" s="1">
        <v>43809</v>
      </c>
      <c r="C114" t="s">
        <v>500</v>
      </c>
      <c r="D114" t="s">
        <v>22</v>
      </c>
      <c r="E114" t="s">
        <v>57</v>
      </c>
      <c r="G114" t="s">
        <v>505</v>
      </c>
      <c r="H114" t="s">
        <v>23</v>
      </c>
      <c r="I114" t="s">
        <v>84</v>
      </c>
      <c r="J114" t="s">
        <v>770</v>
      </c>
      <c r="K114">
        <v>320175</v>
      </c>
      <c r="L114" s="1">
        <v>43805</v>
      </c>
    </row>
    <row r="115" spans="1:12" x14ac:dyDescent="0.25">
      <c r="A115">
        <v>1900004535</v>
      </c>
      <c r="B115" s="1">
        <v>43809</v>
      </c>
      <c r="C115" t="s">
        <v>500</v>
      </c>
      <c r="D115" t="s">
        <v>22</v>
      </c>
      <c r="E115" t="s">
        <v>57</v>
      </c>
      <c r="G115" t="s">
        <v>505</v>
      </c>
      <c r="H115" t="s">
        <v>23</v>
      </c>
      <c r="I115" t="s">
        <v>84</v>
      </c>
      <c r="J115" t="s">
        <v>344</v>
      </c>
      <c r="K115">
        <v>320175</v>
      </c>
      <c r="L115" s="1">
        <v>43805</v>
      </c>
    </row>
    <row r="116" spans="1:12" x14ac:dyDescent="0.25">
      <c r="A116">
        <v>1900004538</v>
      </c>
      <c r="B116" s="1">
        <v>43809</v>
      </c>
      <c r="C116" t="s">
        <v>500</v>
      </c>
      <c r="D116" t="s">
        <v>22</v>
      </c>
      <c r="E116" t="s">
        <v>57</v>
      </c>
      <c r="G116" t="s">
        <v>505</v>
      </c>
      <c r="H116" t="s">
        <v>23</v>
      </c>
      <c r="I116" t="s">
        <v>130</v>
      </c>
      <c r="J116" t="s">
        <v>451</v>
      </c>
      <c r="K116">
        <v>168593</v>
      </c>
      <c r="L116" s="1">
        <v>43613</v>
      </c>
    </row>
    <row r="117" spans="1:12" x14ac:dyDescent="0.25">
      <c r="A117">
        <v>1900004538</v>
      </c>
      <c r="B117" s="1">
        <v>43809</v>
      </c>
      <c r="C117" t="s">
        <v>500</v>
      </c>
      <c r="D117" t="s">
        <v>22</v>
      </c>
      <c r="E117" t="s">
        <v>57</v>
      </c>
      <c r="G117" t="s">
        <v>505</v>
      </c>
      <c r="H117" t="s">
        <v>23</v>
      </c>
      <c r="I117" t="s">
        <v>130</v>
      </c>
      <c r="J117" t="s">
        <v>452</v>
      </c>
      <c r="K117">
        <v>168593</v>
      </c>
      <c r="L117" s="1">
        <v>43613</v>
      </c>
    </row>
    <row r="118" spans="1:12" x14ac:dyDescent="0.25">
      <c r="A118">
        <v>1900004894</v>
      </c>
      <c r="B118" s="1">
        <v>43818</v>
      </c>
      <c r="C118" t="s">
        <v>24</v>
      </c>
      <c r="D118" t="s">
        <v>22</v>
      </c>
      <c r="E118" t="s">
        <v>57</v>
      </c>
      <c r="G118" t="s">
        <v>505</v>
      </c>
      <c r="H118" t="s">
        <v>23</v>
      </c>
      <c r="I118" t="s">
        <v>103</v>
      </c>
      <c r="J118" t="s">
        <v>830</v>
      </c>
      <c r="K118">
        <v>2970</v>
      </c>
      <c r="L118" s="1">
        <v>43730</v>
      </c>
    </row>
    <row r="119" spans="1:12" x14ac:dyDescent="0.25">
      <c r="A119">
        <v>1900004898</v>
      </c>
      <c r="B119" s="1">
        <v>43818</v>
      </c>
      <c r="C119" t="s">
        <v>24</v>
      </c>
      <c r="D119" t="s">
        <v>22</v>
      </c>
      <c r="E119" t="s">
        <v>57</v>
      </c>
      <c r="F119">
        <v>1</v>
      </c>
      <c r="G119" t="s">
        <v>21</v>
      </c>
      <c r="H119" t="s">
        <v>58</v>
      </c>
      <c r="I119" t="s">
        <v>36</v>
      </c>
      <c r="J119" t="s">
        <v>681</v>
      </c>
      <c r="K119">
        <v>7022</v>
      </c>
      <c r="L119" s="1">
        <v>43703</v>
      </c>
    </row>
    <row r="120" spans="1:12" x14ac:dyDescent="0.25">
      <c r="A120">
        <v>1900004909</v>
      </c>
      <c r="B120" s="1">
        <v>43818</v>
      </c>
      <c r="C120" t="s">
        <v>24</v>
      </c>
      <c r="D120" t="s">
        <v>22</v>
      </c>
      <c r="E120" t="s">
        <v>57</v>
      </c>
      <c r="G120" t="s">
        <v>505</v>
      </c>
      <c r="H120" t="s">
        <v>23</v>
      </c>
      <c r="I120" t="s">
        <v>51</v>
      </c>
      <c r="J120" t="s">
        <v>162</v>
      </c>
      <c r="K120">
        <v>202350</v>
      </c>
      <c r="L120" s="1">
        <v>43738</v>
      </c>
    </row>
    <row r="121" spans="1:12" x14ac:dyDescent="0.25">
      <c r="A121">
        <v>1900004912</v>
      </c>
      <c r="B121" s="1">
        <v>43818</v>
      </c>
      <c r="C121" t="s">
        <v>24</v>
      </c>
      <c r="D121" t="s">
        <v>22</v>
      </c>
      <c r="E121" t="s">
        <v>57</v>
      </c>
      <c r="F121">
        <v>1</v>
      </c>
      <c r="G121" t="s">
        <v>21</v>
      </c>
      <c r="H121" t="s">
        <v>58</v>
      </c>
      <c r="I121" t="s">
        <v>51</v>
      </c>
      <c r="J121" t="s">
        <v>699</v>
      </c>
      <c r="K121">
        <v>87500</v>
      </c>
      <c r="L121" s="1">
        <v>43677</v>
      </c>
    </row>
    <row r="122" spans="1:12" x14ac:dyDescent="0.25">
      <c r="A122">
        <v>1900004917</v>
      </c>
      <c r="B122" s="1">
        <v>43818</v>
      </c>
      <c r="C122" t="s">
        <v>24</v>
      </c>
      <c r="D122" t="s">
        <v>22</v>
      </c>
      <c r="E122" t="s">
        <v>57</v>
      </c>
      <c r="F122">
        <v>1</v>
      </c>
      <c r="G122" t="s">
        <v>21</v>
      </c>
      <c r="H122" t="s">
        <v>58</v>
      </c>
      <c r="I122" t="s">
        <v>51</v>
      </c>
      <c r="J122" t="s">
        <v>695</v>
      </c>
      <c r="K122">
        <v>44260</v>
      </c>
      <c r="L122" s="1">
        <v>43738</v>
      </c>
    </row>
    <row r="123" spans="1:12" x14ac:dyDescent="0.25">
      <c r="A123">
        <v>1900004919</v>
      </c>
      <c r="B123" s="1">
        <v>43818</v>
      </c>
      <c r="C123" t="s">
        <v>24</v>
      </c>
      <c r="D123" t="s">
        <v>22</v>
      </c>
      <c r="E123" t="s">
        <v>48</v>
      </c>
      <c r="G123" t="s">
        <v>510</v>
      </c>
      <c r="H123" t="s">
        <v>28</v>
      </c>
      <c r="I123" t="s">
        <v>51</v>
      </c>
      <c r="J123" t="s">
        <v>707</v>
      </c>
      <c r="K123">
        <v>11550</v>
      </c>
      <c r="L123" s="1">
        <v>43716</v>
      </c>
    </row>
    <row r="124" spans="1:12" x14ac:dyDescent="0.25">
      <c r="A124">
        <v>1900004920</v>
      </c>
      <c r="B124" s="1">
        <v>43818</v>
      </c>
      <c r="C124" t="s">
        <v>24</v>
      </c>
      <c r="D124" t="s">
        <v>22</v>
      </c>
      <c r="E124" t="s">
        <v>54</v>
      </c>
      <c r="G124" t="s">
        <v>510</v>
      </c>
      <c r="H124" t="s">
        <v>28</v>
      </c>
      <c r="I124" t="s">
        <v>51</v>
      </c>
      <c r="J124" t="s">
        <v>706</v>
      </c>
      <c r="K124">
        <v>43033</v>
      </c>
      <c r="L124" s="1">
        <v>43716</v>
      </c>
    </row>
    <row r="125" spans="1:12" x14ac:dyDescent="0.25">
      <c r="A125">
        <v>1900004922</v>
      </c>
      <c r="B125" s="1">
        <v>43818</v>
      </c>
      <c r="C125" t="s">
        <v>24</v>
      </c>
      <c r="D125" t="s">
        <v>22</v>
      </c>
      <c r="E125" t="s">
        <v>48</v>
      </c>
      <c r="G125" t="s">
        <v>510</v>
      </c>
      <c r="H125" t="s">
        <v>28</v>
      </c>
      <c r="I125" t="s">
        <v>51</v>
      </c>
      <c r="J125" t="s">
        <v>707</v>
      </c>
      <c r="K125">
        <v>7700</v>
      </c>
      <c r="L125" s="1">
        <v>43716</v>
      </c>
    </row>
    <row r="126" spans="1:12" x14ac:dyDescent="0.25">
      <c r="A126">
        <v>1900004923</v>
      </c>
      <c r="B126" s="1">
        <v>43818</v>
      </c>
      <c r="C126" t="s">
        <v>24</v>
      </c>
      <c r="D126" t="s">
        <v>22</v>
      </c>
      <c r="E126" t="s">
        <v>54</v>
      </c>
      <c r="G126" t="s">
        <v>510</v>
      </c>
      <c r="H126" t="s">
        <v>28</v>
      </c>
      <c r="I126" t="s">
        <v>51</v>
      </c>
      <c r="J126" t="s">
        <v>706</v>
      </c>
      <c r="K126">
        <v>72139</v>
      </c>
      <c r="L126" s="1">
        <v>43716</v>
      </c>
    </row>
    <row r="127" spans="1:12" x14ac:dyDescent="0.25">
      <c r="A127">
        <v>1900004928</v>
      </c>
      <c r="B127" s="1">
        <v>43818</v>
      </c>
      <c r="C127" t="s">
        <v>24</v>
      </c>
      <c r="D127" t="s">
        <v>22</v>
      </c>
      <c r="E127" t="s">
        <v>33</v>
      </c>
      <c r="F127">
        <v>3</v>
      </c>
      <c r="G127" t="s">
        <v>56</v>
      </c>
      <c r="H127" t="s">
        <v>58</v>
      </c>
      <c r="I127" t="s">
        <v>51</v>
      </c>
      <c r="J127" t="s">
        <v>710</v>
      </c>
      <c r="K127">
        <v>32585</v>
      </c>
      <c r="L127" s="1">
        <v>43719</v>
      </c>
    </row>
    <row r="128" spans="1:12" x14ac:dyDescent="0.25">
      <c r="A128">
        <v>1900004933</v>
      </c>
      <c r="B128" s="1">
        <v>43818</v>
      </c>
      <c r="C128" t="s">
        <v>24</v>
      </c>
      <c r="D128" t="s">
        <v>22</v>
      </c>
      <c r="E128" t="s">
        <v>33</v>
      </c>
      <c r="F128">
        <v>3</v>
      </c>
      <c r="G128" t="s">
        <v>56</v>
      </c>
      <c r="H128" t="s">
        <v>58</v>
      </c>
      <c r="I128" t="s">
        <v>51</v>
      </c>
      <c r="J128" t="s">
        <v>710</v>
      </c>
      <c r="K128">
        <v>8045</v>
      </c>
      <c r="L128" s="1">
        <v>43730</v>
      </c>
    </row>
    <row r="129" spans="1:12" x14ac:dyDescent="0.25">
      <c r="A129">
        <v>1900004983</v>
      </c>
      <c r="B129" s="1">
        <v>43818</v>
      </c>
      <c r="C129" t="s">
        <v>24</v>
      </c>
      <c r="D129" t="s">
        <v>22</v>
      </c>
      <c r="E129" t="s">
        <v>57</v>
      </c>
      <c r="G129" t="s">
        <v>505</v>
      </c>
      <c r="H129" t="s">
        <v>23</v>
      </c>
      <c r="I129" t="s">
        <v>84</v>
      </c>
      <c r="J129" t="s">
        <v>329</v>
      </c>
      <c r="K129">
        <v>26968</v>
      </c>
      <c r="L129" s="1">
        <v>43763</v>
      </c>
    </row>
    <row r="130" spans="1:12" x14ac:dyDescent="0.25">
      <c r="A130">
        <v>1900004984</v>
      </c>
      <c r="B130" s="1">
        <v>43818</v>
      </c>
      <c r="C130" t="s">
        <v>24</v>
      </c>
      <c r="D130" t="s">
        <v>22</v>
      </c>
      <c r="E130" t="s">
        <v>57</v>
      </c>
      <c r="G130" t="s">
        <v>505</v>
      </c>
      <c r="H130" t="s">
        <v>23</v>
      </c>
      <c r="I130" t="s">
        <v>84</v>
      </c>
      <c r="J130" t="s">
        <v>328</v>
      </c>
      <c r="K130">
        <v>2437</v>
      </c>
      <c r="L130" s="1">
        <v>43764</v>
      </c>
    </row>
    <row r="131" spans="1:12" x14ac:dyDescent="0.25">
      <c r="A131">
        <v>1900004985</v>
      </c>
      <c r="B131" s="1">
        <v>43818</v>
      </c>
      <c r="C131" t="s">
        <v>24</v>
      </c>
      <c r="D131" t="s">
        <v>22</v>
      </c>
      <c r="E131" t="s">
        <v>57</v>
      </c>
      <c r="G131" t="s">
        <v>505</v>
      </c>
      <c r="H131" t="s">
        <v>23</v>
      </c>
      <c r="I131" t="s">
        <v>84</v>
      </c>
      <c r="J131" t="s">
        <v>344</v>
      </c>
      <c r="K131">
        <v>53278</v>
      </c>
      <c r="L131" s="1">
        <v>43466</v>
      </c>
    </row>
    <row r="132" spans="1:12" x14ac:dyDescent="0.25">
      <c r="A132">
        <v>1900004986</v>
      </c>
      <c r="B132" s="1">
        <v>43818</v>
      </c>
      <c r="C132" t="s">
        <v>24</v>
      </c>
      <c r="D132" t="s">
        <v>22</v>
      </c>
      <c r="E132" t="s">
        <v>57</v>
      </c>
      <c r="G132" t="s">
        <v>505</v>
      </c>
      <c r="H132" t="s">
        <v>23</v>
      </c>
      <c r="I132" t="s">
        <v>84</v>
      </c>
      <c r="J132" t="s">
        <v>345</v>
      </c>
      <c r="K132">
        <v>30048</v>
      </c>
      <c r="L132" s="1">
        <v>43466</v>
      </c>
    </row>
    <row r="133" spans="1:12" x14ac:dyDescent="0.25">
      <c r="A133">
        <v>1900004987</v>
      </c>
      <c r="B133" s="1">
        <v>43818</v>
      </c>
      <c r="C133" t="s">
        <v>24</v>
      </c>
      <c r="D133" t="s">
        <v>22</v>
      </c>
      <c r="E133" t="s">
        <v>57</v>
      </c>
      <c r="G133" t="s">
        <v>505</v>
      </c>
      <c r="H133" t="s">
        <v>23</v>
      </c>
      <c r="I133" t="s">
        <v>84</v>
      </c>
      <c r="J133" t="s">
        <v>769</v>
      </c>
      <c r="K133">
        <v>12500</v>
      </c>
      <c r="L133" s="1">
        <v>43727</v>
      </c>
    </row>
    <row r="134" spans="1:12" x14ac:dyDescent="0.25">
      <c r="A134">
        <v>1900005036</v>
      </c>
      <c r="B134" s="1">
        <v>43819</v>
      </c>
      <c r="C134" t="s">
        <v>24</v>
      </c>
      <c r="D134" t="s">
        <v>22</v>
      </c>
      <c r="E134" t="s">
        <v>57</v>
      </c>
      <c r="F134">
        <v>1</v>
      </c>
      <c r="G134" t="s">
        <v>21</v>
      </c>
      <c r="H134" t="s">
        <v>58</v>
      </c>
      <c r="I134" t="s">
        <v>78</v>
      </c>
      <c r="J134" t="s">
        <v>260</v>
      </c>
      <c r="K134">
        <v>3854</v>
      </c>
      <c r="L134" s="1">
        <v>43585</v>
      </c>
    </row>
    <row r="135" spans="1:12" x14ac:dyDescent="0.25">
      <c r="A135">
        <v>1900005300</v>
      </c>
      <c r="B135" s="1">
        <v>43823</v>
      </c>
      <c r="C135" t="s">
        <v>500</v>
      </c>
      <c r="D135" t="s">
        <v>22</v>
      </c>
      <c r="E135" t="s">
        <v>57</v>
      </c>
      <c r="G135" t="s">
        <v>505</v>
      </c>
      <c r="H135" t="s">
        <v>23</v>
      </c>
      <c r="I135" t="s">
        <v>78</v>
      </c>
      <c r="J135" t="s">
        <v>744</v>
      </c>
      <c r="K135">
        <v>132392</v>
      </c>
      <c r="L135" s="1">
        <v>43819</v>
      </c>
    </row>
    <row r="136" spans="1:12" x14ac:dyDescent="0.25">
      <c r="A136">
        <v>1900005300</v>
      </c>
      <c r="B136" s="1">
        <v>43823</v>
      </c>
      <c r="C136" t="s">
        <v>500</v>
      </c>
      <c r="D136" t="s">
        <v>22</v>
      </c>
      <c r="E136" t="s">
        <v>57</v>
      </c>
      <c r="G136" t="s">
        <v>505</v>
      </c>
      <c r="H136" t="s">
        <v>23</v>
      </c>
      <c r="I136" t="s">
        <v>78</v>
      </c>
      <c r="J136" t="s">
        <v>247</v>
      </c>
      <c r="K136">
        <v>132392</v>
      </c>
      <c r="L136" s="1">
        <v>43819</v>
      </c>
    </row>
    <row r="137" spans="1:12" x14ac:dyDescent="0.25">
      <c r="A137">
        <v>1900005300</v>
      </c>
      <c r="B137" s="1">
        <v>43823</v>
      </c>
      <c r="C137" t="s">
        <v>500</v>
      </c>
      <c r="D137" t="s">
        <v>22</v>
      </c>
      <c r="E137" t="s">
        <v>57</v>
      </c>
      <c r="G137" t="s">
        <v>505</v>
      </c>
      <c r="H137" t="s">
        <v>23</v>
      </c>
      <c r="I137" t="s">
        <v>78</v>
      </c>
      <c r="J137" t="s">
        <v>747</v>
      </c>
      <c r="K137">
        <v>132392</v>
      </c>
      <c r="L137" s="1">
        <v>43819</v>
      </c>
    </row>
    <row r="138" spans="1:12" x14ac:dyDescent="0.25">
      <c r="A138">
        <v>1900005300</v>
      </c>
      <c r="B138" s="1">
        <v>43823</v>
      </c>
      <c r="C138" t="s">
        <v>500</v>
      </c>
      <c r="D138" t="s">
        <v>22</v>
      </c>
      <c r="E138" t="s">
        <v>57</v>
      </c>
      <c r="G138" t="s">
        <v>505</v>
      </c>
      <c r="H138" t="s">
        <v>23</v>
      </c>
      <c r="I138" t="s">
        <v>78</v>
      </c>
      <c r="J138" t="s">
        <v>259</v>
      </c>
      <c r="K138">
        <v>132392</v>
      </c>
      <c r="L138" s="1">
        <v>43819</v>
      </c>
    </row>
    <row r="139" spans="1:12" x14ac:dyDescent="0.25">
      <c r="A139">
        <v>1900005324</v>
      </c>
      <c r="B139" s="1">
        <v>43823</v>
      </c>
      <c r="C139" t="s">
        <v>24</v>
      </c>
      <c r="D139" t="s">
        <v>22</v>
      </c>
      <c r="E139" t="s">
        <v>33</v>
      </c>
      <c r="F139">
        <v>3</v>
      </c>
      <c r="G139" t="s">
        <v>56</v>
      </c>
      <c r="H139" t="s">
        <v>58</v>
      </c>
      <c r="I139" t="s">
        <v>130</v>
      </c>
      <c r="J139" t="s">
        <v>710</v>
      </c>
      <c r="K139">
        <v>26805</v>
      </c>
      <c r="L139" s="1">
        <v>43788</v>
      </c>
    </row>
    <row r="140" spans="1:12" x14ac:dyDescent="0.25">
      <c r="A140">
        <v>1900005325</v>
      </c>
      <c r="B140" s="1">
        <v>43823</v>
      </c>
      <c r="C140" t="s">
        <v>24</v>
      </c>
      <c r="D140" t="s">
        <v>22</v>
      </c>
      <c r="E140" t="s">
        <v>40</v>
      </c>
      <c r="G140" t="s">
        <v>506</v>
      </c>
      <c r="H140" t="s">
        <v>23</v>
      </c>
      <c r="I140" t="s">
        <v>130</v>
      </c>
      <c r="J140" t="s">
        <v>808</v>
      </c>
      <c r="K140">
        <v>956</v>
      </c>
      <c r="L140" s="1">
        <v>43649</v>
      </c>
    </row>
    <row r="141" spans="1:12" x14ac:dyDescent="0.25">
      <c r="A141">
        <v>1900005329</v>
      </c>
      <c r="B141" s="1">
        <v>43823</v>
      </c>
      <c r="C141" t="s">
        <v>24</v>
      </c>
      <c r="D141" t="s">
        <v>22</v>
      </c>
      <c r="E141" t="s">
        <v>57</v>
      </c>
      <c r="F141">
        <v>1</v>
      </c>
      <c r="G141" t="s">
        <v>21</v>
      </c>
      <c r="H141" t="s">
        <v>58</v>
      </c>
      <c r="I141" t="s">
        <v>17</v>
      </c>
      <c r="J141" t="s">
        <v>667</v>
      </c>
      <c r="K141">
        <v>2089</v>
      </c>
      <c r="L141" s="1">
        <v>43703</v>
      </c>
    </row>
    <row r="142" spans="1:12" x14ac:dyDescent="0.25">
      <c r="A142">
        <v>1900005331</v>
      </c>
      <c r="B142" s="1">
        <v>43823</v>
      </c>
      <c r="C142" t="s">
        <v>24</v>
      </c>
      <c r="D142" t="s">
        <v>22</v>
      </c>
      <c r="E142" t="s">
        <v>57</v>
      </c>
      <c r="G142" t="s">
        <v>505</v>
      </c>
      <c r="H142" t="s">
        <v>23</v>
      </c>
      <c r="I142" t="s">
        <v>103</v>
      </c>
      <c r="J142" t="s">
        <v>463</v>
      </c>
      <c r="K142">
        <v>8580</v>
      </c>
      <c r="L142" s="1">
        <v>43729</v>
      </c>
    </row>
    <row r="143" spans="1:12" x14ac:dyDescent="0.25">
      <c r="A143">
        <v>1900005394</v>
      </c>
      <c r="B143" s="1">
        <v>43824</v>
      </c>
      <c r="C143" t="s">
        <v>24</v>
      </c>
      <c r="D143" t="s">
        <v>22</v>
      </c>
      <c r="E143" t="s">
        <v>57</v>
      </c>
      <c r="G143" t="s">
        <v>505</v>
      </c>
      <c r="H143" t="s">
        <v>23</v>
      </c>
      <c r="I143" t="s">
        <v>49</v>
      </c>
      <c r="J143" t="s">
        <v>157</v>
      </c>
      <c r="K143">
        <v>60713</v>
      </c>
      <c r="L143" s="1">
        <v>43647</v>
      </c>
    </row>
    <row r="144" spans="1:12" x14ac:dyDescent="0.25">
      <c r="A144">
        <v>1900005395</v>
      </c>
      <c r="B144" s="1">
        <v>43824</v>
      </c>
      <c r="C144" t="s">
        <v>24</v>
      </c>
      <c r="D144" t="s">
        <v>22</v>
      </c>
      <c r="E144" t="s">
        <v>20</v>
      </c>
      <c r="G144" t="s">
        <v>505</v>
      </c>
      <c r="H144" t="s">
        <v>23</v>
      </c>
      <c r="I144" t="s">
        <v>51</v>
      </c>
      <c r="J144" t="s">
        <v>696</v>
      </c>
      <c r="K144">
        <v>50160</v>
      </c>
      <c r="L144" s="1">
        <v>43765</v>
      </c>
    </row>
    <row r="145" spans="1:12" x14ac:dyDescent="0.25">
      <c r="A145">
        <v>1900005396</v>
      </c>
      <c r="B145" s="1">
        <v>43824</v>
      </c>
      <c r="C145" t="s">
        <v>24</v>
      </c>
      <c r="D145" t="s">
        <v>22</v>
      </c>
      <c r="E145" t="s">
        <v>57</v>
      </c>
      <c r="G145" t="s">
        <v>505</v>
      </c>
      <c r="H145" t="s">
        <v>845</v>
      </c>
      <c r="I145" t="s">
        <v>51</v>
      </c>
      <c r="J145" t="s">
        <v>174</v>
      </c>
      <c r="K145">
        <v>71765</v>
      </c>
      <c r="L145" s="1">
        <v>43764</v>
      </c>
    </row>
    <row r="146" spans="1:12" x14ac:dyDescent="0.25">
      <c r="A146">
        <v>1900005439</v>
      </c>
      <c r="B146" s="1">
        <v>43824</v>
      </c>
      <c r="C146" t="s">
        <v>24</v>
      </c>
      <c r="D146" t="s">
        <v>22</v>
      </c>
      <c r="E146" t="s">
        <v>33</v>
      </c>
      <c r="F146">
        <v>13</v>
      </c>
      <c r="G146" t="s">
        <v>496</v>
      </c>
      <c r="H146" t="s">
        <v>58</v>
      </c>
      <c r="I146" t="s">
        <v>84</v>
      </c>
      <c r="J146" t="s">
        <v>369</v>
      </c>
      <c r="K146">
        <v>62399</v>
      </c>
      <c r="L146" s="1">
        <v>43783</v>
      </c>
    </row>
    <row r="147" spans="1:12" x14ac:dyDescent="0.25">
      <c r="A147">
        <v>1900005516</v>
      </c>
      <c r="B147" s="1">
        <v>43825</v>
      </c>
      <c r="C147" t="s">
        <v>24</v>
      </c>
      <c r="D147" t="s">
        <v>22</v>
      </c>
      <c r="E147" t="s">
        <v>35</v>
      </c>
      <c r="F147">
        <v>10</v>
      </c>
      <c r="G147" t="s">
        <v>39</v>
      </c>
      <c r="H147" t="s">
        <v>58</v>
      </c>
      <c r="I147" t="s">
        <v>82</v>
      </c>
      <c r="J147" t="s">
        <v>762</v>
      </c>
      <c r="K147">
        <v>27530</v>
      </c>
      <c r="L147" s="1">
        <v>43533</v>
      </c>
    </row>
    <row r="148" spans="1:12" x14ac:dyDescent="0.25">
      <c r="A148">
        <v>1900005526</v>
      </c>
      <c r="B148" s="1">
        <v>43825</v>
      </c>
      <c r="C148" t="s">
        <v>24</v>
      </c>
      <c r="D148" t="s">
        <v>22</v>
      </c>
      <c r="E148" t="s">
        <v>40</v>
      </c>
      <c r="G148" t="s">
        <v>507</v>
      </c>
      <c r="H148" t="s">
        <v>23</v>
      </c>
      <c r="I148" t="s">
        <v>17</v>
      </c>
      <c r="J148" t="s">
        <v>64</v>
      </c>
      <c r="K148">
        <v>60000</v>
      </c>
      <c r="L148" s="1">
        <v>43556</v>
      </c>
    </row>
    <row r="149" spans="1:12" x14ac:dyDescent="0.25">
      <c r="A149">
        <v>1900005527</v>
      </c>
      <c r="B149" s="1">
        <v>43825</v>
      </c>
      <c r="C149" t="s">
        <v>24</v>
      </c>
      <c r="D149" t="s">
        <v>22</v>
      </c>
      <c r="E149" t="s">
        <v>57</v>
      </c>
      <c r="G149" t="s">
        <v>505</v>
      </c>
      <c r="H149" t="s">
        <v>23</v>
      </c>
      <c r="I149" t="s">
        <v>36</v>
      </c>
      <c r="J149" t="s">
        <v>683</v>
      </c>
      <c r="K149">
        <v>77400</v>
      </c>
      <c r="L149" s="1">
        <v>43687</v>
      </c>
    </row>
    <row r="150" spans="1:12" x14ac:dyDescent="0.25">
      <c r="A150">
        <v>1900005528</v>
      </c>
      <c r="B150" s="1">
        <v>43825</v>
      </c>
      <c r="C150" t="s">
        <v>24</v>
      </c>
      <c r="D150" t="s">
        <v>22</v>
      </c>
      <c r="E150" t="s">
        <v>57</v>
      </c>
      <c r="G150" t="s">
        <v>505</v>
      </c>
      <c r="H150" t="s">
        <v>23</v>
      </c>
      <c r="I150" t="s">
        <v>36</v>
      </c>
      <c r="J150" t="s">
        <v>683</v>
      </c>
      <c r="K150">
        <v>302812</v>
      </c>
      <c r="L150" s="1">
        <v>43687</v>
      </c>
    </row>
    <row r="151" spans="1:12" x14ac:dyDescent="0.25">
      <c r="A151">
        <v>1900005529</v>
      </c>
      <c r="B151" s="1">
        <v>43825</v>
      </c>
      <c r="C151" t="s">
        <v>24</v>
      </c>
      <c r="D151" t="s">
        <v>22</v>
      </c>
      <c r="E151" t="s">
        <v>48</v>
      </c>
      <c r="G151" t="s">
        <v>496</v>
      </c>
      <c r="H151" t="s">
        <v>23</v>
      </c>
      <c r="I151" t="s">
        <v>55</v>
      </c>
      <c r="J151" t="s">
        <v>187</v>
      </c>
      <c r="K151">
        <v>275569</v>
      </c>
      <c r="L151" s="1">
        <v>43525</v>
      </c>
    </row>
    <row r="152" spans="1:12" x14ac:dyDescent="0.25">
      <c r="A152">
        <v>1900005530</v>
      </c>
      <c r="B152" s="1">
        <v>43825</v>
      </c>
      <c r="C152" t="s">
        <v>24</v>
      </c>
      <c r="D152" t="s">
        <v>22</v>
      </c>
      <c r="E152" t="s">
        <v>35</v>
      </c>
      <c r="G152" t="s">
        <v>496</v>
      </c>
      <c r="H152" t="s">
        <v>23</v>
      </c>
      <c r="I152" t="s">
        <v>55</v>
      </c>
      <c r="J152" t="s">
        <v>186</v>
      </c>
      <c r="K152">
        <v>320000</v>
      </c>
      <c r="L152" s="1">
        <v>43496</v>
      </c>
    </row>
    <row r="153" spans="1:12" x14ac:dyDescent="0.25">
      <c r="A153">
        <v>1900005531</v>
      </c>
      <c r="B153" s="1">
        <v>43825</v>
      </c>
      <c r="C153" t="s">
        <v>24</v>
      </c>
      <c r="D153" t="s">
        <v>22</v>
      </c>
      <c r="E153" t="s">
        <v>40</v>
      </c>
      <c r="G153" t="s">
        <v>507</v>
      </c>
      <c r="H153" t="s">
        <v>23</v>
      </c>
      <c r="I153" t="s">
        <v>130</v>
      </c>
      <c r="J153" t="s">
        <v>815</v>
      </c>
      <c r="K153">
        <v>114752</v>
      </c>
      <c r="L153" s="1">
        <v>43770</v>
      </c>
    </row>
    <row r="154" spans="1:12" x14ac:dyDescent="0.25">
      <c r="A154">
        <v>1900005532</v>
      </c>
      <c r="B154" s="1">
        <v>43825</v>
      </c>
      <c r="C154" t="s">
        <v>24</v>
      </c>
      <c r="D154" t="s">
        <v>22</v>
      </c>
      <c r="E154" t="s">
        <v>40</v>
      </c>
      <c r="G154" t="s">
        <v>507</v>
      </c>
      <c r="H154" t="s">
        <v>845</v>
      </c>
      <c r="I154" t="s">
        <v>130</v>
      </c>
      <c r="J154" t="s">
        <v>431</v>
      </c>
      <c r="K154">
        <v>49027</v>
      </c>
      <c r="L154" s="1">
        <v>43500</v>
      </c>
    </row>
    <row r="155" spans="1:12" x14ac:dyDescent="0.25">
      <c r="A155">
        <v>1900005555</v>
      </c>
      <c r="B155" s="1">
        <v>43825</v>
      </c>
      <c r="C155" t="s">
        <v>24</v>
      </c>
      <c r="D155" t="s">
        <v>22</v>
      </c>
      <c r="E155" t="s">
        <v>33</v>
      </c>
      <c r="F155">
        <v>13</v>
      </c>
      <c r="G155" t="s">
        <v>496</v>
      </c>
      <c r="H155" t="s">
        <v>58</v>
      </c>
      <c r="I155" t="s">
        <v>84</v>
      </c>
      <c r="J155" t="s">
        <v>375</v>
      </c>
      <c r="K155">
        <v>153332</v>
      </c>
      <c r="L155" s="1">
        <v>43757</v>
      </c>
    </row>
    <row r="156" spans="1:12" x14ac:dyDescent="0.25">
      <c r="A156">
        <v>1900005760</v>
      </c>
      <c r="B156" s="1">
        <v>43827</v>
      </c>
      <c r="C156" t="s">
        <v>24</v>
      </c>
      <c r="D156" t="s">
        <v>22</v>
      </c>
      <c r="E156" t="s">
        <v>20</v>
      </c>
      <c r="G156" t="s">
        <v>510</v>
      </c>
      <c r="H156" t="s">
        <v>28</v>
      </c>
      <c r="I156" t="s">
        <v>184</v>
      </c>
      <c r="J156" t="s">
        <v>661</v>
      </c>
      <c r="K156">
        <v>23591</v>
      </c>
      <c r="L156" s="1">
        <v>43586</v>
      </c>
    </row>
    <row r="157" spans="1:12" x14ac:dyDescent="0.25">
      <c r="A157">
        <v>1900005761</v>
      </c>
      <c r="B157" s="1">
        <v>43827</v>
      </c>
      <c r="C157" t="s">
        <v>24</v>
      </c>
      <c r="D157" t="s">
        <v>22</v>
      </c>
      <c r="E157" t="s">
        <v>57</v>
      </c>
      <c r="G157" t="s">
        <v>505</v>
      </c>
      <c r="H157" t="s">
        <v>23</v>
      </c>
      <c r="I157" t="s">
        <v>49</v>
      </c>
      <c r="J157" t="s">
        <v>154</v>
      </c>
      <c r="K157">
        <v>19181</v>
      </c>
      <c r="L157" s="1">
        <v>43679</v>
      </c>
    </row>
    <row r="158" spans="1:12" x14ac:dyDescent="0.25">
      <c r="A158">
        <v>1900005767</v>
      </c>
      <c r="B158" s="1">
        <v>43827</v>
      </c>
      <c r="C158" t="s">
        <v>24</v>
      </c>
      <c r="D158" t="s">
        <v>22</v>
      </c>
      <c r="E158" t="s">
        <v>54</v>
      </c>
      <c r="G158" t="s">
        <v>510</v>
      </c>
      <c r="H158" t="s">
        <v>28</v>
      </c>
      <c r="I158" t="s">
        <v>51</v>
      </c>
      <c r="J158" t="s">
        <v>703</v>
      </c>
      <c r="K158">
        <v>8228</v>
      </c>
      <c r="L158" s="1">
        <v>43524</v>
      </c>
    </row>
    <row r="159" spans="1:12" x14ac:dyDescent="0.25">
      <c r="A159">
        <v>1900005768</v>
      </c>
      <c r="B159" s="1">
        <v>43827</v>
      </c>
      <c r="C159" t="s">
        <v>24</v>
      </c>
      <c r="D159" t="s">
        <v>22</v>
      </c>
      <c r="E159" t="s">
        <v>54</v>
      </c>
      <c r="G159" t="s">
        <v>510</v>
      </c>
      <c r="H159" t="s">
        <v>845</v>
      </c>
      <c r="I159" t="s">
        <v>51</v>
      </c>
      <c r="J159" t="s">
        <v>703</v>
      </c>
      <c r="K159">
        <v>5241</v>
      </c>
      <c r="L159" s="1">
        <v>43658</v>
      </c>
    </row>
    <row r="160" spans="1:12" x14ac:dyDescent="0.25">
      <c r="A160">
        <v>1900005769</v>
      </c>
      <c r="B160" s="1">
        <v>43827</v>
      </c>
      <c r="C160" t="s">
        <v>24</v>
      </c>
      <c r="D160" t="s">
        <v>22</v>
      </c>
      <c r="E160" t="s">
        <v>54</v>
      </c>
      <c r="G160" t="s">
        <v>510</v>
      </c>
      <c r="H160" t="s">
        <v>845</v>
      </c>
      <c r="I160" t="s">
        <v>51</v>
      </c>
      <c r="J160" t="s">
        <v>708</v>
      </c>
      <c r="K160">
        <v>13154</v>
      </c>
      <c r="L160" s="1">
        <v>43748</v>
      </c>
    </row>
    <row r="161" spans="1:12" x14ac:dyDescent="0.25">
      <c r="A161">
        <v>1900005770</v>
      </c>
      <c r="B161" s="1">
        <v>43827</v>
      </c>
      <c r="C161" t="s">
        <v>24</v>
      </c>
      <c r="D161" t="s">
        <v>22</v>
      </c>
      <c r="E161" t="s">
        <v>54</v>
      </c>
      <c r="G161" t="s">
        <v>510</v>
      </c>
      <c r="H161" t="s">
        <v>28</v>
      </c>
      <c r="I161" t="s">
        <v>51</v>
      </c>
      <c r="J161" t="s">
        <v>708</v>
      </c>
      <c r="K161">
        <v>14461</v>
      </c>
      <c r="L161" s="1">
        <v>43716</v>
      </c>
    </row>
    <row r="162" spans="1:12" x14ac:dyDescent="0.25">
      <c r="A162">
        <v>1900005771</v>
      </c>
      <c r="B162" s="1">
        <v>43827</v>
      </c>
      <c r="C162" t="s">
        <v>24</v>
      </c>
      <c r="D162" t="s">
        <v>22</v>
      </c>
      <c r="E162" t="s">
        <v>57</v>
      </c>
      <c r="G162" t="s">
        <v>505</v>
      </c>
      <c r="H162" t="s">
        <v>23</v>
      </c>
      <c r="I162" t="s">
        <v>55</v>
      </c>
      <c r="J162" t="s">
        <v>201</v>
      </c>
      <c r="K162">
        <v>2853</v>
      </c>
      <c r="L162" s="1">
        <v>43639</v>
      </c>
    </row>
    <row r="163" spans="1:12" x14ac:dyDescent="0.25">
      <c r="A163">
        <v>1900005772</v>
      </c>
      <c r="B163" s="1">
        <v>43827</v>
      </c>
      <c r="C163" t="s">
        <v>24</v>
      </c>
      <c r="D163" t="s">
        <v>22</v>
      </c>
      <c r="E163" t="s">
        <v>57</v>
      </c>
      <c r="G163" t="s">
        <v>505</v>
      </c>
      <c r="H163" t="s">
        <v>23</v>
      </c>
      <c r="I163" t="s">
        <v>55</v>
      </c>
      <c r="J163" t="s">
        <v>202</v>
      </c>
      <c r="K163">
        <v>495</v>
      </c>
      <c r="L163" s="1">
        <v>43639</v>
      </c>
    </row>
    <row r="164" spans="1:12" x14ac:dyDescent="0.25">
      <c r="A164">
        <v>1900005773</v>
      </c>
      <c r="B164" s="1">
        <v>43827</v>
      </c>
      <c r="C164" t="s">
        <v>24</v>
      </c>
      <c r="D164" t="s">
        <v>22</v>
      </c>
      <c r="E164" t="s">
        <v>57</v>
      </c>
      <c r="G164" t="s">
        <v>505</v>
      </c>
      <c r="H164" t="s">
        <v>845</v>
      </c>
      <c r="I164" t="s">
        <v>55</v>
      </c>
      <c r="J164" t="s">
        <v>197</v>
      </c>
      <c r="K164">
        <v>5891</v>
      </c>
      <c r="L164" s="1">
        <v>43500</v>
      </c>
    </row>
    <row r="165" spans="1:12" x14ac:dyDescent="0.25">
      <c r="A165">
        <v>1900005774</v>
      </c>
      <c r="B165" s="1">
        <v>43827</v>
      </c>
      <c r="C165" t="s">
        <v>24</v>
      </c>
      <c r="D165" t="s">
        <v>22</v>
      </c>
      <c r="E165" t="s">
        <v>48</v>
      </c>
      <c r="F165">
        <v>3</v>
      </c>
      <c r="G165" t="s">
        <v>56</v>
      </c>
      <c r="H165" t="s">
        <v>58</v>
      </c>
      <c r="I165" t="s">
        <v>79</v>
      </c>
      <c r="J165" t="s">
        <v>317</v>
      </c>
      <c r="K165">
        <v>4596</v>
      </c>
      <c r="L165" s="1">
        <v>43601</v>
      </c>
    </row>
    <row r="166" spans="1:12" x14ac:dyDescent="0.25">
      <c r="A166">
        <v>1900005775</v>
      </c>
      <c r="B166" s="1">
        <v>43827</v>
      </c>
      <c r="C166" t="s">
        <v>24</v>
      </c>
      <c r="D166" t="s">
        <v>22</v>
      </c>
      <c r="E166" t="s">
        <v>33</v>
      </c>
      <c r="F166">
        <v>3</v>
      </c>
      <c r="G166" t="s">
        <v>56</v>
      </c>
      <c r="H166" t="s">
        <v>58</v>
      </c>
      <c r="I166" t="s">
        <v>130</v>
      </c>
      <c r="J166" t="s">
        <v>709</v>
      </c>
      <c r="K166">
        <v>21443</v>
      </c>
      <c r="L166" s="1">
        <v>43649</v>
      </c>
    </row>
    <row r="167" spans="1:12" x14ac:dyDescent="0.25">
      <c r="A167">
        <v>1900005776</v>
      </c>
      <c r="B167" s="1">
        <v>43827</v>
      </c>
      <c r="C167" t="s">
        <v>24</v>
      </c>
      <c r="D167" t="s">
        <v>22</v>
      </c>
      <c r="E167" t="s">
        <v>33</v>
      </c>
      <c r="F167">
        <v>3</v>
      </c>
      <c r="G167" t="s">
        <v>56</v>
      </c>
      <c r="H167" t="s">
        <v>58</v>
      </c>
      <c r="I167" t="s">
        <v>130</v>
      </c>
      <c r="J167" t="s">
        <v>709</v>
      </c>
      <c r="K167">
        <v>21442</v>
      </c>
      <c r="L167" s="1">
        <v>43758</v>
      </c>
    </row>
    <row r="168" spans="1:12" x14ac:dyDescent="0.25">
      <c r="A168">
        <v>1900005777</v>
      </c>
      <c r="B168" s="1">
        <v>43827</v>
      </c>
      <c r="C168" t="s">
        <v>24</v>
      </c>
      <c r="D168" t="s">
        <v>22</v>
      </c>
      <c r="E168" t="s">
        <v>33</v>
      </c>
      <c r="F168">
        <v>3</v>
      </c>
      <c r="G168" t="s">
        <v>56</v>
      </c>
      <c r="H168" t="s">
        <v>58</v>
      </c>
      <c r="I168" t="s">
        <v>130</v>
      </c>
      <c r="J168" t="s">
        <v>709</v>
      </c>
      <c r="K168">
        <v>21443</v>
      </c>
      <c r="L168" s="1">
        <v>43540</v>
      </c>
    </row>
    <row r="169" spans="1:12" x14ac:dyDescent="0.25">
      <c r="A169">
        <v>1900005778</v>
      </c>
      <c r="B169" s="1">
        <v>43827</v>
      </c>
      <c r="C169" t="s">
        <v>24</v>
      </c>
      <c r="D169" t="s">
        <v>22</v>
      </c>
      <c r="E169" t="s">
        <v>33</v>
      </c>
      <c r="F169">
        <v>3</v>
      </c>
      <c r="G169" t="s">
        <v>56</v>
      </c>
      <c r="H169" t="s">
        <v>58</v>
      </c>
      <c r="I169" t="s">
        <v>130</v>
      </c>
      <c r="J169" t="s">
        <v>709</v>
      </c>
      <c r="K169">
        <v>17949</v>
      </c>
      <c r="L169" s="1">
        <v>43649</v>
      </c>
    </row>
    <row r="170" spans="1:12" x14ac:dyDescent="0.25">
      <c r="A170">
        <v>1900005779</v>
      </c>
      <c r="B170" s="1">
        <v>43827</v>
      </c>
      <c r="C170" t="s">
        <v>24</v>
      </c>
      <c r="D170" t="s">
        <v>22</v>
      </c>
      <c r="E170" t="s">
        <v>33</v>
      </c>
      <c r="F170">
        <v>3</v>
      </c>
      <c r="G170" t="s">
        <v>56</v>
      </c>
      <c r="H170" t="s">
        <v>58</v>
      </c>
      <c r="I170" t="s">
        <v>130</v>
      </c>
      <c r="J170" t="s">
        <v>709</v>
      </c>
      <c r="K170">
        <v>17949</v>
      </c>
      <c r="L170" s="1">
        <v>43540</v>
      </c>
    </row>
    <row r="171" spans="1:12" x14ac:dyDescent="0.25">
      <c r="A171">
        <v>1900005780</v>
      </c>
      <c r="B171" s="1">
        <v>43827</v>
      </c>
      <c r="C171" t="s">
        <v>24</v>
      </c>
      <c r="D171" t="s">
        <v>22</v>
      </c>
      <c r="E171" t="s">
        <v>48</v>
      </c>
      <c r="G171" t="s">
        <v>506</v>
      </c>
      <c r="H171" t="s">
        <v>28</v>
      </c>
      <c r="I171" t="s">
        <v>130</v>
      </c>
      <c r="J171" t="s">
        <v>425</v>
      </c>
      <c r="K171">
        <v>7889</v>
      </c>
      <c r="L171" s="1">
        <v>43477</v>
      </c>
    </row>
    <row r="172" spans="1:12" x14ac:dyDescent="0.25">
      <c r="A172">
        <v>1900005781</v>
      </c>
      <c r="B172" s="1">
        <v>43827</v>
      </c>
      <c r="C172" t="s">
        <v>24</v>
      </c>
      <c r="D172" t="s">
        <v>22</v>
      </c>
      <c r="E172" t="s">
        <v>35</v>
      </c>
      <c r="F172">
        <v>3</v>
      </c>
      <c r="G172" t="s">
        <v>56</v>
      </c>
      <c r="H172" t="s">
        <v>58</v>
      </c>
      <c r="I172" t="s">
        <v>130</v>
      </c>
      <c r="J172" t="s">
        <v>813</v>
      </c>
      <c r="K172">
        <v>8198</v>
      </c>
      <c r="L172" s="1">
        <v>43763</v>
      </c>
    </row>
    <row r="173" spans="1:12" x14ac:dyDescent="0.25">
      <c r="A173">
        <v>1900005782</v>
      </c>
      <c r="B173" s="1">
        <v>43827</v>
      </c>
      <c r="C173" t="s">
        <v>24</v>
      </c>
      <c r="D173" t="s">
        <v>22</v>
      </c>
      <c r="E173" t="s">
        <v>40</v>
      </c>
      <c r="G173" t="s">
        <v>507</v>
      </c>
      <c r="H173" t="s">
        <v>845</v>
      </c>
      <c r="I173" t="s">
        <v>130</v>
      </c>
      <c r="J173" t="s">
        <v>430</v>
      </c>
      <c r="K173">
        <v>18697</v>
      </c>
      <c r="L173" s="1">
        <v>43535</v>
      </c>
    </row>
    <row r="174" spans="1:12" x14ac:dyDescent="0.25">
      <c r="A174">
        <v>1900005783</v>
      </c>
      <c r="B174" s="1">
        <v>43827</v>
      </c>
      <c r="C174" t="s">
        <v>24</v>
      </c>
      <c r="D174" t="s">
        <v>22</v>
      </c>
      <c r="E174" t="s">
        <v>40</v>
      </c>
      <c r="G174" t="s">
        <v>507</v>
      </c>
      <c r="H174" t="s">
        <v>845</v>
      </c>
      <c r="I174" t="s">
        <v>130</v>
      </c>
      <c r="J174" t="s">
        <v>430</v>
      </c>
      <c r="K174">
        <v>17140</v>
      </c>
      <c r="L174" s="1">
        <v>43749</v>
      </c>
    </row>
    <row r="175" spans="1:12" x14ac:dyDescent="0.25">
      <c r="A175">
        <v>1900005784</v>
      </c>
      <c r="B175" s="1">
        <v>43827</v>
      </c>
      <c r="C175" t="s">
        <v>24</v>
      </c>
      <c r="D175" t="s">
        <v>22</v>
      </c>
      <c r="E175" t="s">
        <v>40</v>
      </c>
      <c r="G175" t="s">
        <v>507</v>
      </c>
      <c r="H175" t="s">
        <v>845</v>
      </c>
      <c r="I175" t="s">
        <v>130</v>
      </c>
      <c r="J175" t="s">
        <v>430</v>
      </c>
      <c r="K175">
        <v>8561</v>
      </c>
      <c r="L175" s="1">
        <v>43783</v>
      </c>
    </row>
    <row r="176" spans="1:12" x14ac:dyDescent="0.25">
      <c r="A176">
        <v>1900005785</v>
      </c>
      <c r="B176" s="1">
        <v>43827</v>
      </c>
      <c r="C176" t="s">
        <v>24</v>
      </c>
      <c r="D176" t="s">
        <v>22</v>
      </c>
      <c r="E176" t="s">
        <v>35</v>
      </c>
      <c r="G176" t="s">
        <v>506</v>
      </c>
      <c r="H176" t="s">
        <v>23</v>
      </c>
      <c r="I176" t="s">
        <v>103</v>
      </c>
      <c r="J176" t="s">
        <v>828</v>
      </c>
      <c r="K176">
        <v>6213</v>
      </c>
      <c r="L176" s="1">
        <v>43649</v>
      </c>
    </row>
    <row r="177" spans="1:12" x14ac:dyDescent="0.25">
      <c r="A177">
        <v>1900005786</v>
      </c>
      <c r="B177" s="1">
        <v>43827</v>
      </c>
      <c r="C177" t="s">
        <v>24</v>
      </c>
      <c r="D177" t="s">
        <v>22</v>
      </c>
      <c r="E177" t="s">
        <v>57</v>
      </c>
      <c r="G177" t="s">
        <v>505</v>
      </c>
      <c r="H177" t="s">
        <v>23</v>
      </c>
      <c r="I177" t="s">
        <v>103</v>
      </c>
      <c r="J177" t="s">
        <v>466</v>
      </c>
      <c r="K177">
        <v>8625</v>
      </c>
      <c r="L177" s="1">
        <v>43729</v>
      </c>
    </row>
    <row r="178" spans="1:12" x14ac:dyDescent="0.25">
      <c r="A178">
        <v>1900005787</v>
      </c>
      <c r="B178" s="1">
        <v>43827</v>
      </c>
      <c r="C178" t="s">
        <v>24</v>
      </c>
      <c r="D178" t="s">
        <v>22</v>
      </c>
      <c r="E178" t="s">
        <v>57</v>
      </c>
      <c r="G178" t="s">
        <v>505</v>
      </c>
      <c r="H178" t="s">
        <v>23</v>
      </c>
      <c r="I178" t="s">
        <v>103</v>
      </c>
      <c r="J178" t="s">
        <v>464</v>
      </c>
      <c r="K178">
        <v>4579</v>
      </c>
      <c r="L178" s="1">
        <v>43729</v>
      </c>
    </row>
    <row r="179" spans="1:12" x14ac:dyDescent="0.25">
      <c r="A179">
        <v>1900005788</v>
      </c>
      <c r="B179" s="1">
        <v>43827</v>
      </c>
      <c r="C179" t="s">
        <v>24</v>
      </c>
      <c r="D179" t="s">
        <v>22</v>
      </c>
      <c r="E179" t="s">
        <v>57</v>
      </c>
      <c r="G179" t="s">
        <v>505</v>
      </c>
      <c r="H179" t="s">
        <v>845</v>
      </c>
      <c r="I179" t="s">
        <v>103</v>
      </c>
      <c r="J179" t="s">
        <v>459</v>
      </c>
      <c r="K179">
        <v>1980</v>
      </c>
      <c r="L179" s="1">
        <v>43630</v>
      </c>
    </row>
    <row r="180" spans="1:12" x14ac:dyDescent="0.25">
      <c r="A180">
        <v>1900005789</v>
      </c>
      <c r="B180" s="1">
        <v>43827</v>
      </c>
      <c r="C180" t="s">
        <v>24</v>
      </c>
      <c r="D180" t="s">
        <v>22</v>
      </c>
      <c r="E180" t="s">
        <v>57</v>
      </c>
      <c r="G180" t="s">
        <v>505</v>
      </c>
      <c r="H180" t="s">
        <v>23</v>
      </c>
      <c r="I180" t="s">
        <v>103</v>
      </c>
      <c r="J180" t="s">
        <v>465</v>
      </c>
      <c r="K180">
        <v>3330</v>
      </c>
      <c r="L180" s="1">
        <v>43729</v>
      </c>
    </row>
    <row r="181" spans="1:12" x14ac:dyDescent="0.25">
      <c r="A181">
        <v>1900005910</v>
      </c>
      <c r="B181" s="1">
        <v>43830</v>
      </c>
      <c r="C181" t="s">
        <v>24</v>
      </c>
      <c r="D181" t="s">
        <v>22</v>
      </c>
      <c r="E181" t="s">
        <v>33</v>
      </c>
      <c r="F181">
        <v>2</v>
      </c>
      <c r="G181" t="s">
        <v>27</v>
      </c>
      <c r="H181" t="s">
        <v>58</v>
      </c>
      <c r="I181" t="s">
        <v>84</v>
      </c>
      <c r="J181" t="s">
        <v>368</v>
      </c>
      <c r="K181">
        <v>90282</v>
      </c>
      <c r="L181" s="1">
        <v>43523</v>
      </c>
    </row>
    <row r="182" spans="1:12" x14ac:dyDescent="0.25">
      <c r="A182">
        <v>1900005911</v>
      </c>
      <c r="B182" s="1">
        <v>43830</v>
      </c>
      <c r="C182" t="s">
        <v>24</v>
      </c>
      <c r="D182" t="s">
        <v>22</v>
      </c>
      <c r="E182" t="s">
        <v>33</v>
      </c>
      <c r="F182">
        <v>13</v>
      </c>
      <c r="G182" t="s">
        <v>496</v>
      </c>
      <c r="H182" t="s">
        <v>58</v>
      </c>
      <c r="I182" t="s">
        <v>84</v>
      </c>
      <c r="J182" t="s">
        <v>369</v>
      </c>
      <c r="K182">
        <v>68639</v>
      </c>
      <c r="L182" s="1">
        <v>43599</v>
      </c>
    </row>
    <row r="183" spans="1:12" x14ac:dyDescent="0.25">
      <c r="A183">
        <v>1900005912</v>
      </c>
      <c r="B183" s="1">
        <v>43830</v>
      </c>
      <c r="C183" t="s">
        <v>24</v>
      </c>
      <c r="D183" t="s">
        <v>22</v>
      </c>
      <c r="E183" t="s">
        <v>33</v>
      </c>
      <c r="F183">
        <v>2</v>
      </c>
      <c r="G183" t="s">
        <v>27</v>
      </c>
      <c r="H183" t="s">
        <v>58</v>
      </c>
      <c r="I183" t="s">
        <v>84</v>
      </c>
      <c r="J183" t="s">
        <v>368</v>
      </c>
      <c r="K183">
        <v>90282</v>
      </c>
      <c r="L183" s="1">
        <v>43704</v>
      </c>
    </row>
    <row r="184" spans="1:12" x14ac:dyDescent="0.25">
      <c r="A184">
        <v>1900005913</v>
      </c>
      <c r="B184" s="1">
        <v>43830</v>
      </c>
      <c r="C184" t="s">
        <v>24</v>
      </c>
      <c r="D184" t="s">
        <v>22</v>
      </c>
      <c r="E184" t="s">
        <v>33</v>
      </c>
      <c r="F184">
        <v>2</v>
      </c>
      <c r="G184" t="s">
        <v>27</v>
      </c>
      <c r="H184" t="s">
        <v>58</v>
      </c>
      <c r="I184" t="s">
        <v>84</v>
      </c>
      <c r="J184" t="s">
        <v>368</v>
      </c>
      <c r="K184">
        <v>90282</v>
      </c>
      <c r="L184" s="1">
        <v>43612</v>
      </c>
    </row>
    <row r="185" spans="1:12" x14ac:dyDescent="0.25">
      <c r="A185">
        <v>1900005915</v>
      </c>
      <c r="B185" s="1">
        <v>43830</v>
      </c>
      <c r="C185" t="s">
        <v>24</v>
      </c>
      <c r="D185" t="s">
        <v>22</v>
      </c>
      <c r="E185" t="s">
        <v>33</v>
      </c>
      <c r="F185">
        <v>13</v>
      </c>
      <c r="G185" t="s">
        <v>496</v>
      </c>
      <c r="H185" t="s">
        <v>58</v>
      </c>
      <c r="I185" t="s">
        <v>84</v>
      </c>
      <c r="J185" t="s">
        <v>374</v>
      </c>
      <c r="K185">
        <v>67102</v>
      </c>
      <c r="L185" s="1">
        <v>43551</v>
      </c>
    </row>
    <row r="186" spans="1:12" x14ac:dyDescent="0.25">
      <c r="A186">
        <v>1900005959</v>
      </c>
      <c r="B186" s="1">
        <v>43830</v>
      </c>
      <c r="C186" t="s">
        <v>24</v>
      </c>
      <c r="D186" t="s">
        <v>22</v>
      </c>
      <c r="E186" t="s">
        <v>35</v>
      </c>
      <c r="G186" t="s">
        <v>496</v>
      </c>
      <c r="H186" t="s">
        <v>23</v>
      </c>
      <c r="I186" t="s">
        <v>55</v>
      </c>
      <c r="J186" t="s">
        <v>185</v>
      </c>
      <c r="K186">
        <v>125000</v>
      </c>
      <c r="L186" s="1">
        <v>43496</v>
      </c>
    </row>
    <row r="187" spans="1:12" x14ac:dyDescent="0.25">
      <c r="A187">
        <v>1900005960</v>
      </c>
      <c r="B187" s="1">
        <v>43830</v>
      </c>
      <c r="C187" t="s">
        <v>24</v>
      </c>
      <c r="D187" t="s">
        <v>22</v>
      </c>
      <c r="E187" t="s">
        <v>104</v>
      </c>
      <c r="G187" t="s">
        <v>509</v>
      </c>
      <c r="H187" t="s">
        <v>23</v>
      </c>
      <c r="I187" t="s">
        <v>78</v>
      </c>
      <c r="J187" t="s">
        <v>511</v>
      </c>
      <c r="K187">
        <v>115781</v>
      </c>
      <c r="L187" s="1">
        <v>43674</v>
      </c>
    </row>
    <row r="188" spans="1:12" x14ac:dyDescent="0.25">
      <c r="A188">
        <v>1900005961</v>
      </c>
      <c r="B188" s="1">
        <v>43830</v>
      </c>
      <c r="C188" t="s">
        <v>24</v>
      </c>
      <c r="D188" t="s">
        <v>22</v>
      </c>
      <c r="E188" t="s">
        <v>35</v>
      </c>
      <c r="G188" t="s">
        <v>496</v>
      </c>
      <c r="H188" t="s">
        <v>23</v>
      </c>
      <c r="I188" t="s">
        <v>36</v>
      </c>
      <c r="J188" t="s">
        <v>107</v>
      </c>
      <c r="K188">
        <v>137500</v>
      </c>
      <c r="L188" s="1">
        <v>43466</v>
      </c>
    </row>
    <row r="189" spans="1:12" x14ac:dyDescent="0.25">
      <c r="A189">
        <v>1900005962</v>
      </c>
      <c r="B189" s="1">
        <v>43830</v>
      </c>
      <c r="C189" t="s">
        <v>24</v>
      </c>
      <c r="D189" t="s">
        <v>22</v>
      </c>
      <c r="E189" t="s">
        <v>33</v>
      </c>
      <c r="F189">
        <v>2</v>
      </c>
      <c r="G189" t="s">
        <v>27</v>
      </c>
      <c r="H189" t="s">
        <v>58</v>
      </c>
      <c r="I189" t="s">
        <v>84</v>
      </c>
      <c r="J189" t="s">
        <v>375</v>
      </c>
      <c r="K189">
        <v>208093</v>
      </c>
      <c r="L189" s="1">
        <v>43549</v>
      </c>
    </row>
    <row r="190" spans="1:12" x14ac:dyDescent="0.25">
      <c r="A190">
        <v>1900005964</v>
      </c>
      <c r="B190" s="1">
        <v>43830</v>
      </c>
      <c r="C190" t="s">
        <v>24</v>
      </c>
      <c r="D190" t="s">
        <v>22</v>
      </c>
      <c r="E190" t="s">
        <v>33</v>
      </c>
      <c r="F190">
        <v>2</v>
      </c>
      <c r="G190" t="s">
        <v>27</v>
      </c>
      <c r="H190" t="s">
        <v>58</v>
      </c>
      <c r="I190" t="s">
        <v>84</v>
      </c>
      <c r="J190" t="s">
        <v>375</v>
      </c>
      <c r="K190">
        <v>153332</v>
      </c>
      <c r="L190" s="1">
        <v>43653</v>
      </c>
    </row>
    <row r="191" spans="1:12" x14ac:dyDescent="0.25">
      <c r="A191">
        <v>1900005965</v>
      </c>
      <c r="B191" s="1">
        <v>43830</v>
      </c>
      <c r="C191" t="s">
        <v>24</v>
      </c>
      <c r="D191" t="s">
        <v>22</v>
      </c>
      <c r="E191" t="s">
        <v>35</v>
      </c>
      <c r="G191" t="s">
        <v>496</v>
      </c>
      <c r="H191" t="s">
        <v>23</v>
      </c>
      <c r="I191" t="s">
        <v>36</v>
      </c>
      <c r="J191" t="s">
        <v>123</v>
      </c>
      <c r="K191">
        <v>131250</v>
      </c>
      <c r="L191" s="1">
        <v>43608</v>
      </c>
    </row>
    <row r="192" spans="1:12" x14ac:dyDescent="0.25">
      <c r="A192">
        <v>2000001072</v>
      </c>
      <c r="B192" s="1">
        <v>43833</v>
      </c>
      <c r="C192" t="s">
        <v>24</v>
      </c>
      <c r="D192" t="s">
        <v>22</v>
      </c>
      <c r="E192" t="s">
        <v>20</v>
      </c>
      <c r="G192" t="s">
        <v>510</v>
      </c>
      <c r="H192" t="s">
        <v>845</v>
      </c>
      <c r="I192" t="s">
        <v>130</v>
      </c>
      <c r="J192" t="s">
        <v>822</v>
      </c>
      <c r="K192">
        <v>56100</v>
      </c>
      <c r="L192" s="1">
        <v>43532</v>
      </c>
    </row>
    <row r="193" spans="1:12" x14ac:dyDescent="0.25">
      <c r="A193">
        <v>2000001076</v>
      </c>
      <c r="B193" s="1">
        <v>43833</v>
      </c>
      <c r="C193" t="s">
        <v>24</v>
      </c>
      <c r="D193" t="s">
        <v>22</v>
      </c>
      <c r="E193" t="s">
        <v>20</v>
      </c>
      <c r="G193" t="s">
        <v>496</v>
      </c>
      <c r="H193" t="s">
        <v>23</v>
      </c>
      <c r="I193" t="s">
        <v>55</v>
      </c>
      <c r="J193" t="s">
        <v>188</v>
      </c>
      <c r="K193">
        <v>50333</v>
      </c>
      <c r="L193" s="1">
        <v>43525</v>
      </c>
    </row>
    <row r="194" spans="1:12" x14ac:dyDescent="0.25">
      <c r="A194">
        <v>2000001082</v>
      </c>
      <c r="B194" s="1">
        <v>43833</v>
      </c>
      <c r="C194" t="s">
        <v>24</v>
      </c>
      <c r="D194" t="s">
        <v>22</v>
      </c>
      <c r="E194" t="s">
        <v>35</v>
      </c>
      <c r="G194" t="s">
        <v>496</v>
      </c>
      <c r="H194" t="s">
        <v>23</v>
      </c>
      <c r="I194" t="s">
        <v>103</v>
      </c>
      <c r="J194" t="s">
        <v>824</v>
      </c>
      <c r="K194">
        <v>74250</v>
      </c>
      <c r="L194" s="1">
        <v>43564</v>
      </c>
    </row>
    <row r="195" spans="1:12" x14ac:dyDescent="0.25">
      <c r="A195">
        <v>2000001083</v>
      </c>
      <c r="B195" s="1">
        <v>43833</v>
      </c>
      <c r="C195" t="s">
        <v>24</v>
      </c>
      <c r="D195" t="s">
        <v>22</v>
      </c>
      <c r="E195" t="s">
        <v>40</v>
      </c>
      <c r="G195" t="s">
        <v>506</v>
      </c>
      <c r="H195" t="s">
        <v>23</v>
      </c>
      <c r="I195" t="s">
        <v>79</v>
      </c>
      <c r="J195" t="s">
        <v>311</v>
      </c>
      <c r="K195">
        <v>48929</v>
      </c>
      <c r="L195" s="1">
        <v>43779</v>
      </c>
    </row>
    <row r="196" spans="1:12" x14ac:dyDescent="0.25">
      <c r="A196">
        <v>2000001086</v>
      </c>
      <c r="B196" s="1">
        <v>43833</v>
      </c>
      <c r="C196" t="s">
        <v>24</v>
      </c>
      <c r="D196" t="s">
        <v>22</v>
      </c>
      <c r="E196" t="s">
        <v>57</v>
      </c>
      <c r="F196">
        <v>1</v>
      </c>
      <c r="G196" t="s">
        <v>21</v>
      </c>
      <c r="H196" t="s">
        <v>58</v>
      </c>
      <c r="I196" t="s">
        <v>84</v>
      </c>
      <c r="J196" t="s">
        <v>764</v>
      </c>
      <c r="K196">
        <v>49401</v>
      </c>
      <c r="L196" s="1">
        <v>43468</v>
      </c>
    </row>
    <row r="197" spans="1:12" x14ac:dyDescent="0.25">
      <c r="A197">
        <v>2000001563</v>
      </c>
      <c r="B197" s="1">
        <v>43846</v>
      </c>
      <c r="C197" t="s">
        <v>24</v>
      </c>
      <c r="D197" t="s">
        <v>22</v>
      </c>
      <c r="E197" t="s">
        <v>20</v>
      </c>
      <c r="G197" t="s">
        <v>506</v>
      </c>
      <c r="H197" t="s">
        <v>28</v>
      </c>
      <c r="I197" t="s">
        <v>130</v>
      </c>
      <c r="J197" t="s">
        <v>423</v>
      </c>
      <c r="K197">
        <v>9075</v>
      </c>
      <c r="L197" s="1">
        <v>43477</v>
      </c>
    </row>
    <row r="198" spans="1:12" x14ac:dyDescent="0.25">
      <c r="A198">
        <v>2000001567</v>
      </c>
      <c r="B198" s="1">
        <v>43846</v>
      </c>
      <c r="C198" t="s">
        <v>24</v>
      </c>
      <c r="D198" t="s">
        <v>22</v>
      </c>
      <c r="E198" t="s">
        <v>33</v>
      </c>
      <c r="F198">
        <v>13</v>
      </c>
      <c r="G198" t="s">
        <v>496</v>
      </c>
      <c r="H198" t="s">
        <v>58</v>
      </c>
      <c r="I198" t="s">
        <v>78</v>
      </c>
      <c r="J198" t="s">
        <v>272</v>
      </c>
      <c r="K198">
        <v>24072</v>
      </c>
      <c r="L198" s="1">
        <v>43537</v>
      </c>
    </row>
    <row r="199" spans="1:12" x14ac:dyDescent="0.25">
      <c r="A199">
        <v>2000001570</v>
      </c>
      <c r="B199" s="1">
        <v>43846</v>
      </c>
      <c r="C199" t="s">
        <v>24</v>
      </c>
      <c r="D199" t="s">
        <v>22</v>
      </c>
      <c r="E199" t="s">
        <v>40</v>
      </c>
      <c r="G199" t="s">
        <v>507</v>
      </c>
      <c r="H199" t="s">
        <v>23</v>
      </c>
      <c r="I199" t="s">
        <v>103</v>
      </c>
      <c r="J199" t="s">
        <v>477</v>
      </c>
      <c r="K199">
        <v>5550</v>
      </c>
      <c r="L199" s="1">
        <v>43469</v>
      </c>
    </row>
    <row r="200" spans="1:12" x14ac:dyDescent="0.25">
      <c r="A200">
        <v>2000001575</v>
      </c>
      <c r="B200" s="1">
        <v>43846</v>
      </c>
      <c r="C200" t="s">
        <v>24</v>
      </c>
      <c r="D200" t="s">
        <v>22</v>
      </c>
      <c r="E200" t="s">
        <v>48</v>
      </c>
      <c r="F200">
        <v>13</v>
      </c>
      <c r="G200" t="s">
        <v>496</v>
      </c>
      <c r="H200" t="s">
        <v>58</v>
      </c>
      <c r="I200" t="s">
        <v>84</v>
      </c>
      <c r="J200" t="s">
        <v>395</v>
      </c>
      <c r="K200">
        <v>10938</v>
      </c>
      <c r="L200" s="1">
        <v>43628</v>
      </c>
    </row>
    <row r="201" spans="1:12" x14ac:dyDescent="0.25">
      <c r="A201">
        <v>2000001579</v>
      </c>
      <c r="B201" s="1">
        <v>43846</v>
      </c>
      <c r="C201" t="s">
        <v>24</v>
      </c>
      <c r="D201" t="s">
        <v>22</v>
      </c>
      <c r="E201" t="s">
        <v>411</v>
      </c>
      <c r="F201">
        <v>3</v>
      </c>
      <c r="G201" t="s">
        <v>56</v>
      </c>
      <c r="H201" t="s">
        <v>58</v>
      </c>
      <c r="I201" t="s">
        <v>130</v>
      </c>
      <c r="J201" t="s">
        <v>798</v>
      </c>
      <c r="K201">
        <v>2789</v>
      </c>
      <c r="L201" s="1">
        <v>43661</v>
      </c>
    </row>
    <row r="202" spans="1:12" x14ac:dyDescent="0.25">
      <c r="A202">
        <v>2000001583</v>
      </c>
      <c r="B202" s="1">
        <v>43846</v>
      </c>
      <c r="C202" t="s">
        <v>24</v>
      </c>
      <c r="D202" t="s">
        <v>22</v>
      </c>
      <c r="E202" t="s">
        <v>20</v>
      </c>
      <c r="G202" t="s">
        <v>510</v>
      </c>
      <c r="H202" t="s">
        <v>845</v>
      </c>
      <c r="I202" t="s">
        <v>130</v>
      </c>
      <c r="J202" t="s">
        <v>822</v>
      </c>
      <c r="K202">
        <v>14025</v>
      </c>
      <c r="L202" s="1">
        <v>43760</v>
      </c>
    </row>
    <row r="203" spans="1:12" x14ac:dyDescent="0.25">
      <c r="A203">
        <v>2000001589</v>
      </c>
      <c r="B203" s="1">
        <v>43846</v>
      </c>
      <c r="C203" t="s">
        <v>24</v>
      </c>
      <c r="D203" t="s">
        <v>22</v>
      </c>
      <c r="E203" t="s">
        <v>57</v>
      </c>
      <c r="G203" t="s">
        <v>505</v>
      </c>
      <c r="H203" t="s">
        <v>23</v>
      </c>
      <c r="I203" t="s">
        <v>51</v>
      </c>
      <c r="J203" t="s">
        <v>167</v>
      </c>
      <c r="K203">
        <v>1112</v>
      </c>
      <c r="L203" s="1">
        <v>43488</v>
      </c>
    </row>
    <row r="204" spans="1:12" x14ac:dyDescent="0.25">
      <c r="A204">
        <v>2000001598</v>
      </c>
      <c r="B204" s="1">
        <v>43846</v>
      </c>
      <c r="C204" t="s">
        <v>24</v>
      </c>
      <c r="D204" t="s">
        <v>22</v>
      </c>
      <c r="E204" t="s">
        <v>40</v>
      </c>
      <c r="G204" t="s">
        <v>507</v>
      </c>
      <c r="H204" t="s">
        <v>23</v>
      </c>
      <c r="I204" t="s">
        <v>49</v>
      </c>
      <c r="J204" t="s">
        <v>691</v>
      </c>
      <c r="K204">
        <v>4302</v>
      </c>
      <c r="L204" s="1">
        <v>43770</v>
      </c>
    </row>
    <row r="205" spans="1:12" x14ac:dyDescent="0.25">
      <c r="A205">
        <v>2000001604</v>
      </c>
      <c r="B205" s="1">
        <v>43846</v>
      </c>
      <c r="C205" t="s">
        <v>24</v>
      </c>
      <c r="D205" t="s">
        <v>22</v>
      </c>
      <c r="E205" t="s">
        <v>35</v>
      </c>
      <c r="F205">
        <v>13</v>
      </c>
      <c r="G205" t="s">
        <v>496</v>
      </c>
      <c r="H205" t="s">
        <v>58</v>
      </c>
      <c r="I205" t="s">
        <v>55</v>
      </c>
      <c r="J205" t="s">
        <v>196</v>
      </c>
      <c r="K205">
        <v>21875</v>
      </c>
      <c r="L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L4" sqref="L4"/>
    </sheetView>
  </sheetViews>
  <sheetFormatPr defaultRowHeight="15" x14ac:dyDescent="0.25"/>
  <cols>
    <col min="1" max="1" width="10.7109375" bestFit="1" customWidth="1"/>
    <col min="2" max="2" width="15.85546875" bestFit="1" customWidth="1"/>
    <col min="3" max="3" width="17.140625" bestFit="1" customWidth="1"/>
    <col min="4" max="4" width="15.5703125" bestFit="1" customWidth="1"/>
    <col min="5" max="5" width="13.42578125" bestFit="1" customWidth="1"/>
    <col min="6" max="6" width="17.28515625" bestFit="1" customWidth="1"/>
    <col min="7" max="7" width="16.85546875" bestFit="1" customWidth="1"/>
  </cols>
  <sheetData>
    <row r="1" spans="1:12" x14ac:dyDescent="0.25">
      <c r="A1" t="s">
        <v>486</v>
      </c>
      <c r="B1" t="s">
        <v>6</v>
      </c>
      <c r="C1" t="s">
        <v>487</v>
      </c>
      <c r="D1" t="s">
        <v>488</v>
      </c>
      <c r="E1" t="s">
        <v>489</v>
      </c>
      <c r="F1" t="s">
        <v>490</v>
      </c>
      <c r="G1" t="s">
        <v>491</v>
      </c>
    </row>
    <row r="2" spans="1:12" x14ac:dyDescent="0.25">
      <c r="A2" t="s">
        <v>22</v>
      </c>
      <c r="B2">
        <v>1</v>
      </c>
      <c r="C2" t="s">
        <v>21</v>
      </c>
      <c r="D2" t="s">
        <v>492</v>
      </c>
      <c r="E2">
        <v>12788092</v>
      </c>
      <c r="F2">
        <v>250000</v>
      </c>
      <c r="G2">
        <v>1500000</v>
      </c>
      <c r="I2" t="s">
        <v>852</v>
      </c>
      <c r="J2" t="s">
        <v>28</v>
      </c>
      <c r="K2" t="s">
        <v>58</v>
      </c>
      <c r="L2" t="s">
        <v>23</v>
      </c>
    </row>
    <row r="3" spans="1:12" x14ac:dyDescent="0.25">
      <c r="A3" t="s">
        <v>22</v>
      </c>
      <c r="B3">
        <v>2</v>
      </c>
      <c r="C3" t="s">
        <v>27</v>
      </c>
      <c r="D3" t="s">
        <v>493</v>
      </c>
      <c r="E3">
        <v>129902</v>
      </c>
      <c r="F3">
        <v>129000</v>
      </c>
      <c r="G3">
        <v>1289000</v>
      </c>
      <c r="J3">
        <f>SUM(Individual_Budget[New Budget])</f>
        <v>19673793</v>
      </c>
      <c r="K3">
        <f>SUM(Individual_Budget[Cross sell bugdet])</f>
        <v>20083111</v>
      </c>
      <c r="L3">
        <f>SUM(Individual_Budget[Renewal Budget])</f>
        <v>12319455</v>
      </c>
    </row>
    <row r="4" spans="1:12" x14ac:dyDescent="0.25">
      <c r="A4" t="s">
        <v>22</v>
      </c>
      <c r="B4">
        <v>3</v>
      </c>
      <c r="C4" t="s">
        <v>56</v>
      </c>
      <c r="D4" t="s">
        <v>493</v>
      </c>
      <c r="E4">
        <v>1278023</v>
      </c>
      <c r="F4">
        <v>12365300</v>
      </c>
      <c r="G4">
        <v>12900</v>
      </c>
    </row>
    <row r="5" spans="1:12" x14ac:dyDescent="0.25">
      <c r="A5" t="s">
        <v>22</v>
      </c>
      <c r="B5">
        <v>4</v>
      </c>
      <c r="C5" t="s">
        <v>244</v>
      </c>
      <c r="D5" t="s">
        <v>494</v>
      </c>
      <c r="E5">
        <v>1000000</v>
      </c>
      <c r="F5">
        <v>500000</v>
      </c>
      <c r="G5">
        <v>1010000</v>
      </c>
    </row>
    <row r="6" spans="1:12" x14ac:dyDescent="0.25">
      <c r="A6" t="s">
        <v>22</v>
      </c>
      <c r="B6">
        <v>5</v>
      </c>
      <c r="C6" t="s">
        <v>96</v>
      </c>
      <c r="D6" t="s">
        <v>492</v>
      </c>
      <c r="E6">
        <v>1250000</v>
      </c>
      <c r="F6">
        <v>3500000</v>
      </c>
      <c r="G6">
        <v>750000</v>
      </c>
    </row>
    <row r="7" spans="1:12" x14ac:dyDescent="0.25">
      <c r="A7" t="s">
        <v>22</v>
      </c>
      <c r="B7">
        <v>8</v>
      </c>
      <c r="C7" t="s">
        <v>243</v>
      </c>
      <c r="D7" t="s">
        <v>495</v>
      </c>
      <c r="E7">
        <v>1345000</v>
      </c>
      <c r="F7">
        <v>170034</v>
      </c>
      <c r="G7">
        <v>1298673</v>
      </c>
    </row>
    <row r="8" spans="1:12" x14ac:dyDescent="0.25">
      <c r="A8" t="s">
        <v>22</v>
      </c>
      <c r="B8">
        <v>6</v>
      </c>
      <c r="C8" t="s">
        <v>77</v>
      </c>
      <c r="D8" t="s">
        <v>492</v>
      </c>
      <c r="E8">
        <v>500000</v>
      </c>
      <c r="F8">
        <v>1250000</v>
      </c>
      <c r="G8">
        <v>500000</v>
      </c>
    </row>
    <row r="9" spans="1:12" x14ac:dyDescent="0.25">
      <c r="A9" t="s">
        <v>22</v>
      </c>
      <c r="B9">
        <v>9</v>
      </c>
      <c r="C9" t="s">
        <v>53</v>
      </c>
      <c r="D9" t="s">
        <v>492</v>
      </c>
      <c r="E9">
        <v>1350000</v>
      </c>
      <c r="F9">
        <v>750000</v>
      </c>
      <c r="G9">
        <v>750000</v>
      </c>
    </row>
    <row r="10" spans="1:12" x14ac:dyDescent="0.25">
      <c r="A10" t="s">
        <v>22</v>
      </c>
      <c r="B10">
        <v>10</v>
      </c>
      <c r="C10" t="s">
        <v>39</v>
      </c>
      <c r="D10" t="s">
        <v>493</v>
      </c>
      <c r="E10">
        <v>19888</v>
      </c>
      <c r="F10">
        <v>128777</v>
      </c>
      <c r="G10">
        <v>198882</v>
      </c>
    </row>
    <row r="11" spans="1:12" x14ac:dyDescent="0.25">
      <c r="A11" t="s">
        <v>22</v>
      </c>
      <c r="B11">
        <v>13</v>
      </c>
      <c r="C11" t="s">
        <v>496</v>
      </c>
      <c r="D11" t="s">
        <v>497</v>
      </c>
      <c r="E11">
        <v>12888</v>
      </c>
      <c r="F11">
        <v>1040000</v>
      </c>
      <c r="G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D1" workbookViewId="0">
      <selection activeCell="L2" sqref="L2:O5"/>
    </sheetView>
  </sheetViews>
  <sheetFormatPr defaultRowHeight="15" x14ac:dyDescent="0.25"/>
  <cols>
    <col min="1" max="1" width="13.5703125" bestFit="1" customWidth="1"/>
    <col min="2" max="2" width="14.85546875" bestFit="1" customWidth="1"/>
    <col min="3" max="3" width="31.5703125" bestFit="1" customWidth="1"/>
    <col min="4" max="4" width="15.85546875" bestFit="1" customWidth="1"/>
    <col min="5" max="5" width="18.7109375" bestFit="1" customWidth="1"/>
    <col min="6" max="6" width="14.28515625" bestFit="1" customWidth="1"/>
    <col min="7" max="7" width="25.28515625" customWidth="1"/>
    <col min="8" max="8" width="12.42578125" customWidth="1"/>
    <col min="9" max="9" width="25.7109375" bestFit="1" customWidth="1"/>
    <col min="12" max="12" width="10.85546875" customWidth="1"/>
    <col min="13" max="13" width="11" customWidth="1"/>
    <col min="14" max="14" width="12" customWidth="1"/>
    <col min="15" max="15" width="11.28515625" customWidth="1"/>
  </cols>
  <sheetData>
    <row r="1" spans="1:15" x14ac:dyDescent="0.25">
      <c r="A1" t="s">
        <v>0</v>
      </c>
      <c r="B1" t="s">
        <v>8</v>
      </c>
      <c r="C1" t="s">
        <v>9</v>
      </c>
      <c r="D1" t="s">
        <v>6</v>
      </c>
      <c r="E1" t="s">
        <v>498</v>
      </c>
      <c r="F1" t="s">
        <v>10</v>
      </c>
      <c r="G1" t="s">
        <v>11</v>
      </c>
      <c r="H1" t="s">
        <v>12</v>
      </c>
      <c r="I1" t="s">
        <v>13</v>
      </c>
    </row>
    <row r="2" spans="1:15" x14ac:dyDescent="0.25">
      <c r="A2" t="s">
        <v>17</v>
      </c>
      <c r="B2" t="s">
        <v>22</v>
      </c>
      <c r="C2" t="s">
        <v>33</v>
      </c>
      <c r="D2">
        <v>3</v>
      </c>
      <c r="E2" t="s">
        <v>499</v>
      </c>
      <c r="F2" t="s">
        <v>58</v>
      </c>
      <c r="G2">
        <v>139240</v>
      </c>
      <c r="H2" s="1">
        <v>43663</v>
      </c>
      <c r="I2" t="s">
        <v>500</v>
      </c>
      <c r="L2" t="s">
        <v>851</v>
      </c>
      <c r="M2" t="s">
        <v>28</v>
      </c>
      <c r="N2" t="s">
        <v>58</v>
      </c>
      <c r="O2" t="s">
        <v>23</v>
      </c>
    </row>
    <row r="3" spans="1:15" x14ac:dyDescent="0.25">
      <c r="A3" t="s">
        <v>17</v>
      </c>
      <c r="B3" t="s">
        <v>22</v>
      </c>
      <c r="C3" t="s">
        <v>33</v>
      </c>
      <c r="D3">
        <v>3</v>
      </c>
      <c r="E3" t="s">
        <v>499</v>
      </c>
      <c r="F3" t="s">
        <v>58</v>
      </c>
      <c r="G3">
        <v>139240</v>
      </c>
      <c r="H3" s="1">
        <v>43486</v>
      </c>
      <c r="I3" t="s">
        <v>500</v>
      </c>
      <c r="L3" t="s">
        <v>852</v>
      </c>
      <c r="M3">
        <f>SUM(Individual_Budget[New Budget])</f>
        <v>19673793</v>
      </c>
      <c r="N3">
        <f>SUM('Individual Budget'!K3)</f>
        <v>20083111</v>
      </c>
      <c r="O3">
        <f>SUM('Individual Budget'!L3)</f>
        <v>12319455</v>
      </c>
    </row>
    <row r="4" spans="1:15" x14ac:dyDescent="0.25">
      <c r="A4" t="s">
        <v>29</v>
      </c>
      <c r="B4" t="s">
        <v>22</v>
      </c>
      <c r="C4" t="s">
        <v>501</v>
      </c>
      <c r="D4">
        <v>1</v>
      </c>
      <c r="E4" t="s">
        <v>21</v>
      </c>
      <c r="F4" t="s">
        <v>23</v>
      </c>
      <c r="G4">
        <v>2200</v>
      </c>
      <c r="H4" s="1">
        <v>43819</v>
      </c>
      <c r="I4" t="s">
        <v>500</v>
      </c>
      <c r="L4" t="s">
        <v>853</v>
      </c>
      <c r="M4" s="5">
        <f ca="1">SUM(F15)</f>
        <v>3226195.1099999985</v>
      </c>
      <c r="N4" s="5">
        <f>SUM(F16)</f>
        <v>13041253.300000001</v>
      </c>
      <c r="O4" s="5">
        <f>SUM(F17)</f>
        <v>18507270.640000015</v>
      </c>
    </row>
    <row r="5" spans="1:15" x14ac:dyDescent="0.25">
      <c r="A5" t="s">
        <v>36</v>
      </c>
      <c r="B5" t="s">
        <v>22</v>
      </c>
      <c r="C5" t="s">
        <v>501</v>
      </c>
      <c r="D5">
        <v>1</v>
      </c>
      <c r="E5" t="s">
        <v>21</v>
      </c>
      <c r="F5" t="s">
        <v>23</v>
      </c>
      <c r="G5">
        <v>4500</v>
      </c>
      <c r="H5" s="1">
        <v>43490</v>
      </c>
      <c r="I5" t="s">
        <v>500</v>
      </c>
      <c r="L5" t="s">
        <v>854</v>
      </c>
      <c r="M5">
        <f>SUMIF(Invoice[[#All],[income_class]],Invoice!H2,Invoice[[#All],[Amount]])</f>
        <v>569815</v>
      </c>
      <c r="N5">
        <f>SUMIF(Invoice[[#All],[income_class]],Invoice!H5,Invoice[[#All],[Amount]])</f>
        <v>2853842</v>
      </c>
      <c r="O5">
        <f>SUMIF(Invoice[[#All],[income_class]],Invoice!H3,Invoice[[#All],[Amount]])</f>
        <v>8244310</v>
      </c>
    </row>
    <row r="6" spans="1:15" x14ac:dyDescent="0.25">
      <c r="A6" t="s">
        <v>41</v>
      </c>
      <c r="B6" t="s">
        <v>22</v>
      </c>
      <c r="C6" t="s">
        <v>33</v>
      </c>
      <c r="D6">
        <v>3</v>
      </c>
      <c r="E6" t="s">
        <v>499</v>
      </c>
      <c r="F6" t="s">
        <v>58</v>
      </c>
      <c r="G6">
        <v>118000</v>
      </c>
      <c r="H6" s="1">
        <v>43539</v>
      </c>
      <c r="I6" t="s">
        <v>500</v>
      </c>
    </row>
    <row r="7" spans="1:15" x14ac:dyDescent="0.25">
      <c r="A7" t="s">
        <v>45</v>
      </c>
      <c r="B7" t="s">
        <v>22</v>
      </c>
      <c r="C7" t="s">
        <v>501</v>
      </c>
      <c r="D7">
        <v>1</v>
      </c>
      <c r="E7" t="s">
        <v>21</v>
      </c>
      <c r="F7" t="s">
        <v>23</v>
      </c>
      <c r="G7">
        <v>2800</v>
      </c>
      <c r="H7" s="1">
        <v>43613</v>
      </c>
      <c r="I7" t="s">
        <v>500</v>
      </c>
    </row>
    <row r="8" spans="1:15" x14ac:dyDescent="0.25">
      <c r="A8" t="s">
        <v>49</v>
      </c>
      <c r="B8" t="s">
        <v>22</v>
      </c>
      <c r="C8" t="s">
        <v>501</v>
      </c>
      <c r="D8">
        <v>1</v>
      </c>
      <c r="E8" t="s">
        <v>21</v>
      </c>
      <c r="F8" t="s">
        <v>23</v>
      </c>
      <c r="G8">
        <v>3241</v>
      </c>
      <c r="H8" s="1">
        <v>43490</v>
      </c>
      <c r="I8" t="s">
        <v>500</v>
      </c>
    </row>
    <row r="9" spans="1:15" x14ac:dyDescent="0.25">
      <c r="A9" t="s">
        <v>51</v>
      </c>
      <c r="B9" t="s">
        <v>22</v>
      </c>
      <c r="C9" t="s">
        <v>35</v>
      </c>
      <c r="D9">
        <v>2</v>
      </c>
      <c r="E9" t="s">
        <v>27</v>
      </c>
      <c r="F9" t="s">
        <v>28</v>
      </c>
      <c r="G9">
        <v>100000</v>
      </c>
      <c r="H9" s="1">
        <v>43565</v>
      </c>
      <c r="I9" t="s">
        <v>500</v>
      </c>
    </row>
    <row r="10" spans="1:15" x14ac:dyDescent="0.25">
      <c r="A10" t="s">
        <v>55</v>
      </c>
      <c r="B10" t="s">
        <v>22</v>
      </c>
      <c r="C10" t="s">
        <v>501</v>
      </c>
      <c r="D10">
        <v>1</v>
      </c>
      <c r="E10" t="s">
        <v>21</v>
      </c>
      <c r="F10" t="s">
        <v>23</v>
      </c>
      <c r="G10">
        <v>5310</v>
      </c>
      <c r="H10" s="1">
        <v>43805</v>
      </c>
      <c r="I10" t="s">
        <v>500</v>
      </c>
    </row>
    <row r="13" spans="1:15" x14ac:dyDescent="0.25">
      <c r="D13" t="s">
        <v>500</v>
      </c>
      <c r="E13" t="s">
        <v>24</v>
      </c>
      <c r="F13" t="s">
        <v>853</v>
      </c>
      <c r="G13" t="s">
        <v>855</v>
      </c>
    </row>
    <row r="15" spans="1:15" x14ac:dyDescent="0.25">
      <c r="C15" s="4" t="s">
        <v>856</v>
      </c>
      <c r="D15">
        <f>SUMIF(Fees[income_class],"New",Fees[Amount])</f>
        <v>100000</v>
      </c>
      <c r="E15" s="5">
        <f ca="1">SUMIF(Brokearage[[#All],[income_class]],Brokearage!K3,Brokearage!L2:L29)</f>
        <v>3126195.1099999985</v>
      </c>
      <c r="F15" s="5">
        <f ca="1">D15+E15</f>
        <v>3226195.1099999985</v>
      </c>
      <c r="G15">
        <f>SUM('Individual Budget'!J3)</f>
        <v>19673793</v>
      </c>
    </row>
    <row r="16" spans="1:15" x14ac:dyDescent="0.25">
      <c r="C16" s="4" t="s">
        <v>857</v>
      </c>
      <c r="D16">
        <f>SUMIF(Fees[income_class],"Cross Sell",Fees[Amount])</f>
        <v>396480</v>
      </c>
      <c r="E16">
        <f>SUMIF(Brokearage[[#All],[income_class]],Brokearage!K18,Brokearage[[#All],[Amount]])</f>
        <v>12644773.300000001</v>
      </c>
      <c r="F16" s="5">
        <f>D16+E16</f>
        <v>13041253.300000001</v>
      </c>
      <c r="G16">
        <f>SUM('Individual Budget'!K3)</f>
        <v>20083111</v>
      </c>
    </row>
    <row r="17" spans="3:9" x14ac:dyDescent="0.25">
      <c r="C17" s="4" t="s">
        <v>23</v>
      </c>
      <c r="D17">
        <f>SUMIF(Fees[income_class],"Renewal",Fees[Amount])</f>
        <v>18051</v>
      </c>
      <c r="E17">
        <f>SUMIF(Brokearage[[#All],[income_class]],Brokearage!K2,Brokearage[[#All],[Amount]])</f>
        <v>18489219.640000015</v>
      </c>
      <c r="F17" s="5">
        <f>D17+E17</f>
        <v>18507270.640000015</v>
      </c>
      <c r="G17">
        <f>SUM('Individual Budget'!L3)</f>
        <v>12319455</v>
      </c>
    </row>
    <row r="20" spans="3:9" x14ac:dyDescent="0.25">
      <c r="G20" s="7" t="s">
        <v>861</v>
      </c>
      <c r="I20" s="7" t="s">
        <v>862</v>
      </c>
    </row>
    <row r="21" spans="3:9" x14ac:dyDescent="0.25">
      <c r="G21" s="8">
        <f ca="1">M4/M3</f>
        <v>0.16398439843298129</v>
      </c>
      <c r="I21" s="8">
        <f>M5/M3</f>
        <v>2.8963149098905329E-2</v>
      </c>
    </row>
    <row r="23" spans="3:9" x14ac:dyDescent="0.25">
      <c r="G23" s="7" t="s">
        <v>863</v>
      </c>
      <c r="I23" s="7" t="s">
        <v>864</v>
      </c>
    </row>
    <row r="24" spans="3:9" x14ac:dyDescent="0.25">
      <c r="G24" s="8">
        <f>N4/N3</f>
        <v>0.64936419960035074</v>
      </c>
      <c r="I24" s="8">
        <f>N5/N3</f>
        <v>0.14210158973876108</v>
      </c>
    </row>
    <row r="26" spans="3:9" x14ac:dyDescent="0.25">
      <c r="G26" s="7" t="s">
        <v>865</v>
      </c>
      <c r="I26" s="7" t="s">
        <v>866</v>
      </c>
    </row>
    <row r="27" spans="3:9" x14ac:dyDescent="0.25">
      <c r="G27" s="8">
        <f>O4/O3</f>
        <v>1.5022799823531168</v>
      </c>
      <c r="I27" s="8">
        <f>O5/O3</f>
        <v>0.66921061037196861</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2"/>
  <sheetViews>
    <sheetView topLeftCell="J1" workbookViewId="0"/>
  </sheetViews>
  <sheetFormatPr defaultRowHeight="15" x14ac:dyDescent="0.25"/>
  <cols>
    <col min="1" max="1" width="13.5703125" bestFit="1" customWidth="1"/>
    <col min="2" max="2" width="53.7109375" bestFit="1" customWidth="1"/>
    <col min="3" max="3" width="14.28515625" bestFit="1" customWidth="1"/>
    <col min="4" max="4" width="17.85546875" bestFit="1" customWidth="1"/>
    <col min="5" max="5" width="17.28515625" bestFit="1" customWidth="1"/>
    <col min="6" max="6" width="16.28515625" bestFit="1" customWidth="1"/>
    <col min="7" max="7" width="15.85546875" bestFit="1" customWidth="1"/>
    <col min="8" max="8" width="13.7109375" bestFit="1" customWidth="1"/>
    <col min="9" max="9" width="14.85546875" bestFit="1" customWidth="1"/>
    <col min="10" max="10" width="31.5703125" bestFit="1" customWidth="1"/>
    <col min="11" max="11" width="14.28515625" bestFit="1" customWidth="1"/>
    <col min="12" max="12" width="11" bestFit="1" customWidth="1"/>
    <col min="13" max="13" width="18.5703125" bestFit="1" customWidth="1"/>
    <col min="14" max="14" width="25.7109375" bestFit="1" customWidth="1"/>
    <col min="15" max="15" width="16" bestFit="1" customWidth="1"/>
    <col min="16" max="16" width="38.28515625" bestFit="1" customWidth="1"/>
    <col min="17" max="17" width="19.1406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25">
      <c r="A3" t="s">
        <v>26</v>
      </c>
      <c r="B3" t="s">
        <v>661</v>
      </c>
      <c r="C3" t="s">
        <v>19</v>
      </c>
      <c r="D3" s="1">
        <v>43586</v>
      </c>
      <c r="E3" s="1">
        <v>43951</v>
      </c>
      <c r="F3" t="s">
        <v>20</v>
      </c>
      <c r="G3">
        <v>2</v>
      </c>
      <c r="H3" t="s">
        <v>27</v>
      </c>
      <c r="I3" t="s">
        <v>22</v>
      </c>
      <c r="J3" t="s">
        <v>20</v>
      </c>
      <c r="K3" t="s">
        <v>28</v>
      </c>
      <c r="L3">
        <v>23590.71</v>
      </c>
      <c r="M3" s="1">
        <v>43586</v>
      </c>
      <c r="N3" t="s">
        <v>24</v>
      </c>
      <c r="O3" t="s">
        <v>25</v>
      </c>
      <c r="Q3" s="1">
        <v>43852</v>
      </c>
    </row>
    <row r="4" spans="1:17" x14ac:dyDescent="0.25">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25">
      <c r="A5" t="s">
        <v>29</v>
      </c>
      <c r="B5" t="s">
        <v>662</v>
      </c>
      <c r="C5" t="s">
        <v>19</v>
      </c>
      <c r="D5" s="1">
        <v>43721</v>
      </c>
      <c r="E5" s="1">
        <v>44086</v>
      </c>
      <c r="F5" t="s">
        <v>32</v>
      </c>
      <c r="G5">
        <v>1</v>
      </c>
      <c r="H5" t="s">
        <v>21</v>
      </c>
      <c r="I5" t="s">
        <v>22</v>
      </c>
      <c r="J5" t="s">
        <v>33</v>
      </c>
      <c r="K5" t="s">
        <v>23</v>
      </c>
      <c r="L5">
        <v>4975.41</v>
      </c>
      <c r="M5" s="1">
        <v>43721</v>
      </c>
      <c r="N5" t="s">
        <v>24</v>
      </c>
      <c r="O5" t="s">
        <v>23</v>
      </c>
      <c r="Q5" s="1">
        <v>43852</v>
      </c>
    </row>
    <row r="6" spans="1:17" x14ac:dyDescent="0.25">
      <c r="A6" t="s">
        <v>29</v>
      </c>
      <c r="B6" t="s">
        <v>663</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25">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25">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25">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25">
      <c r="A10" t="s">
        <v>45</v>
      </c>
      <c r="B10" t="s">
        <v>664</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25">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25">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25">
      <c r="A13" t="s">
        <v>45</v>
      </c>
      <c r="B13" t="s">
        <v>665</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25">
      <c r="A14" t="s">
        <v>49</v>
      </c>
      <c r="B14" t="s">
        <v>666</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25">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25">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25">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25">
      <c r="A18" t="s">
        <v>55</v>
      </c>
      <c r="B18" t="s">
        <v>667</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25">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25">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25">
      <c r="A21" t="s">
        <v>61</v>
      </c>
      <c r="B21" t="s">
        <v>668</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25">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25">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25">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25">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25">
      <c r="A26" t="s">
        <v>61</v>
      </c>
      <c r="B26" t="s">
        <v>669</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25">
      <c r="A27" t="s">
        <v>61</v>
      </c>
      <c r="B27" t="s">
        <v>670</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25">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25">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25">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25">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25">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25">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25">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25">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25">
      <c r="A36" t="s">
        <v>67</v>
      </c>
      <c r="B36" t="s">
        <v>671</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25">
      <c r="A37" t="s">
        <v>67</v>
      </c>
      <c r="B37" t="s">
        <v>672</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25">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25">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25">
      <c r="A40" t="s">
        <v>74</v>
      </c>
      <c r="B40" t="s">
        <v>671</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25">
      <c r="A41" t="s">
        <v>76</v>
      </c>
      <c r="B41" t="s">
        <v>673</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25">
      <c r="A42" t="s">
        <v>78</v>
      </c>
      <c r="B42" t="s">
        <v>674</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25">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25">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25">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25">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25">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25">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25">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25">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25">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25">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25">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25">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25">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25">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25">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25">
      <c r="A58" t="s">
        <v>91</v>
      </c>
      <c r="B58" t="s">
        <v>675</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25">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25">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25">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25">
      <c r="A62" t="s">
        <v>103</v>
      </c>
      <c r="B62" t="s">
        <v>676</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25">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25">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25">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25">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25">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25">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25">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25">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25">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25">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25">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25">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25">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25">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25">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25">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25">
      <c r="A79" t="s">
        <v>124</v>
      </c>
      <c r="B79" t="s">
        <v>677</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25">
      <c r="A80" t="s">
        <v>124</v>
      </c>
      <c r="B80" t="s">
        <v>678</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25">
      <c r="A81" t="s">
        <v>124</v>
      </c>
      <c r="B81" t="s">
        <v>678</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25">
      <c r="A82" t="s">
        <v>124</v>
      </c>
      <c r="B82" t="s">
        <v>678</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25">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25">
      <c r="A84" t="s">
        <v>124</v>
      </c>
      <c r="B84" t="s">
        <v>679</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25">
      <c r="A85" t="s">
        <v>124</v>
      </c>
      <c r="B85" t="s">
        <v>680</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25">
      <c r="A86" t="s">
        <v>124</v>
      </c>
      <c r="B86" t="s">
        <v>681</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25">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25">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25">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25">
      <c r="A90" t="s">
        <v>124</v>
      </c>
      <c r="B90" t="s">
        <v>682</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25">
      <c r="A91" t="s">
        <v>124</v>
      </c>
      <c r="B91" t="s">
        <v>682</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25">
      <c r="A92" t="s">
        <v>124</v>
      </c>
      <c r="B92" t="s">
        <v>683</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25">
      <c r="A93" t="s">
        <v>124</v>
      </c>
      <c r="B93" t="s">
        <v>683</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25">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25">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25">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25">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25">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25">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25">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25">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25">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25">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25">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25">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25">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25">
      <c r="A107" t="s">
        <v>124</v>
      </c>
      <c r="B107" t="s">
        <v>684</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25">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25">
      <c r="A109" t="s">
        <v>124</v>
      </c>
      <c r="B109" t="s">
        <v>685</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25">
      <c r="A110" t="s">
        <v>124</v>
      </c>
      <c r="B110" t="s">
        <v>686</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25">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25">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25">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25">
      <c r="A114" t="s">
        <v>135</v>
      </c>
      <c r="B114" t="s">
        <v>687</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25">
      <c r="A115" t="s">
        <v>135</v>
      </c>
      <c r="B115" t="s">
        <v>688</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25">
      <c r="A116" t="s">
        <v>135</v>
      </c>
      <c r="B116" t="s">
        <v>689</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25">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25">
      <c r="A118" t="s">
        <v>135</v>
      </c>
      <c r="B118" t="s">
        <v>690</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25">
      <c r="A119" t="s">
        <v>135</v>
      </c>
      <c r="B119" t="s">
        <v>690</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25">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25">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25">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25">
      <c r="A123" t="s">
        <v>135</v>
      </c>
      <c r="B123" t="s">
        <v>691</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25">
      <c r="A124" t="s">
        <v>135</v>
      </c>
      <c r="B124" t="s">
        <v>691</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25">
      <c r="A125" t="s">
        <v>135</v>
      </c>
      <c r="B125" t="s">
        <v>691</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25">
      <c r="A126" t="s">
        <v>135</v>
      </c>
      <c r="B126" t="s">
        <v>691</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25">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25">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25">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25">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25">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25">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25">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25">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25">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25">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25">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25">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25">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25">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25">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25">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25">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25">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25">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25">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25">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25">
      <c r="A148" t="s">
        <v>135</v>
      </c>
      <c r="B148" t="s">
        <v>692</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25">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25">
      <c r="A150" t="s">
        <v>135</v>
      </c>
      <c r="B150" t="s">
        <v>693</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25">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25">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25">
      <c r="A153" t="s">
        <v>135</v>
      </c>
      <c r="B153" t="s">
        <v>694</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25">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25">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25">
      <c r="A156" t="s">
        <v>135</v>
      </c>
      <c r="B156" t="s">
        <v>695</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25">
      <c r="A157" t="s">
        <v>135</v>
      </c>
      <c r="B157" t="s">
        <v>696</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25">
      <c r="A158" t="s">
        <v>135</v>
      </c>
      <c r="B158" t="s">
        <v>696</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25">
      <c r="A159" t="s">
        <v>135</v>
      </c>
      <c r="B159" t="s">
        <v>697</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25">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25">
      <c r="A161" t="s">
        <v>135</v>
      </c>
      <c r="B161" t="s">
        <v>698</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25">
      <c r="A162" t="s">
        <v>135</v>
      </c>
      <c r="B162" t="s">
        <v>699</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25">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25">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25">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25">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25">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25">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25">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25">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25">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25">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25">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25">
      <c r="A174" t="s">
        <v>135</v>
      </c>
      <c r="B174" t="s">
        <v>700</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25">
      <c r="A175" t="s">
        <v>135</v>
      </c>
      <c r="B175" t="s">
        <v>701</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25">
      <c r="A176" t="s">
        <v>135</v>
      </c>
      <c r="B176" t="s">
        <v>702</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25">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25">
      <c r="A178" t="s">
        <v>135</v>
      </c>
      <c r="B178" t="s">
        <v>703</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25">
      <c r="A179" t="s">
        <v>135</v>
      </c>
      <c r="B179" t="s">
        <v>703</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25">
      <c r="A180" t="s">
        <v>135</v>
      </c>
      <c r="B180" t="s">
        <v>703</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25">
      <c r="A181" t="s">
        <v>135</v>
      </c>
      <c r="B181" t="s">
        <v>703</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25">
      <c r="A182" t="s">
        <v>135</v>
      </c>
      <c r="B182" t="s">
        <v>703</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25">
      <c r="A183" t="s">
        <v>135</v>
      </c>
      <c r="B183" t="s">
        <v>704</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25">
      <c r="A184" t="s">
        <v>135</v>
      </c>
      <c r="B184" t="s">
        <v>705</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25">
      <c r="A185" t="s">
        <v>135</v>
      </c>
      <c r="B185" t="s">
        <v>706</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25">
      <c r="A186" t="s">
        <v>135</v>
      </c>
      <c r="B186" t="s">
        <v>706</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25">
      <c r="A187" t="s">
        <v>135</v>
      </c>
      <c r="B187" t="s">
        <v>707</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25">
      <c r="A188" t="s">
        <v>135</v>
      </c>
      <c r="B188" t="s">
        <v>707</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25">
      <c r="A189" t="s">
        <v>135</v>
      </c>
      <c r="B189" t="s">
        <v>708</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25">
      <c r="A190" t="s">
        <v>135</v>
      </c>
      <c r="B190" t="s">
        <v>708</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25">
      <c r="A191" t="s">
        <v>135</v>
      </c>
      <c r="B191" t="s">
        <v>709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25">
      <c r="A192" t="s">
        <v>135</v>
      </c>
      <c r="B192" t="s">
        <v>709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25">
      <c r="A193" t="s">
        <v>135</v>
      </c>
      <c r="B193" t="s">
        <v>710</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25">
      <c r="A194" t="s">
        <v>135</v>
      </c>
      <c r="B194" t="s">
        <v>710</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25">
      <c r="A195" t="s">
        <v>135</v>
      </c>
      <c r="B195" t="s">
        <v>710</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25">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25">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25">
      <c r="A198" t="s">
        <v>135</v>
      </c>
      <c r="B198" t="s">
        <v>711</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25">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25">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25">
      <c r="A201" t="s">
        <v>184</v>
      </c>
      <c r="B201" t="s">
        <v>712</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25">
      <c r="A202" t="s">
        <v>184</v>
      </c>
      <c r="B202" t="s">
        <v>713</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25">
      <c r="A203" t="s">
        <v>184</v>
      </c>
      <c r="B203" t="s">
        <v>714</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25">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25">
      <c r="A205" t="s">
        <v>184</v>
      </c>
      <c r="B205" t="s">
        <v>715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25">
      <c r="A206" t="s">
        <v>184</v>
      </c>
      <c r="B206" t="s">
        <v>715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25">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25">
      <c r="A208" t="s">
        <v>184</v>
      </c>
      <c r="B208" t="s">
        <v>716</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25">
      <c r="A209" t="s">
        <v>184</v>
      </c>
      <c r="B209" t="s">
        <v>717</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25">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25">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25">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25">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25">
      <c r="A214" t="s">
        <v>184</v>
      </c>
      <c r="B214" t="s">
        <v>718</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25">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25">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25">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25">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25">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25">
      <c r="A220" t="s">
        <v>184</v>
      </c>
      <c r="B220" t="s">
        <v>719</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25">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25">
      <c r="A222" t="s">
        <v>184</v>
      </c>
      <c r="B222" t="s">
        <v>720</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25">
      <c r="A223" t="s">
        <v>184</v>
      </c>
      <c r="B223" t="s">
        <v>721</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25">
      <c r="A224" t="s">
        <v>184</v>
      </c>
      <c r="B224" t="s">
        <v>722</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25">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25">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25">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25">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25">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25">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25">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25">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25">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25">
      <c r="A234" t="s">
        <v>184</v>
      </c>
      <c r="B234" t="s">
        <v>723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25">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25">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25">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25">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25">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25">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25">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25">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25">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25">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25">
      <c r="A245" t="s">
        <v>184</v>
      </c>
      <c r="B245" t="s">
        <v>724</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25">
      <c r="A246" t="s">
        <v>184</v>
      </c>
      <c r="B246" t="s">
        <v>725</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25">
      <c r="A247" t="s">
        <v>184</v>
      </c>
      <c r="B247" t="s">
        <v>726</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25">
      <c r="A248" t="s">
        <v>184</v>
      </c>
      <c r="B248" t="s">
        <v>727</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25">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25">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25">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25">
      <c r="A252" t="s">
        <v>184</v>
      </c>
      <c r="B252" t="s">
        <v>728</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25">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25">
      <c r="A254" t="s">
        <v>184</v>
      </c>
      <c r="B254" t="s">
        <v>729</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25">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25">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25">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25">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25">
      <c r="A259" t="s">
        <v>184</v>
      </c>
      <c r="B259" t="s">
        <v>730</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25">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25">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25">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25">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25">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25">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25">
      <c r="A266" t="s">
        <v>221</v>
      </c>
      <c r="B266" t="s">
        <v>731</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25">
      <c r="A267" t="s">
        <v>221</v>
      </c>
      <c r="B267" t="s">
        <v>732</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25">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25">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25">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25">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25">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25">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25">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25">
      <c r="A275" t="s">
        <v>221</v>
      </c>
      <c r="B275" t="s">
        <v>733</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25">
      <c r="A276" t="s">
        <v>221</v>
      </c>
      <c r="B276" t="s">
        <v>734</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25">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25">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25">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25">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25">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25">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25">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25">
      <c r="A284" t="s">
        <v>221</v>
      </c>
      <c r="B284" t="s">
        <v>735</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25">
      <c r="A285" t="s">
        <v>221</v>
      </c>
      <c r="B285" t="s">
        <v>736</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25">
      <c r="A286" t="s">
        <v>221</v>
      </c>
      <c r="B286" t="s">
        <v>737</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25">
      <c r="A287" t="s">
        <v>221</v>
      </c>
      <c r="B287" t="s">
        <v>738</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25">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25">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25">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25">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25">
      <c r="A292" t="s">
        <v>242</v>
      </c>
      <c r="B292" t="s">
        <v>739</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25">
      <c r="A293" t="s">
        <v>242</v>
      </c>
      <c r="B293" t="s">
        <v>740</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25">
      <c r="A294" t="s">
        <v>242</v>
      </c>
      <c r="B294" t="s">
        <v>740</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25">
      <c r="A295" t="s">
        <v>242</v>
      </c>
      <c r="B295" t="s">
        <v>707</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25">
      <c r="A296" t="s">
        <v>242</v>
      </c>
      <c r="B296" t="s">
        <v>741</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25">
      <c r="A297" t="s">
        <v>242</v>
      </c>
      <c r="B297" t="s">
        <v>742</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25">
      <c r="A298" t="s">
        <v>242</v>
      </c>
      <c r="B298" t="s">
        <v>742</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25">
      <c r="A299" t="s">
        <v>242</v>
      </c>
      <c r="B299" t="s">
        <v>742</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25">
      <c r="A300" t="s">
        <v>242</v>
      </c>
      <c r="B300" t="s">
        <v>743</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25">
      <c r="A301" t="s">
        <v>242</v>
      </c>
      <c r="B301" t="s">
        <v>744</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25">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25">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25">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25">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25">
      <c r="A306" t="s">
        <v>242</v>
      </c>
      <c r="B306" t="s">
        <v>745</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25">
      <c r="A307" t="s">
        <v>242</v>
      </c>
      <c r="B307" t="s">
        <v>746</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25">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25">
      <c r="A309" t="s">
        <v>242</v>
      </c>
      <c r="B309" t="s">
        <v>747</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25">
      <c r="A310" t="s">
        <v>242</v>
      </c>
      <c r="B310" t="s">
        <v>747</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25">
      <c r="A311" t="s">
        <v>242</v>
      </c>
      <c r="B311" t="s">
        <v>747</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25">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25">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25">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25">
      <c r="A315" t="s">
        <v>242</v>
      </c>
      <c r="B315" t="s">
        <v>748</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25">
      <c r="A316" t="s">
        <v>242</v>
      </c>
      <c r="B316" t="s">
        <v>749</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25">
      <c r="A317" t="s">
        <v>242</v>
      </c>
      <c r="B317" t="s">
        <v>749</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25">
      <c r="A318" t="s">
        <v>242</v>
      </c>
      <c r="B318" t="s">
        <v>750</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25">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25">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25">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25">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25">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25">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25">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25">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25">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25">
      <c r="A328" t="s">
        <v>242</v>
      </c>
      <c r="B328" t="s">
        <v>751</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25">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25">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25">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25">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25">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25">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25">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25">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25">
      <c r="A337" t="s">
        <v>242</v>
      </c>
      <c r="B337" t="s">
        <v>752</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25">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25">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25">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25">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25">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25">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25">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25">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25">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25">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25">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25">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25">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25">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25">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25">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25">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25">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25">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25">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25">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25">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25">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25">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25">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25">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25">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25">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25">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25">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25">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25">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25">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25">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25">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25">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25">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25">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25">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25">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25">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25">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25">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25">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25">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25">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25">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25">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25">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25">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25">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25">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25">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25">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25">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25">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25">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25">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25">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25">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25">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25">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25">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25">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25">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25">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25">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25">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25">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25">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25">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25">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25">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25">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25">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25">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25">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25">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25">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25">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25">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25">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25">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25">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25">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25">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25">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25">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25">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25">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25">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25">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25">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25">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25">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25">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25">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25">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25">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25">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25">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25">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25">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25">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25">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25">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25">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25">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25">
      <c r="A446" t="s">
        <v>242</v>
      </c>
      <c r="B446" t="s">
        <v>753</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25">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25">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25">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25">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25">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25">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25">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25">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25">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25">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25">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25">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25">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25">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25">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25">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25">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25">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25">
      <c r="A465" t="s">
        <v>292</v>
      </c>
      <c r="B465" t="s">
        <v>671</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25">
      <c r="A466" t="s">
        <v>292</v>
      </c>
      <c r="B466" t="s">
        <v>671</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25">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25">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25">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25">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25">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25">
      <c r="A472" t="s">
        <v>292</v>
      </c>
      <c r="B472" t="s">
        <v>671</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25">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25">
      <c r="A474" t="s">
        <v>292</v>
      </c>
      <c r="B474" t="s">
        <v>671</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25">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25">
      <c r="A476" t="s">
        <v>292</v>
      </c>
      <c r="B476" t="s">
        <v>671</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25">
      <c r="A477" t="s">
        <v>292</v>
      </c>
      <c r="B477" t="s">
        <v>671</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25">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25">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25">
      <c r="A480" t="s">
        <v>292</v>
      </c>
      <c r="B480" t="s">
        <v>754</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25">
      <c r="A481" t="s">
        <v>292</v>
      </c>
      <c r="B481" t="s">
        <v>755</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25">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25">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25">
      <c r="A484" t="s">
        <v>292</v>
      </c>
      <c r="B484" t="s">
        <v>671</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25">
      <c r="A485" t="s">
        <v>292</v>
      </c>
      <c r="B485" t="s">
        <v>756</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25">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25">
      <c r="A487" t="s">
        <v>292</v>
      </c>
      <c r="B487" t="s">
        <v>757</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25">
      <c r="A488" t="s">
        <v>292</v>
      </c>
      <c r="B488" t="s">
        <v>758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25">
      <c r="A489" t="s">
        <v>292</v>
      </c>
      <c r="B489" t="s">
        <v>758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25">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25">
      <c r="A491" t="s">
        <v>292</v>
      </c>
      <c r="B491" t="s">
        <v>758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25">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25">
      <c r="A493" t="s">
        <v>292</v>
      </c>
      <c r="B493" t="s">
        <v>759</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25">
      <c r="A494" t="s">
        <v>292</v>
      </c>
      <c r="B494" t="s">
        <v>760</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25">
      <c r="A495" t="s">
        <v>292</v>
      </c>
      <c r="B495" t="s">
        <v>761</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25">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25">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25">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25">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25">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25">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25">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25">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25">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25">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25">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25">
      <c r="A507" t="s">
        <v>292</v>
      </c>
      <c r="B507" t="s">
        <v>762</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25">
      <c r="A508" t="s">
        <v>292</v>
      </c>
      <c r="B508" t="s">
        <v>671</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25">
      <c r="A509" t="s">
        <v>292</v>
      </c>
      <c r="B509" t="s">
        <v>671</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25">
      <c r="A510" t="s">
        <v>292</v>
      </c>
      <c r="B510" t="s">
        <v>671</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25">
      <c r="A511" t="s">
        <v>292</v>
      </c>
      <c r="B511" t="s">
        <v>671</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25">
      <c r="A512" t="s">
        <v>292</v>
      </c>
      <c r="B512" t="s">
        <v>763</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25">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25">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25">
      <c r="A515" t="s">
        <v>323</v>
      </c>
      <c r="B515" t="s">
        <v>764</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25">
      <c r="A516" t="s">
        <v>323</v>
      </c>
      <c r="B516" t="s">
        <v>764</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25">
      <c r="A517" t="s">
        <v>323</v>
      </c>
      <c r="B517" t="s">
        <v>765</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25">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25">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25">
      <c r="A520" t="s">
        <v>323</v>
      </c>
      <c r="B520" t="s">
        <v>766</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25">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25">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25">
      <c r="A523" t="s">
        <v>323</v>
      </c>
      <c r="B523" t="s">
        <v>767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25">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25">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25">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25">
      <c r="A527" t="s">
        <v>323</v>
      </c>
      <c r="B527" t="s">
        <v>768</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25">
      <c r="A528" t="s">
        <v>323</v>
      </c>
      <c r="B528" t="s">
        <v>769</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25">
      <c r="A529" t="s">
        <v>323</v>
      </c>
      <c r="B529" t="s">
        <v>770</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25">
      <c r="A530" t="s">
        <v>323</v>
      </c>
      <c r="B530" t="s">
        <v>770</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25">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25">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25">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25">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25">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25">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25">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25">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25">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25">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25">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25">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25">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25">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25">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25">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25">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25">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25">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25">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25">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25">
      <c r="A552" t="s">
        <v>323</v>
      </c>
      <c r="B552" t="s">
        <v>771</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25">
      <c r="A553" t="s">
        <v>323</v>
      </c>
      <c r="B553" t="s">
        <v>772</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25">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25">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25">
      <c r="A556" t="s">
        <v>323</v>
      </c>
      <c r="B556" t="s">
        <v>773</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25">
      <c r="A557" t="s">
        <v>323</v>
      </c>
      <c r="B557" t="s">
        <v>773</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25">
      <c r="A558" t="s">
        <v>323</v>
      </c>
      <c r="B558" t="s">
        <v>773</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25">
      <c r="A559" t="s">
        <v>323</v>
      </c>
      <c r="B559" t="s">
        <v>774</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25">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25">
      <c r="A561" t="s">
        <v>323</v>
      </c>
      <c r="B561" t="s">
        <v>774</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25">
      <c r="A562" t="s">
        <v>323</v>
      </c>
      <c r="B562" t="s">
        <v>774</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25">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25">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25">
      <c r="A565" t="s">
        <v>323</v>
      </c>
      <c r="B565" t="s">
        <v>775</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25">
      <c r="A566" t="s">
        <v>323</v>
      </c>
      <c r="B566" t="s">
        <v>775</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25">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25">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25">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25">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25">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25">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25">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25">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25">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25">
      <c r="A576" t="s">
        <v>323</v>
      </c>
      <c r="B576" t="s">
        <v>776</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25">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25">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25">
      <c r="A579" t="s">
        <v>323</v>
      </c>
      <c r="B579" t="s">
        <v>777</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25">
      <c r="A580" t="s">
        <v>323</v>
      </c>
      <c r="B580" t="s">
        <v>777</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25">
      <c r="A581" t="s">
        <v>323</v>
      </c>
      <c r="B581" t="s">
        <v>777</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25">
      <c r="A582" t="s">
        <v>323</v>
      </c>
      <c r="B582" t="s">
        <v>777</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25">
      <c r="A583" t="s">
        <v>323</v>
      </c>
      <c r="B583" t="s">
        <v>777</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25">
      <c r="A584" t="s">
        <v>323</v>
      </c>
      <c r="B584" t="s">
        <v>777</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25">
      <c r="A585" t="s">
        <v>323</v>
      </c>
      <c r="B585" t="s">
        <v>777</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25">
      <c r="A586" t="s">
        <v>323</v>
      </c>
      <c r="B586" t="s">
        <v>777</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25">
      <c r="A587" t="s">
        <v>323</v>
      </c>
      <c r="B587" t="s">
        <v>777</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25">
      <c r="A588" t="s">
        <v>323</v>
      </c>
      <c r="B588" t="s">
        <v>777</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25">
      <c r="A589" t="s">
        <v>323</v>
      </c>
      <c r="B589" t="s">
        <v>777</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25">
      <c r="A590" t="s">
        <v>323</v>
      </c>
      <c r="B590" t="s">
        <v>777</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25">
      <c r="A591" t="s">
        <v>323</v>
      </c>
      <c r="B591" t="s">
        <v>777</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25">
      <c r="A592" t="s">
        <v>323</v>
      </c>
      <c r="B592" t="s">
        <v>778</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25">
      <c r="A593" t="s">
        <v>323</v>
      </c>
      <c r="B593" t="s">
        <v>779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25">
      <c r="A594" t="s">
        <v>323</v>
      </c>
      <c r="B594" t="s">
        <v>780</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25">
      <c r="A595" t="s">
        <v>323</v>
      </c>
      <c r="B595" t="s">
        <v>780</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25">
      <c r="A596" t="s">
        <v>323</v>
      </c>
      <c r="B596" t="s">
        <v>780</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25">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25">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25">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25">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25">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25">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25">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25">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25">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25">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25">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25">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25">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25">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25">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25">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25">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25">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25">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25">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25">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25">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25">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25">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25">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25">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25">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25">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25">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25">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25">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25">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25">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25">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25">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25">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25">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25">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25">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25">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25">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25">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25">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25">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25">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25">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25">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25">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25">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25">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25">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25">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25">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25">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25">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25">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25">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25">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25">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25">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25">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25">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25">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25">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25">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25">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25">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25">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25">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25">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25">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25">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25">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25">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25">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25">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25">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25">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25">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25">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25">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25">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25">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25">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25">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25">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25">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25">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25">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25">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25">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25">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25">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25">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25">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25">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25">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25">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25">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25">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25">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25">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25">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25">
      <c r="A700" t="s">
        <v>323</v>
      </c>
      <c r="B700" t="s">
        <v>781</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25">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25">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25">
      <c r="A703" t="s">
        <v>323</v>
      </c>
      <c r="B703" t="s">
        <v>782</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25">
      <c r="A704" t="s">
        <v>323</v>
      </c>
      <c r="B704" t="s">
        <v>783</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25">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25">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25">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25">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25">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25">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25">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25">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25">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25">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25">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25">
      <c r="A716" t="s">
        <v>323</v>
      </c>
      <c r="B716" t="s">
        <v>784</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25">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25">
      <c r="A718" t="s">
        <v>323</v>
      </c>
      <c r="B718" t="s">
        <v>785</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25">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25">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25">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25">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25">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25">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25">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25">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25">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25">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25">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25">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25">
      <c r="A731" t="s">
        <v>323</v>
      </c>
      <c r="B731" t="s">
        <v>786</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25">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25">
      <c r="A733" t="s">
        <v>323</v>
      </c>
      <c r="B733" t="s">
        <v>787</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25">
      <c r="A734" t="s">
        <v>323</v>
      </c>
      <c r="B734" t="s">
        <v>787</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25">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25">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25">
      <c r="A737" t="s">
        <v>402</v>
      </c>
      <c r="B737" t="s">
        <v>788</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25">
      <c r="A738" t="s">
        <v>402</v>
      </c>
      <c r="B738" t="s">
        <v>789</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25">
      <c r="A739" t="s">
        <v>402</v>
      </c>
      <c r="B739" t="s">
        <v>790</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25">
      <c r="A740" t="s">
        <v>402</v>
      </c>
      <c r="B740" t="s">
        <v>791</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25">
      <c r="A741" t="s">
        <v>402</v>
      </c>
      <c r="B741" t="s">
        <v>792</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25">
      <c r="A742" t="s">
        <v>402</v>
      </c>
      <c r="B742" t="s">
        <v>793</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25">
      <c r="A743" t="s">
        <v>402</v>
      </c>
      <c r="B743" t="s">
        <v>794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25">
      <c r="A744" t="s">
        <v>402</v>
      </c>
      <c r="B744" t="s">
        <v>795</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25">
      <c r="A745" t="s">
        <v>402</v>
      </c>
      <c r="B745" t="s">
        <v>790</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25">
      <c r="A746" t="s">
        <v>402</v>
      </c>
      <c r="B746" t="s">
        <v>777</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25">
      <c r="A747" t="s">
        <v>402</v>
      </c>
      <c r="B747" t="s">
        <v>796</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25">
      <c r="A748" t="s">
        <v>402</v>
      </c>
      <c r="B748" t="s">
        <v>796</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25">
      <c r="A749" t="s">
        <v>402</v>
      </c>
      <c r="B749" t="s">
        <v>796</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25">
      <c r="A750" t="s">
        <v>402</v>
      </c>
      <c r="B750" t="s">
        <v>796</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25">
      <c r="A751" t="s">
        <v>402</v>
      </c>
      <c r="B751" t="s">
        <v>709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25">
      <c r="A752" t="s">
        <v>402</v>
      </c>
      <c r="B752" t="s">
        <v>709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25">
      <c r="A753" t="s">
        <v>402</v>
      </c>
      <c r="B753" t="s">
        <v>709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25">
      <c r="A754" t="s">
        <v>402</v>
      </c>
      <c r="B754" t="s">
        <v>709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25">
      <c r="A755" t="s">
        <v>402</v>
      </c>
      <c r="B755" t="s">
        <v>709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25">
      <c r="A756" t="s">
        <v>402</v>
      </c>
      <c r="B756" t="s">
        <v>709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25">
      <c r="A757" t="s">
        <v>402</v>
      </c>
      <c r="B757" t="s">
        <v>709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25">
      <c r="A758" t="s">
        <v>402</v>
      </c>
      <c r="B758" t="s">
        <v>709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25">
      <c r="A759" t="s">
        <v>402</v>
      </c>
      <c r="B759" t="s">
        <v>709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25">
      <c r="A760" t="s">
        <v>402</v>
      </c>
      <c r="B760" t="s">
        <v>709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25">
      <c r="A761" t="s">
        <v>402</v>
      </c>
      <c r="B761" t="s">
        <v>709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25">
      <c r="A762" t="s">
        <v>402</v>
      </c>
      <c r="B762" t="s">
        <v>709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25">
      <c r="A763" t="s">
        <v>402</v>
      </c>
      <c r="B763" t="s">
        <v>709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25">
      <c r="A764" t="s">
        <v>402</v>
      </c>
      <c r="B764" t="s">
        <v>797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25">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25">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25">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25">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25">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25">
      <c r="A770" t="s">
        <v>402</v>
      </c>
      <c r="B770" t="s">
        <v>798</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25">
      <c r="A771" t="s">
        <v>402</v>
      </c>
      <c r="B771" t="s">
        <v>799</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25">
      <c r="A772" t="s">
        <v>402</v>
      </c>
      <c r="B772" t="s">
        <v>799</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25">
      <c r="A773" t="s">
        <v>402</v>
      </c>
      <c r="B773" t="s">
        <v>799</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25">
      <c r="A774" t="s">
        <v>402</v>
      </c>
      <c r="B774" t="s">
        <v>800</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25">
      <c r="A775" t="s">
        <v>402</v>
      </c>
      <c r="B775" t="s">
        <v>801</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25">
      <c r="A776" t="s">
        <v>402</v>
      </c>
      <c r="B776" t="s">
        <v>802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25">
      <c r="A777" t="s">
        <v>402</v>
      </c>
      <c r="B777" t="s">
        <v>803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25">
      <c r="A778" t="s">
        <v>402</v>
      </c>
      <c r="B778" t="s">
        <v>795</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25">
      <c r="A779" t="s">
        <v>402</v>
      </c>
      <c r="B779" t="s">
        <v>710</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25">
      <c r="A780" t="s">
        <v>402</v>
      </c>
      <c r="B780" t="s">
        <v>710</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25">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25">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25">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25">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25">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25">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25">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25">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25">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25">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25">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25">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25">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25">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25">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25">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25">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25">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25">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25">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25">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25">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25">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25">
      <c r="A804" t="s">
        <v>402</v>
      </c>
      <c r="B804" t="s">
        <v>804</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25">
      <c r="A805" t="s">
        <v>402</v>
      </c>
      <c r="B805" t="s">
        <v>796</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25">
      <c r="A806" t="s">
        <v>402</v>
      </c>
      <c r="B806" t="s">
        <v>709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25">
      <c r="A807" t="s">
        <v>402</v>
      </c>
      <c r="B807" t="s">
        <v>710</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25">
      <c r="A808" t="s">
        <v>402</v>
      </c>
      <c r="B808" t="s">
        <v>710</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25">
      <c r="A809" t="s">
        <v>402</v>
      </c>
      <c r="B809" t="s">
        <v>710</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25">
      <c r="A810" t="s">
        <v>402</v>
      </c>
      <c r="B810" t="s">
        <v>710</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25">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25">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25">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25">
      <c r="A814" t="s">
        <v>402</v>
      </c>
      <c r="B814" t="s">
        <v>805</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25">
      <c r="A815" t="s">
        <v>402</v>
      </c>
      <c r="B815" t="s">
        <v>806</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25">
      <c r="A816" t="s">
        <v>402</v>
      </c>
      <c r="B816" t="s">
        <v>807</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25">
      <c r="A817" t="s">
        <v>402</v>
      </c>
      <c r="B817" t="s">
        <v>808</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25">
      <c r="A818" t="s">
        <v>402</v>
      </c>
      <c r="B818" t="s">
        <v>809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25">
      <c r="A819" t="s">
        <v>402</v>
      </c>
      <c r="B819" t="s">
        <v>810</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25">
      <c r="A820" t="s">
        <v>402</v>
      </c>
      <c r="B820" t="s">
        <v>811</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25">
      <c r="A821" t="s">
        <v>402</v>
      </c>
      <c r="B821" t="s">
        <v>812</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25">
      <c r="A822" t="s">
        <v>402</v>
      </c>
      <c r="B822" t="s">
        <v>813</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25">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25">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25">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25">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25">
      <c r="A827" t="s">
        <v>402</v>
      </c>
      <c r="B827" t="s">
        <v>814</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25">
      <c r="A828" t="s">
        <v>402</v>
      </c>
      <c r="B828" t="s">
        <v>815</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25">
      <c r="A829" t="s">
        <v>402</v>
      </c>
      <c r="B829" t="s">
        <v>816</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25">
      <c r="A830" t="s">
        <v>402</v>
      </c>
      <c r="B830" t="s">
        <v>817</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25">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25">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25">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25">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25">
      <c r="A835" t="s">
        <v>402</v>
      </c>
      <c r="B835" t="s">
        <v>818</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25">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25">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25">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25">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25">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25">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25">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25">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25">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25">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25">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25">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25">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25">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25">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25">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25">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25">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25">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25">
      <c r="A855" t="s">
        <v>402</v>
      </c>
      <c r="B855" t="s">
        <v>819</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25">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25">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25">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25">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25">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25">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25">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25">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25">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25">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25">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25">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25">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25">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25">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25">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25">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25">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25">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25">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25">
      <c r="A876" t="s">
        <v>402</v>
      </c>
      <c r="B876" t="s">
        <v>820</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25">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25">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25">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25">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25">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25">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25">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25">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25">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25">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25">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25">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25">
      <c r="A889" t="s">
        <v>402</v>
      </c>
      <c r="B889" t="s">
        <v>821</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25">
      <c r="A890" t="s">
        <v>402</v>
      </c>
      <c r="B890" t="s">
        <v>822</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25">
      <c r="A891" t="s">
        <v>402</v>
      </c>
      <c r="B891" t="s">
        <v>822</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25">
      <c r="A892" t="s">
        <v>402</v>
      </c>
      <c r="B892" t="s">
        <v>822</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25">
      <c r="A893" t="s">
        <v>402</v>
      </c>
      <c r="B893" t="s">
        <v>822</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25">
      <c r="A894" t="s">
        <v>402</v>
      </c>
      <c r="B894" t="s">
        <v>822</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25">
      <c r="A895" t="s">
        <v>402</v>
      </c>
      <c r="B895" t="s">
        <v>823</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25">
      <c r="A896" t="s">
        <v>402</v>
      </c>
      <c r="B896" t="s">
        <v>824</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25">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25">
      <c r="A898" t="s">
        <v>402</v>
      </c>
      <c r="B898" t="s">
        <v>825</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25">
      <c r="A899" t="s">
        <v>402</v>
      </c>
      <c r="B899" t="s">
        <v>826</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25">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25">
      <c r="A901" t="s">
        <v>402</v>
      </c>
      <c r="B901" t="s">
        <v>827</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25">
      <c r="A902" t="s">
        <v>402</v>
      </c>
      <c r="B902" t="s">
        <v>828</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25">
      <c r="A903" t="s">
        <v>402</v>
      </c>
      <c r="B903" t="s">
        <v>829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25">
      <c r="A904" t="s">
        <v>402</v>
      </c>
      <c r="B904" t="s">
        <v>830</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25">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25">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25">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25">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25">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25">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25">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25">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25">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25">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25">
      <c r="A915" t="s">
        <v>468</v>
      </c>
      <c r="B915" t="s">
        <v>831</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25">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25">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25">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25">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25">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25">
      <c r="A921" t="s">
        <v>468</v>
      </c>
      <c r="B921" t="s">
        <v>832</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25">
      <c r="A922" t="s">
        <v>468</v>
      </c>
      <c r="B922" t="s">
        <v>832</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25">
      <c r="A923" t="s">
        <v>468</v>
      </c>
      <c r="B923" t="s">
        <v>832</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25">
      <c r="A924" t="s">
        <v>468</v>
      </c>
      <c r="B924" t="s">
        <v>833</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25">
      <c r="A925" t="s">
        <v>468</v>
      </c>
      <c r="B925" t="s">
        <v>834</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25">
      <c r="A926" t="s">
        <v>468</v>
      </c>
      <c r="B926" t="s">
        <v>835</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25">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25">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25">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25">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25">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25">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25">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25">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25">
      <c r="A935" t="s">
        <v>468</v>
      </c>
      <c r="B935" t="s">
        <v>836</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25">
      <c r="A936" t="s">
        <v>468</v>
      </c>
      <c r="B936" t="s">
        <v>837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25">
      <c r="A937" t="s">
        <v>468</v>
      </c>
      <c r="B937" t="s">
        <v>838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25">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25">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25">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25">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25">
      <c r="A942" t="s">
        <v>468</v>
      </c>
      <c r="B942" t="s">
        <v>839</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25">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25">
      <c r="A944" t="s">
        <v>468</v>
      </c>
      <c r="B944" t="s">
        <v>840</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25">
      <c r="A945" t="s">
        <v>468</v>
      </c>
      <c r="B945" t="s">
        <v>840</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25">
      <c r="A946" t="s">
        <v>468</v>
      </c>
      <c r="B946" t="s">
        <v>841</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25">
      <c r="A947" t="s">
        <v>468</v>
      </c>
      <c r="B947" t="s">
        <v>841</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25">
      <c r="A948" t="s">
        <v>468</v>
      </c>
      <c r="B948" t="s">
        <v>841</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25">
      <c r="A949" t="s">
        <v>468</v>
      </c>
      <c r="B949" t="s">
        <v>841</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25">
      <c r="A950" t="s">
        <v>468</v>
      </c>
      <c r="B950" t="s">
        <v>842</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25">
      <c r="A951" t="s">
        <v>468</v>
      </c>
      <c r="B951" t="s">
        <v>842</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25">
      <c r="A952" t="s">
        <v>468</v>
      </c>
      <c r="B952" t="s">
        <v>843</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25">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25">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25">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25">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25">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25">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25">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25">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25">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25">
      <c r="A962" t="s">
        <v>468</v>
      </c>
      <c r="B962" t="s">
        <v>844</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workbookViewId="0">
      <selection activeCell="K24" sqref="K24"/>
    </sheetView>
  </sheetViews>
  <sheetFormatPr defaultRowHeight="15" x14ac:dyDescent="0.25"/>
  <cols>
    <col min="1" max="1" width="22.7109375" bestFit="1" customWidth="1"/>
    <col min="2" max="2" width="15.5703125" bestFit="1" customWidth="1"/>
    <col min="3" max="3" width="4.7109375" bestFit="1" customWidth="1"/>
    <col min="4" max="4" width="4.28515625" bestFit="1" customWidth="1"/>
    <col min="5" max="5" width="8.140625" bestFit="1" customWidth="1"/>
    <col min="6" max="6" width="10.7109375" bestFit="1" customWidth="1"/>
  </cols>
  <sheetData>
    <row r="2" spans="1:6" x14ac:dyDescent="0.25">
      <c r="A2" s="2" t="s">
        <v>848</v>
      </c>
      <c r="B2" s="2" t="s">
        <v>849</v>
      </c>
    </row>
    <row r="3" spans="1:6" x14ac:dyDescent="0.25">
      <c r="A3" s="2" t="s">
        <v>846</v>
      </c>
      <c r="B3" t="s">
        <v>58</v>
      </c>
      <c r="C3" t="s">
        <v>28</v>
      </c>
      <c r="D3" t="s">
        <v>845</v>
      </c>
      <c r="E3" t="s">
        <v>23</v>
      </c>
      <c r="F3" t="s">
        <v>847</v>
      </c>
    </row>
    <row r="4" spans="1:6" x14ac:dyDescent="0.25">
      <c r="A4" s="3" t="s">
        <v>504</v>
      </c>
      <c r="C4">
        <v>1</v>
      </c>
      <c r="F4">
        <v>1</v>
      </c>
    </row>
    <row r="5" spans="1:6" x14ac:dyDescent="0.25">
      <c r="A5" s="3" t="s">
        <v>39</v>
      </c>
      <c r="B5">
        <v>2</v>
      </c>
      <c r="F5">
        <v>2</v>
      </c>
    </row>
    <row r="6" spans="1:6" x14ac:dyDescent="0.25">
      <c r="A6" s="3" t="s">
        <v>509</v>
      </c>
      <c r="D6">
        <v>1</v>
      </c>
      <c r="E6">
        <v>3</v>
      </c>
      <c r="F6">
        <v>4</v>
      </c>
    </row>
    <row r="7" spans="1:6" x14ac:dyDescent="0.25">
      <c r="A7" s="3" t="s">
        <v>27</v>
      </c>
      <c r="B7">
        <v>10</v>
      </c>
      <c r="F7">
        <v>10</v>
      </c>
    </row>
    <row r="8" spans="1:6" x14ac:dyDescent="0.25">
      <c r="A8" s="3" t="s">
        <v>506</v>
      </c>
      <c r="C8">
        <v>7</v>
      </c>
      <c r="E8">
        <v>3</v>
      </c>
      <c r="F8">
        <v>10</v>
      </c>
    </row>
    <row r="9" spans="1:6" x14ac:dyDescent="0.25">
      <c r="A9" s="3" t="s">
        <v>510</v>
      </c>
      <c r="C9">
        <v>8</v>
      </c>
      <c r="D9">
        <v>4</v>
      </c>
      <c r="F9">
        <v>12</v>
      </c>
    </row>
    <row r="10" spans="1:6" x14ac:dyDescent="0.25">
      <c r="A10" s="3" t="s">
        <v>21</v>
      </c>
      <c r="B10">
        <v>19</v>
      </c>
      <c r="F10">
        <v>19</v>
      </c>
    </row>
    <row r="11" spans="1:6" x14ac:dyDescent="0.25">
      <c r="A11" s="3" t="s">
        <v>56</v>
      </c>
      <c r="B11">
        <v>20</v>
      </c>
      <c r="F11">
        <v>20</v>
      </c>
    </row>
    <row r="12" spans="1:6" x14ac:dyDescent="0.25">
      <c r="A12" s="3" t="s">
        <v>496</v>
      </c>
      <c r="B12">
        <v>12</v>
      </c>
      <c r="E12">
        <v>15</v>
      </c>
      <c r="F12">
        <v>27</v>
      </c>
    </row>
    <row r="13" spans="1:6" x14ac:dyDescent="0.25">
      <c r="A13" s="3" t="s">
        <v>507</v>
      </c>
      <c r="D13">
        <v>18</v>
      </c>
      <c r="E13">
        <v>18</v>
      </c>
      <c r="F13">
        <v>36</v>
      </c>
    </row>
    <row r="14" spans="1:6" x14ac:dyDescent="0.25">
      <c r="A14" s="3" t="s">
        <v>505</v>
      </c>
      <c r="D14">
        <v>5</v>
      </c>
      <c r="E14">
        <v>58</v>
      </c>
      <c r="F14">
        <v>63</v>
      </c>
    </row>
    <row r="15" spans="1:6" x14ac:dyDescent="0.25">
      <c r="A15" s="3" t="s">
        <v>847</v>
      </c>
      <c r="B15">
        <v>63</v>
      </c>
      <c r="C15">
        <v>16</v>
      </c>
      <c r="D15">
        <v>28</v>
      </c>
      <c r="E15">
        <v>97</v>
      </c>
      <c r="F15">
        <v>204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election activeCell="A2" sqref="A2"/>
    </sheetView>
  </sheetViews>
  <sheetFormatPr defaultRowHeight="15" x14ac:dyDescent="0.25"/>
  <cols>
    <col min="1" max="1" width="18" customWidth="1"/>
    <col min="2" max="2" width="19.42578125" customWidth="1"/>
  </cols>
  <sheetData>
    <row r="2" spans="1:2" x14ac:dyDescent="0.25">
      <c r="A2" s="2" t="s">
        <v>846</v>
      </c>
      <c r="B2" t="s">
        <v>870</v>
      </c>
    </row>
    <row r="3" spans="1:2" x14ac:dyDescent="0.25">
      <c r="A3" s="3" t="s">
        <v>594</v>
      </c>
      <c r="B3" s="9">
        <v>100000</v>
      </c>
    </row>
    <row r="4" spans="1:2" x14ac:dyDescent="0.25">
      <c r="A4" s="3" t="s">
        <v>583</v>
      </c>
      <c r="B4" s="9">
        <v>350000</v>
      </c>
    </row>
    <row r="5" spans="1:2" x14ac:dyDescent="0.25">
      <c r="A5" s="3" t="s">
        <v>581</v>
      </c>
      <c r="B5" s="9">
        <v>100000</v>
      </c>
    </row>
    <row r="6" spans="1:2" x14ac:dyDescent="0.25">
      <c r="A6" s="3" t="s">
        <v>588</v>
      </c>
      <c r="B6" s="9">
        <v>300000</v>
      </c>
    </row>
    <row r="7" spans="1:2" x14ac:dyDescent="0.25">
      <c r="A7" s="3" t="s">
        <v>603</v>
      </c>
      <c r="B7" s="9">
        <v>250000</v>
      </c>
    </row>
    <row r="8" spans="1:2" x14ac:dyDescent="0.25">
      <c r="A8" s="3" t="s">
        <v>847</v>
      </c>
      <c r="B8" s="9">
        <v>1100000</v>
      </c>
    </row>
    <row r="13" spans="1:2" x14ac:dyDescent="0.25">
      <c r="A13" s="2" t="s">
        <v>846</v>
      </c>
      <c r="B13" t="s">
        <v>870</v>
      </c>
    </row>
    <row r="14" spans="1:2" x14ac:dyDescent="0.25">
      <c r="A14" s="3" t="s">
        <v>603</v>
      </c>
      <c r="B14" s="14">
        <v>250000</v>
      </c>
    </row>
    <row r="15" spans="1:2" x14ac:dyDescent="0.25">
      <c r="A15" s="3" t="s">
        <v>588</v>
      </c>
      <c r="B15" s="14">
        <v>300000</v>
      </c>
    </row>
    <row r="16" spans="1:2" x14ac:dyDescent="0.25">
      <c r="A16" s="3" t="s">
        <v>581</v>
      </c>
      <c r="B16" s="14">
        <v>100000</v>
      </c>
    </row>
    <row r="17" spans="1:2" x14ac:dyDescent="0.25">
      <c r="A17" s="3" t="s">
        <v>583</v>
      </c>
      <c r="B17" s="14">
        <v>350000</v>
      </c>
    </row>
    <row r="18" spans="1:2" x14ac:dyDescent="0.25">
      <c r="A18" s="3" t="s">
        <v>594</v>
      </c>
      <c r="B18" s="14">
        <v>100000</v>
      </c>
    </row>
    <row r="19" spans="1:2" x14ac:dyDescent="0.25">
      <c r="A19" s="3" t="s">
        <v>847</v>
      </c>
      <c r="B19" s="14">
        <v>1100000</v>
      </c>
    </row>
    <row r="26" spans="1:2" x14ac:dyDescent="0.25">
      <c r="A26" s="2" t="s">
        <v>846</v>
      </c>
      <c r="B26" t="s">
        <v>872</v>
      </c>
    </row>
    <row r="27" spans="1:2" x14ac:dyDescent="0.25">
      <c r="A27" s="3" t="s">
        <v>38</v>
      </c>
      <c r="B27" s="14">
        <v>5</v>
      </c>
    </row>
    <row r="28" spans="1:2" x14ac:dyDescent="0.25">
      <c r="A28" s="3" t="s">
        <v>133</v>
      </c>
      <c r="B28" s="14">
        <v>3</v>
      </c>
    </row>
    <row r="29" spans="1:2" x14ac:dyDescent="0.25">
      <c r="A29" s="3" t="s">
        <v>35</v>
      </c>
      <c r="B29" s="14">
        <v>2</v>
      </c>
    </row>
    <row r="30" spans="1:2" x14ac:dyDescent="0.25">
      <c r="A30" s="3" t="s">
        <v>34</v>
      </c>
      <c r="B30" s="14">
        <v>1</v>
      </c>
    </row>
    <row r="31" spans="1:2" x14ac:dyDescent="0.25">
      <c r="A31" s="3" t="s">
        <v>847</v>
      </c>
      <c r="B31" s="14">
        <v>11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
  <sheetViews>
    <sheetView topLeftCell="A4" workbookViewId="0">
      <selection activeCell="A3" sqref="A3:B29"/>
    </sheetView>
  </sheetViews>
  <sheetFormatPr defaultRowHeight="15" x14ac:dyDescent="0.25"/>
  <cols>
    <col min="1" max="1" width="12.5703125" bestFit="1" customWidth="1"/>
    <col min="2" max="2" width="14.7109375" bestFit="1" customWidth="1"/>
  </cols>
  <sheetData>
    <row r="3" spans="1:2" x14ac:dyDescent="0.25">
      <c r="A3" s="2" t="s">
        <v>846</v>
      </c>
      <c r="B3" t="s">
        <v>858</v>
      </c>
    </row>
    <row r="4" spans="1:2" x14ac:dyDescent="0.25">
      <c r="A4" s="3" t="s">
        <v>853</v>
      </c>
      <c r="B4" s="6">
        <v>3226195.1099999985</v>
      </c>
    </row>
    <row r="5" spans="1:2" x14ac:dyDescent="0.25">
      <c r="A5" s="3" t="s">
        <v>854</v>
      </c>
      <c r="B5" s="6">
        <v>569815</v>
      </c>
    </row>
    <row r="6" spans="1:2" x14ac:dyDescent="0.25">
      <c r="A6" s="3" t="s">
        <v>852</v>
      </c>
      <c r="B6" s="6">
        <v>19673793</v>
      </c>
    </row>
    <row r="7" spans="1:2" x14ac:dyDescent="0.25">
      <c r="A7" s="3" t="s">
        <v>847</v>
      </c>
      <c r="B7" s="6">
        <v>23469803.109999999</v>
      </c>
    </row>
    <row r="15" spans="1:2" x14ac:dyDescent="0.25">
      <c r="A15" s="2" t="s">
        <v>846</v>
      </c>
      <c r="B15" t="s">
        <v>859</v>
      </c>
    </row>
    <row r="16" spans="1:2" x14ac:dyDescent="0.25">
      <c r="A16" s="3" t="s">
        <v>853</v>
      </c>
      <c r="B16" s="6">
        <v>13041253.300000001</v>
      </c>
    </row>
    <row r="17" spans="1:2" x14ac:dyDescent="0.25">
      <c r="A17" s="3" t="s">
        <v>854</v>
      </c>
      <c r="B17" s="6">
        <v>2853842</v>
      </c>
    </row>
    <row r="18" spans="1:2" x14ac:dyDescent="0.25">
      <c r="A18" s="3" t="s">
        <v>852</v>
      </c>
      <c r="B18" s="6">
        <v>20083111</v>
      </c>
    </row>
    <row r="19" spans="1:2" x14ac:dyDescent="0.25">
      <c r="A19" s="3" t="s">
        <v>847</v>
      </c>
      <c r="B19" s="6">
        <v>35978206.299999997</v>
      </c>
    </row>
    <row r="25" spans="1:2" x14ac:dyDescent="0.25">
      <c r="A25" s="2" t="s">
        <v>846</v>
      </c>
      <c r="B25" t="s">
        <v>860</v>
      </c>
    </row>
    <row r="26" spans="1:2" x14ac:dyDescent="0.25">
      <c r="A26" s="3" t="s">
        <v>853</v>
      </c>
      <c r="B26" s="6">
        <v>18507270.640000015</v>
      </c>
    </row>
    <row r="27" spans="1:2" x14ac:dyDescent="0.25">
      <c r="A27" s="3" t="s">
        <v>854</v>
      </c>
      <c r="B27" s="6">
        <v>8244310</v>
      </c>
    </row>
    <row r="28" spans="1:2" x14ac:dyDescent="0.25">
      <c r="A28" s="3" t="s">
        <v>852</v>
      </c>
      <c r="B28" s="6">
        <v>12319455</v>
      </c>
    </row>
    <row r="29" spans="1:2" x14ac:dyDescent="0.25">
      <c r="A29" s="3" t="s">
        <v>847</v>
      </c>
      <c r="B29" s="6">
        <v>39071035.640000015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b 1 6 1 c 5 9 - 7 4 e e - 4 f 0 4 - b 9 b b - 3 4 0 5 6 4 6 5 2 0 0 e "   x m l n s = " h t t p : / / s c h e m a s . m i c r o s o f t . c o m / D a t a M a s h u p " > A A A A A N c G A A B Q S w M E F A A C A A g A 1 m j 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W a M 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m j I W h W o y k f P A w A A l h c A A B M A H A B G b 3 J t d W x h c y 9 T Z W N 0 a W 9 u M S 5 t I K I Y A C i g F A A A A A A A A A A A A A A A A A A A A A A A A A A A A N V Y T W / j R g y 9 B 8 h / G G g v D i A E c F H 0 0 C K H x N 5 F j b b Z w k 6 7 h z g Q x h L X n m Y 0 I 8 y H E y P w f 1 + O J M e y N H I 2 j p u q P s T B k C I f O X w k Z Q 2 x Y V K Q S f H d / + X 0 5 P R E L 6 i C h F w p e Q 9 U 0 T m Q C 8 L B n J 4 Q / E y k V b E 7 + f g Y A z / / I t X 9 T M r 7 3 i f G 4 X w g h Q F h d C 8 Y / D z 9 S 4 P S 0 4 n V i 5 S Z B Z 1 + F j B U b A n T D M + l o H x K O S e Z k v + g c / I V n 9 f T a 3 g g z t z 5 I 9 e P w V l I h O U 8 J E Z Z O A s L A F t Y 0 W Q B Y B B K g e n p d m Q g v Q i 2 C k H 4 G x P J R Z D r B X f r 2 y E 1 9 K 6 0 8 y H 4 U 8 l U G o z 0 V 6 A J Y g r Q 1 A 2 d Y R y l p D z v 1 V 2 G 5 L b U u O R 8 E l N O l b 5 w G O / O n o 0 P F l T M 0 f b N K o O t 4 R t F h f 4 q V T q Q 3 K b C C X X P g y R 8 e g p i z j C X k a A p B k I M q h I D j 2 Y d k q c g k 5 z F q 0 j Y d A Z q I 6 V i V R V q Q 4 3 V b Y + i V J k o o e b Z u P u / q g E i a Z E r m d j Y R H M l b d a w f x n H 0 g q D 9 Q F k N E T x S J i f f j x 3 o e Z y d 3 7 t i 2 m G u Y k X / n g 1 p s s V a I t P J m K Z Q h R z q p s B X 6 Y O z + a 4 S F n 1 q c S C P 0 4 F S x A o N O 7 S a E 6 Q y G k 0 P C g Q 8 E B 5 W 8 Y 5 z T R E C i h W v U e o T W Q z 5 9 S T 7 v W 2 o M a Q y i W W y E e l Z L V W i / O x f N B f k G a F t F e r P 3 9 Z 9 l + s y 5 p P V 5 X e y s u j a c X a f x X Y f t A s 8 P X Z 6 Q k T b d a r T e s T g O 5 U u 3 K A W h q V E x 2 r R W 3 d / P f N 6 Q 1 E f q l 5 V O Q x 2 l k 2 H X x f K 6 i Z P U o n 8 N T / 0 G Z Y x m i l c n F D p g 3 6 M + 0 c f S X T P c 7 2 0 G W H L R + C k U j Y k i W W c n J l k z n W Y K f Y 4 w F Y V H n Q Y F M z k i N R q x 3 D + 1 D t K q f T 6 + d s m n G 5 g p Z h 6 3 I / l h x + 8 E o 2 C a z b H C i p N d G A V z m z 8 8 S n M i 5 m o d d E l x h y 8 K y q z 0 T y f E N 7 w + t 7 4 6 s 7 9 1 y s x + q V N E a m x E G r w / 0 d 1 4 l r b 8 h o v O / t C 1 V r 1 e Y w E k v J 4 m 4 t / y W m l o F a S o 9 F / B 1 n 7 8 N 1 V r p 8 X q 8 a g 6 q Q v 2 1 f 7 e 6 A P v i d 5 5 D J f v T l e g w Z p z G e / 0 2 5 h a q V / D w / 9 X S Q v M y D a / w b h K W q 2 n k m r G V t f f g + v w P w f 7 D P / 4 H U Y 2 I e c e y Z n e p E V W A t 7 a i q c q y e 1 H T 7 P o 3 p 7 b z f 1 3 T m X M 7 w / Z k a v L Y k f y u q K a R l 2 N / D 4 S 6 s F P 9 a H 2 h k q k 6 l H c 9 V J n 3 O M q m M F c y s O k W k C q 4 W H l U 0 j k W j h t P 3 Y Z G s u P U S o a r A k v 3 T N z m E h Z m C l N k 0 o i 3 z c r N D t M l j L r W X i P n u Y P I f X b 3 E b y 4 a G c S M c n e n D Y z 7 f l / c S L W d t W g o p u 8 j f D m h j O u X J l o n 3 9 C / A V B L A Q I t A B Q A A g A I A N Z o y F o Q T L w G p g A A A P Y A A A A S A A A A A A A A A A A A A A A A A A A A A A B D b 2 5 m a W c v U G F j a 2 F n Z S 5 4 b W x Q S w E C L Q A U A A I A C A D W a M h a D 8 r p q 6 Q A A A D p A A A A E w A A A A A A A A A A A A A A A A D y A A A A W 0 N v b n R l b n R f V H l w Z X N d L n h t b F B L A Q I t A B Q A A g A I A N Z o y F o V q M p H z w M A A J Y X A A A T A A A A A A A A A A A A A A A A A O M B A A B G b 3 J t d W x h c y 9 T Z W N 0 a W 9 u M S 5 t U E s F B g A A A A A D A A M A w g A A A P 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p i A A A A A A A A i G 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y b 2 t l Y X J h Z 2 U 8 L 0 l 0 Z W 1 Q Y X R o P j w v S X R l b U x v Y 2 F 0 a W 9 u P j x T d G F i b G V F b n R y a W V z P j x F b n R y e S B U e X B l P S J J c 1 B y a X Z h d G U i I F Z h b H V l P S J s M C I g L z 4 8 R W 5 0 c n k g V H l w Z T 0 i U X V l c n l J R C I g V m F s d W U 9 I n N k N G E x Z D c 5 N C 0 3 Y z c 3 L T Q 0 M j Q t O T Y z N C 0 4 M T Z k Y W V j N j N j M m 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J y b 2 t l Y X J h Z 2 U 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0 J y b 2 t l Y X J h Z 2 U v Q X V 0 b 1 J l b W 9 2 Z W R D b 2 x 1 b W 5 z M S 5 7 Y 2 x p Z W 5 0 X 2 5 h b W U s M H 0 m c X V v d D s s J n F 1 b 3 Q 7 U 2 V j d G l v b j E v Q n J v a 2 V h c m F n Z S 9 B d X R v U m V t b 3 Z l Z E N v b H V t b n M x L n t w b 2 x p Y 3 l f b n V t Y m V y L D F 9 J n F 1 b 3 Q 7 L C Z x d W 9 0 O 1 N l Y 3 R p b 2 4 x L 0 J y b 2 t l Y X J h Z 2 U v Q X V 0 b 1 J l b W 9 2 Z W R D b 2 x 1 b W 5 z M S 5 7 c G 9 s a W N 5 X 3 N 0 Y X R 1 c y w y f S Z x d W 9 0 O y w m c X V v d D t T Z W N 0 a W 9 u M S 9 C c m 9 r Z W F y Y W d l L 0 F 1 d G 9 S Z W 1 v d m V k Q 2 9 s d W 1 u c z E u e 3 B v b G l j e V 9 z d G F y d F 9 k Y X R l L D N 9 J n F 1 b 3 Q 7 L C Z x d W 9 0 O 1 N l Y 3 R p b 2 4 x L 0 J y b 2 t l Y X J h Z 2 U v Q X V 0 b 1 J l b W 9 2 Z W R D b 2 x 1 b W 5 z M S 5 7 c G 9 s a W N 5 X 2 V u Z F 9 k Y X R l L D R 9 J n F 1 b 3 Q 7 L C Z x d W 9 0 O 1 N l Y 3 R p b 2 4 x L 0 J y b 2 t l Y X J h Z 2 U v Q X V 0 b 1 J l b W 9 2 Z W R D b 2 x 1 b W 5 z M S 5 7 c H J v Z H V j d F 9 n c m 9 1 c C w 1 f S Z x d W 9 0 O y w m c X V v d D t T Z W N 0 a W 9 u M S 9 C c m 9 r Z W F y Y W d l L 0 F 1 d G 9 S Z W 1 v d m V k Q 2 9 s d W 1 u c z E u e 0 F j Y 2 9 1 b n Q g R X h l I E l E L D Z 9 J n F 1 b 3 Q 7 L C Z x d W 9 0 O 1 N l Y 3 R p b 2 4 x L 0 J y b 2 t l Y X J h Z 2 U v Q X V 0 b 1 J l b W 9 2 Z W R D b 2 x 1 b W 5 z M S 5 7 R X h l I E 5 h b W U s N 3 0 m c X V v d D s s J n F 1 b 3 Q 7 U 2 V j d G l v b j E v Q n J v a 2 V h c m F n Z S 9 B d X R v U m V t b 3 Z l Z E N v b H V t b n M x L n t i c m F u Y 2 h f b m F t Z S w 4 f S Z x d W 9 0 O y w m c X V v d D t T Z W N 0 a W 9 u M S 9 C c m 9 r Z W F y Y W d l L 0 F 1 d G 9 S Z W 1 v d m V k Q 2 9 s d W 1 u c z E u e 3 N v b H V 0 a W 9 u X 2 d y b 3 V w L D l 9 J n F 1 b 3 Q 7 L C Z x d W 9 0 O 1 N l Y 3 R p b 2 4 x L 0 J y b 2 t l Y X J h Z 2 U v Q X V 0 b 1 J l b W 9 2 Z W R D b 2 x 1 b W 5 z M S 5 7 a W 5 j b 2 1 l X 2 N s Y X N z L D E w f S Z x d W 9 0 O y w m c X V v d D t T Z W N 0 a W 9 u M S 9 C c m 9 r Z W F y Y W d l L 0 F 1 d G 9 S Z W 1 v d m V k Q 2 9 s d W 1 u c z E u e 0 F t b 3 V u d C w x M X 0 m c X V v d D s s J n F 1 b 3 Q 7 U 2 V j d G l v b j E v Q n J v a 2 V h c m F n Z S 9 B d X R v U m V t b 3 Z l Z E N v b H V t b n M x L n t p b m N v b W V f Z H V l X 2 R h d G U s M T J 9 J n F 1 b 3 Q 7 L C Z x d W 9 0 O 1 N l Y 3 R p b 2 4 x L 0 J y b 2 t l Y X J h Z 2 U v Q X V 0 b 1 J l b W 9 2 Z W R D b 2 x 1 b W 5 z M S 5 7 c m V 2 Z W 5 1 Z V 9 0 c m F u c 2 F j d G l v b l 9 0 e X B l L D E z f S Z x d W 9 0 O y w m c X V v d D t T Z W N 0 a W 9 u M S 9 C c m 9 r Z W F y Y W d l L 0 F 1 d G 9 S Z W 1 v d m V k Q 2 9 s d W 1 u c z E u e 3 J l b m V 3 Y W x f c 3 R h d H V z L D E 0 f S Z x d W 9 0 O y w m c X V v d D t T Z W N 0 a W 9 u M S 9 C c m 9 r Z W F y Y W d l L 0 F 1 d G 9 S Z W 1 v d m V k Q 2 9 s d W 1 u c z E u e 2 x h c H N l X 3 J l Y X N v b i w x N X 0 m c X V v d D s s J n F 1 b 3 Q 7 U 2 V j d G l v b j E v Q n J v a 2 V h c m F n Z S 9 B d X R v U m V t b 3 Z l Z E N v b H V t b n M x L n t s Y X N 0 X 3 V w Z G F 0 Z W R f Z G F 0 Z S w x N n 0 m c X V v d D t d L C Z x d W 9 0 O 0 N v b H V t b k N v d W 5 0 J n F 1 b 3 Q 7 O j E 3 L C Z x d W 9 0 O 0 t l e U N v b H V t b k 5 h b W V z J n F 1 b 3 Q 7 O l t d L C Z x d W 9 0 O 0 N v b H V t b k l k Z W 5 0 a X R p Z X M m c X V v d D s 6 W y Z x d W 9 0 O 1 N l Y 3 R p b 2 4 x L 0 J y b 2 t l Y X J h Z 2 U v Q X V 0 b 1 J l b W 9 2 Z W R D b 2 x 1 b W 5 z M S 5 7 Y 2 x p Z W 5 0 X 2 5 h b W U s M H 0 m c X V v d D s s J n F 1 b 3 Q 7 U 2 V j d G l v b j E v Q n J v a 2 V h c m F n Z S 9 B d X R v U m V t b 3 Z l Z E N v b H V t b n M x L n t w b 2 x p Y 3 l f b n V t Y m V y L D F 9 J n F 1 b 3 Q 7 L C Z x d W 9 0 O 1 N l Y 3 R p b 2 4 x L 0 J y b 2 t l Y X J h Z 2 U v Q X V 0 b 1 J l b W 9 2 Z W R D b 2 x 1 b W 5 z M S 5 7 c G 9 s a W N 5 X 3 N 0 Y X R 1 c y w y f S Z x d W 9 0 O y w m c X V v d D t T Z W N 0 a W 9 u M S 9 C c m 9 r Z W F y Y W d l L 0 F 1 d G 9 S Z W 1 v d m V k Q 2 9 s d W 1 u c z E u e 3 B v b G l j e V 9 z d G F y d F 9 k Y X R l L D N 9 J n F 1 b 3 Q 7 L C Z x d W 9 0 O 1 N l Y 3 R p b 2 4 x L 0 J y b 2 t l Y X J h Z 2 U v Q X V 0 b 1 J l b W 9 2 Z W R D b 2 x 1 b W 5 z M S 5 7 c G 9 s a W N 5 X 2 V u Z F 9 k Y X R l L D R 9 J n F 1 b 3 Q 7 L C Z x d W 9 0 O 1 N l Y 3 R p b 2 4 x L 0 J y b 2 t l Y X J h Z 2 U v Q X V 0 b 1 J l b W 9 2 Z W R D b 2 x 1 b W 5 z M S 5 7 c H J v Z H V j d F 9 n c m 9 1 c C w 1 f S Z x d W 9 0 O y w m c X V v d D t T Z W N 0 a W 9 u M S 9 C c m 9 r Z W F y Y W d l L 0 F 1 d G 9 S Z W 1 v d m V k Q 2 9 s d W 1 u c z E u e 0 F j Y 2 9 1 b n Q g R X h l I E l E L D Z 9 J n F 1 b 3 Q 7 L C Z x d W 9 0 O 1 N l Y 3 R p b 2 4 x L 0 J y b 2 t l Y X J h Z 2 U v Q X V 0 b 1 J l b W 9 2 Z W R D b 2 x 1 b W 5 z M S 5 7 R X h l I E 5 h b W U s N 3 0 m c X V v d D s s J n F 1 b 3 Q 7 U 2 V j d G l v b j E v Q n J v a 2 V h c m F n Z S 9 B d X R v U m V t b 3 Z l Z E N v b H V t b n M x L n t i c m F u Y 2 h f b m F t Z S w 4 f S Z x d W 9 0 O y w m c X V v d D t T Z W N 0 a W 9 u M S 9 C c m 9 r Z W F y Y W d l L 0 F 1 d G 9 S Z W 1 v d m V k Q 2 9 s d W 1 u c z E u e 3 N v b H V 0 a W 9 u X 2 d y b 3 V w L D l 9 J n F 1 b 3 Q 7 L C Z x d W 9 0 O 1 N l Y 3 R p b 2 4 x L 0 J y b 2 t l Y X J h Z 2 U v Q X V 0 b 1 J l b W 9 2 Z W R D b 2 x 1 b W 5 z M S 5 7 a W 5 j b 2 1 l X 2 N s Y X N z L D E w f S Z x d W 9 0 O y w m c X V v d D t T Z W N 0 a W 9 u M S 9 C c m 9 r Z W F y Y W d l L 0 F 1 d G 9 S Z W 1 v d m V k Q 2 9 s d W 1 u c z E u e 0 F t b 3 V u d C w x M X 0 m c X V v d D s s J n F 1 b 3 Q 7 U 2 V j d G l v b j E v Q n J v a 2 V h c m F n Z S 9 B d X R v U m V t b 3 Z l Z E N v b H V t b n M x L n t p b m N v b W V f Z H V l X 2 R h d G U s M T J 9 J n F 1 b 3 Q 7 L C Z x d W 9 0 O 1 N l Y 3 R p b 2 4 x L 0 J y b 2 t l Y X J h Z 2 U v Q X V 0 b 1 J l b W 9 2 Z W R D b 2 x 1 b W 5 z M S 5 7 c m V 2 Z W 5 1 Z V 9 0 c m F u c 2 F j d G l v b l 9 0 e X B l L D E z f S Z x d W 9 0 O y w m c X V v d D t T Z W N 0 a W 9 u M S 9 C c m 9 r Z W F y Y W d l L 0 F 1 d G 9 S Z W 1 v d m V k Q 2 9 s d W 1 u c z E u e 3 J l b m V 3 Y W x f c 3 R h d H V z L D E 0 f S Z x d W 9 0 O y w m c X V v d D t T Z W N 0 a W 9 u M S 9 C c m 9 r Z W F y Y W d l L 0 F 1 d G 9 S Z W 1 v d m V k Q 2 9 s d W 1 u c z E u e 2 x h c H N l X 3 J l Y X N v b i w x N X 0 m c X V v d D s s J n F 1 b 3 Q 7 U 2 V j d G l v b j E v Q n J v a 2 V h c m F n Z S 9 B d X R v U m V t b 3 Z l Z E N v b H V t b n M x L n t s Y X N 0 X 3 V w Z G F 0 Z W R f Z G F 0 Z S w x N n 0 m c X V v d D t d L C Z x d W 9 0 O 1 J l b G F 0 a W 9 u c 2 h p c E l u Z m 8 m c X V v d D s 6 W 1 1 9 I i A v P j x F b n R y e S B U e X B l P S J G a W x s U 3 R h d H V z I i B W Y W x 1 Z T 0 i c 0 N v b X B s Z X R l 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E N v b H V t b l R 5 c G V z I i B W Y W x 1 Z T 0 i c 0 J n W U d D U W t H Q X d Z R 0 J n W U Z D U V l H Q m d r P S I g L z 4 8 R W 5 0 c n k g V H l w Z T 0 i R m l s b E x h c 3 R V c G R h d G V k I i B W Y W x 1 Z T 0 i Z D I w M j U t M D Y t M D d U M D c 6 M T Y 6 M D c u M j Q 1 O D A w M V o i I C 8 + P E V u d H J 5 I F R 5 c G U 9 I k Z p b G x F c n J v c k N v d W 5 0 I i B W Y W x 1 Z T 0 i b D A i I C 8 + P E V u d H J 5 I F R 5 c G U 9 I k Z p b G x F c n J v c k N v Z G U i I F Z h b H V l P S J z V W 5 r b m 9 3 b i I g L z 4 8 R W 5 0 c n k g V H l w Z T 0 i R m l s b E N v d W 5 0 I i B W Y W x 1 Z T 0 i b D k 2 M S I g L z 4 8 R W 5 0 c n k g V H l w Z T 0 i Q W R k Z W R U b 0 R h d G F N b 2 R l b C I g V m F s d W U 9 I m w w I i A v P j w v U 3 R h Y m x l R W 5 0 c m l l c z 4 8 L 0 l 0 Z W 0 + P E l 0 Z W 0 + P E l 0 Z W 1 M b 2 N h d G l v b j 4 8 S X R l b V R 5 c G U + R m 9 y b X V s Y T w v S X R l b V R 5 c G U + P E l 0 Z W 1 Q Y X R o P l N l Y 3 R p b 2 4 x L 0 J y b 2 t l Y X J h Z 2 U v U 2 9 1 c m N l P C 9 J d G V t U G F 0 a D 4 8 L 0 l 0 Z W 1 M b 2 N h d G l v b j 4 8 U 3 R h Y m x l R W 5 0 c m l l c y A v P j w v S X R l b T 4 8 S X R l b T 4 8 S X R l b U x v Y 2 F 0 a W 9 u P j x J d G V t V H l w Z T 5 G b 3 J t d W x h P C 9 J d G V t V H l w Z T 4 8 S X R l b V B h d G g + U 2 V j d G l v b j E v Q n J v a 2 V h c m F n Z S 9 C c m 9 r Z W F y Y W d l X 1 N o Z W V 0 P C 9 J d G V t U G F 0 a D 4 8 L 0 l 0 Z W 1 M b 2 N h d G l v b j 4 8 U 3 R h Y m x l R W 5 0 c m l l c y A v P j w v S X R l b T 4 8 S X R l b T 4 8 S X R l b U x v Y 2 F 0 a W 9 u P j x J d G V t V H l w Z T 5 G b 3 J t d W x h P C 9 J d G V t V H l w Z T 4 8 S X R l b V B h d G g + U 2 V j d G l v b j E v Q n J v a 2 V h c m F n Z S 9 Q c m 9 t b 3 R l Z C U y M E h l Y W R l c n M 8 L 0 l 0 Z W 1 Q Y X R o P j w v S X R l b U x v Y 2 F 0 a W 9 u P j x T d G F i b G V F b n R y a W V z I C 8 + P C 9 J d G V t P j x J d G V t P j x J d G V t T G 9 j Y X R p b 2 4 + P E l 0 Z W 1 U e X B l P k Z v c m 1 1 b G E 8 L 0 l 0 Z W 1 U e X B l P j x J d G V t U G F 0 a D 5 T Z W N 0 a W 9 u M S 9 C c m 9 r Z W F y Y W d l L 0 N o Y W 5 n Z W Q l M j B U e X B l P C 9 J d G V t U G F 0 a D 4 8 L 0 l 0 Z W 1 M b 2 N h d G l v b j 4 8 U 3 R h Y m x l R W 5 0 c m l l c y A v P j w v S X R l b T 4 8 S X R l b T 4 8 S X R l b U x v Y 2 F 0 a W 9 u P j x J d G V t V H l w Z T 5 G b 3 J t d W x h P C 9 J d G V t V H l w Z T 4 8 S X R l b V B h d G g + U 2 V j d G l v b j E v R m V l c z w v S X R l b V B h d G g + P C 9 J d G V t T G 9 j Y X R p b 2 4 + P F N 0 Y W J s Z U V u d H J p Z X M + P E V u d H J 5 I F R 5 c G U 9 I k l z U H J p d m F 0 Z S I g V m F s d W U 9 I m w w I i A v P j x F b n R y e S B U e X B l P S J R d W V y e U l E I i B W Y W x 1 Z T 0 i c 2 M 0 Y T M 4 M z B i L T c 3 Y z c t N D l j Z S 1 i Z j g y L W E 0 N j U z O W I 4 M j M 2 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V l c 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2 L T A 3 V D A 2 O j U 1 O j M 1 L j A 5 O T k x O D d 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Z l Z X M v Q X V 0 b 1 J l b W 9 2 Z W R D b 2 x 1 b W 5 z M S 5 7 Y 2 x p Z W 5 0 X 2 5 h b W U s M H 0 m c X V v d D s s J n F 1 b 3 Q 7 U 2 V j d G l v b j E v R m V l c y 9 B d X R v U m V t b 3 Z l Z E N v b H V t b n M x L n t i c m F u Y 2 h f b m F t Z S w x f S Z x d W 9 0 O y w m c X V v d D t T Z W N 0 a W 9 u M S 9 G Z W V z L 0 F 1 d G 9 S Z W 1 v d m V k Q 2 9 s d W 1 u c z E u e 3 N v b H V 0 a W 9 u X 2 d y b 3 V w L D J 9 J n F 1 b 3 Q 7 L C Z x d W 9 0 O 1 N l Y 3 R p b 2 4 x L 0 Z l Z X M v Q X V 0 b 1 J l b W 9 2 Z W R D b 2 x 1 b W 5 z M S 5 7 Q W N j b 3 V u d C B F e G U g S U Q s M 3 0 m c X V v d D s s J n F 1 b 3 Q 7 U 2 V j d G l v b j E v R m V l c y 9 B d X R v U m V t b 3 Z l Z E N v b H V t b n M x L n t B Y 2 N v d W 5 0 I E V 4 Z W N 1 d G l 2 Z S w 0 f S Z x d W 9 0 O y w m c X V v d D t T Z W N 0 a W 9 u M S 9 G Z W V z L 0 F 1 d G 9 S Z W 1 v d m V k Q 2 9 s d W 1 u c z E u e 2 l u Y 2 9 t Z V 9 j b G F z c y w 1 f S Z x d W 9 0 O y w m c X V v d D t T Z W N 0 a W 9 u M S 9 G Z W V z L 0 F 1 d G 9 S Z W 1 v d m V k Q 2 9 s d W 1 u c z E u e 0 F t b 3 V u d C w 2 f S Z x d W 9 0 O y w m c X V v d D t T Z W N 0 a W 9 u M S 9 G Z W V z L 0 F 1 d G 9 S Z W 1 v d m V k Q 2 9 s d W 1 u c z E u e 2 l u Y 2 9 t Z V 9 k d W V f Z G F 0 Z S w 3 f S Z x d W 9 0 O y w m c X V v d D t T Z W N 0 a W 9 u M S 9 G Z W V z L 0 F 1 d G 9 S Z W 1 v d m V k Q 2 9 s d W 1 u c z E u e 3 J l d m V u d W V f d H J h b n N h Y 3 R p b 2 5 f d H l w Z S w 4 f S Z x d W 9 0 O 1 0 s J n F 1 b 3 Q 7 Q 2 9 s d W 1 u Q 2 9 1 b n Q m c X V v d D s 6 O S w m c X V v d D t L Z X l D b 2 x 1 b W 5 O Y W 1 l c y Z x d W 9 0 O z p b X S w m c X V v d D t D b 2 x 1 b W 5 J Z G V u d G l 0 a W V z J n F 1 b 3 Q 7 O l s m c X V v d D t T Z W N 0 a W 9 u M S 9 G Z W V z L 0 F 1 d G 9 S Z W 1 v d m V k Q 2 9 s d W 1 u c z E u e 2 N s a W V u d F 9 u Y W 1 l L D B 9 J n F 1 b 3 Q 7 L C Z x d W 9 0 O 1 N l Y 3 R p b 2 4 x L 0 Z l Z X M v Q X V 0 b 1 J l b W 9 2 Z W R D b 2 x 1 b W 5 z M S 5 7 Y n J h b m N o X 2 5 h b W U s M X 0 m c X V v d D s s J n F 1 b 3 Q 7 U 2 V j d G l v b j E v R m V l c y 9 B d X R v U m V t b 3 Z l Z E N v b H V t b n M x L n t z b 2 x 1 d G l v b l 9 n c m 9 1 c C w y f S Z x d W 9 0 O y w m c X V v d D t T Z W N 0 a W 9 u M S 9 G Z W V z L 0 F 1 d G 9 S Z W 1 v d m V k Q 2 9 s d W 1 u c z E u e 0 F j Y 2 9 1 b n Q g R X h l I E l E L D N 9 J n F 1 b 3 Q 7 L C Z x d W 9 0 O 1 N l Y 3 R p b 2 4 x L 0 Z l Z X M v Q X V 0 b 1 J l b W 9 2 Z W R D b 2 x 1 b W 5 z M S 5 7 Q W N j b 3 V u d C B F e G V j d X R p d m U s N H 0 m c X V v d D s s J n F 1 b 3 Q 7 U 2 V j d G l v b j E v R m V l c y 9 B d X R v U m V t b 3 Z l Z E N v b H V t b n M x L n t p b m N v b W V f Y 2 x h c 3 M s N X 0 m c X V v d D s s J n F 1 b 3 Q 7 U 2 V j d G l v b j E v R m V l c y 9 B d X R v U m V t b 3 Z l Z E N v b H V t b n M x L n t B b W 9 1 b n Q s N n 0 m c X V v d D s s J n F 1 b 3 Q 7 U 2 V j d G l v b j E v R m V l c y 9 B d X R v U m V t b 3 Z l Z E N v b H V t b n M x L n t p b m N v b W V f Z H V l X 2 R h d G U s N 3 0 m c X V v d D s s J n F 1 b 3 Q 7 U 2 V j d G l v b j E v R m V l c y 9 B d X R v U m V t b 3 Z l Z E N v b H V t b n M x L n t y Z X Z l b n V l X 3 R y Y W 5 z Y W N 0 a W 9 u X 3 R 5 c G U s O H 0 m c X V v d D t d L C Z x d W 9 0 O 1 J l b G F 0 a W 9 u c 2 h p c E l u Z m 8 m c X V v d D s 6 W 1 1 9 I i A v P j w v U 3 R h Y m x l R W 5 0 c m l l c z 4 8 L 0 l 0 Z W 0 + P E l 0 Z W 0 + P E l 0 Z W 1 M b 2 N h d G l v b j 4 8 S X R l b V R 5 c G U + R m 9 y b X V s Y T w v S X R l b V R 5 c G U + P E l 0 Z W 1 Q Y X R o P l N l Y 3 R p b 2 4 x L 0 Z l Z X M v U 2 9 1 c m N l P C 9 J d G V t U G F 0 a D 4 8 L 0 l 0 Z W 1 M b 2 N h d G l v b j 4 8 U 3 R h Y m x l R W 5 0 c m l l c y A v P j w v S X R l b T 4 8 S X R l b T 4 8 S X R l b U x v Y 2 F 0 a W 9 u P j x J d G V t V H l w Z T 5 G b 3 J t d W x h P C 9 J d G V t V H l w Z T 4 8 S X R l b V B h d G g + U 2 V j d G l v b j E v R m V l c y 9 G Z W V z X 1 N o Z W V 0 P C 9 J d G V t U G F 0 a D 4 8 L 0 l 0 Z W 1 M b 2 N h d G l v b j 4 8 U 3 R h Y m x l R W 5 0 c m l l c y A v P j w v S X R l b T 4 8 S X R l b T 4 8 S X R l b U x v Y 2 F 0 a W 9 u P j x J d G V t V H l w Z T 5 G b 3 J t d W x h P C 9 J d G V t V H l w Z T 4 8 S X R l b V B h d G g + U 2 V j d G l v b j E v R m V l c y 9 Q c m 9 t b 3 R l Z C U y M E h l Y W R l c n M 8 L 0 l 0 Z W 1 Q Y X R o P j w v S X R l b U x v Y 2 F 0 a W 9 u P j x T d G F i b G V F b n R y a W V z I C 8 + P C 9 J d G V t P j x J d G V t P j x J d G V t T G 9 j Y X R p b 2 4 + P E l 0 Z W 1 U e X B l P k Z v c m 1 1 b G E 8 L 0 l 0 Z W 1 U e X B l P j x J d G V t U G F 0 a D 5 T Z W N 0 a W 9 u M S 9 G Z W V z L 0 N o Y W 5 n Z W Q l M j B U e X B l P C 9 J d G V t U G F 0 a D 4 8 L 0 l 0 Z W 1 M b 2 N h d G l v b j 4 8 U 3 R h Y m x l R W 5 0 c m l l c y A v P j w v S X R l b T 4 8 S X R l b T 4 8 S X R l b U x v Y 2 F 0 a W 9 u P j x J d G V t V H l w Z T 5 G b 3 J t d W x h P C 9 J d G V t V H l w Z T 4 8 S X R l b V B h d G g + U 2 V j d G l v b j E v S W 5 k a X Z p Z H V h b C U y M E J 1 Z G d l d D w v S X R l b V B h d G g + P C 9 J d G V t T G 9 j Y X R p b 2 4 + P F N 0 Y W J s Z U V u d H J p Z X M + P E V u d H J 5 I F R 5 c G U 9 I k l z U H J p d m F 0 Z S I g V m F s d W U 9 I m w w I i A v P j x F b n R y e S B U e X B l P S J R d W V y e U l E I i B W Y W x 1 Z T 0 i c z M y Y T l l N j d j L W I 0 Y W M t N G I 3 Z C 0 4 N z Z i L W E 5 Z m M 1 O G Z j N D R h 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S W 5 k a X Z p Z H V h b F 9 C d W R n Z X Q 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S W 5 k a X Z p Z H V h b C B C d W R n Z X Q v Q X V 0 b 1 J l b W 9 2 Z W R D b 2 x 1 b W 5 z M S 5 7 Q n J h b m N o L D B 9 J n F 1 b 3 Q 7 L C Z x d W 9 0 O 1 N l Y 3 R p b 2 4 x L 0 l u Z G l 2 a W R 1 Y W w g Q n V k Z 2 V 0 L 0 F 1 d G 9 S Z W 1 v d m V k Q 2 9 s d W 1 u c z E u e 0 F j Y 2 9 1 b n Q g R X h l I E l E L D F 9 J n F 1 b 3 Q 7 L C Z x d W 9 0 O 1 N l Y 3 R p b 2 4 x L 0 l u Z G l 2 a W R 1 Y W w g Q n V k Z 2 V 0 L 0 F 1 d G 9 S Z W 1 v d m V k Q 2 9 s d W 1 u c z E u e 0 V t c G x v e W V l I E 5 h b W U s M n 0 m c X V v d D s s J n F 1 b 3 Q 7 U 2 V j d G l v b j E v S W 5 k a X Z p Z H V h b C B C d W R n Z X Q v Q X V 0 b 1 J l b W 9 2 Z W R D b 2 x 1 b W 5 z M S 5 7 T m V 3 I F J v b G U y L D N 9 J n F 1 b 3 Q 7 L C Z x d W 9 0 O 1 N l Y 3 R p b 2 4 x L 0 l u Z G l 2 a W R 1 Y W w g Q n V k Z 2 V 0 L 0 F 1 d G 9 S Z W 1 v d m V k Q 2 9 s d W 1 u c z E u e 0 5 l d y B C d W R n Z X Q s N H 0 m c X V v d D s s J n F 1 b 3 Q 7 U 2 V j d G l v b j E v S W 5 k a X Z p Z H V h b C B C d W R n Z X Q v Q X V 0 b 1 J l b W 9 2 Z W R D b 2 x 1 b W 5 z M S 5 7 Q 3 J v c 3 M g c 2 V s b C B i d W d k Z X Q s N X 0 m c X V v d D s s J n F 1 b 3 Q 7 U 2 V j d G l v b j E v S W 5 k a X Z p Z H V h b C B C d W R n Z X Q v Q X V 0 b 1 J l b W 9 2 Z W R D b 2 x 1 b W 5 z M S 5 7 U m V u Z X d h b C B C d W R n Z X Q s N n 0 m c X V v d D t d L C Z x d W 9 0 O 0 N v b H V t b k N v d W 5 0 J n F 1 b 3 Q 7 O j c s J n F 1 b 3 Q 7 S 2 V 5 Q 2 9 s d W 1 u T m F t Z X M m c X V v d D s 6 W 1 0 s J n F 1 b 3 Q 7 Q 2 9 s d W 1 u S W R l b n R p d G l l c y Z x d W 9 0 O z p b J n F 1 b 3 Q 7 U 2 V j d G l v b j E v S W 5 k a X Z p Z H V h b C B C d W R n Z X Q v Q X V 0 b 1 J l b W 9 2 Z W R D b 2 x 1 b W 5 z M S 5 7 Q n J h b m N o L D B 9 J n F 1 b 3 Q 7 L C Z x d W 9 0 O 1 N l Y 3 R p b 2 4 x L 0 l u Z G l 2 a W R 1 Y W w g Q n V k Z 2 V 0 L 0 F 1 d G 9 S Z W 1 v d m V k Q 2 9 s d W 1 u c z E u e 0 F j Y 2 9 1 b n Q g R X h l I E l E L D F 9 J n F 1 b 3 Q 7 L C Z x d W 9 0 O 1 N l Y 3 R p b 2 4 x L 0 l u Z G l 2 a W R 1 Y W w g Q n V k Z 2 V 0 L 0 F 1 d G 9 S Z W 1 v d m V k Q 2 9 s d W 1 u c z E u e 0 V t c G x v e W V l I E 5 h b W U s M n 0 m c X V v d D s s J n F 1 b 3 Q 7 U 2 V j d G l v b j E v S W 5 k a X Z p Z H V h b C B C d W R n Z X Q v Q X V 0 b 1 J l b W 9 2 Z W R D b 2 x 1 b W 5 z M S 5 7 T m V 3 I F J v b G U y L D N 9 J n F 1 b 3 Q 7 L C Z x d W 9 0 O 1 N l Y 3 R p b 2 4 x L 0 l u Z G l 2 a W R 1 Y W w g Q n V k Z 2 V 0 L 0 F 1 d G 9 S Z W 1 v d m V k Q 2 9 s d W 1 u c z E u e 0 5 l d y B C d W R n Z X Q s N H 0 m c X V v d D s s J n F 1 b 3 Q 7 U 2 V j d G l v b j E v S W 5 k a X Z p Z H V h b C B C d W R n Z X Q v Q X V 0 b 1 J l b W 9 2 Z W R D b 2 x 1 b W 5 z M S 5 7 Q 3 J v c 3 M g c 2 V s b C B i d W d k Z X Q s N X 0 m c X V v d D s s J n F 1 b 3 Q 7 U 2 V j d G l v b j E v S W 5 k a X Z p Z H V h b C B C d W R n Z X Q v Q X V 0 b 1 J l b W 9 2 Z W R D b 2 x 1 b W 5 z M S 5 7 U m V u Z X d h b C B C d W R n Z X Q s N n 0 m c X V v d D t d L C Z x d W 9 0 O 1 J l b G F 0 a W 9 u c 2 h p c E l u Z m 8 m c X V v d D s 6 W 1 1 9 I i A v P j x F b n R y e S B U e X B l P S J G a W x s U 3 R h d H V z I i B W Y W x 1 Z T 0 i c 0 N v b X B s Z X R l I i A v P j x F b n R y e S B U e X B l P S J G a W x s Q 2 9 s d W 1 u T m F t Z X M i I F Z h b H V l P S J z W y Z x d W 9 0 O 0 J y Y W 5 j a C Z x d W 9 0 O y w m c X V v d D t B Y 2 N v d W 5 0 I E V 4 Z S 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U t M D Y t M D d U M D c 6 M T Y 6 M D g u M z c w M j U x N 1 o i I C 8 + P E V u d H J 5 I F R 5 c G U 9 I k Z p b G x F c n J v c k N v d W 5 0 I i B W Y W x 1 Z T 0 i b D A i I C 8 + P E V u d H J 5 I F R 5 c G U 9 I k Z p b G x F c n J v c k N v Z G U i I F Z h b H V l P S J z V W 5 r b m 9 3 b i I g L z 4 8 R W 5 0 c n k g V H l w Z T 0 i R m l s b E N v d W 5 0 I i B W Y W x 1 Z T 0 i b D E w I i A v P j x F b n R y e S B U e X B l P S J B Z G R l Z F R v R G F 0 Y U 1 v Z G V s I i B W Y W x 1 Z T 0 i b D A i I C 8 + P C 9 T d G F i b G V F b n R y a W V z P j w v S X R l b T 4 8 S X R l b T 4 8 S X R l b U x v Y 2 F 0 a W 9 u P j x J d G V t V H l w Z T 5 G b 3 J t d W x h P C 9 J d G V t V H l w Z T 4 8 S X R l b V B h d G g + U 2 V j d G l v b j E v S W 5 k a X Z p Z H V h b C U y M E J 1 Z G d l d C 9 T b 3 V y Y 2 U 8 L 0 l 0 Z W 1 Q Y X R o P j w v S X R l b U x v Y 2 F 0 a W 9 u P j x T d G F i b G V F b n R y a W V z I C 8 + P C 9 J d G V t P j x J d G V t P j x J d G V t T G 9 j Y X R p b 2 4 + P E l 0 Z W 1 U e X B l P k Z v c m 1 1 b G E 8 L 0 l 0 Z W 1 U e X B l P j x J d G V t U G F 0 a D 5 T Z W N 0 a W 9 u M S 9 J b m R p d m l k d W F s J T I w Q n V k Z 2 V 0 L 0 l u Z G l 2 a W R 1 Y W w l M j B C d W R n Z X R f U 2 h l Z X Q 8 L 0 l 0 Z W 1 Q Y X R o P j w v S X R l b U x v Y 2 F 0 a W 9 u P j x T d G F i b G V F b n R y a W V z I C 8 + P C 9 J d G V t P j x J d G V t P j x J d G V t T G 9 j Y X R p b 2 4 + P E l 0 Z W 1 U e X B l P k Z v c m 1 1 b G E 8 L 0 l 0 Z W 1 U e X B l P j x J d G V t U G F 0 a D 5 T Z W N 0 a W 9 u M S 9 J b m R p d m l k d W F s J T I w Q n V k Z 2 V 0 L 1 B y b 2 1 v d G V k J T I w S G V h Z G V y c z w v S X R l b V B h d G g + P C 9 J d G V t T G 9 j Y X R p b 2 4 + P F N 0 Y W J s Z U V u d H J p Z X M g L z 4 8 L 0 l 0 Z W 0 + P E l 0 Z W 0 + P E l 0 Z W 1 M b 2 N h d G l v b j 4 8 S X R l b V R 5 c G U + R m 9 y b X V s Y T w v S X R l b V R 5 c G U + P E l 0 Z W 1 Q Y X R o P l N l Y 3 R p b 2 4 x L 0 l u Z G l 2 a W R 1 Y W w l M j B C d W R n Z X Q v Q 2 h h b m d l Z C U y M F R 5 c G U 8 L 0 l 0 Z W 1 Q Y X R o P j w v S X R l b U x v Y 2 F 0 a W 9 u P j x T d G F i b G V F b n R y a W V z I C 8 + P C 9 J d G V t P j x J d G V t P j x J d G V t T G 9 j Y X R p b 2 4 + P E l 0 Z W 1 U e X B l P k Z v c m 1 1 b G E 8 L 0 l 0 Z W 1 U e X B l P j x J d G V t U G F 0 a D 5 T Z W N 0 a W 9 u M S 9 J b n Z v a W N l P C 9 J d G V t U G F 0 a D 4 8 L 0 l 0 Z W 1 M b 2 N h d G l v b j 4 8 U 3 R h Y m x l R W 5 0 c m l l c z 4 8 R W 5 0 c n k g V H l w Z T 0 i S X N Q c m l 2 Y X R l I i B W Y W x 1 Z T 0 i b D A i I C 8 + P E V u d H J 5 I F R 5 c G U 9 I l F 1 Z X J 5 S U Q i I F Z h b H V l P S J z M G V k N D N j O W Y t Y W R m Y S 0 0 Z G Y 5 L W I 3 M D g t Y T Q 5 M 2 I x N m Q 2 N D J 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n Z v a W N l 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J b n Z v a W N l L 0 F 1 d G 9 S Z W 1 v d m V k Q 2 9 s d W 1 u c z E u e 2 l u d m 9 p Y 2 V f b n V t Y m V y L D B 9 J n F 1 b 3 Q 7 L C Z x d W 9 0 O 1 N l Y 3 R p b 2 4 x L 0 l u d m 9 p Y 2 U v Q X V 0 b 1 J l b W 9 2 Z W R D b 2 x 1 b W 5 z M S 5 7 a W 5 2 b 2 l j Z V 9 k Y X R l L D F 9 J n F 1 b 3 Q 7 L C Z x d W 9 0 O 1 N l Y 3 R p b 2 4 x L 0 l u d m 9 p Y 2 U v Q X V 0 b 1 J l b W 9 2 Z W R D b 2 x 1 b W 5 z M S 5 7 c m V 2 Z W 5 1 Z V 9 0 c m F u c 2 F j d G l v b l 9 0 e X B l L D J 9 J n F 1 b 3 Q 7 L C Z x d W 9 0 O 1 N l Y 3 R p b 2 4 x L 0 l u d m 9 p Y 2 U v Q X V 0 b 1 J l b W 9 2 Z W R D b 2 x 1 b W 5 z M S 5 7 Y n J h b m N o X 2 5 h b W U s M 3 0 m c X V v d D s s J n F 1 b 3 Q 7 U 2 V j d G l v b j E v S W 5 2 b 2 l j Z S 9 B d X R v U m V t b 3 Z l Z E N v b H V t b n M x L n t z b 2 x 1 d G l v b l 9 n c m 9 1 c C w 0 f S Z x d W 9 0 O y w m c X V v d D t T Z W N 0 a W 9 u M S 9 J b n Z v a W N l L 0 F 1 d G 9 S Z W 1 v d m V k Q 2 9 s d W 1 u c z E u e 0 F j Y 2 9 1 b n Q g R X h l I E l E L D V 9 J n F 1 b 3 Q 7 L C Z x d W 9 0 O 1 N l Y 3 R p b 2 4 x L 0 l u d m 9 p Y 2 U v Q X V 0 b 1 J l b W 9 2 Z W R D b 2 x 1 b W 5 z M S 5 7 Q W N j b 3 V u d C B F e G V j d X R p d m U s N n 0 m c X V v d D s s J n F 1 b 3 Q 7 U 2 V j d G l v b j E v S W 5 2 b 2 l j Z S 9 B d X R v U m V t b 3 Z l Z E N v b H V t b n M x L n t p b m N v b W V f Y 2 x h c 3 M s N 3 0 m c X V v d D s s J n F 1 b 3 Q 7 U 2 V j d G l v b j E v S W 5 2 b 2 l j Z S 9 B d X R v U m V t b 3 Z l Z E N v b H V t b n M x L n t j b G l l b n R f b m F t Z S w 4 f S Z x d W 9 0 O y w m c X V v d D t T Z W N 0 a W 9 u M S 9 J b n Z v a W N l L 0 F 1 d G 9 S Z W 1 v d m V k Q 2 9 s d W 1 u c z E u e 3 B v b G l j e V 9 u d W 1 i Z X I s O X 0 m c X V v d D s s J n F 1 b 3 Q 7 U 2 V j d G l v b j E v S W 5 2 b 2 l j Z S 9 B d X R v U m V t b 3 Z l Z E N v b H V t b n M x L n t B b W 9 1 b n Q s M T B 9 J n F 1 b 3 Q 7 L C Z x d W 9 0 O 1 N l Y 3 R p b 2 4 x L 0 l u d m 9 p Y 2 U v Q X V 0 b 1 J l b W 9 2 Z W R D b 2 x 1 b W 5 z M S 5 7 a W 5 j b 2 1 l X 2 R 1 Z V 9 k Y X R l L D E x f S Z x d W 9 0 O 1 0 s J n F 1 b 3 Q 7 Q 2 9 s d W 1 u Q 2 9 1 b n Q m c X V v d D s 6 M T I s J n F 1 b 3 Q 7 S 2 V 5 Q 2 9 s d W 1 u T m F t Z X M m c X V v d D s 6 W 1 0 s J n F 1 b 3 Q 7 Q 2 9 s d W 1 u S W R l b n R p d G l l c y Z x d W 9 0 O z p b J n F 1 b 3 Q 7 U 2 V j d G l v b j E v S W 5 2 b 2 l j Z S 9 B d X R v U m V t b 3 Z l Z E N v b H V t b n M x L n t p b n Z v a W N l X 2 5 1 b W J l c i w w f S Z x d W 9 0 O y w m c X V v d D t T Z W N 0 a W 9 u M S 9 J b n Z v a W N l L 0 F 1 d G 9 S Z W 1 v d m V k Q 2 9 s d W 1 u c z E u e 2 l u d m 9 p Y 2 V f Z G F 0 Z S w x f S Z x d W 9 0 O y w m c X V v d D t T Z W N 0 a W 9 u M S 9 J b n Z v a W N l L 0 F 1 d G 9 S Z W 1 v d m V k Q 2 9 s d W 1 u c z E u e 3 J l d m V u d W V f d H J h b n N h Y 3 R p b 2 5 f d H l w Z S w y f S Z x d W 9 0 O y w m c X V v d D t T Z W N 0 a W 9 u M S 9 J b n Z v a W N l L 0 F 1 d G 9 S Z W 1 v d m V k Q 2 9 s d W 1 u c z E u e 2 J y Y W 5 j a F 9 u Y W 1 l L D N 9 J n F 1 b 3 Q 7 L C Z x d W 9 0 O 1 N l Y 3 R p b 2 4 x L 0 l u d m 9 p Y 2 U v Q X V 0 b 1 J l b W 9 2 Z W R D b 2 x 1 b W 5 z M S 5 7 c 2 9 s d X R p b 2 5 f Z 3 J v d X A s N H 0 m c X V v d D s s J n F 1 b 3 Q 7 U 2 V j d G l v b j E v S W 5 2 b 2 l j Z S 9 B d X R v U m V t b 3 Z l Z E N v b H V t b n M x L n t B Y 2 N v d W 5 0 I E V 4 Z S B J R C w 1 f S Z x d W 9 0 O y w m c X V v d D t T Z W N 0 a W 9 u M S 9 J b n Z v a W N l L 0 F 1 d G 9 S Z W 1 v d m V k Q 2 9 s d W 1 u c z E u e 0 F j Y 2 9 1 b n Q g R X h l Y 3 V 0 a X Z l L D Z 9 J n F 1 b 3 Q 7 L C Z x d W 9 0 O 1 N l Y 3 R p b 2 4 x L 0 l u d m 9 p Y 2 U v Q X V 0 b 1 J l b W 9 2 Z W R D b 2 x 1 b W 5 z M S 5 7 a W 5 j b 2 1 l X 2 N s Y X N z L D d 9 J n F 1 b 3 Q 7 L C Z x d W 9 0 O 1 N l Y 3 R p b 2 4 x L 0 l u d m 9 p Y 2 U v Q X V 0 b 1 J l b W 9 2 Z W R D b 2 x 1 b W 5 z M S 5 7 Y 2 x p Z W 5 0 X 2 5 h b W U s O H 0 m c X V v d D s s J n F 1 b 3 Q 7 U 2 V j d G l v b j E v S W 5 2 b 2 l j Z S 9 B d X R v U m V t b 3 Z l Z E N v b H V t b n M x L n t w b 2 x p Y 3 l f b n V t Y m V y L D l 9 J n F 1 b 3 Q 7 L C Z x d W 9 0 O 1 N l Y 3 R p b 2 4 x L 0 l u d m 9 p Y 2 U v Q X V 0 b 1 J l b W 9 2 Z W R D b 2 x 1 b W 5 z M S 5 7 Q W 1 v d W 5 0 L D E w f S Z x d W 9 0 O y w m c X V v d D t T Z W N 0 a W 9 u M S 9 J b n Z v a W N l L 0 F 1 d G 9 S Z W 1 v d m V k Q 2 9 s d W 1 u c z E u e 2 l u Y 2 9 t Z V 9 k d W V f Z G F 0 Z S w x M X 0 m c X V v d D t d L C Z x d W 9 0 O 1 J l b G F 0 a W 9 u c 2 h p c E l u Z m 8 m c X V v d D s 6 W 1 1 9 I i A v P j x F b n R y e S B U e X B l P S J G a W x s U 3 R h d H V z I i B W Y W x 1 Z T 0 i c 0 N v b X B s Z X R l 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D b 2 x 1 b W 5 U e X B l c y I g V m F s d W U 9 I n N B d 2 t H Q m d Z R E J n W U d C Z 0 1 K I i A v P j x F b n R y e S B U e X B l P S J G a W x s T G F z d F V w Z G F 0 Z W Q i I F Z h b H V l P S J k M j A y N S 0 w N i 0 w N 1 Q w N z o x N j o w O C 4 z M z I 2 N T M 3 W i I g L z 4 8 R W 5 0 c n k g V H l w Z T 0 i R m l s b E V y c m 9 y Q 2 9 1 b n Q i I F Z h b H V l P S J s M C I g L z 4 8 R W 5 0 c n k g V H l w Z T 0 i R m l s b E V y c m 9 y Q 2 9 k Z S I g V m F s d W U 9 I n N V b m t u b 3 d u I i A v P j x F b n R y e S B U e X B l P S J G a W x s Q 2 9 1 b n Q i I F Z h b H V l P S J s M j A 0 I i A v P j x F b n R y e S B U e X B l P S J B Z G R l Z F R v R G F 0 Y U 1 v Z G V s I i B W Y W x 1 Z T 0 i b D A i I C 8 + P C 9 T d G F i b G V F b n R y a W V z P j w v S X R l b T 4 8 S X R l b T 4 8 S X R l b U x v Y 2 F 0 a W 9 u P j x J d G V t V H l w Z T 5 G b 3 J t d W x h P C 9 J d G V t V H l w Z T 4 8 S X R l b V B h d G g + U 2 V j d G l v b j E v S W 5 2 b 2 l j Z S 9 T b 3 V y Y 2 U 8 L 0 l 0 Z W 1 Q Y X R o P j w v S X R l b U x v Y 2 F 0 a W 9 u P j x T d G F i b G V F b n R y a W V z I C 8 + P C 9 J d G V t P j x J d G V t P j x J d G V t T G 9 j Y X R p b 2 4 + P E l 0 Z W 1 U e X B l P k Z v c m 1 1 b G E 8 L 0 l 0 Z W 1 U e X B l P j x J d G V t U G F 0 a D 5 T Z W N 0 a W 9 u M S 9 J b n Z v a W N l L 0 l u d m 9 p Y 2 V f U 2 h l Z X Q 8 L 0 l 0 Z W 1 Q Y X R o P j w v S X R l b U x v Y 2 F 0 a W 9 u P j x T d G F i b G V F b n R y a W V z I C 8 + P C 9 J d G V t P j x J d G V t P j x J d G V t T G 9 j Y X R p b 2 4 + P E l 0 Z W 1 U e X B l P k Z v c m 1 1 b G E 8 L 0 l 0 Z W 1 U e X B l P j x J d G V t U G F 0 a D 5 T Z W N 0 a W 9 u M S 9 J b n Z v a W N l L 1 B y b 2 1 v d G V k J T I w S G V h Z G V y c z w v S X R l b V B h d G g + P C 9 J d G V t T G 9 j Y X R p b 2 4 + P F N 0 Y W J s Z U V u d H J p Z X M g L z 4 8 L 0 l 0 Z W 0 + P E l 0 Z W 0 + P E l 0 Z W 1 M b 2 N h d G l v b j 4 8 S X R l b V R 5 c G U + R m 9 y b X V s Y T w v S X R l b V R 5 c G U + P E l 0 Z W 1 Q Y X R o P l N l Y 3 R p b 2 4 x L 0 l u d m 9 p Y 2 U v Q 2 h h b m d l Z C U y M F R 5 c G U 8 L 0 l 0 Z W 1 Q Y X R o P j w v S X R l b U x v Y 2 F 0 a W 9 u P j x T d G F i b G V F b n R y a W V z I C 8 + P C 9 J d G V t P j x J d G V t P j x J d G V t T G 9 j Y X R p b 2 4 + P E l 0 Z W 1 U e X B l P k Z v c m 1 1 b G E 8 L 0 l 0 Z W 1 U e X B l P j x J d G V t U G F 0 a D 5 T Z W N 0 a W 9 u M S 9 N Z W V 0 a W 5 n X 2 x p c 3 Q 8 L 0 l 0 Z W 1 Q Y X R o P j w v S X R l b U x v Y 2 F 0 a W 9 u P j x T d G F i b G V F b n R y a W V z P j x F b n R y e S B U e X B l P S J J c 1 B y a X Z h d G U i I F Z h b H V l P S J s M C I g L z 4 8 R W 5 0 c n k g V H l w Z T 0 i U X V l c n l J R C I g V m F s d W U 9 I n N l N T U 0 Y j F h Z i 0 2 Y j B j L T Q 1 Z D Q t O G I y N i 0 x M j Q 4 N W Y z N z A z Y m 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Z X R p b m d f b G l z d 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N Z W V 0 a W 5 n X 2 x p c 3 Q v Q X V 0 b 1 J l b W 9 2 Z W R D b 2 x 1 b W 5 z M S 5 7 Q W N j b 3 V u d C B F e G U g S U Q s M H 0 m c X V v d D s s J n F 1 b 3 Q 7 U 2 V j d G l v b j E v T W V l d G l u Z 1 9 s a X N 0 L 0 F 1 d G 9 S Z W 1 v d m V k Q 2 9 s d W 1 u c z E u e 0 F j Y 2 9 1 b n Q g R X h l Y 3 V 0 a X Z l L D F 9 J n F 1 b 3 Q 7 L C Z x d W 9 0 O 1 N l Y 3 R p b 2 4 x L 0 1 l Z X R p b m d f b G l z d C 9 B d X R v U m V t b 3 Z l Z E N v b H V t b n M x L n t i c m F u Y 2 h f b m F t Z S w y f S Z x d W 9 0 O y w m c X V v d D t T Z W N 0 a W 9 u M S 9 N Z W V 0 a W 5 n X 2 x p c 3 Q v Q X V 0 b 1 J l b W 9 2 Z W R D b 2 x 1 b W 5 z M S 5 7 Z 2 x v Y m F s X 2 F 0 d G V u Z G V l c y w z f S Z x d W 9 0 O y w m c X V v d D t T Z W N 0 a W 9 u M S 9 N Z W V 0 a W 5 n X 2 x p c 3 Q v Q X V 0 b 1 J l b W 9 2 Z W R D b 2 x 1 b W 5 z M S 5 7 b W V l d G l u Z 1 9 k Y X R l L D R 9 J n F 1 b 3 Q 7 X S w m c X V v d D t D b 2 x 1 b W 5 D b 3 V u d C Z x d W 9 0 O z o 1 L C Z x d W 9 0 O 0 t l e U N v b H V t b k 5 h b W V z J n F 1 b 3 Q 7 O l t d L C Z x d W 9 0 O 0 N v b H V t b k l k Z W 5 0 a X R p Z X M m c X V v d D s 6 W y Z x d W 9 0 O 1 N l Y 3 R p b 2 4 x L 0 1 l Z X R p b m d f b G l z d C 9 B d X R v U m V t b 3 Z l Z E N v b H V t b n M x L n t B Y 2 N v d W 5 0 I E V 4 Z S B J R C w w f S Z x d W 9 0 O y w m c X V v d D t T Z W N 0 a W 9 u M S 9 N Z W V 0 a W 5 n X 2 x p c 3 Q v Q X V 0 b 1 J l b W 9 2 Z W R D b 2 x 1 b W 5 z M S 5 7 Q W N j b 3 V u d C B F e G V j d X R p d m U s M X 0 m c X V v d D s s J n F 1 b 3 Q 7 U 2 V j d G l v b j E v T W V l d G l u Z 1 9 s a X N 0 L 0 F 1 d G 9 S Z W 1 v d m V k Q 2 9 s d W 1 u c z E u e 2 J y Y W 5 j a F 9 u Y W 1 l L D J 9 J n F 1 b 3 Q 7 L C Z x d W 9 0 O 1 N l Y 3 R p b 2 4 x L 0 1 l Z X R p b m d f b G l z d C 9 B d X R v U m V t b 3 Z l Z E N v b H V t b n M x L n t n b G 9 i Y W x f Y X R 0 Z W 5 k Z W V z L D N 9 J n F 1 b 3 Q 7 L C Z x d W 9 0 O 1 N l Y 3 R p b 2 4 x L 0 1 l Z X R p b m d f b G l z d C 9 B d X R v U m V t b 3 Z l Z E N v b H V t b n M x L n t t Z W V 0 a W 5 n X 2 R h d G U s N H 0 m c X V v d D t d L C Z x d W 9 0 O 1 J l b G F 0 a W 9 u c 2 h p c E l u Z m 8 m c X V v d D s 6 W 1 1 9 I i A v P j x F b n R y e S B U e X B l P S J G a W x s U 3 R h d H V z I i B W Y W x 1 Z T 0 i c 0 N v b X B s Z X R l I i A v P j x F b n R y e S B U e X B l P S J G a W x s Q 2 9 s d W 1 u T m F t Z X M i I F Z h b H V l P S J z W y Z x d W 9 0 O 0 F j Y 2 9 1 b n Q g R X h l I E l E J n F 1 b 3 Q 7 L C Z x d W 9 0 O 0 F j Y 2 9 1 b n Q g R X h l Y 3 V 0 a X Z l J n F 1 b 3 Q 7 L C Z x d W 9 0 O 2 J y Y W 5 j a F 9 u Y W 1 l J n F 1 b 3 Q 7 L C Z x d W 9 0 O 2 d s b 2 J h b F 9 h d H R l b m R l Z X M m c X V v d D s s J n F 1 b 3 Q 7 b W V l d G l u Z 1 9 k Y X R l J n F 1 b 3 Q 7 X S I g L z 4 8 R W 5 0 c n k g V H l w Z T 0 i R m l s b E N v b H V t b l R 5 c G V z I i B W Y W x 1 Z T 0 i c 0 F 3 W U d C Z 2 s 9 I i A v P j x F b n R y e S B U e X B l P S J G a W x s T G F z d F V w Z G F 0 Z W Q i I F Z h b H V l P S J k M j A y N S 0 w N i 0 w N 1 Q w N z o x N j o w O C 4 z M T A w N j M 5 W i I g L z 4 8 R W 5 0 c n k g V H l w Z T 0 i R m l s b E V y c m 9 y Q 2 9 1 b n Q i I F Z h b H V l P S J s M C I g L z 4 8 R W 5 0 c n k g V H l w Z T 0 i R m l s b E V y c m 9 y Q 2 9 k Z S I g V m F s d W U 9 I n N V b m t u b 3 d u I i A v P j x F b n R y e S B U e X B l P S J G a W x s Q 2 9 1 b n Q i I F Z h b H V l P S J s M z Q i I C 8 + P E V u d H J 5 I F R 5 c G U 9 I k F k Z G V k V G 9 E Y X R h T W 9 k Z W w i I F Z h b H V l P S J s M C I g L z 4 8 L 1 N 0 Y W J s Z U V u d H J p Z X M + P C 9 J d G V t P j x J d G V t P j x J d G V t T G 9 j Y X R p b 2 4 + P E l 0 Z W 1 U e X B l P k Z v c m 1 1 b G E 8 L 0 l 0 Z W 1 U e X B l P j x J d G V t U G F 0 a D 5 T Z W N 0 a W 9 u M S 9 N Z W V 0 a W 5 n X 2 x p c 3 Q v U 2 9 1 c m N l P C 9 J d G V t U G F 0 a D 4 8 L 0 l 0 Z W 1 M b 2 N h d G l v b j 4 8 U 3 R h Y m x l R W 5 0 c m l l c y A v P j w v S X R l b T 4 8 S X R l b T 4 8 S X R l b U x v Y 2 F 0 a W 9 u P j x J d G V t V H l w Z T 5 G b 3 J t d W x h P C 9 J d G V t V H l w Z T 4 8 S X R l b V B h d G g + U 2 V j d G l v b j E v T W V l d G l u Z 1 9 s a X N 0 L 0 1 l Z X R p b m d f b G l z d F 9 T a G V l d D w v S X R l b V B h d G g + P C 9 J d G V t T G 9 j Y X R p b 2 4 + P F N 0 Y W J s Z U V u d H J p Z X M g L z 4 8 L 0 l 0 Z W 0 + P E l 0 Z W 0 + P E l 0 Z W 1 M b 2 N h d G l v b j 4 8 S X R l b V R 5 c G U + R m 9 y b X V s Y T w v S X R l b V R 5 c G U + P E l 0 Z W 1 Q Y X R o P l N l Y 3 R p b 2 4 x L 0 1 l Z X R p b m d f b G l z d C 9 Q c m 9 t b 3 R l Z C U y M E h l Y W R l c n M 8 L 0 l 0 Z W 1 Q Y X R o P j w v S X R l b U x v Y 2 F 0 a W 9 u P j x T d G F i b G V F b n R y a W V z I C 8 + P C 9 J d G V t P j x J d G V t P j x J d G V t T G 9 j Y X R p b 2 4 + P E l 0 Z W 1 U e X B l P k Z v c m 1 1 b G E 8 L 0 l 0 Z W 1 U e X B l P j x J d G V t U G F 0 a D 5 T Z W N 0 a W 9 u M S 9 N Z W V 0 a W 5 n X 2 x p c 3 Q v Q 2 h h b m d l Z C U y M F R 5 c G U 8 L 0 l 0 Z W 1 Q Y X R o P j w v S X R l b U x v Y 2 F 0 a W 9 u P j x T d G F i b G V F b n R y a W V z I C 8 + P C 9 J d G V t P j x J d G V t P j x J d G V t T G 9 j Y X R p b 2 4 + P E l 0 Z W 1 U e X B l P k Z v c m 1 1 b G E 8 L 0 l 0 Z W 1 U e X B l P j x J d G V t U G F 0 a D 5 T Z W N 0 a W 9 u M S 9 P c H B v c n R 1 b m l 0 e T w v S X R l b V B h d G g + P C 9 J d G V t T G 9 j Y X R p b 2 4 + P F N 0 Y W J s Z U V u d H J p Z X M + P E V u d H J 5 I F R 5 c G U 9 I k l z U H J p d m F 0 Z S I g V m F s d W U 9 I m w w I i A v P j x F b n R y e S B U e X B l P S J R d W V y e U l E I i B W Y W x 1 Z T 0 i c 2 Y x N G J m M D Q 4 L T N i Y T U t N G M 2 Y i 1 h N T N j L W Z k N m M z N G U 4 N j U 5 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B w b 3 J 0 d W 5 p d H k 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U t M D Y t M D d U M D Y 6 N T U 6 M z Y u M T k 2 N D Y z M F 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9 w c G 9 y d H V u a X R 5 L 0 F 1 d G 9 S Z W 1 v d m V k Q 2 9 s d W 1 u c z E u e 2 9 w c G 9 y d H V u a X R 5 X 2 5 h b W U s M H 0 m c X V v d D s s J n F 1 b 3 Q 7 U 2 V j d G l v b j E v T 3 B w b 3 J 0 d W 5 p d H k v Q X V 0 b 1 J l b W 9 2 Z W R D b 2 x 1 b W 5 z M S 5 7 b 3 B w b 3 J 0 d W 5 p d H l f a W Q s M X 0 m c X V v d D s s J n F 1 b 3 Q 7 U 2 V j d G l v b j E v T 3 B w b 3 J 0 d W 5 p d H k v Q X V 0 b 1 J l b W 9 2 Z W R D b 2 x 1 b W 5 z M S 5 7 Q W N j b 3 V u d C B F e G U g S W Q s M n 0 m c X V v d D s s J n F 1 b 3 Q 7 U 2 V j d G l v b j E v T 3 B w b 3 J 0 d W 5 p d H k v Q X V 0 b 1 J l b W 9 2 Z W R D b 2 x 1 b W 5 z M S 5 7 Q W N j b 3 V u d C B F e G V j d X R p d m U s M 3 0 m c X V v d D s s J n F 1 b 3 Q 7 U 2 V j d G l v b j E v T 3 B w b 3 J 0 d W 5 p d H k v Q X V 0 b 1 J l b W 9 2 Z W R D b 2 x 1 b W 5 z M S 5 7 c H J l b W l 1 b V 9 h b W 9 1 b n Q s N H 0 m c X V v d D s s J n F 1 b 3 Q 7 U 2 V j d G l v b j E v T 3 B w b 3 J 0 d W 5 p d H k v Q X V 0 b 1 J l b W 9 2 Z W R D b 2 x 1 b W 5 z M S 5 7 c m V 2 Z W 5 1 Z V 9 h b W 9 1 b n Q s N X 0 m c X V v d D s s J n F 1 b 3 Q 7 U 2 V j d G l v b j E v T 3 B w b 3 J 0 d W 5 p d H k v Q X V 0 b 1 J l b W 9 2 Z W R D b 2 x 1 b W 5 z M S 5 7 Y 2 x v c 2 l u Z 1 9 k Y X R l L D Z 9 J n F 1 b 3 Q 7 L C Z x d W 9 0 O 1 N l Y 3 R p b 2 4 x L 0 9 w c G 9 y d H V u a X R 5 L 0 F 1 d G 9 S Z W 1 v d m V k Q 2 9 s d W 1 u c z E u e 3 N 0 Y W d l L D d 9 J n F 1 b 3 Q 7 L C Z x d W 9 0 O 1 N l Y 3 R p b 2 4 x L 0 9 w c G 9 y d H V u a X R 5 L 0 F 1 d G 9 S Z W 1 v d m V k Q 2 9 s d W 1 u c z E u e 2 J y Y W 5 j a C w 4 f S Z x d W 9 0 O y w m c X V v d D t T Z W N 0 a W 9 u M S 9 P c H B v c n R 1 b m l 0 e S 9 B d X R v U m V t b 3 Z l Z E N v b H V t b n M x L n t z c G V j a W F s d H k s O X 0 m c X V v d D s s J n F 1 b 3 Q 7 U 2 V j d G l v b j E v T 3 B w b 3 J 0 d W 5 p d H k v Q X V 0 b 1 J l b W 9 2 Z W R D b 2 x 1 b W 5 z M S 5 7 c H J v Z H V j d F 9 n c m 9 1 c C w x M H 0 m c X V v d D s s J n F 1 b 3 Q 7 U 2 V j d G l v b j E v T 3 B w b 3 J 0 d W 5 p d H k v Q X V 0 b 1 J l b W 9 2 Z W R D b 2 x 1 b W 5 z M S 5 7 c H J v Z H V j d F 9 z d W J f Z 3 J v d X A s M T F 9 J n F 1 b 3 Q 7 L C Z x d W 9 0 O 1 N l Y 3 R p b 2 4 x L 0 9 w c G 9 y d H V u a X R 5 L 0 F 1 d G 9 S Z W 1 v d m V k Q 2 9 s d W 1 u c z E u e 3 J p c 2 t f Z G V 0 Y W l s c y w x M n 0 m c X V v d D t d L C Z x d W 9 0 O 0 N v b H V t b k N v d W 5 0 J n F 1 b 3 Q 7 O j E z L C Z x d W 9 0 O 0 t l e U N v b H V t b k 5 h b W V z J n F 1 b 3 Q 7 O l t d L C Z x d W 9 0 O 0 N v b H V t b k l k Z W 5 0 a X R p Z X M m c X V v d D s 6 W y Z x d W 9 0 O 1 N l Y 3 R p b 2 4 x L 0 9 w c G 9 y d H V u a X R 5 L 0 F 1 d G 9 S Z W 1 v d m V k Q 2 9 s d W 1 u c z E u e 2 9 w c G 9 y d H V u a X R 5 X 2 5 h b W U s M H 0 m c X V v d D s s J n F 1 b 3 Q 7 U 2 V j d G l v b j E v T 3 B w b 3 J 0 d W 5 p d H k v Q X V 0 b 1 J l b W 9 2 Z W R D b 2 x 1 b W 5 z M S 5 7 b 3 B w b 3 J 0 d W 5 p d H l f a W Q s M X 0 m c X V v d D s s J n F 1 b 3 Q 7 U 2 V j d G l v b j E v T 3 B w b 3 J 0 d W 5 p d H k v Q X V 0 b 1 J l b W 9 2 Z W R D b 2 x 1 b W 5 z M S 5 7 Q W N j b 3 V u d C B F e G U g S W Q s M n 0 m c X V v d D s s J n F 1 b 3 Q 7 U 2 V j d G l v b j E v T 3 B w b 3 J 0 d W 5 p d H k v Q X V 0 b 1 J l b W 9 2 Z W R D b 2 x 1 b W 5 z M S 5 7 Q W N j b 3 V u d C B F e G V j d X R p d m U s M 3 0 m c X V v d D s s J n F 1 b 3 Q 7 U 2 V j d G l v b j E v T 3 B w b 3 J 0 d W 5 p d H k v Q X V 0 b 1 J l b W 9 2 Z W R D b 2 x 1 b W 5 z M S 5 7 c H J l b W l 1 b V 9 h b W 9 1 b n Q s N H 0 m c X V v d D s s J n F 1 b 3 Q 7 U 2 V j d G l v b j E v T 3 B w b 3 J 0 d W 5 p d H k v Q X V 0 b 1 J l b W 9 2 Z W R D b 2 x 1 b W 5 z M S 5 7 c m V 2 Z W 5 1 Z V 9 h b W 9 1 b n Q s N X 0 m c X V v d D s s J n F 1 b 3 Q 7 U 2 V j d G l v b j E v T 3 B w b 3 J 0 d W 5 p d H k v Q X V 0 b 1 J l b W 9 2 Z W R D b 2 x 1 b W 5 z M S 5 7 Y 2 x v c 2 l u Z 1 9 k Y X R l L D Z 9 J n F 1 b 3 Q 7 L C Z x d W 9 0 O 1 N l Y 3 R p b 2 4 x L 0 9 w c G 9 y d H V u a X R 5 L 0 F 1 d G 9 S Z W 1 v d m V k Q 2 9 s d W 1 u c z E u e 3 N 0 Y W d l L D d 9 J n F 1 b 3 Q 7 L C Z x d W 9 0 O 1 N l Y 3 R p b 2 4 x L 0 9 w c G 9 y d H V u a X R 5 L 0 F 1 d G 9 S Z W 1 v d m V k Q 2 9 s d W 1 u c z E u e 2 J y Y W 5 j a C w 4 f S Z x d W 9 0 O y w m c X V v d D t T Z W N 0 a W 9 u M S 9 P c H B v c n R 1 b m l 0 e S 9 B d X R v U m V t b 3 Z l Z E N v b H V t b n M x L n t z c G V j a W F s d H k s O X 0 m c X V v d D s s J n F 1 b 3 Q 7 U 2 V j d G l v b j E v T 3 B w b 3 J 0 d W 5 p d H k v Q X V 0 b 1 J l b W 9 2 Z W R D b 2 x 1 b W 5 z M S 5 7 c H J v Z H V j d F 9 n c m 9 1 c C w x M H 0 m c X V v d D s s J n F 1 b 3 Q 7 U 2 V j d G l v b j E v T 3 B w b 3 J 0 d W 5 p d H k v Q X V 0 b 1 J l b W 9 2 Z W R D b 2 x 1 b W 5 z M S 5 7 c H J v Z H V j d F 9 z d W J f Z 3 J v d X A s M T F 9 J n F 1 b 3 Q 7 L C Z x d W 9 0 O 1 N l Y 3 R p b 2 4 x L 0 9 w c G 9 y d H V u a X R 5 L 0 F 1 d G 9 S Z W 1 v d m V k Q 2 9 s d W 1 u c z E u e 3 J p c 2 t f Z G V 0 Y W l s c y w x M n 0 m c X V v d D t d L C Z x d W 9 0 O 1 J l b G F 0 a W 9 u c 2 h p c E l u Z m 8 m c X V v d D s 6 W 1 1 9 I i A v P j w v U 3 R h Y m x l R W 5 0 c m l l c z 4 8 L 0 l 0 Z W 0 + P E l 0 Z W 0 + P E l 0 Z W 1 M b 2 N h d G l v b j 4 8 S X R l b V R 5 c G U + R m 9 y b X V s Y T w v S X R l b V R 5 c G U + P E l 0 Z W 1 Q Y X R o P l N l Y 3 R p b 2 4 x L 0 9 w c G 9 y d H V u a X R 5 L 1 N v d X J j Z T w v S X R l b V B h d G g + P C 9 J d G V t T G 9 j Y X R p b 2 4 + P F N 0 Y W J s Z U V u d H J p Z X M g L z 4 8 L 0 l 0 Z W 0 + P E l 0 Z W 0 + P E l 0 Z W 1 M b 2 N h d G l v b j 4 8 S X R l b V R 5 c G U + R m 9 y b X V s Y T w v S X R l b V R 5 c G U + P E l 0 Z W 1 Q Y X R o P l N l Y 3 R p b 2 4 x L 0 9 w c G 9 y d H V u a X R 5 L 0 9 w c G 9 y d H V u a X R 5 X 1 N o Z W V 0 P C 9 J d G V t U G F 0 a D 4 8 L 0 l 0 Z W 1 M b 2 N h d G l v b j 4 8 U 3 R h Y m x l R W 5 0 c m l l c y A v P j w v S X R l b T 4 8 S X R l b T 4 8 S X R l b U x v Y 2 F 0 a W 9 u P j x J d G V t V H l w Z T 5 G b 3 J t d W x h P C 9 J d G V t V H l w Z T 4 8 S X R l b V B h d G g + U 2 V j d G l v b j E v T 3 B w b 3 J 0 d W 5 p d H k v U H J v b W 9 0 Z W Q l M j B I Z W F k Z X J z P C 9 J d G V t U G F 0 a D 4 8 L 0 l 0 Z W 1 M b 2 N h d G l v b j 4 8 U 3 R h Y m x l R W 5 0 c m l l c y A v P j w v S X R l b T 4 8 S X R l b T 4 8 S X R l b U x v Y 2 F 0 a W 9 u P j x J d G V t V H l w Z T 5 G b 3 J t d W x h P C 9 J d G V t V H l w Z T 4 8 S X R l b V B h d G g + U 2 V j d G l v b j E v T 3 B w b 3 J 0 d W 5 p d H k v Q 2 h h b m d l Z C U y M F R 5 c G U 8 L 0 l 0 Z W 1 Q Y X R o P j w v S X R l b U x v Y 2 F 0 a W 9 u P j x T d G F i b G V F b n R y a W V z I C 8 + P C 9 J d G V t P j x J d G V t P j x J d G V t T G 9 j Y X R p b 2 4 + P E l 0 Z W 1 U e X B l P k Z v c m 1 1 b G E 8 L 0 l 0 Z W 1 U e X B l P j x J d G V t U G F 0 a D 5 T Z W N 0 a W 9 u M S 9 C c m 9 r Z W F y Y W d l L 1 J l b W 9 2 Z W Q l M j B F c n J v c n M 8 L 0 l 0 Z W 1 Q Y X R o P j w v S X R l b U x v Y 2 F 0 a W 9 u P j x T d G F i b G V F b n R y a W V z I C 8 + P C 9 J d G V t P j x J d G V t P j x J d G V t T G 9 j Y X R p b 2 4 + P E l 0 Z W 1 U e X B l P k Z v c m 1 1 b G E 8 L 0 l 0 Z W 1 U e X B l P j x J d G V t U G F 0 a D 5 T Z W N 0 a W 9 u M S 9 G Z W V z L 1 J l b W 9 2 Z W Q l M j B E d X B s a W N h d G V z P C 9 J d G V t U G F 0 a D 4 8 L 0 l 0 Z W 1 M b 2 N h d G l v b j 4 8 U 3 R h Y m x l R W 5 0 c m l l c y A v P j w v S X R l b T 4 8 S X R l b T 4 8 S X R l b U x v Y 2 F 0 a W 9 u P j x J d G V t V H l w Z T 5 G b 3 J t d W x h P C 9 J d G V t V H l w Z T 4 8 S X R l b V B h d G g + U 2 V j d G l v b j E v R m V l c y 9 S Z W 1 v d m V k J T I w R X J y b 3 J z P C 9 J d G V t U G F 0 a D 4 8 L 0 l 0 Z W 1 M b 2 N h d G l v b j 4 8 U 3 R h Y m x l R W 5 0 c m l l c y A v P j w v S X R l b T 4 8 S X R l b T 4 8 S X R l b U x v Y 2 F 0 a W 9 u P j x J d G V t V H l w Z T 5 G b 3 J t d W x h P C 9 J d G V t V H l w Z T 4 8 S X R l b V B h d G g + U 2 V j d G l v b j E v S W 5 k a X Z p Z H V h b C U y M E J 1 Z G d l d C 9 S Z W 1 v d m V k J T I w R H V w b G l j Y X R l c z w v S X R l b V B h d G g + P C 9 J d G V t T G 9 j Y X R p b 2 4 + P F N 0 Y W J s Z U V u d H J p Z X M g L z 4 8 L 0 l 0 Z W 0 + P E l 0 Z W 0 + P E l 0 Z W 1 M b 2 N h d G l v b j 4 8 S X R l b V R 5 c G U + R m 9 y b X V s Y T w v S X R l b V R 5 c G U + P E l 0 Z W 1 Q Y X R o P l N l Y 3 R p b 2 4 x L 0 l u Z G l 2 a W R 1 Y W w l M j B C d W R n Z X Q v U m V t b 3 Z l Z C U y M E V y c m 9 y c z w v S X R l b V B h d G g + P C 9 J d G V t T G 9 j Y X R p b 2 4 + P F N 0 Y W J s Z U V u d H J p Z X M g L z 4 8 L 0 l 0 Z W 0 + P E l 0 Z W 0 + P E l 0 Z W 1 M b 2 N h d G l v b j 4 8 S X R l b V R 5 c G U + R m 9 y b X V s Y T w v S X R l b V R 5 c G U + P E l 0 Z W 1 Q Y X R o P l N l Y 3 R p b 2 4 x L 0 l u d m 9 p Y 2 U v U m V t b 3 Z l Z C U y M E V y c m 9 y c z w v S X R l b V B h d G g + P C 9 J d G V t T G 9 j Y X R p b 2 4 + P F N 0 Y W J s Z U V u d H J p Z X M g L z 4 8 L 0 l 0 Z W 0 + P E l 0 Z W 0 + P E l 0 Z W 1 M b 2 N h d G l v b j 4 8 S X R l b V R 5 c G U + R m 9 y b X V s Y T w v S X R l b V R 5 c G U + P E l 0 Z W 1 Q Y X R o P l N l Y 3 R p b 2 4 x L 0 1 l Z X R p b m d f b G l z d C 9 S Z W 1 v d m V k J T I w R H V w b G l j Y X R l c z w v S X R l b V B h d G g + P C 9 J d G V t T G 9 j Y X R p b 2 4 + P F N 0 Y W J s Z U V u d H J p Z X M g L z 4 8 L 0 l 0 Z W 0 + P E l 0 Z W 0 + P E l 0 Z W 1 M b 2 N h d G l v b j 4 8 S X R l b V R 5 c G U + R m 9 y b X V s Y T w v S X R l b V R 5 c G U + P E l 0 Z W 1 Q Y X R o P l N l Y 3 R p b 2 4 x L 0 1 l Z X R p b m d f b G l z d C 9 S Z W 1 v d m V k J T I w R X J y b 3 J z P C 9 J d G V t U G F 0 a D 4 8 L 0 l 0 Z W 1 M b 2 N h d G l v b j 4 8 U 3 R h Y m x l R W 5 0 c m l l c y A v P j w v S X R l b T 4 8 S X R l b T 4 8 S X R l b U x v Y 2 F 0 a W 9 u P j x J d G V t V H l w Z T 5 G b 3 J t d W x h P C 9 J d G V t V H l w Z T 4 8 S X R l b V B h d G g + U 2 V j d G l v b j E v T 3 B w b 3 J 0 d W 5 p d H k v U m V t b 3 Z l Z C U y M E R 1 c G x p Y 2 F 0 Z X M 8 L 0 l 0 Z W 1 Q Y X R o P j w v S X R l b U x v Y 2 F 0 a W 9 u P j x T d G F i b G V F b n R y a W V z I C 8 + P C 9 J d G V t P j x J d G V t P j x J d G V t T G 9 j Y X R p b 2 4 + P E l 0 Z W 1 U e X B l P k Z v c m 1 1 b G E 8 L 0 l 0 Z W 1 U e X B l P j x J d G V t U G F 0 a D 5 T Z W N 0 a W 9 u M S 9 P c H B v c n R 1 b m l 0 e S 9 S Z W 1 v d m V k J T I w R X J y b 3 J z P C 9 J d G V t U G F 0 a D 4 8 L 0 l 0 Z W 1 M b 2 N h d G l v b j 4 8 U 3 R h Y m x l R W 5 0 c m l l c y A v P j w v S X R l b T 4 8 S X R l b T 4 8 S X R l b U x v Y 2 F 0 a W 9 u P j x J d G V t V H l w Z T 5 G b 3 J t d W x h P C 9 J d G V t V H l w Z T 4 8 S X R l b V B h d G g + U 2 V j d G l v b j E v Q n J v a 2 V h c m F n Z S 9 D a G F u Z 2 V k J T I w V H l w Z T E 8 L 0 l 0 Z W 1 Q Y X R o P j w v S X R l b U x v Y 2 F 0 a W 9 u P j x T d G F i b G V F b n R y a W V z I C 8 + P C 9 J d G V t P j x J d G V t P j x J d G V t T G 9 j Y X R p b 2 4 + P E l 0 Z W 1 U e X B l P k Z v c m 1 1 b G E 8 L 0 l 0 Z W 1 U e X B l P j x J d G V t U G F 0 a D 5 T Z W N 0 a W 9 u M S 9 C c m 9 r Z W F y Y W d l L 1 J l b W 9 2 Z W Q l M j B F c n J v c n M x P C 9 J d G V t U G F 0 a D 4 8 L 0 l 0 Z W 1 M b 2 N h d G l v b j 4 8 U 3 R h Y m x l R W 5 0 c m l l c y A v P j w v S X R l b T 4 8 S X R l b T 4 8 S X R l b U x v Y 2 F 0 a W 9 u P j x J d G V t V H l w Z T 5 G b 3 J t d W x h P C 9 J d G V t V H l w Z T 4 8 S X R l b V B h d G g + U 2 V j d G l v b j E v S W 5 k a X Z p Z H V h b C U y M E J 1 Z G d l d C 9 S Z W 1 v d m V k J T I w R X J y b 3 J z M T w v S X R l b V B h d G g + P C 9 J d G V t T G 9 j Y X R p b 2 4 + P F N 0 Y W J s Z U V u d H J p Z X M g L z 4 8 L 0 l 0 Z W 0 + P E l 0 Z W 0 + P E l 0 Z W 1 M b 2 N h d G l v b j 4 8 S X R l b V R 5 c G U + R m 9 y b X V s Y T w v S X R l b V R 5 c G U + P E l 0 Z W 1 Q Y X R o P l N l Y 3 R p b 2 4 x L 0 l u Z G l 2 a W R 1 Y W w l M j B C d W R n Z X Q v U m V t b 3 Z l Z C U y M E R 1 c G x p Y 2 F 0 Z X M x P C 9 J d G V t U G F 0 a D 4 8 L 0 l 0 Z W 1 M b 2 N h d G l v b j 4 8 U 3 R h Y m x l R W 5 0 c m l l c y A v P j w v S X R l b T 4 8 S X R l b T 4 8 S X R l b U x v Y 2 F 0 a W 9 u P j x J d G V t V H l w Z T 5 G b 3 J t d W x h P C 9 J d G V t V H l w Z T 4 8 S X R l b V B h d G g + U 2 V j d G l v b j E v S W 5 k a X Z p Z H V h b C U y M E J 1 Z G d l d C 9 S Z W 1 v d m V k J T I w Q m 9 0 d G 9 t J T I w U m 9 3 c z w v S X R l b V B h d G g + P C 9 J d G V t T G 9 j Y X R p b 2 4 + P F N 0 Y W J s Z U V u d H J p Z X M g L z 4 8 L 0 l 0 Z W 0 + P E l 0 Z W 0 + P E l 0 Z W 1 M b 2 N h d G l v b j 4 8 S X R l b V R 5 c G U + R m 9 y b X V s Y T w v S X R l b V R 5 c G U + P E l 0 Z W 1 Q Y X R o P l N l Y 3 R p b 2 4 x L 0 l u d m 9 p Y 2 U v U m V w b G F j Z W Q l M j B W Y W x 1 Z T w v S X R l b V B h d G g + P C 9 J d G V t T G 9 j Y X R p b 2 4 + P F N 0 Y W J s Z U V u d H J p Z X M g L z 4 8 L 0 l 0 Z W 0 + P E l 0 Z W 0 + P E l 0 Z W 1 M b 2 N h d G l v b j 4 8 S X R l b V R 5 c G U + R m 9 y b X V s Y T w v S X R l b V R 5 c G U + P E l 0 Z W 1 Q Y X R o P l N l Y 3 R p b 2 4 x L 0 l u d m 9 p Y 2 U v Q 2 h h b m d l Z C U y M F R 5 c G U x P C 9 J d G V t U G F 0 a D 4 8 L 0 l 0 Z W 1 M b 2 N h d G l v b j 4 8 U 3 R h Y m x l R W 5 0 c m l l c y A v P j w v S X R l b T 4 8 S X R l b T 4 8 S X R l b U x v Y 2 F 0 a W 9 u P j x J d G V t V H l w Z T 5 G b 3 J t d W x h P C 9 J d G V t V H l w Z T 4 8 S X R l b V B h d G g + U 2 V j d G l v b j E v S W 5 2 b 2 l j Z S 9 S Z W 1 v d m V k J T I w R X J y b 3 J z M T w v S X R l b V B h d G g + P C 9 J d G V t T G 9 j Y X R p b 2 4 + P F N 0 Y W J s Z U V u d H J p Z X M g L z 4 8 L 0 l 0 Z W 0 + P E l 0 Z W 0 + P E l 0 Z W 1 M b 2 N h d G l v b j 4 8 S X R l b V R 5 c G U + R m 9 y b X V s Y T w v S X R l b V R 5 c G U + P E l 0 Z W 1 Q Y X R o P l N l Y 3 R p b 2 4 x L 0 1 l Z X R p b m d f b G l z d C 9 S Z X B s Y W N l Z C U y M F Z h b H V l P C 9 J d G V t U G F 0 a D 4 8 L 0 l 0 Z W 1 M b 2 N h d G l v b j 4 8 U 3 R h Y m x l R W 5 0 c m l l c y A v P j w v S X R l b T 4 8 L 0 l 0 Z W 1 z P j w v T G 9 j Y W x Q Y W N r Y W d l T W V 0 Y W R h d G F G a W x l P h Y A A A B Q S w U G A A A A A A A A A A A A A A A A A A A A A A A A J g E A A A E A A A D Q j J 3 f A R X R E Y x 6 A M B P w p f r A Q A A A D K y i k v m u S 1 N h p H 0 l w 3 K C p 4 A A A A A A g A A A A A A E G Y A A A A B A A A g A A A A Y 4 e D J 8 X S x p i 8 t Y A z / D c 7 O E k 7 G 7 4 C d 3 + A 1 D n X O 1 I i M f A A A A A A D o A A A A A C A A A g A A A A b 4 o A F a 1 Y 8 a x a 3 b T / u y q T r 6 1 6 I j L e k T c k R 3 a Y Q R O 5 s d R Q A A A A q S a h u P E f J U M H U j a c o S v H w 4 r r F B O 3 V b l J G v s p z t p x z b w 2 1 6 P i n C F m u p z S m L 3 i n o l k c g J Q E n k O U R R A Q R E 4 + y 7 y z p q z G q u M 8 b b o Q y A F W o 9 p 2 m N A A A A A c K n H J k P 8 h 3 O 2 + 0 d j R B y v z 6 6 C V 5 d v 2 B 7 C 0 P + e e b Z 7 B R B K J s Y r O + 3 6 5 z n V R D X + x v L B m u 8 Z f V 0 I O 4 / U B x S w P M A r k w = = < / D a t a M a s h u p > 
</file>

<file path=customXml/itemProps1.xml><?xml version="1.0" encoding="utf-8"?>
<ds:datastoreItem xmlns:ds="http://schemas.openxmlformats.org/officeDocument/2006/customXml" ds:itemID="{778B15E7-767D-4236-A0FE-EC2508E32C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Opportunity</vt:lpstr>
      <vt:lpstr>Meeting_list</vt:lpstr>
      <vt:lpstr>Invoice</vt:lpstr>
      <vt:lpstr>Individual Budget</vt:lpstr>
      <vt:lpstr>Fees</vt:lpstr>
      <vt:lpstr>Brokearage</vt:lpstr>
      <vt:lpstr>KPI 1</vt:lpstr>
      <vt:lpstr>KPI2</vt:lpstr>
      <vt:lpstr>KPI3</vt:lpstr>
      <vt:lpstr>KPI4</vt:lpstr>
      <vt:lpstr>KPI5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sushmitha amin</dc:creator>
  <cp:lastModifiedBy>Admin</cp:lastModifiedBy>
  <dcterms:created xsi:type="dcterms:W3CDTF">2025-06-07T06:51:53Z</dcterms:created>
  <dcterms:modified xsi:type="dcterms:W3CDTF">2025-08-06T10:20:06Z</dcterms:modified>
</cp:coreProperties>
</file>