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1cbec872959114/Desktop/Research/MATLAB/"/>
    </mc:Choice>
  </mc:AlternateContent>
  <xr:revisionPtr revIDLastSave="207" documentId="8_{E5D1934B-4062-4942-BD9E-1CAE11343A00}" xr6:coauthVersionLast="47" xr6:coauthVersionMax="47" xr10:uidLastSave="{205ECD60-1449-45DD-9AAF-D3EFAAF7FE1B}"/>
  <bookViews>
    <workbookView xWindow="40920" yWindow="-120" windowWidth="29040" windowHeight="15720" activeTab="1" xr2:uid="{C54CA0ED-C603-4DEA-991B-EA53B9BB8A8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77" i="1"/>
  <c r="H78" i="1"/>
  <c r="H79" i="1"/>
  <c r="H80" i="1"/>
  <c r="H75" i="1"/>
  <c r="G76" i="1"/>
  <c r="G77" i="1"/>
  <c r="G78" i="1"/>
  <c r="G79" i="1"/>
  <c r="G80" i="1"/>
  <c r="G75" i="1"/>
  <c r="G69" i="1"/>
  <c r="G70" i="1"/>
  <c r="G71" i="1"/>
  <c r="G72" i="1"/>
  <c r="G73" i="1"/>
  <c r="G68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45" i="1"/>
  <c r="C46" i="1"/>
  <c r="C47" i="1" s="1"/>
  <c r="C48" i="1" s="1"/>
  <c r="C49" i="1" s="1"/>
  <c r="C50" i="1" s="1"/>
  <c r="C51" i="1" s="1"/>
  <c r="C52" i="1" s="1"/>
  <c r="C53" i="1" s="1"/>
  <c r="C44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43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1" i="1"/>
  <c r="G56" i="1"/>
  <c r="G57" i="1"/>
  <c r="G58" i="1"/>
  <c r="G59" i="1"/>
  <c r="G60" i="1"/>
  <c r="G61" i="1"/>
  <c r="G62" i="1"/>
  <c r="G63" i="1"/>
  <c r="G64" i="1"/>
  <c r="G65" i="1"/>
  <c r="G55" i="1"/>
  <c r="G51" i="1"/>
  <c r="G52" i="1"/>
  <c r="G53" i="1"/>
  <c r="G54" i="1"/>
  <c r="G46" i="1"/>
  <c r="G47" i="1"/>
  <c r="G48" i="1"/>
  <c r="G49" i="1"/>
  <c r="G50" i="1"/>
  <c r="G45" i="1"/>
  <c r="G44" i="1"/>
  <c r="G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3" i="1"/>
  <c r="A40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<sst xmlns="http://schemas.openxmlformats.org/spreadsheetml/2006/main" count="27" uniqueCount="23">
  <si>
    <t>Potassium (Conti)</t>
  </si>
  <si>
    <t>Rate</t>
  </si>
  <si>
    <t>Pressure (MPa)</t>
  </si>
  <si>
    <t>Temperature (C)</t>
  </si>
  <si>
    <t>Activation Volume</t>
  </si>
  <si>
    <t>Sodium (Conti)</t>
  </si>
  <si>
    <t>Full AP (Spyropoulos)</t>
  </si>
  <si>
    <t>Pressure (psi)</t>
  </si>
  <si>
    <t>Time (ms)</t>
  </si>
  <si>
    <t>time factor</t>
  </si>
  <si>
    <t xml:space="preserve">Acetycholine (Heineman) opening </t>
  </si>
  <si>
    <t>cubic angstroms</t>
  </si>
  <si>
    <t>cm^3/mol</t>
  </si>
  <si>
    <t>T in K</t>
  </si>
  <si>
    <t>rate factor</t>
  </si>
  <si>
    <t>Conti (Sodium inact)</t>
  </si>
  <si>
    <t>pressure</t>
  </si>
  <si>
    <t>ratefactor</t>
  </si>
  <si>
    <t>ln(time factor)</t>
  </si>
  <si>
    <t>ln(k)</t>
  </si>
  <si>
    <t>k</t>
  </si>
  <si>
    <t>k_norm</t>
  </si>
  <si>
    <t>Meyer (Potassium inact)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</si>
</sst>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0B6E-FBDA-453B-A0C5-9E1B31E1B56D}">
  <dimension ref="A1:H80"/>
  <sheetViews>
    <sheetView topLeftCell="A49" workbookViewId="0">
      <selection activeCell="B81" sqref="B81"/>
    </sheetView>
  </sheetViews>
  <sheetFormatPr defaultRowHeight="14.25" x14ac:dyDescent="0.45"/>
  <cols>
    <col min="1" max="1" width="15.59765625" style="3" customWidth="1"/>
    <col min="2" max="3" width="15.59765625" style="2" customWidth="1"/>
    <col min="4" max="4" width="50.53125" customWidth="1"/>
    <col min="5" max="5" width="19.265625" customWidth="1"/>
    <col min="6" max="6" width="15.06640625" customWidth="1"/>
    <col min="7" max="7" width="11.19921875" customWidth="1"/>
  </cols>
  <sheetData>
    <row r="1" spans="1:7" x14ac:dyDescent="0.45">
      <c r="A1" s="3" t="s">
        <v>1</v>
      </c>
      <c r="B1" s="2" t="s">
        <v>2</v>
      </c>
      <c r="C1" s="2" t="s">
        <v>3</v>
      </c>
      <c r="E1" s="1" t="s">
        <v>4</v>
      </c>
    </row>
    <row r="2" spans="1:7" x14ac:dyDescent="0.45">
      <c r="A2" s="3">
        <v>0.73499999999999999</v>
      </c>
      <c r="B2" s="2">
        <v>21</v>
      </c>
      <c r="C2" s="2">
        <v>5</v>
      </c>
      <c r="D2" s="5" t="s">
        <v>0</v>
      </c>
      <c r="E2" s="1"/>
    </row>
    <row r="3" spans="1:7" x14ac:dyDescent="0.45">
      <c r="A3" s="3">
        <v>0.78</v>
      </c>
      <c r="B3" s="2">
        <v>21</v>
      </c>
      <c r="C3" s="2">
        <v>10</v>
      </c>
      <c r="D3" s="5"/>
      <c r="E3" s="1"/>
    </row>
    <row r="4" spans="1:7" x14ac:dyDescent="0.45">
      <c r="A4" s="3">
        <v>0.79</v>
      </c>
      <c r="B4" s="2">
        <v>21</v>
      </c>
      <c r="C4" s="2">
        <v>15</v>
      </c>
      <c r="D4" s="5"/>
      <c r="E4" s="1"/>
    </row>
    <row r="5" spans="1:7" x14ac:dyDescent="0.45">
      <c r="A5" s="3">
        <v>0.495</v>
      </c>
      <c r="B5" s="2">
        <v>41</v>
      </c>
      <c r="C5" s="2">
        <v>5</v>
      </c>
      <c r="D5" s="5"/>
    </row>
    <row r="6" spans="1:7" x14ac:dyDescent="0.45">
      <c r="A6" s="3">
        <v>0.54600000000000004</v>
      </c>
      <c r="B6" s="2">
        <v>41</v>
      </c>
      <c r="C6" s="2">
        <v>10</v>
      </c>
      <c r="D6" s="5"/>
    </row>
    <row r="7" spans="1:7" x14ac:dyDescent="0.45">
      <c r="A7" s="3">
        <v>0.59199999999999997</v>
      </c>
      <c r="B7" s="2">
        <v>41</v>
      </c>
      <c r="C7" s="2">
        <v>15</v>
      </c>
      <c r="D7" s="5"/>
    </row>
    <row r="8" spans="1:7" x14ac:dyDescent="0.45">
      <c r="A8" s="3">
        <v>0.30299999999999999</v>
      </c>
      <c r="B8" s="2">
        <v>62</v>
      </c>
      <c r="C8" s="2">
        <v>5</v>
      </c>
      <c r="D8" s="5"/>
    </row>
    <row r="9" spans="1:7" x14ac:dyDescent="0.45">
      <c r="A9" s="3">
        <v>0.375</v>
      </c>
      <c r="B9" s="2">
        <v>62</v>
      </c>
      <c r="C9" s="2">
        <v>10</v>
      </c>
      <c r="D9" s="5"/>
    </row>
    <row r="10" spans="1:7" x14ac:dyDescent="0.45">
      <c r="A10" s="3">
        <v>0.39400000000000002</v>
      </c>
      <c r="B10" s="2">
        <v>62</v>
      </c>
      <c r="C10" s="2">
        <v>15</v>
      </c>
      <c r="D10" s="5"/>
      <c r="E10" t="s">
        <v>11</v>
      </c>
      <c r="F10" t="s">
        <v>12</v>
      </c>
      <c r="G10" t="s">
        <v>13</v>
      </c>
    </row>
    <row r="11" spans="1:7" x14ac:dyDescent="0.45">
      <c r="A11" s="3">
        <f>EXP(-B11*F11/(8.3145*G11))</f>
        <v>0.51530064753086136</v>
      </c>
      <c r="B11" s="2">
        <v>38</v>
      </c>
      <c r="C11" s="2">
        <v>8.3000000000000007</v>
      </c>
      <c r="D11" s="6" t="s">
        <v>10</v>
      </c>
      <c r="E11">
        <v>67.8</v>
      </c>
      <c r="F11">
        <f>E11*0.6022</f>
        <v>40.829159999999995</v>
      </c>
      <c r="G11" s="4">
        <f>C11+273.15</f>
        <v>281.45</v>
      </c>
    </row>
    <row r="12" spans="1:7" x14ac:dyDescent="0.45">
      <c r="A12" s="3">
        <f t="shared" ref="A12:A27" si="0">EXP(-B12*F12/(8.3145*G12))</f>
        <v>0.48032294515539703</v>
      </c>
      <c r="B12" s="2">
        <v>41</v>
      </c>
      <c r="C12" s="2">
        <v>8.6999999999999993</v>
      </c>
      <c r="D12" s="6"/>
      <c r="E12">
        <v>69.599999999999994</v>
      </c>
      <c r="F12">
        <f t="shared" ref="F12:F27" si="1">E12*0.6022</f>
        <v>41.913119999999992</v>
      </c>
      <c r="G12" s="4">
        <f t="shared" ref="G12:G27" si="2">C12+273.15</f>
        <v>281.84999999999997</v>
      </c>
    </row>
    <row r="13" spans="1:7" x14ac:dyDescent="0.45">
      <c r="A13" s="3">
        <f t="shared" si="0"/>
        <v>0.41972491627771591</v>
      </c>
      <c r="B13" s="2">
        <v>41</v>
      </c>
      <c r="C13" s="2">
        <v>8.6999999999999993</v>
      </c>
      <c r="D13" s="6"/>
      <c r="E13">
        <v>82.4</v>
      </c>
      <c r="F13">
        <f t="shared" si="1"/>
        <v>49.621279999999999</v>
      </c>
      <c r="G13" s="4">
        <f t="shared" si="2"/>
        <v>281.84999999999997</v>
      </c>
    </row>
    <row r="14" spans="1:7" x14ac:dyDescent="0.45">
      <c r="A14" s="3">
        <f t="shared" si="0"/>
        <v>0.53328049087785445</v>
      </c>
      <c r="B14" s="2">
        <v>39</v>
      </c>
      <c r="C14" s="2">
        <v>9</v>
      </c>
      <c r="D14" s="6"/>
      <c r="E14">
        <v>62.8</v>
      </c>
      <c r="F14">
        <f t="shared" si="1"/>
        <v>37.818159999999999</v>
      </c>
      <c r="G14" s="4">
        <f t="shared" si="2"/>
        <v>282.14999999999998</v>
      </c>
    </row>
    <row r="15" spans="1:7" x14ac:dyDescent="0.45">
      <c r="A15" s="3">
        <f t="shared" si="0"/>
        <v>0.66492127486665564</v>
      </c>
      <c r="B15" s="2">
        <v>40</v>
      </c>
      <c r="C15" s="2">
        <v>9.4</v>
      </c>
      <c r="D15" s="6"/>
      <c r="E15">
        <v>39.799999999999997</v>
      </c>
      <c r="F15">
        <f t="shared" si="1"/>
        <v>23.967559999999995</v>
      </c>
      <c r="G15" s="4">
        <f t="shared" si="2"/>
        <v>282.54999999999995</v>
      </c>
    </row>
    <row r="16" spans="1:7" x14ac:dyDescent="0.45">
      <c r="A16" s="3">
        <f t="shared" si="0"/>
        <v>0.57114964071264351</v>
      </c>
      <c r="B16" s="2">
        <v>40</v>
      </c>
      <c r="C16" s="2">
        <v>10.3</v>
      </c>
      <c r="D16" s="6"/>
      <c r="E16">
        <v>54.8</v>
      </c>
      <c r="F16">
        <f t="shared" si="1"/>
        <v>33.000559999999993</v>
      </c>
      <c r="G16" s="4">
        <f t="shared" si="2"/>
        <v>283.45</v>
      </c>
    </row>
    <row r="17" spans="1:7" x14ac:dyDescent="0.45">
      <c r="A17" s="3">
        <f t="shared" si="0"/>
        <v>0.66374505912735682</v>
      </c>
      <c r="B17" s="2">
        <v>40</v>
      </c>
      <c r="C17" s="2">
        <v>10.3</v>
      </c>
      <c r="D17" s="6"/>
      <c r="E17">
        <v>40.1</v>
      </c>
      <c r="F17">
        <f t="shared" si="1"/>
        <v>24.148219999999998</v>
      </c>
      <c r="G17" s="4">
        <f t="shared" si="2"/>
        <v>283.45</v>
      </c>
    </row>
    <row r="18" spans="1:7" x14ac:dyDescent="0.45">
      <c r="A18" s="3">
        <f t="shared" si="0"/>
        <v>0.57108595291909647</v>
      </c>
      <c r="B18" s="2">
        <v>30</v>
      </c>
      <c r="C18" s="2">
        <v>12.7</v>
      </c>
      <c r="D18" s="6"/>
      <c r="E18">
        <v>73.7</v>
      </c>
      <c r="F18">
        <f t="shared" si="1"/>
        <v>44.38214</v>
      </c>
      <c r="G18" s="4">
        <f t="shared" si="2"/>
        <v>285.84999999999997</v>
      </c>
    </row>
    <row r="19" spans="1:7" x14ac:dyDescent="0.45">
      <c r="A19" s="3">
        <f t="shared" si="0"/>
        <v>0.63485163851112125</v>
      </c>
      <c r="B19" s="2">
        <v>30</v>
      </c>
      <c r="C19" s="2">
        <v>13.3</v>
      </c>
      <c r="D19" s="6"/>
      <c r="E19">
        <v>59.9</v>
      </c>
      <c r="F19">
        <f t="shared" si="1"/>
        <v>36.071779999999997</v>
      </c>
      <c r="G19" s="4">
        <f t="shared" si="2"/>
        <v>286.45</v>
      </c>
    </row>
    <row r="20" spans="1:7" x14ac:dyDescent="0.45">
      <c r="A20" s="3">
        <f t="shared" si="0"/>
        <v>0.69452624612605873</v>
      </c>
      <c r="B20" s="2">
        <v>41</v>
      </c>
      <c r="C20" s="2">
        <v>13.6</v>
      </c>
      <c r="D20" s="6"/>
      <c r="E20">
        <v>35.200000000000003</v>
      </c>
      <c r="F20">
        <f t="shared" si="1"/>
        <v>21.19744</v>
      </c>
      <c r="G20" s="4">
        <f t="shared" si="2"/>
        <v>286.75</v>
      </c>
    </row>
    <row r="21" spans="1:7" x14ac:dyDescent="0.45">
      <c r="A21" s="3">
        <f t="shared" si="0"/>
        <v>0.39115604640452378</v>
      </c>
      <c r="B21" s="2">
        <v>40</v>
      </c>
      <c r="C21" s="2">
        <v>14.2</v>
      </c>
      <c r="D21" s="6"/>
      <c r="E21">
        <v>93.1</v>
      </c>
      <c r="F21">
        <f t="shared" si="1"/>
        <v>56.06481999999999</v>
      </c>
      <c r="G21" s="4">
        <f t="shared" si="2"/>
        <v>287.34999999999997</v>
      </c>
    </row>
    <row r="22" spans="1:7" x14ac:dyDescent="0.45">
      <c r="A22" s="3">
        <f t="shared" si="0"/>
        <v>0.6637949839762064</v>
      </c>
      <c r="B22" s="2">
        <v>34</v>
      </c>
      <c r="C22" s="2">
        <v>14.7</v>
      </c>
      <c r="D22" s="6"/>
      <c r="E22">
        <v>47.9</v>
      </c>
      <c r="F22">
        <f t="shared" si="1"/>
        <v>28.845379999999999</v>
      </c>
      <c r="G22" s="4">
        <f t="shared" si="2"/>
        <v>287.84999999999997</v>
      </c>
    </row>
    <row r="23" spans="1:7" x14ac:dyDescent="0.45">
      <c r="A23" s="3">
        <f t="shared" si="0"/>
        <v>0.61671117533919984</v>
      </c>
      <c r="B23" s="2">
        <v>34</v>
      </c>
      <c r="C23" s="2">
        <v>14.7</v>
      </c>
      <c r="D23" s="6"/>
      <c r="E23">
        <v>56.5</v>
      </c>
      <c r="F23">
        <f t="shared" si="1"/>
        <v>34.024299999999997</v>
      </c>
      <c r="G23" s="4">
        <f t="shared" si="2"/>
        <v>287.84999999999997</v>
      </c>
    </row>
    <row r="24" spans="1:7" x14ac:dyDescent="0.45">
      <c r="A24" s="3">
        <f t="shared" si="0"/>
        <v>0.61635773652784187</v>
      </c>
      <c r="B24" s="2">
        <v>40</v>
      </c>
      <c r="C24" s="2">
        <v>18.399999999999999</v>
      </c>
      <c r="D24" s="6"/>
      <c r="E24">
        <v>48.7</v>
      </c>
      <c r="F24">
        <f t="shared" si="1"/>
        <v>29.32714</v>
      </c>
      <c r="G24" s="4">
        <f t="shared" si="2"/>
        <v>291.54999999999995</v>
      </c>
    </row>
    <row r="25" spans="1:7" x14ac:dyDescent="0.45">
      <c r="A25" s="3">
        <f t="shared" si="0"/>
        <v>0.47797166105025052</v>
      </c>
      <c r="B25" s="2">
        <v>42</v>
      </c>
      <c r="C25" s="2">
        <v>18.600000000000001</v>
      </c>
      <c r="D25" s="6"/>
      <c r="E25">
        <v>70.8</v>
      </c>
      <c r="F25">
        <f t="shared" si="1"/>
        <v>42.635759999999998</v>
      </c>
      <c r="G25" s="4">
        <f t="shared" si="2"/>
        <v>291.75</v>
      </c>
    </row>
    <row r="26" spans="1:7" x14ac:dyDescent="0.45">
      <c r="A26" s="3">
        <f t="shared" si="0"/>
        <v>0.38330692404452649</v>
      </c>
      <c r="B26" s="2">
        <v>60</v>
      </c>
      <c r="C26" s="2">
        <v>18.7</v>
      </c>
      <c r="D26" s="6"/>
      <c r="E26">
        <v>64.400000000000006</v>
      </c>
      <c r="F26">
        <f t="shared" si="1"/>
        <v>38.781680000000001</v>
      </c>
      <c r="G26" s="4">
        <f t="shared" si="2"/>
        <v>291.84999999999997</v>
      </c>
    </row>
    <row r="27" spans="1:7" x14ac:dyDescent="0.45">
      <c r="A27" s="3">
        <f t="shared" si="0"/>
        <v>0.63086757398179449</v>
      </c>
      <c r="B27" s="2">
        <v>41</v>
      </c>
      <c r="C27" s="2">
        <v>20.8</v>
      </c>
      <c r="D27" s="6"/>
      <c r="E27">
        <v>45.6</v>
      </c>
      <c r="F27">
        <f t="shared" si="1"/>
        <v>27.460319999999999</v>
      </c>
      <c r="G27" s="4">
        <f t="shared" si="2"/>
        <v>293.95</v>
      </c>
    </row>
    <row r="28" spans="1:7" x14ac:dyDescent="0.45">
      <c r="A28" s="3">
        <f>1/1.68</f>
        <v>0.59523809523809523</v>
      </c>
      <c r="B28" s="2">
        <v>21</v>
      </c>
      <c r="C28" s="2">
        <v>5</v>
      </c>
      <c r="D28" s="7" t="s">
        <v>5</v>
      </c>
    </row>
    <row r="29" spans="1:7" x14ac:dyDescent="0.45">
      <c r="A29" s="3">
        <f>1/1.37</f>
        <v>0.72992700729927007</v>
      </c>
      <c r="B29" s="2">
        <v>21</v>
      </c>
      <c r="C29" s="2">
        <v>10</v>
      </c>
      <c r="D29" s="7"/>
    </row>
    <row r="30" spans="1:7" x14ac:dyDescent="0.45">
      <c r="A30" s="3">
        <f>1/1.34</f>
        <v>0.74626865671641784</v>
      </c>
      <c r="B30" s="2">
        <v>21</v>
      </c>
      <c r="C30" s="2">
        <v>10</v>
      </c>
      <c r="D30" s="7"/>
    </row>
    <row r="31" spans="1:7" x14ac:dyDescent="0.45">
      <c r="A31" s="3">
        <f>1/1.22</f>
        <v>0.81967213114754101</v>
      </c>
      <c r="B31" s="2">
        <v>21</v>
      </c>
      <c r="C31" s="2">
        <v>15</v>
      </c>
      <c r="D31" s="7"/>
    </row>
    <row r="32" spans="1:7" x14ac:dyDescent="0.45">
      <c r="A32" s="3">
        <f>1/2.02</f>
        <v>0.49504950495049505</v>
      </c>
      <c r="B32" s="2">
        <v>42</v>
      </c>
      <c r="C32" s="2">
        <v>5</v>
      </c>
      <c r="D32" s="7"/>
    </row>
    <row r="33" spans="1:8" x14ac:dyDescent="0.45">
      <c r="A33" s="3">
        <f>1/2.39</f>
        <v>0.41841004184100417</v>
      </c>
      <c r="B33" s="2">
        <v>42</v>
      </c>
      <c r="C33" s="2">
        <v>5</v>
      </c>
      <c r="D33" s="7"/>
    </row>
    <row r="34" spans="1:8" x14ac:dyDescent="0.45">
      <c r="A34" s="3">
        <f>1/1.98</f>
        <v>0.50505050505050508</v>
      </c>
      <c r="B34" s="2">
        <v>42</v>
      </c>
      <c r="C34" s="2">
        <v>10</v>
      </c>
      <c r="D34" s="7"/>
    </row>
    <row r="35" spans="1:8" x14ac:dyDescent="0.45">
      <c r="A35" s="3">
        <f>1/1.92</f>
        <v>0.52083333333333337</v>
      </c>
      <c r="B35" s="2">
        <v>42</v>
      </c>
      <c r="C35" s="2">
        <v>10</v>
      </c>
      <c r="D35" s="7"/>
    </row>
    <row r="36" spans="1:8" x14ac:dyDescent="0.45">
      <c r="A36" s="3">
        <f>1/1.62</f>
        <v>0.61728395061728392</v>
      </c>
      <c r="B36" s="2">
        <v>42</v>
      </c>
      <c r="C36" s="2">
        <v>15</v>
      </c>
      <c r="D36" s="7"/>
    </row>
    <row r="37" spans="1:8" x14ac:dyDescent="0.45">
      <c r="A37" s="3">
        <f>1/1.71</f>
        <v>0.58479532163742687</v>
      </c>
      <c r="B37" s="2">
        <v>42</v>
      </c>
      <c r="C37" s="2">
        <v>15</v>
      </c>
      <c r="D37" s="7"/>
    </row>
    <row r="38" spans="1:8" x14ac:dyDescent="0.45">
      <c r="A38" s="3">
        <f>1/3.34</f>
        <v>0.29940119760479045</v>
      </c>
      <c r="B38" s="2">
        <v>62</v>
      </c>
      <c r="C38" s="2">
        <v>5</v>
      </c>
      <c r="D38" s="7"/>
    </row>
    <row r="39" spans="1:8" x14ac:dyDescent="0.45">
      <c r="A39" s="3">
        <f>1/2.21</f>
        <v>0.45248868778280543</v>
      </c>
      <c r="B39" s="2">
        <v>62</v>
      </c>
      <c r="C39" s="2">
        <v>10</v>
      </c>
      <c r="D39" s="7"/>
    </row>
    <row r="40" spans="1:8" x14ac:dyDescent="0.45">
      <c r="A40" s="3">
        <f>1/3.12</f>
        <v>0.32051282051282048</v>
      </c>
      <c r="B40" s="2">
        <v>62</v>
      </c>
      <c r="C40" s="2">
        <v>10</v>
      </c>
      <c r="D40" s="7"/>
    </row>
    <row r="41" spans="1:8" x14ac:dyDescent="0.45">
      <c r="A41" s="3">
        <f>1/2.58</f>
        <v>0.38759689922480617</v>
      </c>
      <c r="B41" s="2">
        <v>62</v>
      </c>
      <c r="C41" s="2">
        <v>15</v>
      </c>
      <c r="D41" s="7"/>
    </row>
    <row r="42" spans="1:8" x14ac:dyDescent="0.45">
      <c r="A42" s="3">
        <f>1/2.45</f>
        <v>0.4081632653061224</v>
      </c>
      <c r="B42" s="2">
        <v>62</v>
      </c>
      <c r="C42" s="2">
        <v>15</v>
      </c>
      <c r="D42" s="7"/>
      <c r="E42" t="s">
        <v>7</v>
      </c>
      <c r="F42" t="s">
        <v>8</v>
      </c>
      <c r="G42" t="s">
        <v>9</v>
      </c>
      <c r="H42" t="s">
        <v>14</v>
      </c>
    </row>
    <row r="43" spans="1:8" x14ac:dyDescent="0.45">
      <c r="A43" s="3">
        <v>1</v>
      </c>
      <c r="B43" s="2">
        <f>E43*0.00689476</f>
        <v>0.10135297199999999</v>
      </c>
      <c r="C43" s="2">
        <v>23</v>
      </c>
      <c r="D43" s="8" t="s">
        <v>6</v>
      </c>
      <c r="E43" s="3">
        <v>14.7</v>
      </c>
      <c r="F43" s="1">
        <v>0.72391188356460601</v>
      </c>
      <c r="G43">
        <f>F43/$F$43</f>
        <v>1</v>
      </c>
      <c r="H43">
        <f>1/G43</f>
        <v>1</v>
      </c>
    </row>
    <row r="44" spans="1:8" x14ac:dyDescent="0.45">
      <c r="A44" s="3">
        <v>0.96797857416318522</v>
      </c>
      <c r="B44" s="2">
        <f t="shared" ref="B44:B65" si="3">E44*0.00689476</f>
        <v>2.5862592916394083</v>
      </c>
      <c r="C44" s="2">
        <f>C43+($C$54-$C$43)/(ROW($C$54)-ROW($C$43))</f>
        <v>23.181818181818183</v>
      </c>
      <c r="D44" s="8"/>
      <c r="E44" s="3">
        <v>375.105049579595</v>
      </c>
      <c r="F44" s="1">
        <v>0.74785940813868301</v>
      </c>
      <c r="G44">
        <f>F44/$F$43</f>
        <v>1.0330807175814787</v>
      </c>
      <c r="H44">
        <f t="shared" ref="H44:H65" si="4">1/G44</f>
        <v>0.96797857416318522</v>
      </c>
    </row>
    <row r="45" spans="1:8" x14ac:dyDescent="0.45">
      <c r="A45" s="3">
        <v>0.82680554615402335</v>
      </c>
      <c r="B45" s="2">
        <f t="shared" si="3"/>
        <v>10.615392099641872</v>
      </c>
      <c r="C45" s="2">
        <f t="shared" ref="C45:C53" si="5">C44+($C$54-$C$43)/(ROW($C$54)-ROW($C$43))</f>
        <v>23.363636363636367</v>
      </c>
      <c r="D45" s="8"/>
      <c r="E45" s="3">
        <v>1539.6318508029101</v>
      </c>
      <c r="F45" s="1">
        <v>0.87555276682886496</v>
      </c>
      <c r="G45">
        <f>F45/$F$43</f>
        <v>1.2094742284344966</v>
      </c>
      <c r="H45">
        <f t="shared" si="4"/>
        <v>0.82680554615402335</v>
      </c>
    </row>
    <row r="46" spans="1:8" x14ac:dyDescent="0.45">
      <c r="A46" s="3">
        <v>0.70312019571823969</v>
      </c>
      <c r="B46" s="2">
        <f t="shared" si="3"/>
        <v>17.665661789773083</v>
      </c>
      <c r="C46" s="2">
        <f t="shared" si="5"/>
        <v>23.54545454545455</v>
      </c>
      <c r="D46" s="8"/>
      <c r="E46" s="3">
        <v>2562.18661559983</v>
      </c>
      <c r="F46" s="1">
        <v>1.02957060254133</v>
      </c>
      <c r="G46">
        <f t="shared" ref="G46:G54" si="6">F46/$F$43</f>
        <v>1.4222319399864436</v>
      </c>
      <c r="H46">
        <f t="shared" si="4"/>
        <v>0.70312019571823969</v>
      </c>
    </row>
    <row r="47" spans="1:8" x14ac:dyDescent="0.45">
      <c r="A47" s="3">
        <v>0.59101888272627834</v>
      </c>
      <c r="B47" s="2">
        <f t="shared" si="3"/>
        <v>25.286446291899125</v>
      </c>
      <c r="C47" s="2">
        <f t="shared" si="5"/>
        <v>23.727272727272734</v>
      </c>
      <c r="D47" s="8"/>
      <c r="E47" s="3">
        <v>3667.48752558452</v>
      </c>
      <c r="F47" s="1">
        <v>1.22485406934092</v>
      </c>
      <c r="G47">
        <f t="shared" si="6"/>
        <v>1.6919933173491095</v>
      </c>
      <c r="H47">
        <f t="shared" si="4"/>
        <v>0.59101888272627834</v>
      </c>
    </row>
    <row r="48" spans="1:8" x14ac:dyDescent="0.45">
      <c r="A48" s="3">
        <v>0.49137759742707704</v>
      </c>
      <c r="B48" s="2">
        <f t="shared" si="3"/>
        <v>33.87869530482449</v>
      </c>
      <c r="C48" s="2">
        <f t="shared" si="5"/>
        <v>23.909090909090917</v>
      </c>
      <c r="D48" s="8"/>
      <c r="E48" s="3">
        <v>4913.6873951848202</v>
      </c>
      <c r="F48" s="1">
        <v>1.4732293196822801</v>
      </c>
      <c r="G48">
        <f t="shared" si="6"/>
        <v>2.0350948135123419</v>
      </c>
      <c r="H48">
        <f t="shared" si="4"/>
        <v>0.49137759742707704</v>
      </c>
    </row>
    <row r="49" spans="1:8" x14ac:dyDescent="0.45">
      <c r="A49" s="3">
        <v>0.40260477044809756</v>
      </c>
      <c r="B49" s="2">
        <f t="shared" si="3"/>
        <v>42.406384620484687</v>
      </c>
      <c r="C49" s="2">
        <f t="shared" si="5"/>
        <v>24.090909090909101</v>
      </c>
      <c r="D49" s="8"/>
      <c r="E49" s="3">
        <v>6150.5236760213102</v>
      </c>
      <c r="F49" s="1">
        <v>1.79807080467252</v>
      </c>
      <c r="G49">
        <f t="shared" si="6"/>
        <v>2.4838255117717654</v>
      </c>
      <c r="H49">
        <f t="shared" si="4"/>
        <v>0.40260477044809756</v>
      </c>
    </row>
    <row r="50" spans="1:8" x14ac:dyDescent="0.45">
      <c r="A50" s="3">
        <v>0.34199467303322301</v>
      </c>
      <c r="B50" s="2">
        <f t="shared" si="3"/>
        <v>48.981828150085271</v>
      </c>
      <c r="C50" s="2">
        <f t="shared" si="5"/>
        <v>24.272727272727284</v>
      </c>
      <c r="D50" s="8"/>
      <c r="E50" s="3">
        <v>7104.2107557167001</v>
      </c>
      <c r="F50" s="1">
        <v>2.1167343840302499</v>
      </c>
      <c r="G50">
        <f t="shared" si="6"/>
        <v>2.9240221525405317</v>
      </c>
      <c r="H50">
        <f t="shared" si="4"/>
        <v>0.34199467303322301</v>
      </c>
    </row>
    <row r="51" spans="1:8" x14ac:dyDescent="0.45">
      <c r="A51" s="3">
        <v>0.29833420947913442</v>
      </c>
      <c r="B51" s="2">
        <f t="shared" si="3"/>
        <v>55.156047958397252</v>
      </c>
      <c r="C51" s="2">
        <f t="shared" si="5"/>
        <v>24.454545454545467</v>
      </c>
      <c r="D51" s="8"/>
      <c r="E51" s="3">
        <v>7999.7052773986698</v>
      </c>
      <c r="F51" s="1">
        <v>2.42651315391719</v>
      </c>
      <c r="G51">
        <f t="shared" si="6"/>
        <v>3.3519454632638781</v>
      </c>
      <c r="H51">
        <f t="shared" si="4"/>
        <v>0.29833420947913442</v>
      </c>
    </row>
    <row r="52" spans="1:8" x14ac:dyDescent="0.45">
      <c r="A52" s="3">
        <v>0.264292124715924</v>
      </c>
      <c r="B52" s="2">
        <f t="shared" si="3"/>
        <v>60.181291490679321</v>
      </c>
      <c r="C52" s="2">
        <f t="shared" si="5"/>
        <v>24.636363636363651</v>
      </c>
      <c r="D52" s="8"/>
      <c r="E52" s="3">
        <v>8728.5549447231406</v>
      </c>
      <c r="F52" s="1">
        <v>2.7390596081616398</v>
      </c>
      <c r="G52">
        <f t="shared" si="6"/>
        <v>3.7836920077541323</v>
      </c>
      <c r="H52">
        <f t="shared" si="4"/>
        <v>0.264292124715924</v>
      </c>
    </row>
    <row r="53" spans="1:8" x14ac:dyDescent="0.45">
      <c r="A53" s="3">
        <v>0.22565825798852637</v>
      </c>
      <c r="B53" s="2">
        <f t="shared" si="3"/>
        <v>68.523248366584468</v>
      </c>
      <c r="C53" s="2">
        <f t="shared" si="5"/>
        <v>24.818181818181834</v>
      </c>
      <c r="D53" s="8"/>
      <c r="E53" s="3">
        <v>9938.4530232501893</v>
      </c>
      <c r="F53" s="1">
        <v>3.2080008505667599</v>
      </c>
      <c r="G53">
        <f t="shared" si="6"/>
        <v>4.4314797469137828</v>
      </c>
      <c r="H53">
        <f t="shared" si="4"/>
        <v>0.22565825798852637</v>
      </c>
    </row>
    <row r="54" spans="1:8" x14ac:dyDescent="0.45">
      <c r="A54" s="3">
        <v>0.21480397652131308</v>
      </c>
      <c r="B54" s="2">
        <f t="shared" si="3"/>
        <v>70.690711411693627</v>
      </c>
      <c r="C54" s="2">
        <v>25</v>
      </c>
      <c r="D54" s="8"/>
      <c r="E54" s="3">
        <v>10252.816836509701</v>
      </c>
      <c r="F54" s="1">
        <v>3.3701046660687801</v>
      </c>
      <c r="G54">
        <f t="shared" si="6"/>
        <v>4.6554072982944934</v>
      </c>
      <c r="H54">
        <f t="shared" si="4"/>
        <v>0.21480397652131308</v>
      </c>
    </row>
    <row r="55" spans="1:8" x14ac:dyDescent="0.45">
      <c r="A55" s="3">
        <v>1</v>
      </c>
      <c r="B55" s="2">
        <f t="shared" si="3"/>
        <v>0.10135297199999999</v>
      </c>
      <c r="C55" s="2">
        <v>23</v>
      </c>
      <c r="D55" s="8"/>
      <c r="E55" s="3">
        <v>14.7</v>
      </c>
      <c r="F55" s="1">
        <v>0.67391773577041203</v>
      </c>
      <c r="G55">
        <f>F55/$F$55</f>
        <v>1</v>
      </c>
      <c r="H55">
        <f t="shared" si="4"/>
        <v>1</v>
      </c>
    </row>
    <row r="56" spans="1:8" x14ac:dyDescent="0.45">
      <c r="A56" s="3">
        <v>0.89010974030751977</v>
      </c>
      <c r="B56" s="2">
        <f t="shared" si="3"/>
        <v>5.457192858051541</v>
      </c>
      <c r="C56" s="2">
        <f>C55+($C$54-$C$43)/(ROW($C$54)-ROW($C$43))</f>
        <v>23.181818181818183</v>
      </c>
      <c r="D56" s="8"/>
      <c r="E56" s="3">
        <v>791.49859575264998</v>
      </c>
      <c r="F56" s="1">
        <v>0.75711758365612702</v>
      </c>
      <c r="G56">
        <f t="shared" ref="G56:G65" si="7">F56/$F$55</f>
        <v>1.1234569791973232</v>
      </c>
      <c r="H56">
        <f t="shared" si="4"/>
        <v>0.89010974030751977</v>
      </c>
    </row>
    <row r="57" spans="1:8" x14ac:dyDescent="0.45">
      <c r="A57" s="3">
        <v>0.7800560598702273</v>
      </c>
      <c r="B57" s="2">
        <f t="shared" si="3"/>
        <v>11.592885105092451</v>
      </c>
      <c r="C57" s="2">
        <f t="shared" ref="C57:C65" si="8">C56+($C$54-$C$43)/(ROW($C$54)-ROW($C$43))</f>
        <v>23.363636363636367</v>
      </c>
      <c r="D57" s="8"/>
      <c r="E57" s="3">
        <v>1681.4051693013901</v>
      </c>
      <c r="F57" s="1">
        <v>0.86393500472584905</v>
      </c>
      <c r="G57">
        <f t="shared" si="7"/>
        <v>1.2819591455598247</v>
      </c>
      <c r="H57">
        <f t="shared" si="4"/>
        <v>0.7800560598702273</v>
      </c>
    </row>
    <row r="58" spans="1:8" x14ac:dyDescent="0.45">
      <c r="A58" s="3">
        <v>0.67568161048946807</v>
      </c>
      <c r="B58" s="2">
        <f t="shared" si="3"/>
        <v>18.817378290644548</v>
      </c>
      <c r="C58" s="2">
        <f t="shared" si="8"/>
        <v>23.54545454545455</v>
      </c>
      <c r="D58" s="8"/>
      <c r="E58" s="3">
        <v>2729.2289058131901</v>
      </c>
      <c r="F58" s="1">
        <v>0.99738948834528995</v>
      </c>
      <c r="G58">
        <f t="shared" si="7"/>
        <v>1.4799870004980507</v>
      </c>
      <c r="H58">
        <f t="shared" si="4"/>
        <v>0.67568161048946807</v>
      </c>
    </row>
    <row r="59" spans="1:8" x14ac:dyDescent="0.45">
      <c r="A59" s="3">
        <v>0.59446908919377672</v>
      </c>
      <c r="B59" s="2">
        <f t="shared" si="3"/>
        <v>25.122635650875797</v>
      </c>
      <c r="C59" s="2">
        <f t="shared" si="8"/>
        <v>23.727272727272734</v>
      </c>
      <c r="D59" s="8"/>
      <c r="E59" s="3">
        <v>3643.7288101218601</v>
      </c>
      <c r="F59" s="1">
        <v>1.1336463880475001</v>
      </c>
      <c r="G59">
        <f t="shared" si="7"/>
        <v>1.6821732503471414</v>
      </c>
      <c r="H59">
        <f t="shared" si="4"/>
        <v>0.59446908919377672</v>
      </c>
    </row>
    <row r="60" spans="1:8" x14ac:dyDescent="0.45">
      <c r="A60" s="3">
        <v>0.48764101770248813</v>
      </c>
      <c r="B60" s="2">
        <f t="shared" si="3"/>
        <v>33.542579325769275</v>
      </c>
      <c r="C60" s="2">
        <f t="shared" si="8"/>
        <v>23.909090909090917</v>
      </c>
      <c r="D60" s="8"/>
      <c r="E60" s="3">
        <v>4864.9379131063697</v>
      </c>
      <c r="F60" s="1">
        <v>1.3819955895949101</v>
      </c>
      <c r="G60">
        <f t="shared" si="7"/>
        <v>2.0506888545009647</v>
      </c>
      <c r="H60">
        <f t="shared" si="4"/>
        <v>0.48764101770248813</v>
      </c>
    </row>
    <row r="61" spans="1:8" x14ac:dyDescent="0.45">
      <c r="A61" s="3">
        <v>0.42259808230199319</v>
      </c>
      <c r="B61" s="2">
        <f t="shared" si="3"/>
        <v>39.668406763380851</v>
      </c>
      <c r="C61" s="2">
        <f t="shared" si="8"/>
        <v>24.090909090909101</v>
      </c>
      <c r="D61" s="8"/>
      <c r="E61" s="3">
        <v>5753.4137175740498</v>
      </c>
      <c r="F61" s="1">
        <v>1.59470135808336</v>
      </c>
      <c r="G61">
        <f t="shared" si="7"/>
        <v>2.3663145714073286</v>
      </c>
      <c r="H61">
        <f t="shared" si="4"/>
        <v>0.42259808230199319</v>
      </c>
    </row>
    <row r="62" spans="1:8" x14ac:dyDescent="0.45">
      <c r="A62" s="3">
        <v>0.3516514777254432</v>
      </c>
      <c r="B62" s="2">
        <f t="shared" si="3"/>
        <v>47.105102960656687</v>
      </c>
      <c r="C62" s="2">
        <f t="shared" si="8"/>
        <v>24.272727272727284</v>
      </c>
      <c r="D62" s="8"/>
      <c r="E62" s="3">
        <v>6832.0148867628004</v>
      </c>
      <c r="F62" s="1">
        <v>1.9164365243947099</v>
      </c>
      <c r="G62">
        <f t="shared" si="7"/>
        <v>2.8437247199079425</v>
      </c>
      <c r="H62">
        <f t="shared" si="4"/>
        <v>0.3516514777254432</v>
      </c>
    </row>
    <row r="63" spans="1:8" x14ac:dyDescent="0.45">
      <c r="A63" s="3">
        <v>0.28747784000974119</v>
      </c>
      <c r="B63" s="2">
        <f t="shared" si="3"/>
        <v>55.738071714726367</v>
      </c>
      <c r="C63" s="2">
        <f t="shared" si="8"/>
        <v>24.454545454545467</v>
      </c>
      <c r="D63" s="8"/>
      <c r="E63" s="3">
        <v>8084.1206531810203</v>
      </c>
      <c r="F63" s="1">
        <v>2.3442423796824698</v>
      </c>
      <c r="G63">
        <f t="shared" si="7"/>
        <v>3.4785289884121675</v>
      </c>
      <c r="H63">
        <f t="shared" si="4"/>
        <v>0.28747784000974119</v>
      </c>
    </row>
    <row r="64" spans="1:8" x14ac:dyDescent="0.45">
      <c r="A64" s="3">
        <v>0.25169583630097869</v>
      </c>
      <c r="B64" s="2">
        <f t="shared" si="3"/>
        <v>61.622923779778709</v>
      </c>
      <c r="C64" s="2">
        <f t="shared" si="8"/>
        <v>24.636363636363651</v>
      </c>
      <c r="D64" s="8"/>
      <c r="E64" s="3">
        <v>8937.6459484853294</v>
      </c>
      <c r="F64" s="1">
        <v>2.6775084787836501</v>
      </c>
      <c r="G64">
        <f t="shared" si="7"/>
        <v>3.9730494341757678</v>
      </c>
      <c r="H64">
        <f t="shared" si="4"/>
        <v>0.25169583630097869</v>
      </c>
    </row>
    <row r="65" spans="1:8" x14ac:dyDescent="0.45">
      <c r="A65" s="3">
        <v>0.21201278383718489</v>
      </c>
      <c r="B65" s="2">
        <f t="shared" si="3"/>
        <v>69.042904605521542</v>
      </c>
      <c r="C65" s="2">
        <f t="shared" si="8"/>
        <v>24.818181818181834</v>
      </c>
      <c r="D65" s="8"/>
      <c r="E65" s="3">
        <v>10013.8227589534</v>
      </c>
      <c r="F65" s="1">
        <v>3.1786655671100799</v>
      </c>
      <c r="G65">
        <f t="shared" si="7"/>
        <v>4.7166967099868353</v>
      </c>
      <c r="H65">
        <f t="shared" si="4"/>
        <v>0.21201278383718489</v>
      </c>
    </row>
    <row r="66" spans="1:8" x14ac:dyDescent="0.45">
      <c r="A66" s="3">
        <v>0.94559268494797077</v>
      </c>
      <c r="B66" s="2">
        <v>9.7649411435555802</v>
      </c>
      <c r="C66" s="2">
        <v>11</v>
      </c>
      <c r="D66" s="9" t="s">
        <v>15</v>
      </c>
    </row>
    <row r="67" spans="1:8" x14ac:dyDescent="0.45">
      <c r="A67" s="3">
        <v>0.86208828306795415</v>
      </c>
      <c r="B67" s="2">
        <v>19.8040411777251</v>
      </c>
      <c r="C67" s="2">
        <v>11</v>
      </c>
      <c r="D67" s="9"/>
      <c r="E67" t="s">
        <v>16</v>
      </c>
      <c r="F67" t="s">
        <v>18</v>
      </c>
      <c r="G67" t="s">
        <v>17</v>
      </c>
    </row>
    <row r="68" spans="1:8" x14ac:dyDescent="0.45">
      <c r="A68" s="3">
        <v>0.81744932266714654</v>
      </c>
      <c r="B68" s="2">
        <v>29.8738937900889</v>
      </c>
      <c r="C68" s="2">
        <v>11</v>
      </c>
      <c r="D68" s="9"/>
      <c r="E68">
        <v>9.7649411435555802</v>
      </c>
      <c r="F68">
        <v>5.5943368244350998E-2</v>
      </c>
      <c r="G68">
        <f>1/EXP(F68)</f>
        <v>0.94559268494797077</v>
      </c>
    </row>
    <row r="69" spans="1:8" x14ac:dyDescent="0.45">
      <c r="A69" s="3">
        <v>0.70920965463559094</v>
      </c>
      <c r="B69" s="2">
        <v>39.989496882316899</v>
      </c>
      <c r="C69" s="2">
        <v>11</v>
      </c>
      <c r="D69" s="9"/>
      <c r="E69">
        <v>19.8040411777251</v>
      </c>
      <c r="F69">
        <v>0.14839759701051</v>
      </c>
      <c r="G69">
        <f t="shared" ref="G69:G73" si="9">1/EXP(F69)</f>
        <v>0.86208828306795415</v>
      </c>
    </row>
    <row r="70" spans="1:8" x14ac:dyDescent="0.45">
      <c r="A70" s="3">
        <v>0.71064903450071237</v>
      </c>
      <c r="B70" s="2">
        <v>49.979956932630898</v>
      </c>
      <c r="C70" s="2">
        <v>11</v>
      </c>
      <c r="D70" s="9"/>
      <c r="E70">
        <v>29.8738937900889</v>
      </c>
      <c r="F70">
        <v>0.20156636875345399</v>
      </c>
      <c r="G70">
        <f t="shared" si="9"/>
        <v>0.81744932266714654</v>
      </c>
    </row>
    <row r="71" spans="1:8" x14ac:dyDescent="0.45">
      <c r="A71" s="3">
        <v>0.614250660212045</v>
      </c>
      <c r="B71" s="2">
        <v>60.046507254718897</v>
      </c>
      <c r="C71" s="2">
        <v>11</v>
      </c>
      <c r="D71" s="9"/>
      <c r="E71">
        <v>39.989496882316899</v>
      </c>
      <c r="F71">
        <v>0.34360409145738702</v>
      </c>
      <c r="G71">
        <f t="shared" si="9"/>
        <v>0.70920965463559094</v>
      </c>
    </row>
    <row r="72" spans="1:8" x14ac:dyDescent="0.45">
      <c r="A72" s="3">
        <v>1</v>
      </c>
      <c r="B72" s="2">
        <v>0.23739762907354001</v>
      </c>
      <c r="C72" s="2">
        <v>25.7</v>
      </c>
      <c r="D72" s="10" t="s">
        <v>22</v>
      </c>
      <c r="E72">
        <v>49.979956932630898</v>
      </c>
      <c r="F72">
        <v>0.341576593412389</v>
      </c>
      <c r="G72">
        <f t="shared" si="9"/>
        <v>0.71064903450071237</v>
      </c>
    </row>
    <row r="73" spans="1:8" x14ac:dyDescent="0.45">
      <c r="A73" s="3">
        <v>0.97246592981924151</v>
      </c>
      <c r="B73" s="2">
        <v>10.0672343890768</v>
      </c>
      <c r="C73" s="2">
        <v>25.7</v>
      </c>
      <c r="D73" s="10"/>
      <c r="E73">
        <v>60.046507254718897</v>
      </c>
      <c r="F73">
        <v>0.48735219275514202</v>
      </c>
      <c r="G73">
        <f t="shared" si="9"/>
        <v>0.614250660212045</v>
      </c>
    </row>
    <row r="74" spans="1:8" x14ac:dyDescent="0.45">
      <c r="A74" s="3">
        <v>0.84947074096483433</v>
      </c>
      <c r="B74" s="2">
        <v>20.1061871720783</v>
      </c>
      <c r="C74" s="2">
        <v>25.7</v>
      </c>
      <c r="D74" s="10"/>
      <c r="E74" t="s">
        <v>16</v>
      </c>
      <c r="F74" t="s">
        <v>19</v>
      </c>
      <c r="G74" t="s">
        <v>20</v>
      </c>
      <c r="H74" t="s">
        <v>21</v>
      </c>
    </row>
    <row r="75" spans="1:8" x14ac:dyDescent="0.45">
      <c r="A75" s="3">
        <v>0.77595211062740865</v>
      </c>
      <c r="B75" s="2">
        <v>30.147546353503099</v>
      </c>
      <c r="C75" s="2">
        <v>25.7</v>
      </c>
      <c r="D75" s="10"/>
      <c r="E75">
        <v>0.23739762907354001</v>
      </c>
      <c r="F75">
        <v>6.6146531133090001</v>
      </c>
      <c r="G75">
        <f>EXP(F75)</f>
        <v>745.9459267363336</v>
      </c>
      <c r="H75">
        <f>G75/$G$75</f>
        <v>1</v>
      </c>
    </row>
    <row r="76" spans="1:8" x14ac:dyDescent="0.45">
      <c r="A76" s="3">
        <v>0.52303061079321711</v>
      </c>
      <c r="B76" s="2">
        <v>39.957650646434203</v>
      </c>
      <c r="C76" s="2">
        <v>25.7</v>
      </c>
      <c r="D76" s="10"/>
      <c r="E76">
        <v>10.0672343890768</v>
      </c>
      <c r="F76">
        <v>6.5867328756008803</v>
      </c>
      <c r="G76">
        <f t="shared" ref="G76:G80" si="10">EXP(F76)</f>
        <v>725.40699923852446</v>
      </c>
      <c r="H76">
        <f t="shared" ref="H76:H80" si="11">G76/$G$75</f>
        <v>0.97246592981924151</v>
      </c>
    </row>
    <row r="77" spans="1:8" x14ac:dyDescent="0.45">
      <c r="A77" s="3">
        <v>0.47563913445509204</v>
      </c>
      <c r="B77" s="2">
        <v>49.891323498409498</v>
      </c>
      <c r="C77" s="2">
        <v>25.7</v>
      </c>
      <c r="D77" s="10"/>
      <c r="E77">
        <v>20.1061871720783</v>
      </c>
      <c r="F77">
        <v>6.4515113321909903</v>
      </c>
      <c r="G77">
        <f t="shared" si="10"/>
        <v>633.65923910441336</v>
      </c>
      <c r="H77">
        <f t="shared" si="11"/>
        <v>0.84947074096483433</v>
      </c>
    </row>
    <row r="78" spans="1:8" x14ac:dyDescent="0.45">
      <c r="E78">
        <v>30.147546353503099</v>
      </c>
      <c r="F78">
        <v>6.3609886394967399</v>
      </c>
      <c r="G78">
        <f t="shared" si="10"/>
        <v>578.81831626497637</v>
      </c>
      <c r="H78">
        <f t="shared" si="11"/>
        <v>0.77595211062740865</v>
      </c>
    </row>
    <row r="79" spans="1:8" x14ac:dyDescent="0.45">
      <c r="E79">
        <v>39.957650646434203</v>
      </c>
      <c r="F79">
        <v>5.9665378259203496</v>
      </c>
      <c r="G79">
        <f t="shared" si="10"/>
        <v>390.15255367961697</v>
      </c>
      <c r="H79">
        <f t="shared" si="11"/>
        <v>0.52303061079321711</v>
      </c>
    </row>
    <row r="80" spans="1:8" x14ac:dyDescent="0.45">
      <c r="E80">
        <v>49.891323498409498</v>
      </c>
      <c r="F80">
        <v>5.87155728014665</v>
      </c>
      <c r="G80">
        <f t="shared" si="10"/>
        <v>354.80107494317122</v>
      </c>
      <c r="H80">
        <f t="shared" si="11"/>
        <v>0.47563913445509204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9814-566D-4D00-94F8-E781521C1CB5}">
  <dimension ref="A1:C78"/>
  <sheetViews>
    <sheetView tabSelected="1" topLeftCell="A43" workbookViewId="0">
      <selection activeCell="A66" sqref="A66"/>
    </sheetView>
  </sheetViews>
  <sheetFormatPr defaultRowHeight="14.25" x14ac:dyDescent="0.45"/>
  <cols>
    <col min="1" max="1" width="15.59765625" style="3" customWidth="1"/>
    <col min="2" max="3" width="15.59765625" style="2" customWidth="1"/>
  </cols>
  <sheetData>
    <row r="1" spans="1:3" x14ac:dyDescent="0.45">
      <c r="A1" s="3" t="s">
        <v>1</v>
      </c>
      <c r="B1" s="2" t="s">
        <v>2</v>
      </c>
      <c r="C1" s="2" t="s">
        <v>3</v>
      </c>
    </row>
    <row r="2" spans="1:3" x14ac:dyDescent="0.45">
      <c r="A2" s="3">
        <v>0.73499999999999999</v>
      </c>
      <c r="B2" s="2">
        <v>21</v>
      </c>
      <c r="C2" s="2">
        <v>5</v>
      </c>
    </row>
    <row r="3" spans="1:3" x14ac:dyDescent="0.45">
      <c r="A3" s="3">
        <v>0.78</v>
      </c>
      <c r="B3" s="2">
        <v>21</v>
      </c>
      <c r="C3" s="2">
        <v>10</v>
      </c>
    </row>
    <row r="4" spans="1:3" x14ac:dyDescent="0.45">
      <c r="A4" s="3">
        <v>0.79</v>
      </c>
      <c r="B4" s="2">
        <v>21</v>
      </c>
      <c r="C4" s="2">
        <v>15</v>
      </c>
    </row>
    <row r="5" spans="1:3" x14ac:dyDescent="0.45">
      <c r="A5" s="3">
        <v>0.495</v>
      </c>
      <c r="B5" s="2">
        <v>41</v>
      </c>
      <c r="C5" s="2">
        <v>5</v>
      </c>
    </row>
    <row r="6" spans="1:3" x14ac:dyDescent="0.45">
      <c r="A6" s="3">
        <v>0.54600000000000004</v>
      </c>
      <c r="B6" s="2">
        <v>41</v>
      </c>
      <c r="C6" s="2">
        <v>10</v>
      </c>
    </row>
    <row r="7" spans="1:3" x14ac:dyDescent="0.45">
      <c r="A7" s="3">
        <v>0.59199999999999997</v>
      </c>
      <c r="B7" s="2">
        <v>41</v>
      </c>
      <c r="C7" s="2">
        <v>15</v>
      </c>
    </row>
    <row r="8" spans="1:3" x14ac:dyDescent="0.45">
      <c r="A8" s="3">
        <v>0.30299999999999999</v>
      </c>
      <c r="B8" s="2">
        <v>62</v>
      </c>
      <c r="C8" s="2">
        <v>5</v>
      </c>
    </row>
    <row r="9" spans="1:3" x14ac:dyDescent="0.45">
      <c r="A9" s="3">
        <v>0.375</v>
      </c>
      <c r="B9" s="2">
        <v>62</v>
      </c>
      <c r="C9" s="2">
        <v>10</v>
      </c>
    </row>
    <row r="10" spans="1:3" x14ac:dyDescent="0.45">
      <c r="A10" s="3">
        <v>0.39400000000000002</v>
      </c>
      <c r="B10" s="2">
        <v>62</v>
      </c>
      <c r="C10" s="2">
        <v>15</v>
      </c>
    </row>
    <row r="11" spans="1:3" x14ac:dyDescent="0.45">
      <c r="A11" s="3">
        <v>0.59523809523809523</v>
      </c>
      <c r="B11" s="2">
        <v>21</v>
      </c>
      <c r="C11" s="2">
        <v>5</v>
      </c>
    </row>
    <row r="12" spans="1:3" x14ac:dyDescent="0.45">
      <c r="A12" s="3">
        <v>0.72992700729927007</v>
      </c>
      <c r="B12" s="2">
        <v>21</v>
      </c>
      <c r="C12" s="2">
        <v>10</v>
      </c>
    </row>
    <row r="13" spans="1:3" x14ac:dyDescent="0.45">
      <c r="A13" s="3">
        <v>0.74626865671641784</v>
      </c>
      <c r="B13" s="2">
        <v>21</v>
      </c>
      <c r="C13" s="2">
        <v>10</v>
      </c>
    </row>
    <row r="14" spans="1:3" x14ac:dyDescent="0.45">
      <c r="A14" s="3">
        <v>0.81967213114754101</v>
      </c>
      <c r="B14" s="2">
        <v>21</v>
      </c>
      <c r="C14" s="2">
        <v>15</v>
      </c>
    </row>
    <row r="15" spans="1:3" x14ac:dyDescent="0.45">
      <c r="A15" s="3">
        <v>0.49504950495049505</v>
      </c>
      <c r="B15" s="2">
        <v>42</v>
      </c>
      <c r="C15" s="2">
        <v>5</v>
      </c>
    </row>
    <row r="16" spans="1:3" x14ac:dyDescent="0.45">
      <c r="A16" s="3">
        <v>0.41841004184100417</v>
      </c>
      <c r="B16" s="2">
        <v>42</v>
      </c>
      <c r="C16" s="2">
        <v>5</v>
      </c>
    </row>
    <row r="17" spans="1:3" x14ac:dyDescent="0.45">
      <c r="A17" s="3">
        <v>0.50505050505050508</v>
      </c>
      <c r="B17" s="2">
        <v>42</v>
      </c>
      <c r="C17" s="2">
        <v>10</v>
      </c>
    </row>
    <row r="18" spans="1:3" x14ac:dyDescent="0.45">
      <c r="A18" s="3">
        <v>0.52083333333333337</v>
      </c>
      <c r="B18" s="2">
        <v>42</v>
      </c>
      <c r="C18" s="2">
        <v>10</v>
      </c>
    </row>
    <row r="19" spans="1:3" x14ac:dyDescent="0.45">
      <c r="A19" s="3">
        <v>0.61728395061728392</v>
      </c>
      <c r="B19" s="2">
        <v>42</v>
      </c>
      <c r="C19" s="2">
        <v>15</v>
      </c>
    </row>
    <row r="20" spans="1:3" x14ac:dyDescent="0.45">
      <c r="A20" s="3">
        <v>0.58479532163742687</v>
      </c>
      <c r="B20" s="2">
        <v>42</v>
      </c>
      <c r="C20" s="2">
        <v>15</v>
      </c>
    </row>
    <row r="21" spans="1:3" x14ac:dyDescent="0.45">
      <c r="A21" s="3">
        <v>0.29940119760479045</v>
      </c>
      <c r="B21" s="2">
        <v>62</v>
      </c>
      <c r="C21" s="2">
        <v>5</v>
      </c>
    </row>
    <row r="22" spans="1:3" x14ac:dyDescent="0.45">
      <c r="A22" s="3">
        <v>0.45248868778280543</v>
      </c>
      <c r="B22" s="2">
        <v>62</v>
      </c>
      <c r="C22" s="2">
        <v>10</v>
      </c>
    </row>
    <row r="23" spans="1:3" x14ac:dyDescent="0.45">
      <c r="A23" s="3">
        <v>0.32051282051282048</v>
      </c>
      <c r="B23" s="2">
        <v>62</v>
      </c>
      <c r="C23" s="2">
        <v>10</v>
      </c>
    </row>
    <row r="24" spans="1:3" x14ac:dyDescent="0.45">
      <c r="A24" s="3">
        <v>0.38759689922480617</v>
      </c>
      <c r="B24" s="2">
        <v>62</v>
      </c>
      <c r="C24" s="2">
        <v>15</v>
      </c>
    </row>
    <row r="25" spans="1:3" x14ac:dyDescent="0.45">
      <c r="A25" s="3">
        <v>0.4081632653061224</v>
      </c>
      <c r="B25" s="2">
        <v>62</v>
      </c>
      <c r="C25" s="2">
        <v>15</v>
      </c>
    </row>
    <row r="26" spans="1:3" x14ac:dyDescent="0.45">
      <c r="A26" s="3">
        <v>0.51530064753086136</v>
      </c>
      <c r="B26" s="2">
        <v>38</v>
      </c>
      <c r="C26" s="2">
        <v>8.3000000000000007</v>
      </c>
    </row>
    <row r="27" spans="1:3" x14ac:dyDescent="0.45">
      <c r="A27" s="3">
        <v>0.48032294515539703</v>
      </c>
      <c r="B27" s="2">
        <v>41</v>
      </c>
      <c r="C27" s="2">
        <v>8.6999999999999993</v>
      </c>
    </row>
    <row r="28" spans="1:3" x14ac:dyDescent="0.45">
      <c r="A28" s="3">
        <v>0.41972491627771591</v>
      </c>
      <c r="B28" s="2">
        <v>41</v>
      </c>
      <c r="C28" s="2">
        <v>8.6999999999999993</v>
      </c>
    </row>
    <row r="29" spans="1:3" x14ac:dyDescent="0.45">
      <c r="A29" s="3">
        <v>0.53328049087785445</v>
      </c>
      <c r="B29" s="2">
        <v>39</v>
      </c>
      <c r="C29" s="2">
        <v>9</v>
      </c>
    </row>
    <row r="30" spans="1:3" x14ac:dyDescent="0.45">
      <c r="A30" s="3">
        <v>0.66492127486665564</v>
      </c>
      <c r="B30" s="2">
        <v>40</v>
      </c>
      <c r="C30" s="2">
        <v>9.4</v>
      </c>
    </row>
    <row r="31" spans="1:3" x14ac:dyDescent="0.45">
      <c r="A31" s="3">
        <v>0.57114964071264351</v>
      </c>
      <c r="B31" s="2">
        <v>40</v>
      </c>
      <c r="C31" s="2">
        <v>10.3</v>
      </c>
    </row>
    <row r="32" spans="1:3" x14ac:dyDescent="0.45">
      <c r="A32" s="3">
        <v>0.66374505912735682</v>
      </c>
      <c r="B32" s="2">
        <v>40</v>
      </c>
      <c r="C32" s="2">
        <v>10.3</v>
      </c>
    </row>
    <row r="33" spans="1:3" x14ac:dyDescent="0.45">
      <c r="A33" s="3">
        <v>0.57108595291909647</v>
      </c>
      <c r="B33" s="2">
        <v>30</v>
      </c>
      <c r="C33" s="2">
        <v>12.7</v>
      </c>
    </row>
    <row r="34" spans="1:3" x14ac:dyDescent="0.45">
      <c r="A34" s="3">
        <v>0.63485163851112125</v>
      </c>
      <c r="B34" s="2">
        <v>30</v>
      </c>
      <c r="C34" s="2">
        <v>13.3</v>
      </c>
    </row>
    <row r="35" spans="1:3" x14ac:dyDescent="0.45">
      <c r="A35" s="3">
        <v>0.69452624612605873</v>
      </c>
      <c r="B35" s="2">
        <v>41</v>
      </c>
      <c r="C35" s="2">
        <v>13.6</v>
      </c>
    </row>
    <row r="36" spans="1:3" x14ac:dyDescent="0.45">
      <c r="A36" s="3">
        <v>0.39115604640452378</v>
      </c>
      <c r="B36" s="2">
        <v>40</v>
      </c>
      <c r="C36" s="2">
        <v>14.2</v>
      </c>
    </row>
    <row r="37" spans="1:3" x14ac:dyDescent="0.45">
      <c r="A37" s="3">
        <v>0.6637949839762064</v>
      </c>
      <c r="B37" s="2">
        <v>34</v>
      </c>
      <c r="C37" s="2">
        <v>14.7</v>
      </c>
    </row>
    <row r="38" spans="1:3" x14ac:dyDescent="0.45">
      <c r="A38" s="3">
        <v>0.61671117533919984</v>
      </c>
      <c r="B38" s="2">
        <v>34</v>
      </c>
      <c r="C38" s="2">
        <v>14.7</v>
      </c>
    </row>
    <row r="39" spans="1:3" x14ac:dyDescent="0.45">
      <c r="A39" s="3">
        <v>0.61635773652784187</v>
      </c>
      <c r="B39" s="2">
        <v>40</v>
      </c>
      <c r="C39" s="2">
        <v>18.399999999999999</v>
      </c>
    </row>
    <row r="40" spans="1:3" x14ac:dyDescent="0.45">
      <c r="A40" s="3">
        <v>0.47797166105025052</v>
      </c>
      <c r="B40" s="2">
        <v>42</v>
      </c>
      <c r="C40" s="2">
        <v>18.600000000000001</v>
      </c>
    </row>
    <row r="41" spans="1:3" x14ac:dyDescent="0.45">
      <c r="A41" s="3">
        <v>0.38330692404452649</v>
      </c>
      <c r="B41" s="2">
        <v>60</v>
      </c>
      <c r="C41" s="2">
        <v>18.7</v>
      </c>
    </row>
    <row r="42" spans="1:3" x14ac:dyDescent="0.45">
      <c r="A42" s="3">
        <v>0.63086757398179449</v>
      </c>
      <c r="B42" s="2">
        <v>41</v>
      </c>
      <c r="C42" s="2">
        <v>20.8</v>
      </c>
    </row>
    <row r="43" spans="1:3" x14ac:dyDescent="0.45">
      <c r="A43" s="3">
        <v>1</v>
      </c>
      <c r="B43" s="2">
        <v>0.10135297199999999</v>
      </c>
      <c r="C43" s="2">
        <v>23</v>
      </c>
    </row>
    <row r="44" spans="1:3" x14ac:dyDescent="0.45">
      <c r="A44" s="3">
        <v>0.96797857416318522</v>
      </c>
      <c r="B44" s="2">
        <v>2.5862592916394083</v>
      </c>
      <c r="C44" s="2">
        <v>23.181818181818183</v>
      </c>
    </row>
    <row r="45" spans="1:3" x14ac:dyDescent="0.45">
      <c r="A45" s="3">
        <v>0.82680554615402335</v>
      </c>
      <c r="B45" s="2">
        <v>10.615392099641872</v>
      </c>
      <c r="C45" s="2">
        <v>23.363636363636367</v>
      </c>
    </row>
    <row r="46" spans="1:3" x14ac:dyDescent="0.45">
      <c r="A46" s="3">
        <v>0.70312019571823969</v>
      </c>
      <c r="B46" s="2">
        <v>17.665661789773083</v>
      </c>
      <c r="C46" s="2">
        <v>23.54545454545455</v>
      </c>
    </row>
    <row r="47" spans="1:3" x14ac:dyDescent="0.45">
      <c r="A47" s="3">
        <v>0.59101888272627834</v>
      </c>
      <c r="B47" s="2">
        <v>25.286446291899125</v>
      </c>
      <c r="C47" s="2">
        <v>23.727272727272734</v>
      </c>
    </row>
    <row r="48" spans="1:3" x14ac:dyDescent="0.45">
      <c r="A48" s="3">
        <v>0.49137759742707704</v>
      </c>
      <c r="B48" s="2">
        <v>33.87869530482449</v>
      </c>
      <c r="C48" s="2">
        <v>23.909090909090917</v>
      </c>
    </row>
    <row r="49" spans="1:3" x14ac:dyDescent="0.45">
      <c r="A49" s="3">
        <v>0.40260477044809756</v>
      </c>
      <c r="B49" s="2">
        <v>42.406384620484687</v>
      </c>
      <c r="C49" s="2">
        <v>24.090909090909101</v>
      </c>
    </row>
    <row r="50" spans="1:3" x14ac:dyDescent="0.45">
      <c r="A50" s="3">
        <v>0.34199467303322301</v>
      </c>
      <c r="B50" s="2">
        <v>48.981828150085271</v>
      </c>
      <c r="C50" s="2">
        <v>24.272727272727284</v>
      </c>
    </row>
    <row r="51" spans="1:3" x14ac:dyDescent="0.45">
      <c r="A51" s="3">
        <v>0.29833420947913442</v>
      </c>
      <c r="B51" s="2">
        <v>55.156047958397252</v>
      </c>
      <c r="C51" s="2">
        <v>24.454545454545467</v>
      </c>
    </row>
    <row r="52" spans="1:3" x14ac:dyDescent="0.45">
      <c r="A52" s="3">
        <v>0.264292124715924</v>
      </c>
      <c r="B52" s="2">
        <v>60.181291490679321</v>
      </c>
      <c r="C52" s="2">
        <v>24.636363636363651</v>
      </c>
    </row>
    <row r="53" spans="1:3" x14ac:dyDescent="0.45">
      <c r="A53" s="3">
        <v>0.22565825798852637</v>
      </c>
      <c r="B53" s="2">
        <v>68.523248366584468</v>
      </c>
      <c r="C53" s="2">
        <v>24.818181818181834</v>
      </c>
    </row>
    <row r="54" spans="1:3" x14ac:dyDescent="0.45">
      <c r="A54" s="3">
        <v>0.21480397652131308</v>
      </c>
      <c r="B54" s="2">
        <v>70.690711411693627</v>
      </c>
      <c r="C54" s="2">
        <v>25</v>
      </c>
    </row>
    <row r="55" spans="1:3" x14ac:dyDescent="0.45">
      <c r="A55" s="3">
        <v>1</v>
      </c>
      <c r="B55" s="2">
        <v>0.10135297199999999</v>
      </c>
      <c r="C55" s="2">
        <v>23</v>
      </c>
    </row>
    <row r="56" spans="1:3" x14ac:dyDescent="0.45">
      <c r="A56" s="3">
        <v>0.89010974030751977</v>
      </c>
      <c r="B56" s="2">
        <v>5.457192858051541</v>
      </c>
      <c r="C56" s="2">
        <v>23.181818181818183</v>
      </c>
    </row>
    <row r="57" spans="1:3" x14ac:dyDescent="0.45">
      <c r="A57" s="3">
        <v>0.7800560598702273</v>
      </c>
      <c r="B57" s="2">
        <v>11.592885105092451</v>
      </c>
      <c r="C57" s="2">
        <v>23.363636363636367</v>
      </c>
    </row>
    <row r="58" spans="1:3" x14ac:dyDescent="0.45">
      <c r="A58" s="3">
        <v>0.67568161048946807</v>
      </c>
      <c r="B58" s="2">
        <v>18.817378290644548</v>
      </c>
      <c r="C58" s="2">
        <v>23.54545454545455</v>
      </c>
    </row>
    <row r="59" spans="1:3" x14ac:dyDescent="0.45">
      <c r="A59" s="3">
        <v>0.59446908919377672</v>
      </c>
      <c r="B59" s="2">
        <v>25.122635650875797</v>
      </c>
      <c r="C59" s="2">
        <v>23.727272727272734</v>
      </c>
    </row>
    <row r="60" spans="1:3" x14ac:dyDescent="0.45">
      <c r="A60" s="3">
        <v>0.48764101770248813</v>
      </c>
      <c r="B60" s="2">
        <v>33.542579325769275</v>
      </c>
      <c r="C60" s="2">
        <v>23.909090909090917</v>
      </c>
    </row>
    <row r="61" spans="1:3" x14ac:dyDescent="0.45">
      <c r="A61" s="3">
        <v>0.42259808230199319</v>
      </c>
      <c r="B61" s="2">
        <v>39.668406763380851</v>
      </c>
      <c r="C61" s="2">
        <v>24.090909090909101</v>
      </c>
    </row>
    <row r="62" spans="1:3" x14ac:dyDescent="0.45">
      <c r="A62" s="3">
        <v>0.3516514777254432</v>
      </c>
      <c r="B62" s="2">
        <v>47.105102960656687</v>
      </c>
      <c r="C62" s="2">
        <v>24.272727272727284</v>
      </c>
    </row>
    <row r="63" spans="1:3" x14ac:dyDescent="0.45">
      <c r="A63" s="3">
        <v>0.28747784000974119</v>
      </c>
      <c r="B63" s="2">
        <v>55.738071714726367</v>
      </c>
      <c r="C63" s="2">
        <v>24.454545454545467</v>
      </c>
    </row>
    <row r="64" spans="1:3" x14ac:dyDescent="0.45">
      <c r="A64" s="3">
        <v>0.25169583630097869</v>
      </c>
      <c r="B64" s="2">
        <v>61.622923779778709</v>
      </c>
      <c r="C64" s="2">
        <v>24.636363636363651</v>
      </c>
    </row>
    <row r="65" spans="1:3" x14ac:dyDescent="0.45">
      <c r="A65" s="3">
        <v>0.21201278383718489</v>
      </c>
      <c r="B65" s="2">
        <v>69.042904605521542</v>
      </c>
      <c r="C65" s="2">
        <v>24.818181818181834</v>
      </c>
    </row>
    <row r="66" spans="1:3" x14ac:dyDescent="0.45">
      <c r="A66" s="3">
        <v>1</v>
      </c>
      <c r="B66" s="2">
        <v>0.1</v>
      </c>
      <c r="C66" s="2">
        <v>11</v>
      </c>
    </row>
    <row r="67" spans="1:3" x14ac:dyDescent="0.45">
      <c r="A67" s="3">
        <v>0.94559268494797077</v>
      </c>
      <c r="B67" s="2">
        <v>9.7649411435555802</v>
      </c>
      <c r="C67" s="2">
        <v>11</v>
      </c>
    </row>
    <row r="68" spans="1:3" x14ac:dyDescent="0.45">
      <c r="A68" s="3">
        <v>0.86208828306795415</v>
      </c>
      <c r="B68" s="2">
        <v>19.8040411777251</v>
      </c>
      <c r="C68" s="2">
        <v>11</v>
      </c>
    </row>
    <row r="69" spans="1:3" x14ac:dyDescent="0.45">
      <c r="A69" s="3">
        <v>0.81744932266714654</v>
      </c>
      <c r="B69" s="2">
        <v>29.8738937900889</v>
      </c>
      <c r="C69" s="2">
        <v>11</v>
      </c>
    </row>
    <row r="70" spans="1:3" x14ac:dyDescent="0.45">
      <c r="A70" s="3">
        <v>0.70920965463559094</v>
      </c>
      <c r="B70" s="2">
        <v>39.989496882316899</v>
      </c>
      <c r="C70" s="2">
        <v>11</v>
      </c>
    </row>
    <row r="71" spans="1:3" x14ac:dyDescent="0.45">
      <c r="A71" s="3">
        <v>0.71064903450071237</v>
      </c>
      <c r="B71" s="2">
        <v>49.979956932630898</v>
      </c>
      <c r="C71" s="2">
        <v>11</v>
      </c>
    </row>
    <row r="72" spans="1:3" x14ac:dyDescent="0.45">
      <c r="A72" s="3">
        <v>0.614250660212045</v>
      </c>
      <c r="B72" s="2">
        <v>60.046507254718897</v>
      </c>
      <c r="C72" s="2">
        <v>11</v>
      </c>
    </row>
    <row r="73" spans="1:3" x14ac:dyDescent="0.45">
      <c r="A73" s="3">
        <v>1</v>
      </c>
      <c r="B73" s="2">
        <v>0.23739762907354001</v>
      </c>
      <c r="C73" s="2">
        <v>25.7</v>
      </c>
    </row>
    <row r="74" spans="1:3" x14ac:dyDescent="0.45">
      <c r="A74" s="3">
        <v>0.97246592981924151</v>
      </c>
      <c r="B74" s="2">
        <v>10.0672343890768</v>
      </c>
      <c r="C74" s="2">
        <v>25.7</v>
      </c>
    </row>
    <row r="75" spans="1:3" x14ac:dyDescent="0.45">
      <c r="A75" s="3">
        <v>0.84947074096483433</v>
      </c>
      <c r="B75" s="2">
        <v>20.1061871720783</v>
      </c>
      <c r="C75" s="2">
        <v>25.7</v>
      </c>
    </row>
    <row r="76" spans="1:3" x14ac:dyDescent="0.45">
      <c r="A76" s="3">
        <v>0.77595211062740865</v>
      </c>
      <c r="B76" s="2">
        <v>30.147546353503099</v>
      </c>
      <c r="C76" s="2">
        <v>25.7</v>
      </c>
    </row>
    <row r="77" spans="1:3" x14ac:dyDescent="0.45">
      <c r="A77" s="3">
        <v>0.52303061079321711</v>
      </c>
      <c r="B77" s="2">
        <v>39.957650646434203</v>
      </c>
      <c r="C77" s="2">
        <v>25.7</v>
      </c>
    </row>
    <row r="78" spans="1:3" x14ac:dyDescent="0.45">
      <c r="A78" s="3">
        <v>0.47563913445509204</v>
      </c>
      <c r="B78" s="2">
        <v>49.891323498409498</v>
      </c>
      <c r="C78" s="2">
        <v>25.7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Miller</dc:creator>
  <cp:lastModifiedBy>Jake Miller</cp:lastModifiedBy>
  <dcterms:created xsi:type="dcterms:W3CDTF">2023-04-04T17:35:45Z</dcterms:created>
  <dcterms:modified xsi:type="dcterms:W3CDTF">2023-04-13T19:12:46Z</dcterms:modified>
</cp:coreProperties>
</file>