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01-TECH DOCS\13 - MACHINE LEARNING-DL\01 - SUP\25 - scripts\NB\"/>
    </mc:Choice>
  </mc:AlternateContent>
  <xr:revisionPtr revIDLastSave="0" documentId="13_ncr:1_{0C2B8250-88E7-4446-BA38-CADE0BF9F5C6}" xr6:coauthVersionLast="45" xr6:coauthVersionMax="45" xr10:uidLastSave="{00000000-0000-0000-0000-000000000000}"/>
  <bookViews>
    <workbookView xWindow="-120" yWindow="-120" windowWidth="29040" windowHeight="15840" xr2:uid="{716D630E-5CC6-4FAD-BBEE-ACF9DAD1DA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H3" i="2"/>
  <c r="G7" i="2"/>
  <c r="H7" i="2"/>
  <c r="F7" i="2"/>
  <c r="F3" i="2"/>
  <c r="K7" i="2" l="1"/>
  <c r="C29" i="2"/>
  <c r="I3" i="2"/>
  <c r="C23" i="2"/>
  <c r="J7" i="2"/>
  <c r="C28" i="2"/>
  <c r="K3" i="2"/>
  <c r="C25" i="2"/>
  <c r="I7" i="2"/>
  <c r="C27" i="2"/>
  <c r="J36" i="2" s="1"/>
  <c r="J3" i="2"/>
  <c r="C24" i="2"/>
  <c r="H19" i="1"/>
  <c r="H15" i="1"/>
  <c r="H11" i="1"/>
  <c r="E19" i="1"/>
  <c r="E15" i="1"/>
  <c r="E11" i="1"/>
  <c r="B21" i="1"/>
  <c r="B20" i="1"/>
  <c r="B19" i="1"/>
  <c r="B17" i="1"/>
  <c r="B16" i="1"/>
  <c r="B15" i="1"/>
  <c r="B30" i="1" s="1"/>
  <c r="B13" i="1"/>
  <c r="B12" i="1"/>
  <c r="B11" i="1"/>
  <c r="B27" i="1" s="1"/>
  <c r="J31" i="2" l="1"/>
  <c r="B33" i="1"/>
</calcChain>
</file>

<file path=xl/sharedStrings.xml><?xml version="1.0" encoding="utf-8"?>
<sst xmlns="http://schemas.openxmlformats.org/spreadsheetml/2006/main" count="162" uniqueCount="117">
  <si>
    <t>Fruit</t>
  </si>
  <si>
    <t>Long</t>
  </si>
  <si>
    <t>Sweet</t>
  </si>
  <si>
    <t>Yellow</t>
  </si>
  <si>
    <t>Banana</t>
  </si>
  <si>
    <t>Orange</t>
  </si>
  <si>
    <t>Other</t>
  </si>
  <si>
    <t>TOTAL</t>
  </si>
  <si>
    <t>“Prior” probabilities.</t>
  </si>
  <si>
    <t xml:space="preserve">P(Banana) </t>
  </si>
  <si>
    <t xml:space="preserve"> P(Orange) </t>
  </si>
  <si>
    <t xml:space="preserve"> P(Other Fruit) </t>
  </si>
  <si>
    <t xml:space="preserve">P(Long) </t>
  </si>
  <si>
    <t xml:space="preserve"> P(Sweet) </t>
  </si>
  <si>
    <t xml:space="preserve"> P(Yellow) </t>
  </si>
  <si>
    <t>Events</t>
  </si>
  <si>
    <t>p(Long| banana)</t>
  </si>
  <si>
    <t>p(Sweet| banana)</t>
  </si>
  <si>
    <t>p(Yellow| banana|)</t>
  </si>
  <si>
    <t>p(Long | orange)</t>
  </si>
  <si>
    <t>p(Sweet | orange)</t>
  </si>
  <si>
    <t>p(orange|orange)</t>
  </si>
  <si>
    <t>p(Long | others)</t>
  </si>
  <si>
    <t>p(Sweet| others)</t>
  </si>
  <si>
    <t>p(Yellow| others)</t>
  </si>
  <si>
    <t xml:space="preserve">p(banana| (Long, Sweet, Yellow) = </t>
  </si>
  <si>
    <r>
      <rPr>
        <sz val="11"/>
        <color rgb="FF0070C0"/>
        <rFont val="Calibri"/>
        <family val="2"/>
        <scheme val="minor"/>
      </rPr>
      <t>[p(long|banana) * p(sweet| banana) * p(yellow|banana)]</t>
    </r>
    <r>
      <rPr>
        <sz val="18"/>
        <color theme="1"/>
        <rFont val="Calibri"/>
        <family val="2"/>
        <scheme val="minor"/>
      </rPr>
      <t xml:space="preserve">/ </t>
    </r>
    <r>
      <rPr>
        <sz val="11"/>
        <color rgb="FF7030A0"/>
        <rFont val="Calibri"/>
        <family val="2"/>
        <scheme val="minor"/>
      </rPr>
      <t>[(p(long) * p (sweet) * p (yellow))]</t>
    </r>
    <r>
      <rPr>
        <sz val="11"/>
        <color theme="1"/>
        <rFont val="Calibri"/>
        <family val="2"/>
        <scheme val="minor"/>
      </rPr>
      <t xml:space="preserve"> * p(banana)</t>
    </r>
  </si>
  <si>
    <t xml:space="preserve">p(orange| (Long, Sweet, Yellow) = </t>
  </si>
  <si>
    <r>
      <rPr>
        <sz val="11"/>
        <color rgb="FF0070C0"/>
        <rFont val="Calibri"/>
        <family val="2"/>
        <scheme val="minor"/>
      </rPr>
      <t>[p(long|orange) * p(sweet| orange) * p(yellow|orange)]</t>
    </r>
    <r>
      <rPr>
        <sz val="18"/>
        <color theme="1"/>
        <rFont val="Calibri"/>
        <family val="2"/>
        <scheme val="minor"/>
      </rPr>
      <t xml:space="preserve">/ </t>
    </r>
    <r>
      <rPr>
        <sz val="11"/>
        <color rgb="FF7030A0"/>
        <rFont val="Calibri"/>
        <family val="2"/>
        <scheme val="minor"/>
      </rPr>
      <t>[(p(long) * p (sweet) * p (yellow))]</t>
    </r>
    <r>
      <rPr>
        <sz val="11"/>
        <color theme="1"/>
        <rFont val="Calibri"/>
        <family val="2"/>
        <scheme val="minor"/>
      </rPr>
      <t xml:space="preserve"> * p(orange)</t>
    </r>
  </si>
  <si>
    <r>
      <rPr>
        <sz val="11"/>
        <color rgb="FF0070C0"/>
        <rFont val="Calibri"/>
        <family val="2"/>
        <scheme val="minor"/>
      </rPr>
      <t>[p(long|others) * p(sweet| others) * p(yellow|others)]</t>
    </r>
    <r>
      <rPr>
        <sz val="18"/>
        <color theme="1"/>
        <rFont val="Calibri"/>
        <family val="2"/>
        <scheme val="minor"/>
      </rPr>
      <t xml:space="preserve">/ </t>
    </r>
    <r>
      <rPr>
        <sz val="11"/>
        <color rgb="FF7030A0"/>
        <rFont val="Calibri"/>
        <family val="2"/>
        <scheme val="minor"/>
      </rPr>
      <t>[(p(long) * p (sweet) * p (yellow))]</t>
    </r>
    <r>
      <rPr>
        <sz val="11"/>
        <color theme="1"/>
        <rFont val="Calibri"/>
        <family val="2"/>
        <scheme val="minor"/>
      </rPr>
      <t xml:space="preserve"> * p(others)</t>
    </r>
  </si>
  <si>
    <t>Height</t>
  </si>
  <si>
    <t>Weight</t>
  </si>
  <si>
    <t>Foot Size</t>
  </si>
  <si>
    <t>Height (feet)</t>
  </si>
  <si>
    <t>Weight (lbs)</t>
  </si>
  <si>
    <t>Foot Size (inches)</t>
  </si>
  <si>
    <t>Sex (class)</t>
  </si>
  <si>
    <t>Male</t>
  </si>
  <si>
    <t>Female</t>
  </si>
  <si>
    <t>Sample Size</t>
  </si>
  <si>
    <t>N</t>
  </si>
  <si>
    <t>Sample mean</t>
  </si>
  <si>
    <t>Variance</t>
  </si>
  <si>
    <t xml:space="preserve">mean </t>
  </si>
  <si>
    <t>variance</t>
  </si>
  <si>
    <t>p(male)</t>
  </si>
  <si>
    <t>p(female)</t>
  </si>
  <si>
    <t>Probability density function:</t>
  </si>
  <si>
    <t>p(height|male)</t>
  </si>
  <si>
    <t>TESTING</t>
  </si>
  <si>
    <t>Sex (Class)</t>
  </si>
  <si>
    <t>Foot size</t>
  </si>
  <si>
    <t>?</t>
  </si>
  <si>
    <t>p(weight|male)</t>
  </si>
  <si>
    <t>p(footsize|male)</t>
  </si>
  <si>
    <t>p(height|female)</t>
  </si>
  <si>
    <t>p(weight|female)</t>
  </si>
  <si>
    <t>p(footsize|female)</t>
  </si>
  <si>
    <t xml:space="preserve">p(Other| (Long, Sweet, Yellow) =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</si>
  <si>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</si>
  <si>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</si>
  <si>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</si>
  <si>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</si>
  <si>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</si>
  <si>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</si>
  <si>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</si>
  <si>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</si>
  <si>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</si>
  <si>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</si>
  <si>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</si>
  <si>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</si>
  <si>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</si>
  <si>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w3500</t>
  </si>
  <si>
    <t>..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</si>
  <si>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</si>
  <si>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</si>
  <si>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</si>
  <si>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</si>
  <si>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</si>
  <si>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</si>
  <si>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</si>
  <si>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</si>
  <si>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</si>
  <si>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doc5000</t>
  </si>
  <si>
    <t>…</t>
  </si>
  <si>
    <t>dataset give to use</t>
  </si>
  <si>
    <t>preprocessing</t>
  </si>
  <si>
    <t>vectorizer</t>
  </si>
  <si>
    <t>X, y</t>
  </si>
  <si>
    <t>X_dtm</t>
  </si>
  <si>
    <t>y</t>
  </si>
  <si>
    <t xml:space="preserve">Train the model </t>
  </si>
  <si>
    <t>label</t>
  </si>
  <si>
    <t>ham</t>
  </si>
  <si>
    <t>spam</t>
  </si>
  <si>
    <t>.</t>
  </si>
  <si>
    <t>Training set</t>
  </si>
  <si>
    <t>Testing set</t>
  </si>
  <si>
    <t>doc10001</t>
  </si>
  <si>
    <t>doc10002</t>
  </si>
  <si>
    <t>doc10003</t>
  </si>
  <si>
    <t>doc10004</t>
  </si>
  <si>
    <t>doc10005</t>
  </si>
  <si>
    <t>doc10006</t>
  </si>
  <si>
    <t>doc10007</t>
  </si>
  <si>
    <t>doc10008</t>
  </si>
  <si>
    <t>doc10009</t>
  </si>
  <si>
    <t>doc10010</t>
  </si>
  <si>
    <t>Spam?</t>
  </si>
  <si>
    <t>p(doc10003 is SPAM | given ( w1 = 0, w2 = 1, .. W5 = 7, w6 = 11, w7=15…) )</t>
  </si>
  <si>
    <t>p(doc10003 is HAM | given ( w1 = 0, w2 = 1, .. W5 = 7, w6 = 11, w7=15…) )</t>
  </si>
  <si>
    <t>why do we use NB algorithm?</t>
  </si>
  <si>
    <t>1. Gaussian NB</t>
  </si>
  <si>
    <t>2. Multi-nomial NB</t>
  </si>
  <si>
    <t>3. Bernoulli NB</t>
  </si>
  <si>
    <t>deals with decimals, fractions, continuous number</t>
  </si>
  <si>
    <t>deals with counts, number of clicks, number web visits,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</si>
</sst>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1" fillId="0" borderId="8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5" xfId="0" applyBorder="1"/>
    <xf numFmtId="0" fontId="2" fillId="0" borderId="0" xfId="0" applyFont="1"/>
    <xf numFmtId="0" fontId="3" fillId="0" borderId="16" xfId="0" applyFont="1" applyBorder="1" applyAlignment="1">
      <alignment vertical="center"/>
    </xf>
    <xf numFmtId="0" fontId="5" fillId="0" borderId="10" xfId="0" applyFont="1" applyBorder="1"/>
    <xf numFmtId="0" fontId="4" fillId="0" borderId="17" xfId="0" applyFont="1" applyBorder="1" applyAlignment="1">
      <alignment vertical="center"/>
    </xf>
    <xf numFmtId="0" fontId="6" fillId="0" borderId="12" xfId="0" applyFont="1" applyBorder="1"/>
    <xf numFmtId="0" fontId="6" fillId="0" borderId="11" xfId="0" applyFont="1" applyBorder="1"/>
    <xf numFmtId="0" fontId="3" fillId="0" borderId="17" xfId="0" applyFont="1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1" fillId="6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0" fillId="4" borderId="11" xfId="0" applyFill="1" applyBorder="1"/>
    <xf numFmtId="0" fontId="0" fillId="4" borderId="0" xfId="0" applyFill="1"/>
    <xf numFmtId="0" fontId="0" fillId="4" borderId="12" xfId="0" applyFill="1" applyBorder="1"/>
    <xf numFmtId="0" fontId="0" fillId="4" borderId="3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4" xfId="0" applyFill="1" applyBorder="1"/>
    <xf numFmtId="0" fontId="1" fillId="0" borderId="18" xfId="0" applyFont="1" applyBorder="1"/>
    <xf numFmtId="0" fontId="1" fillId="7" borderId="19" xfId="0" applyFont="1" applyFill="1" applyBorder="1"/>
    <xf numFmtId="0" fontId="1" fillId="7" borderId="20" xfId="0" applyFont="1" applyFill="1" applyBorder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1" fillId="0" borderId="0" xfId="0" applyFont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0" xfId="0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15" xfId="0" applyFont="1" applyBorder="1"/>
    <xf numFmtId="0" fontId="12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10" borderId="0" xfId="0" applyFont="1" applyFill="1" applyBorder="1"/>
    <xf numFmtId="0" fontId="11" fillId="10" borderId="12" xfId="0" applyFont="1" applyFill="1" applyBorder="1"/>
    <xf numFmtId="0" fontId="11" fillId="7" borderId="0" xfId="0" applyFont="1" applyFill="1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2</xdr:row>
      <xdr:rowOff>133350</xdr:rowOff>
    </xdr:from>
    <xdr:to>
      <xdr:col>18</xdr:col>
      <xdr:colOff>77665</xdr:colOff>
      <xdr:row>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B0971D-54F1-443B-ACE0-56A1C117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23875"/>
          <a:ext cx="274320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1055077</xdr:colOff>
      <xdr:row>33</xdr:row>
      <xdr:rowOff>65942</xdr:rowOff>
    </xdr:from>
    <xdr:to>
      <xdr:col>5</xdr:col>
      <xdr:colOff>850598</xdr:colOff>
      <xdr:row>45</xdr:row>
      <xdr:rowOff>125808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E60B0-63EA-4A76-A0DB-A81006E41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5077" y="6850673"/>
          <a:ext cx="5598444" cy="2353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2</xdr:row>
      <xdr:rowOff>75807</xdr:rowOff>
    </xdr:from>
    <xdr:to>
      <xdr:col>16</xdr:col>
      <xdr:colOff>352194</xdr:colOff>
      <xdr:row>6</xdr:row>
      <xdr:rowOff>123698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E2C43D-4AB7-488D-BA1E-EC24C8CF7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75857"/>
          <a:ext cx="1485669" cy="819416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7</xdr:row>
      <xdr:rowOff>27046</xdr:rowOff>
    </xdr:from>
    <xdr:to>
      <xdr:col>17</xdr:col>
      <xdr:colOff>513964</xdr:colOff>
      <xdr:row>11</xdr:row>
      <xdr:rowOff>37969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23465-7F6A-49EF-8A97-10410DFFE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1675" y="1389121"/>
          <a:ext cx="2304664" cy="782448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14</xdr:row>
      <xdr:rowOff>85725</xdr:rowOff>
    </xdr:from>
    <xdr:to>
      <xdr:col>19</xdr:col>
      <xdr:colOff>161407</xdr:colOff>
      <xdr:row>18</xdr:row>
      <xdr:rowOff>190392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96293-CACD-4620-AC9A-B370408F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2790825"/>
          <a:ext cx="4142857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1352550</xdr:colOff>
      <xdr:row>30</xdr:row>
      <xdr:rowOff>9762</xdr:rowOff>
    </xdr:from>
    <xdr:to>
      <xdr:col>8</xdr:col>
      <xdr:colOff>834226</xdr:colOff>
      <xdr:row>34</xdr:row>
      <xdr:rowOff>38099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2918A0-CC98-4924-93F8-A17157FF7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571625" y="8620362"/>
          <a:ext cx="5396701" cy="790337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1352550</xdr:colOff>
      <xdr:row>34</xdr:row>
      <xdr:rowOff>180976</xdr:rowOff>
    </xdr:from>
    <xdr:to>
      <xdr:col>9</xdr:col>
      <xdr:colOff>9525</xdr:colOff>
      <xdr:row>38</xdr:row>
      <xdr:rowOff>130053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4230CA-75BF-4810-BB8B-C8D71BECD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571625" y="6696076"/>
          <a:ext cx="5419725" cy="71107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40</xdr:row>
      <xdr:rowOff>19051</xdr:rowOff>
    </xdr:from>
    <xdr:to>
      <xdr:col>9</xdr:col>
      <xdr:colOff>2009</xdr:colOff>
      <xdr:row>45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7046CC-5BBC-47D3-935A-8F1A3776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590675" y="7677151"/>
          <a:ext cx="5393159" cy="1038224"/>
        </a:xfrm>
        <a:prstGeom prst="rect">
          <a:avLst/>
        </a:prstGeom>
      </xdr:spPr>
    </xdr:pic>
    <xdr:clientData/>
  </xdr:twoCellAnchor>
  <xdr:twoCellAnchor>
    <xdr:from>
      <xdr:col>10</xdr:col>
      <xdr:colOff>209549</xdr:colOff>
      <xdr:row>30</xdr:row>
      <xdr:rowOff>57150</xdr:rowOff>
    </xdr:from>
    <xdr:to>
      <xdr:col>11</xdr:col>
      <xdr:colOff>47624</xdr:colOff>
      <xdr:row>35</xdr:row>
      <xdr:rowOff>123825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A808E7A0-1623-4CF1-A9C5-0FE14D8A2023}"/>
            </a:ext>
          </a:extLst>
        </xdr:cNvPr>
        <xdr:cNvSpPr/>
      </xdr:nvSpPr>
      <xdr:spPr>
        <a:xfrm>
          <a:off x="7991474" y="5810250"/>
          <a:ext cx="447675" cy="10191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CD90-44F0-4E3F-AC9D-24B13589483B}">
  <dimension ref="A2:AH66"/>
  <sheetViews>
    <sheetView tabSelected="1" topLeftCell="A43" zoomScale="130" zoomScaleNormal="130" workbookViewId="0">
      <selection activeCell="R70" sqref="R70"/>
    </sheetView>
  </sheetViews>
  <sheetFormatPr defaultColWidth="13.140625" defaultRowHeight="15" x14ac:dyDescent="0.25"/>
  <cols>
    <col min="1" max="1" width="31" customWidth="1"/>
    <col min="4" max="4" width="16.42578125" customWidth="1"/>
    <col min="8" max="8" width="15" customWidth="1"/>
    <col min="9" max="13" width="0" hidden="1" customWidth="1"/>
    <col min="14" max="17" width="13.140625" hidden="1" customWidth="1"/>
    <col min="18" max="26" width="3.42578125" style="69" customWidth="1"/>
    <col min="27" max="32" width="2.7109375" style="69" customWidth="1"/>
    <col min="33" max="33" width="5.42578125" style="69" customWidth="1"/>
    <col min="34" max="34" width="13.140625" style="69"/>
  </cols>
  <sheetData>
    <row r="2" spans="1:8" ht="15.75" thickBot="1" x14ac:dyDescent="0.3"/>
    <row r="3" spans="1:8" ht="15.75" thickBot="1" x14ac:dyDescent="0.3">
      <c r="A3" s="18" t="s">
        <v>0</v>
      </c>
      <c r="B3" s="10" t="s">
        <v>1</v>
      </c>
      <c r="C3" s="11" t="s">
        <v>2</v>
      </c>
      <c r="D3" s="12" t="s">
        <v>3</v>
      </c>
      <c r="E3" s="14" t="s">
        <v>7</v>
      </c>
    </row>
    <row r="4" spans="1:8" x14ac:dyDescent="0.25">
      <c r="A4" s="15" t="s">
        <v>4</v>
      </c>
      <c r="B4" s="1">
        <v>400</v>
      </c>
      <c r="C4" s="2">
        <v>350</v>
      </c>
      <c r="D4" s="3">
        <v>450</v>
      </c>
      <c r="E4" s="23">
        <v>500</v>
      </c>
    </row>
    <row r="5" spans="1:8" x14ac:dyDescent="0.25">
      <c r="A5" s="16" t="s">
        <v>5</v>
      </c>
      <c r="B5" s="4">
        <v>0</v>
      </c>
      <c r="C5" s="5">
        <v>150</v>
      </c>
      <c r="D5" s="6">
        <v>300</v>
      </c>
      <c r="E5" s="23">
        <v>300</v>
      </c>
    </row>
    <row r="6" spans="1:8" ht="15.75" thickBot="1" x14ac:dyDescent="0.3">
      <c r="A6" s="17" t="s">
        <v>6</v>
      </c>
      <c r="B6" s="7">
        <v>100</v>
      </c>
      <c r="C6" s="8">
        <v>150</v>
      </c>
      <c r="D6" s="9">
        <v>50</v>
      </c>
      <c r="E6" s="23">
        <v>200</v>
      </c>
    </row>
    <row r="7" spans="1:8" ht="15.75" thickBot="1" x14ac:dyDescent="0.3">
      <c r="A7" s="13" t="s">
        <v>7</v>
      </c>
      <c r="B7" s="19">
        <v>500</v>
      </c>
      <c r="C7" s="20">
        <v>650</v>
      </c>
      <c r="D7" s="21">
        <v>800</v>
      </c>
      <c r="E7" s="22">
        <v>1000</v>
      </c>
    </row>
    <row r="9" spans="1:8" x14ac:dyDescent="0.25">
      <c r="A9" s="24" t="s">
        <v>8</v>
      </c>
    </row>
    <row r="10" spans="1:8" ht="15.75" thickBot="1" x14ac:dyDescent="0.3"/>
    <row r="11" spans="1:8" ht="15.75" thickBot="1" x14ac:dyDescent="0.3">
      <c r="A11" s="25" t="s">
        <v>16</v>
      </c>
      <c r="B11" s="26">
        <f xml:space="preserve"> B4/E4</f>
        <v>0.8</v>
      </c>
      <c r="D11" s="32" t="s">
        <v>9</v>
      </c>
      <c r="E11" s="33">
        <f xml:space="preserve"> E4/E7</f>
        <v>0.5</v>
      </c>
      <c r="F11" s="31"/>
      <c r="G11" s="32" t="s">
        <v>12</v>
      </c>
      <c r="H11" s="33">
        <f xml:space="preserve"> B7/E7</f>
        <v>0.5</v>
      </c>
    </row>
    <row r="12" spans="1:8" ht="15.75" thickBot="1" x14ac:dyDescent="0.3">
      <c r="A12" s="27" t="s">
        <v>17</v>
      </c>
      <c r="B12" s="28">
        <f xml:space="preserve"> C4/E4</f>
        <v>0.7</v>
      </c>
      <c r="D12" s="34"/>
      <c r="E12" s="35"/>
      <c r="G12" s="34"/>
      <c r="H12" s="35"/>
    </row>
    <row r="13" spans="1:8" ht="15.75" thickBot="1" x14ac:dyDescent="0.3">
      <c r="A13" s="29" t="s">
        <v>18</v>
      </c>
      <c r="B13" s="30">
        <f xml:space="preserve"> D4/E4</f>
        <v>0.9</v>
      </c>
      <c r="D13" s="36"/>
      <c r="E13" s="35"/>
      <c r="G13" s="36"/>
      <c r="H13" s="35"/>
    </row>
    <row r="14" spans="1:8" ht="15.75" thickBot="1" x14ac:dyDescent="0.3">
      <c r="D14" s="36"/>
      <c r="E14" s="35"/>
      <c r="G14" s="36"/>
      <c r="H14" s="35"/>
    </row>
    <row r="15" spans="1:8" ht="15.75" thickBot="1" x14ac:dyDescent="0.3">
      <c r="A15" s="25" t="s">
        <v>19</v>
      </c>
      <c r="B15" s="26">
        <f xml:space="preserve"> B5/E5</f>
        <v>0</v>
      </c>
      <c r="D15" s="37" t="s">
        <v>10</v>
      </c>
      <c r="E15" s="35">
        <f>E5/E7</f>
        <v>0.3</v>
      </c>
      <c r="G15" s="37" t="s">
        <v>13</v>
      </c>
      <c r="H15" s="35">
        <f>C7/E7</f>
        <v>0.65</v>
      </c>
    </row>
    <row r="16" spans="1:8" x14ac:dyDescent="0.25">
      <c r="A16" s="27" t="s">
        <v>20</v>
      </c>
      <c r="B16" s="28">
        <f>C5/E5</f>
        <v>0.5</v>
      </c>
      <c r="D16" s="36"/>
      <c r="E16" s="35"/>
      <c r="G16" s="36"/>
      <c r="H16" s="35"/>
    </row>
    <row r="17" spans="1:18" ht="15.75" thickBot="1" x14ac:dyDescent="0.3">
      <c r="A17" s="29" t="s">
        <v>21</v>
      </c>
      <c r="B17" s="30">
        <f>D5/E5</f>
        <v>1</v>
      </c>
      <c r="D17" s="36"/>
      <c r="E17" s="35"/>
      <c r="G17" s="36"/>
      <c r="H17" s="35"/>
    </row>
    <row r="18" spans="1:18" ht="15.75" thickBot="1" x14ac:dyDescent="0.3">
      <c r="D18" s="36"/>
      <c r="E18" s="35"/>
      <c r="G18" s="36"/>
      <c r="H18" s="35"/>
    </row>
    <row r="19" spans="1:18" ht="15.75" thickBot="1" x14ac:dyDescent="0.3">
      <c r="A19" s="25" t="s">
        <v>22</v>
      </c>
      <c r="B19" s="26">
        <f>B6/E6</f>
        <v>0.5</v>
      </c>
      <c r="D19" s="37" t="s">
        <v>11</v>
      </c>
      <c r="E19" s="35">
        <f xml:space="preserve"> E6/E7</f>
        <v>0.2</v>
      </c>
      <c r="G19" s="37" t="s">
        <v>14</v>
      </c>
      <c r="H19" s="35">
        <f>D7/E7</f>
        <v>0.8</v>
      </c>
    </row>
    <row r="20" spans="1:18" x14ac:dyDescent="0.25">
      <c r="A20" s="27" t="s">
        <v>23</v>
      </c>
      <c r="B20" s="28">
        <f>C6/E6</f>
        <v>0.75</v>
      </c>
      <c r="D20" s="38"/>
      <c r="E20" s="28"/>
      <c r="G20" s="38"/>
      <c r="H20" s="28"/>
    </row>
    <row r="21" spans="1:18" ht="15.75" thickBot="1" x14ac:dyDescent="0.3">
      <c r="A21" s="29" t="s">
        <v>24</v>
      </c>
      <c r="B21" s="30">
        <f>D6/E6</f>
        <v>0.25</v>
      </c>
      <c r="D21" s="39"/>
      <c r="E21" s="30"/>
      <c r="G21" s="39"/>
      <c r="H21" s="30"/>
    </row>
    <row r="22" spans="1:18" x14ac:dyDescent="0.25">
      <c r="R22" s="69" t="s">
        <v>85</v>
      </c>
    </row>
    <row r="23" spans="1:18" x14ac:dyDescent="0.25">
      <c r="R23" s="69" t="s">
        <v>86</v>
      </c>
    </row>
    <row r="24" spans="1:18" x14ac:dyDescent="0.25">
      <c r="A24" s="40" t="s">
        <v>15</v>
      </c>
      <c r="B24" s="41" t="s">
        <v>1</v>
      </c>
      <c r="C24" s="41" t="s">
        <v>2</v>
      </c>
      <c r="D24" s="41" t="s">
        <v>3</v>
      </c>
      <c r="R24" s="69" t="s">
        <v>87</v>
      </c>
    </row>
    <row r="25" spans="1:18" x14ac:dyDescent="0.25">
      <c r="R25" s="69" t="s">
        <v>88</v>
      </c>
    </row>
    <row r="26" spans="1:18" ht="30" customHeight="1" x14ac:dyDescent="0.35">
      <c r="A26" t="s">
        <v>25</v>
      </c>
      <c r="B26" t="s">
        <v>26</v>
      </c>
      <c r="R26" s="69" t="s">
        <v>89</v>
      </c>
    </row>
    <row r="27" spans="1:18" x14ac:dyDescent="0.25">
      <c r="B27" s="42">
        <f xml:space="preserve"> B11*B12*B13/(H11*H15*H19)* E11</f>
        <v>0.96923076923076923</v>
      </c>
      <c r="R27" s="69" t="s">
        <v>90</v>
      </c>
    </row>
    <row r="28" spans="1:18" x14ac:dyDescent="0.25">
      <c r="R28" s="69" t="s">
        <v>91</v>
      </c>
    </row>
    <row r="29" spans="1:18" ht="23.25" x14ac:dyDescent="0.35">
      <c r="A29" t="s">
        <v>27</v>
      </c>
      <c r="B29" t="s">
        <v>28</v>
      </c>
    </row>
    <row r="30" spans="1:18" x14ac:dyDescent="0.25">
      <c r="B30">
        <f>(B15*B16*B17)/(H11*H15*H19)*E15</f>
        <v>0</v>
      </c>
    </row>
    <row r="32" spans="1:18" ht="24" thickBot="1" x14ac:dyDescent="0.4">
      <c r="A32" t="s">
        <v>58</v>
      </c>
      <c r="B32" t="s">
        <v>29</v>
      </c>
    </row>
    <row r="33" spans="2:34" ht="15.75" thickBot="1" x14ac:dyDescent="0.3">
      <c r="B33">
        <f xml:space="preserve"> (B19*B20*B21)/(H11*H15*H19)*E19</f>
        <v>7.2115384615384623E-2</v>
      </c>
      <c r="G33" s="89" t="s">
        <v>96</v>
      </c>
      <c r="H33" s="92"/>
      <c r="R33" s="70" t="s">
        <v>59</v>
      </c>
      <c r="S33" s="71" t="s">
        <v>60</v>
      </c>
      <c r="T33" s="71" t="s">
        <v>61</v>
      </c>
      <c r="U33" s="71" t="s">
        <v>62</v>
      </c>
      <c r="V33" s="71" t="s">
        <v>63</v>
      </c>
      <c r="W33" s="71" t="s">
        <v>64</v>
      </c>
      <c r="X33" s="71" t="s">
        <v>65</v>
      </c>
      <c r="Y33" s="71" t="s">
        <v>66</v>
      </c>
      <c r="Z33" s="71" t="s">
        <v>67</v>
      </c>
      <c r="AA33" s="71" t="s">
        <v>68</v>
      </c>
      <c r="AB33" s="71" t="s">
        <v>69</v>
      </c>
      <c r="AC33" s="71" t="s">
        <v>70</v>
      </c>
      <c r="AD33" s="71" t="s">
        <v>71</v>
      </c>
      <c r="AE33" s="71" t="s">
        <v>73</v>
      </c>
      <c r="AF33" s="71" t="s">
        <v>73</v>
      </c>
      <c r="AG33" s="72" t="s">
        <v>72</v>
      </c>
      <c r="AH33" s="82" t="s">
        <v>92</v>
      </c>
    </row>
    <row r="34" spans="2:34" x14ac:dyDescent="0.25">
      <c r="G34" s="90"/>
      <c r="H34" s="93" t="s">
        <v>74</v>
      </c>
      <c r="R34" s="73">
        <v>0</v>
      </c>
      <c r="S34" s="74">
        <v>5</v>
      </c>
      <c r="T34" s="74">
        <v>7</v>
      </c>
      <c r="U34" s="74">
        <v>9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/>
      <c r="AB34" s="74"/>
      <c r="AC34" s="74"/>
      <c r="AD34" s="74"/>
      <c r="AE34" s="74"/>
      <c r="AF34" s="74"/>
      <c r="AG34" s="75"/>
      <c r="AH34" s="83" t="s">
        <v>93</v>
      </c>
    </row>
    <row r="35" spans="2:34" x14ac:dyDescent="0.25">
      <c r="G35" s="90"/>
      <c r="H35" s="93" t="s">
        <v>75</v>
      </c>
      <c r="R35" s="76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84" t="s">
        <v>94</v>
      </c>
    </row>
    <row r="36" spans="2:34" x14ac:dyDescent="0.25">
      <c r="G36" s="90"/>
      <c r="H36" s="93" t="s">
        <v>76</v>
      </c>
      <c r="R36" s="76"/>
      <c r="S36" s="86"/>
      <c r="T36" s="86"/>
      <c r="U36" s="86"/>
      <c r="V36" s="86">
        <v>12</v>
      </c>
      <c r="W36" s="86">
        <v>12</v>
      </c>
      <c r="X36" s="86">
        <v>12</v>
      </c>
      <c r="Y36" s="86">
        <v>60</v>
      </c>
      <c r="Z36" s="86"/>
      <c r="AA36" s="86"/>
      <c r="AB36" s="86"/>
      <c r="AC36" s="86"/>
      <c r="AD36" s="86"/>
      <c r="AE36" s="86"/>
      <c r="AF36" s="86"/>
      <c r="AG36" s="87"/>
      <c r="AH36" s="84" t="s">
        <v>94</v>
      </c>
    </row>
    <row r="37" spans="2:34" x14ac:dyDescent="0.25">
      <c r="G37" s="90"/>
      <c r="H37" s="93" t="s">
        <v>77</v>
      </c>
      <c r="R37" s="76"/>
      <c r="S37" s="77"/>
      <c r="T37" s="77"/>
      <c r="U37" s="77"/>
      <c r="V37" s="86">
        <v>12</v>
      </c>
      <c r="W37" s="86">
        <v>12</v>
      </c>
      <c r="X37" s="86">
        <v>12</v>
      </c>
      <c r="Y37" s="86">
        <v>60</v>
      </c>
      <c r="Z37" s="77"/>
      <c r="AA37" s="77"/>
      <c r="AB37" s="77"/>
      <c r="AC37" s="77"/>
      <c r="AD37" s="77"/>
      <c r="AE37" s="77"/>
      <c r="AF37" s="77"/>
      <c r="AG37" s="78"/>
      <c r="AH37" s="84" t="s">
        <v>94</v>
      </c>
    </row>
    <row r="38" spans="2:34" x14ac:dyDescent="0.25">
      <c r="G38" s="90"/>
      <c r="H38" s="93" t="s">
        <v>78</v>
      </c>
      <c r="R38" s="76"/>
      <c r="S38" s="77"/>
      <c r="T38" s="77"/>
      <c r="U38" s="77"/>
      <c r="V38" s="86">
        <v>12</v>
      </c>
      <c r="W38" s="86">
        <v>12</v>
      </c>
      <c r="X38" s="86">
        <v>12</v>
      </c>
      <c r="Y38" s="86">
        <v>60</v>
      </c>
      <c r="Z38" s="77"/>
      <c r="AA38" s="77"/>
      <c r="AB38" s="77"/>
      <c r="AC38" s="77"/>
      <c r="AD38" s="77"/>
      <c r="AE38" s="77"/>
      <c r="AF38" s="77"/>
      <c r="AG38" s="78"/>
      <c r="AH38" s="84" t="s">
        <v>94</v>
      </c>
    </row>
    <row r="39" spans="2:34" x14ac:dyDescent="0.25">
      <c r="G39" s="90"/>
      <c r="H39" s="93" t="s">
        <v>79</v>
      </c>
      <c r="R39" s="76"/>
      <c r="S39" s="88">
        <v>5</v>
      </c>
      <c r="T39" s="88">
        <v>5</v>
      </c>
      <c r="U39" s="88">
        <v>15</v>
      </c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8"/>
      <c r="AH39" s="84" t="s">
        <v>93</v>
      </c>
    </row>
    <row r="40" spans="2:34" x14ac:dyDescent="0.25">
      <c r="G40" s="90"/>
      <c r="H40" s="93" t="s">
        <v>80</v>
      </c>
      <c r="R40" s="76"/>
      <c r="S40" s="88">
        <v>5</v>
      </c>
      <c r="T40" s="88">
        <v>5</v>
      </c>
      <c r="U40" s="88">
        <v>15</v>
      </c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8"/>
      <c r="AH40" s="84" t="s">
        <v>93</v>
      </c>
    </row>
    <row r="41" spans="2:34" x14ac:dyDescent="0.25">
      <c r="G41" s="90"/>
      <c r="H41" s="93" t="s">
        <v>81</v>
      </c>
      <c r="R41" s="76"/>
      <c r="S41" s="88">
        <v>5</v>
      </c>
      <c r="T41" s="88">
        <v>5</v>
      </c>
      <c r="U41" s="88">
        <v>15</v>
      </c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8"/>
      <c r="AH41" s="84" t="s">
        <v>93</v>
      </c>
    </row>
    <row r="42" spans="2:34" x14ac:dyDescent="0.25">
      <c r="G42" s="90"/>
      <c r="H42" s="93" t="s">
        <v>82</v>
      </c>
      <c r="R42" s="76"/>
      <c r="S42" s="88">
        <v>5</v>
      </c>
      <c r="T42" s="88">
        <v>5</v>
      </c>
      <c r="U42" s="88">
        <v>15</v>
      </c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8"/>
      <c r="AH42" s="84" t="s">
        <v>93</v>
      </c>
    </row>
    <row r="43" spans="2:34" x14ac:dyDescent="0.25">
      <c r="G43" s="90"/>
      <c r="H43" s="93" t="s">
        <v>84</v>
      </c>
      <c r="R43" s="76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8"/>
      <c r="AH43" s="84" t="s">
        <v>95</v>
      </c>
    </row>
    <row r="44" spans="2:34" x14ac:dyDescent="0.25">
      <c r="G44" s="90"/>
      <c r="H44" s="93" t="s">
        <v>84</v>
      </c>
      <c r="R44" s="76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8"/>
      <c r="AH44" s="84"/>
    </row>
    <row r="45" spans="2:34" ht="15.75" thickBot="1" x14ac:dyDescent="0.3">
      <c r="G45" s="91"/>
      <c r="H45" s="94" t="s">
        <v>83</v>
      </c>
      <c r="R45" s="79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1"/>
      <c r="AH45" s="85" t="s">
        <v>94</v>
      </c>
    </row>
    <row r="46" spans="2:34" ht="15.75" thickBot="1" x14ac:dyDescent="0.3"/>
    <row r="47" spans="2:34" ht="15.75" thickBot="1" x14ac:dyDescent="0.3">
      <c r="R47" s="70" t="s">
        <v>59</v>
      </c>
      <c r="S47" s="71" t="s">
        <v>60</v>
      </c>
      <c r="T47" s="71" t="s">
        <v>61</v>
      </c>
      <c r="U47" s="71" t="s">
        <v>62</v>
      </c>
      <c r="V47" s="71" t="s">
        <v>63</v>
      </c>
      <c r="W47" s="71" t="s">
        <v>64</v>
      </c>
      <c r="X47" s="71" t="s">
        <v>65</v>
      </c>
      <c r="Y47" s="71" t="s">
        <v>66</v>
      </c>
      <c r="Z47" s="71" t="s">
        <v>67</v>
      </c>
      <c r="AA47" s="71" t="s">
        <v>68</v>
      </c>
      <c r="AB47" s="71" t="s">
        <v>69</v>
      </c>
      <c r="AC47" s="71" t="s">
        <v>70</v>
      </c>
      <c r="AD47" s="71" t="s">
        <v>71</v>
      </c>
      <c r="AE47" s="71" t="s">
        <v>73</v>
      </c>
      <c r="AF47" s="71" t="s">
        <v>73</v>
      </c>
      <c r="AG47" s="72" t="s">
        <v>72</v>
      </c>
    </row>
    <row r="48" spans="2:34" x14ac:dyDescent="0.25">
      <c r="G48" s="89" t="s">
        <v>97</v>
      </c>
      <c r="H48" t="s">
        <v>98</v>
      </c>
      <c r="R48" s="73">
        <v>0</v>
      </c>
      <c r="S48" s="74">
        <v>5</v>
      </c>
      <c r="T48" s="74">
        <v>7</v>
      </c>
      <c r="U48" s="74">
        <v>9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/>
      <c r="AB48" s="74"/>
      <c r="AC48" s="74"/>
      <c r="AD48" s="74"/>
      <c r="AE48" s="74"/>
      <c r="AF48" s="74"/>
      <c r="AG48" s="75"/>
    </row>
    <row r="49" spans="1:34" x14ac:dyDescent="0.25">
      <c r="G49" s="90"/>
      <c r="H49" t="s">
        <v>99</v>
      </c>
      <c r="R49" s="76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8"/>
    </row>
    <row r="50" spans="1:34" x14ac:dyDescent="0.25">
      <c r="A50" t="s">
        <v>109</v>
      </c>
      <c r="E50">
        <v>0.45</v>
      </c>
      <c r="G50" s="90"/>
      <c r="H50" t="s">
        <v>100</v>
      </c>
      <c r="R50" s="76"/>
      <c r="S50" s="86"/>
      <c r="T50" s="86"/>
      <c r="U50" s="86"/>
      <c r="V50" s="86">
        <v>7</v>
      </c>
      <c r="W50" s="86">
        <v>11</v>
      </c>
      <c r="X50" s="86">
        <v>15</v>
      </c>
      <c r="Y50" s="86">
        <v>60</v>
      </c>
      <c r="Z50" s="86"/>
      <c r="AA50" s="86"/>
      <c r="AB50" s="86"/>
      <c r="AC50" s="86"/>
      <c r="AD50" s="86"/>
      <c r="AE50" s="86"/>
      <c r="AF50" s="86"/>
      <c r="AG50" s="87"/>
      <c r="AH50" s="69" t="s">
        <v>108</v>
      </c>
    </row>
    <row r="51" spans="1:34" x14ac:dyDescent="0.25">
      <c r="A51" t="s">
        <v>110</v>
      </c>
      <c r="E51">
        <v>0.67</v>
      </c>
      <c r="G51" s="90"/>
      <c r="H51" t="s">
        <v>101</v>
      </c>
      <c r="R51" s="76"/>
      <c r="S51" s="77"/>
      <c r="T51" s="77"/>
      <c r="U51" s="77"/>
      <c r="V51" s="86"/>
      <c r="W51" s="86"/>
      <c r="X51" s="86"/>
      <c r="Y51" s="86"/>
      <c r="Z51" s="77"/>
      <c r="AA51" s="77"/>
      <c r="AB51" s="77"/>
      <c r="AC51" s="77"/>
      <c r="AD51" s="77"/>
      <c r="AE51" s="77"/>
      <c r="AF51" s="77"/>
      <c r="AG51" s="78"/>
    </row>
    <row r="52" spans="1:34" x14ac:dyDescent="0.25">
      <c r="G52" s="90"/>
      <c r="H52" t="s">
        <v>102</v>
      </c>
      <c r="R52" s="76"/>
      <c r="S52" s="77"/>
      <c r="T52" s="77"/>
      <c r="U52" s="77"/>
      <c r="V52" s="86"/>
      <c r="W52" s="86"/>
      <c r="X52" s="86"/>
      <c r="Y52" s="86"/>
      <c r="Z52" s="77"/>
      <c r="AA52" s="77"/>
      <c r="AB52" s="77"/>
      <c r="AC52" s="77"/>
      <c r="AD52" s="77"/>
      <c r="AE52" s="77"/>
      <c r="AF52" s="77"/>
      <c r="AG52" s="78"/>
    </row>
    <row r="53" spans="1:34" x14ac:dyDescent="0.25">
      <c r="G53" s="90"/>
      <c r="H53" t="s">
        <v>103</v>
      </c>
      <c r="R53" s="76"/>
      <c r="S53" s="88"/>
      <c r="T53" s="88"/>
      <c r="U53" s="88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8"/>
    </row>
    <row r="54" spans="1:34" x14ac:dyDescent="0.25">
      <c r="G54" s="90"/>
      <c r="H54" t="s">
        <v>104</v>
      </c>
      <c r="R54" s="76"/>
      <c r="S54" s="88"/>
      <c r="T54" s="88"/>
      <c r="U54" s="88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8"/>
    </row>
    <row r="55" spans="1:34" x14ac:dyDescent="0.25">
      <c r="G55" s="90"/>
      <c r="H55" t="s">
        <v>105</v>
      </c>
      <c r="R55" s="76"/>
      <c r="S55" s="88"/>
      <c r="T55" s="88"/>
      <c r="U55" s="88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8"/>
    </row>
    <row r="56" spans="1:34" x14ac:dyDescent="0.25">
      <c r="G56" s="90"/>
      <c r="H56" t="s">
        <v>106</v>
      </c>
      <c r="R56" s="76"/>
      <c r="S56" s="88"/>
      <c r="T56" s="88"/>
      <c r="U56" s="88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8"/>
    </row>
    <row r="57" spans="1:34" x14ac:dyDescent="0.25">
      <c r="G57" s="90"/>
      <c r="H57" t="s">
        <v>107</v>
      </c>
      <c r="R57" s="76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8"/>
    </row>
    <row r="58" spans="1:34" x14ac:dyDescent="0.25">
      <c r="G58" s="90"/>
      <c r="H58" t="s">
        <v>84</v>
      </c>
      <c r="R58" s="76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8"/>
    </row>
    <row r="59" spans="1:34" ht="15.75" thickBot="1" x14ac:dyDescent="0.3">
      <c r="G59" s="90"/>
      <c r="R59" s="79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1"/>
    </row>
    <row r="60" spans="1:34" ht="15.75" thickBot="1" x14ac:dyDescent="0.3">
      <c r="G60" s="91"/>
    </row>
    <row r="63" spans="1:34" x14ac:dyDescent="0.25">
      <c r="R63" s="69" t="s">
        <v>111</v>
      </c>
    </row>
    <row r="64" spans="1:34" x14ac:dyDescent="0.25">
      <c r="R64" s="69" t="s">
        <v>112</v>
      </c>
      <c r="W64" s="69" t="s">
        <v>115</v>
      </c>
    </row>
    <row r="65" spans="18:23" x14ac:dyDescent="0.25">
      <c r="R65" s="69" t="s">
        <v>113</v>
      </c>
      <c r="W65" s="69" t="s">
        <v>116</v>
      </c>
    </row>
    <row r="66" spans="18:23" x14ac:dyDescent="0.25">
      <c r="R66" s="69" t="s">
        <v>114</v>
      </c>
      <c r="W66" s="69" t="s">
        <v>116</v>
      </c>
    </row>
  </sheetData>
  <mergeCells count="2">
    <mergeCell ref="G33:G45"/>
    <mergeCell ref="G48:G60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026-7115-4456-8F92-0B88D7417A63}">
  <dimension ref="B1:P36"/>
  <sheetViews>
    <sheetView topLeftCell="A10" workbookViewId="0">
      <selection activeCell="F26" sqref="F26"/>
    </sheetView>
  </sheetViews>
  <sheetFormatPr defaultRowHeight="15" x14ac:dyDescent="0.25"/>
  <cols>
    <col min="1" max="1" width="3.28515625" customWidth="1"/>
    <col min="2" max="2" width="20.42578125" customWidth="1"/>
    <col min="3" max="3" width="12.5703125" customWidth="1"/>
    <col min="4" max="4" width="16.42578125" customWidth="1"/>
    <col min="5" max="5" width="11.28515625" customWidth="1"/>
    <col min="6" max="6" width="10.42578125" customWidth="1"/>
    <col min="7" max="7" width="8.42578125" customWidth="1"/>
    <col min="9" max="9" width="12.7109375" bestFit="1" customWidth="1"/>
    <col min="10" max="10" width="12" bestFit="1" customWidth="1"/>
    <col min="14" max="14" width="14.140625" customWidth="1"/>
  </cols>
  <sheetData>
    <row r="1" spans="2:16" ht="15.75" thickBot="1" x14ac:dyDescent="0.3">
      <c r="F1" s="66" t="s">
        <v>43</v>
      </c>
      <c r="G1" s="67"/>
      <c r="H1" s="68"/>
      <c r="I1" s="61" t="s">
        <v>44</v>
      </c>
      <c r="J1" s="62"/>
      <c r="K1" s="63"/>
    </row>
    <row r="2" spans="2:16" ht="15.75" thickBot="1" x14ac:dyDescent="0.3">
      <c r="B2" s="44" t="s">
        <v>33</v>
      </c>
      <c r="C2" s="45" t="s">
        <v>34</v>
      </c>
      <c r="D2" s="46" t="s">
        <v>35</v>
      </c>
      <c r="E2" s="44" t="s">
        <v>36</v>
      </c>
      <c r="F2" s="55" t="s">
        <v>30</v>
      </c>
      <c r="G2" s="56" t="s">
        <v>31</v>
      </c>
      <c r="H2" s="57" t="s">
        <v>32</v>
      </c>
      <c r="I2" s="55" t="s">
        <v>30</v>
      </c>
      <c r="J2" s="56" t="s">
        <v>31</v>
      </c>
      <c r="K2" s="57" t="s">
        <v>32</v>
      </c>
      <c r="N2" s="43" t="s">
        <v>39</v>
      </c>
      <c r="O2" t="s">
        <v>40</v>
      </c>
      <c r="P2">
        <v>8</v>
      </c>
    </row>
    <row r="3" spans="2:16" x14ac:dyDescent="0.25">
      <c r="B3" s="47">
        <v>6</v>
      </c>
      <c r="C3" s="48">
        <v>180</v>
      </c>
      <c r="D3" s="49">
        <v>12</v>
      </c>
      <c r="E3" s="50" t="s">
        <v>37</v>
      </c>
      <c r="F3" s="64">
        <f>AVERAGE(B3:B6)</f>
        <v>5.8550000000000004</v>
      </c>
      <c r="G3" s="64">
        <f t="shared" ref="G3:H3" si="0">AVERAGE(C3:C6)</f>
        <v>176.25</v>
      </c>
      <c r="H3" s="64">
        <f t="shared" si="0"/>
        <v>11.25</v>
      </c>
      <c r="I3" s="64">
        <f>((B3-$F$3)^2+(B4-$F$3)^2+(B5-$F$3)^2+(B6-$F$3)^2)/3</f>
        <v>3.5033333333333312E-2</v>
      </c>
      <c r="J3" s="64">
        <f>((C3-$G$3)^2+(C4-$G$3)^2+(C5-$G$3)^2+(C6-$G$3)^2)/3</f>
        <v>122.91666666666667</v>
      </c>
      <c r="K3" s="64">
        <f>((D3-$H$3)^2+(D4-$H$3)^2+(D5-$H$3)^2+(D6-$H$3)^2)/3</f>
        <v>0.91666666666666663</v>
      </c>
      <c r="N3" s="43" t="s">
        <v>41</v>
      </c>
    </row>
    <row r="4" spans="2:16" x14ac:dyDescent="0.25">
      <c r="B4" s="47">
        <v>5.92</v>
      </c>
      <c r="C4" s="48">
        <v>190</v>
      </c>
      <c r="D4" s="49">
        <v>11</v>
      </c>
      <c r="E4" s="50" t="s">
        <v>37</v>
      </c>
      <c r="F4" s="64"/>
      <c r="G4" s="64"/>
      <c r="H4" s="64"/>
      <c r="I4" s="64"/>
      <c r="J4" s="64"/>
      <c r="K4" s="64"/>
      <c r="N4" s="43"/>
    </row>
    <row r="5" spans="2:16" x14ac:dyDescent="0.25">
      <c r="B5" s="47">
        <v>5.58</v>
      </c>
      <c r="C5" s="48">
        <v>170</v>
      </c>
      <c r="D5" s="49">
        <v>12</v>
      </c>
      <c r="E5" s="50" t="s">
        <v>37</v>
      </c>
      <c r="F5" s="64"/>
      <c r="G5" s="64"/>
      <c r="H5" s="64"/>
      <c r="I5" s="64"/>
      <c r="J5" s="64"/>
      <c r="K5" s="64"/>
      <c r="N5" s="43"/>
    </row>
    <row r="6" spans="2:16" ht="15.75" thickBot="1" x14ac:dyDescent="0.3">
      <c r="B6" s="47">
        <v>5.92</v>
      </c>
      <c r="C6" s="48">
        <v>165</v>
      </c>
      <c r="D6" s="49">
        <v>10</v>
      </c>
      <c r="E6" s="50" t="s">
        <v>37</v>
      </c>
      <c r="F6" s="65"/>
      <c r="G6" s="65"/>
      <c r="H6" s="65"/>
      <c r="I6" s="65"/>
      <c r="J6" s="65"/>
      <c r="K6" s="65"/>
      <c r="N6" s="43"/>
    </row>
    <row r="7" spans="2:16" x14ac:dyDescent="0.25">
      <c r="B7" s="47">
        <v>5</v>
      </c>
      <c r="C7" s="48">
        <v>100</v>
      </c>
      <c r="D7" s="49">
        <v>6</v>
      </c>
      <c r="E7" s="50" t="s">
        <v>38</v>
      </c>
      <c r="F7" s="64">
        <f>AVERAGE(B7:B10)</f>
        <v>5.4175000000000004</v>
      </c>
      <c r="G7" s="64">
        <f t="shared" ref="G7:H7" si="1">AVERAGE(C7:C10)</f>
        <v>132.5</v>
      </c>
      <c r="H7" s="64">
        <f t="shared" si="1"/>
        <v>7.5</v>
      </c>
      <c r="I7" s="64">
        <f>((B7-$F$7)^2+(B8-$F$7)^2+(B9-$F$7)^2+(B10-$F$7)^2)/3</f>
        <v>9.7225000000000006E-2</v>
      </c>
      <c r="J7" s="64">
        <f>((C7-$G$7)^2+(C8-$G$7)^2+(C9-$G$7)^2+(C10-$G$7)^2)/3</f>
        <v>558.33333333333337</v>
      </c>
      <c r="K7" s="64">
        <f>((D7-$H$7)^2+(D8-$H$7)^2+(D9-$H$7)^2+(D10-$H$7)^2)/3</f>
        <v>1.6666666666666667</v>
      </c>
      <c r="N7" s="43"/>
    </row>
    <row r="8" spans="2:16" x14ac:dyDescent="0.25">
      <c r="B8" s="47">
        <v>5.5</v>
      </c>
      <c r="C8" s="48">
        <v>150</v>
      </c>
      <c r="D8" s="49">
        <v>8</v>
      </c>
      <c r="E8" s="50" t="s">
        <v>38</v>
      </c>
      <c r="F8" s="64"/>
      <c r="G8" s="64"/>
      <c r="H8" s="64"/>
      <c r="I8" s="64"/>
      <c r="J8" s="64"/>
      <c r="K8" s="64"/>
      <c r="N8" s="43" t="s">
        <v>42</v>
      </c>
    </row>
    <row r="9" spans="2:16" x14ac:dyDescent="0.25">
      <c r="B9" s="47">
        <v>5.42</v>
      </c>
      <c r="C9" s="48">
        <v>130</v>
      </c>
      <c r="D9" s="49">
        <v>7</v>
      </c>
      <c r="E9" s="50" t="s">
        <v>38</v>
      </c>
      <c r="F9" s="64"/>
      <c r="G9" s="64"/>
      <c r="H9" s="64"/>
      <c r="I9" s="64"/>
      <c r="J9" s="64"/>
      <c r="K9" s="64"/>
      <c r="N9" s="43"/>
    </row>
    <row r="10" spans="2:16" ht="15.75" thickBot="1" x14ac:dyDescent="0.3">
      <c r="B10" s="51">
        <v>5.75</v>
      </c>
      <c r="C10" s="52">
        <v>150</v>
      </c>
      <c r="D10" s="53">
        <v>9</v>
      </c>
      <c r="E10" s="54" t="s">
        <v>38</v>
      </c>
      <c r="F10" s="65"/>
      <c r="G10" s="65"/>
      <c r="H10" s="65"/>
      <c r="I10" s="65"/>
      <c r="J10" s="65"/>
      <c r="K10" s="65"/>
    </row>
    <row r="13" spans="2:16" x14ac:dyDescent="0.25">
      <c r="F13" s="43" t="s">
        <v>45</v>
      </c>
      <c r="G13" s="43">
        <v>0.5</v>
      </c>
    </row>
    <row r="14" spans="2:16" x14ac:dyDescent="0.25">
      <c r="F14" s="43" t="s">
        <v>46</v>
      </c>
      <c r="G14" s="43">
        <v>0.5</v>
      </c>
      <c r="N14" s="43" t="s">
        <v>47</v>
      </c>
    </row>
    <row r="18" spans="2:10" x14ac:dyDescent="0.25">
      <c r="B18" s="58" t="s">
        <v>49</v>
      </c>
      <c r="C18" s="58"/>
      <c r="D18" s="58"/>
      <c r="E18" s="58"/>
    </row>
    <row r="19" spans="2:10" x14ac:dyDescent="0.25">
      <c r="B19" s="58" t="s">
        <v>50</v>
      </c>
      <c r="C19" s="58" t="s">
        <v>30</v>
      </c>
      <c r="D19" s="58" t="s">
        <v>31</v>
      </c>
      <c r="E19" s="58" t="s">
        <v>51</v>
      </c>
    </row>
    <row r="20" spans="2:10" x14ac:dyDescent="0.25">
      <c r="B20" s="59" t="s">
        <v>52</v>
      </c>
      <c r="C20" s="59">
        <v>6</v>
      </c>
      <c r="D20" s="59">
        <v>130</v>
      </c>
      <c r="E20" s="59">
        <v>8</v>
      </c>
    </row>
    <row r="23" spans="2:10" x14ac:dyDescent="0.25">
      <c r="B23" s="43" t="s">
        <v>48</v>
      </c>
      <c r="C23">
        <f xml:space="preserve"> NORMDIST($C$20, F3, I3^0.5, FALSE)</f>
        <v>1.5788831832641039</v>
      </c>
    </row>
    <row r="24" spans="2:10" x14ac:dyDescent="0.25">
      <c r="B24" s="43" t="s">
        <v>53</v>
      </c>
      <c r="C24">
        <f xml:space="preserve"> NORMDIST($D$20, G3, J3^0.5, FALSE)</f>
        <v>5.9867430248121411E-6</v>
      </c>
    </row>
    <row r="25" spans="2:10" x14ac:dyDescent="0.25">
      <c r="B25" s="43" t="s">
        <v>54</v>
      </c>
      <c r="C25">
        <f xml:space="preserve"> NORMDIST($E$20, H3, K3^0.5, FALSE)</f>
        <v>1.3112210442223476E-3</v>
      </c>
    </row>
    <row r="27" spans="2:10" x14ac:dyDescent="0.25">
      <c r="B27" s="43" t="s">
        <v>55</v>
      </c>
      <c r="C27">
        <f xml:space="preserve"> NORMDIST($C$20, F7, I7^0.5, FALSE)</f>
        <v>0.22345872684481599</v>
      </c>
    </row>
    <row r="28" spans="2:10" x14ac:dyDescent="0.25">
      <c r="B28" s="43" t="s">
        <v>56</v>
      </c>
      <c r="C28">
        <f xml:space="preserve"> NORMDIST($D$20, G7, J7^0.5, FALSE)</f>
        <v>1.6789297889908364E-2</v>
      </c>
    </row>
    <row r="29" spans="2:10" x14ac:dyDescent="0.25">
      <c r="B29" s="43" t="s">
        <v>57</v>
      </c>
      <c r="C29">
        <f xml:space="preserve"> NORMDIST($E$20, H7, K7^0.5, FALSE)</f>
        <v>0.28669069989101897</v>
      </c>
    </row>
    <row r="31" spans="2:10" x14ac:dyDescent="0.25">
      <c r="B31" s="43" t="s">
        <v>45</v>
      </c>
      <c r="J31" s="43">
        <f xml:space="preserve"> G13* C23* C24*C25</f>
        <v>6.1970718438780898E-9</v>
      </c>
    </row>
    <row r="32" spans="2:10" x14ac:dyDescent="0.25">
      <c r="J32" s="43"/>
    </row>
    <row r="33" spans="2:10" x14ac:dyDescent="0.25">
      <c r="J33" s="43"/>
    </row>
    <row r="34" spans="2:10" x14ac:dyDescent="0.25">
      <c r="J34" s="43"/>
    </row>
    <row r="35" spans="2:10" x14ac:dyDescent="0.25">
      <c r="J35" s="43"/>
    </row>
    <row r="36" spans="2:10" x14ac:dyDescent="0.25">
      <c r="B36" s="43" t="s">
        <v>46</v>
      </c>
      <c r="J36" s="60">
        <f xml:space="preserve"> G14*C27*C28*C29</f>
        <v>5.3779091836300241E-4</v>
      </c>
    </row>
  </sheetData>
  <mergeCells count="14">
    <mergeCell ref="F3:F6"/>
    <mergeCell ref="F7:F10"/>
    <mergeCell ref="F1:H1"/>
    <mergeCell ref="G3:G6"/>
    <mergeCell ref="H3:H6"/>
    <mergeCell ref="G7:G10"/>
    <mergeCell ref="H7:H10"/>
    <mergeCell ref="I1:K1"/>
    <mergeCell ref="I3:I6"/>
    <mergeCell ref="J3:J6"/>
    <mergeCell ref="K3:K6"/>
    <mergeCell ref="I7:I10"/>
    <mergeCell ref="J7:J10"/>
    <mergeCell ref="K7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2018-07-12T12:54:40Z</dcterms:created>
  <dcterms:modified xsi:type="dcterms:W3CDTF">2019-11-27T07:32:37Z</dcterms:modified>
</cp:coreProperties>
</file>