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CO'!$A$2:$BE$16</definedName>
  </definedNames>
  <calcPr/>
  <extLst>
    <ext uri="GoogleSheetsCustomDataVersion2">
      <go:sheetsCustomData xmlns:go="http://customooxmlschemas.google.com/" r:id="rId6" roundtripDataChecksum="35e0aTiCZbCIY6fQ6yxVn6HX3u563bizMSzMW65na9c="/>
    </ext>
  </extLst>
</workbook>
</file>

<file path=xl/sharedStrings.xml><?xml version="1.0" encoding="utf-8"?>
<sst xmlns="http://schemas.openxmlformats.org/spreadsheetml/2006/main" count="698" uniqueCount="263">
  <si>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</si>
  <si>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</si>
  <si>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</si>
  <si>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</si>
  <si>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</si>
  <si>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</si>
  <si>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</si>
  <si>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</si>
  <si>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</si>
  <si>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</si>
  <si>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</si>
  <si>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</si>
  <si>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</si>
  <si>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</si>
  <si>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</si>
  <si>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</si>
  <si>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</si>
  <si>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</si>
  <si>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</si>
  <si>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</si>
  <si>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</si>
  <si>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</si>
  <si>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</si>
  <si>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</si>
  <si>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</si>
  <si>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</si>
  <si>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</si>
  <si>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</si>
  <si>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</si>
  <si>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</si>
  <si>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</si>
  <si>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</si>
  <si>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</si>
  <si>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</si>
  <si>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</si>
  <si>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</si>
  <si>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</si>
  <si>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</si>
  <si>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</si>
  <si>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</si>
  <si>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</si>
  <si>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</si>
  <si>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</si>
  <si>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</si>
  <si>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</si>
  <si>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</si>
  <si>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</si>
  <si>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</si>
  <si>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</si>
  <si>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</si>
  <si>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</si>
  <si>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</si>
  <si>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</si>
  <si>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</si>
  <si>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</si>
  <si>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2000007600398372</t>
  </si>
  <si>
    <t>14 de febrero de 2024 03:03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</si>
  <si>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</si>
  <si>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</si>
  <si>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</si>
  <si>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</si>
  <si>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</si>
  <si>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TQ-21</t>
  </si>
  <si>
    <t>MCO1383790271</t>
  </si>
  <si>
    <t>Lonchera Porta Comida Electrica Practica Segura + Cuchara Color Blanco 110v/220v</t>
  </si>
  <si>
    <t>Clásica</t>
  </si>
  <si>
    <t>Factura no adjunta</t>
  </si>
  <si>
    <t>paola martinez</t>
  </si>
  <si>
    <t>CC 1020831596</t>
  </si>
  <si>
    <t>1020831596</t>
  </si>
  <si>
    <t>Carrera carrera 6 183 80 #183A-SN / Referencia: . - colina del norte, Usaquén, Bogotá D.C.</t>
  </si>
  <si>
    <t>Usaquén</t>
  </si>
  <si>
    <t>Bogotá D.C.</t>
  </si>
  <si>
    <t>110141</t>
  </si>
  <si>
    <t>Colombia</t>
  </si>
  <si>
    <t>Mercado Envíos Flex</t>
  </si>
  <si>
    <t>VENDERAYUDAME20231125182521</t>
  </si>
  <si>
    <t>43102550628</t>
  </si>
  <si>
    <t>2000005407436919</t>
  </si>
  <si>
    <t>13 de febrero de 2024 23:54 hs.</t>
  </si>
  <si>
    <t>Sí</t>
  </si>
  <si>
    <t>TC-14</t>
  </si>
  <si>
    <t>MCO2206660172</t>
  </si>
  <si>
    <t>Cámara De Seguridad Shenzhen A9 Mini Con Resolución De 1080p Visión Nocturna Incluida Negra</t>
  </si>
  <si>
    <t>Lina Mejia</t>
  </si>
  <si>
    <t>CC 1121885942</t>
  </si>
  <si>
    <t>1121885942</t>
  </si>
  <si>
    <t>Calle 53 #03-06 / Referencia: Edificio Novum apto 403- Chapinero Alto - Chapinero Alto, Chapinero, Bogotá D.C.</t>
  </si>
  <si>
    <t>Chapinero</t>
  </si>
  <si>
    <t>110311</t>
  </si>
  <si>
    <t>43102453106</t>
  </si>
  <si>
    <t>2000007599959290</t>
  </si>
  <si>
    <t>13 de febrero de 2024 22:57 hs.</t>
  </si>
  <si>
    <t>Tienes que darle el paquete a la próxima colecta que te visite.</t>
  </si>
  <si>
    <t>VZ-11</t>
  </si>
  <si>
    <t>MCO1384053565</t>
  </si>
  <si>
    <t>Afeitadora Eléctrica Portátil Mini-shave Recargable Por Usb Color Negro</t>
  </si>
  <si>
    <t>Juan correa</t>
  </si>
  <si>
    <t>CC 1026162950</t>
  </si>
  <si>
    <t>1026162950</t>
  </si>
  <si>
    <t>Calle 133 sur #49-33 / piso 1 Referencia: Calle 133 sur # 49-33 (primer piso) - San Jose, Caldas, Antioquia</t>
  </si>
  <si>
    <t>Caldas</t>
  </si>
  <si>
    <t>Antioquia</t>
  </si>
  <si>
    <t>055440</t>
  </si>
  <si>
    <t>Colecta de Mercado Envíos</t>
  </si>
  <si>
    <t>MELI Logistics</t>
  </si>
  <si>
    <t>MEL43102248829FMXDF01</t>
  </si>
  <si>
    <t>2000007599586418</t>
  </si>
  <si>
    <t>13 de febrero de 2024 21:28 hs.</t>
  </si>
  <si>
    <t>HG-22</t>
  </si>
  <si>
    <t>MCO2182220342</t>
  </si>
  <si>
    <t>Camara Web Micro C721 Hd 720p Ready Con Microfono Stream</t>
  </si>
  <si>
    <t>Color : Negro</t>
  </si>
  <si>
    <t>Juan David Cárdenas Ruiz</t>
  </si>
  <si>
    <t>CC 80195355</t>
  </si>
  <si>
    <t>80195355</t>
  </si>
  <si>
    <t>Transversal 22a #60-10 / Referencia: Apartamento 501 - San Luis, Teusaquillo, Bogotá D.C.</t>
  </si>
  <si>
    <t>Teusaquillo</t>
  </si>
  <si>
    <t>111221</t>
  </si>
  <si>
    <t>43102231902</t>
  </si>
  <si>
    <t>2000007598399668</t>
  </si>
  <si>
    <t>13 de febrero de 2024 18:26 hs.</t>
  </si>
  <si>
    <t>HG-15</t>
  </si>
  <si>
    <t>MCO1386576619</t>
  </si>
  <si>
    <t>Mouse Inalambrico Optico Con Bateria Recargable Luces Rgb</t>
  </si>
  <si>
    <t>Color : Blanco</t>
  </si>
  <si>
    <t>Juan Martinez</t>
  </si>
  <si>
    <t>CC 1012454511</t>
  </si>
  <si>
    <t>1012454511</t>
  </si>
  <si>
    <t>Transversal 74b #40k -35sur / Cumbia de timiza ll Referencia: Conjunto cumbres de timiza ll, apartamento 208, interior dos - Timiza, Kennedy, Bogotá D.C.</t>
  </si>
  <si>
    <t>Kennedy</t>
  </si>
  <si>
    <t>110841</t>
  </si>
  <si>
    <t>43101601461</t>
  </si>
  <si>
    <t>2000007598028200</t>
  </si>
  <si>
    <t>13 de febrero de 2024 17:31 hs.</t>
  </si>
  <si>
    <t>EH-15</t>
  </si>
  <si>
    <t>MCO2162425206</t>
  </si>
  <si>
    <t>Maquina Coser Mano Portatil Portable Viajera Recargable Mini Color Blanco</t>
  </si>
  <si>
    <t>Rafael Mariño</t>
  </si>
  <si>
    <t>CC 80266955</t>
  </si>
  <si>
    <t>80266955</t>
  </si>
  <si>
    <t>Calle 27B sur #35A-08 / Referencia: Apto 404, Conjunto Mirador del Parque II, Los Sauces, frente iglesia Nuestra Señora de la sabiduría. - Los Sauces, Puente Aranda, Bogotá D.C.</t>
  </si>
  <si>
    <t>Puente Aranda</t>
  </si>
  <si>
    <t>111631</t>
  </si>
  <si>
    <t>43101438637</t>
  </si>
  <si>
    <t>2000007590717550</t>
  </si>
  <si>
    <t>13 de febrero de 2024 17:28 hs.</t>
  </si>
  <si>
    <t>PANELES-35</t>
  </si>
  <si>
    <t>MCO1389217999</t>
  </si>
  <si>
    <t>Ventilador De Triple Cabezal Para Coche Que Gira Con Alta Po</t>
  </si>
  <si>
    <t>Color : Negro | Voltaje : 110V</t>
  </si>
  <si>
    <t>Harbey David Trochez Arara</t>
  </si>
  <si>
    <t>CC 94074387</t>
  </si>
  <si>
    <t>94074387</t>
  </si>
  <si>
    <t>Calle 72 E  3 bn 86 #03-86 / Segundo Piso Referencia: Segundo Piso
3172250322 - Floralia, Cali, Valle Del Cauca</t>
  </si>
  <si>
    <t>Cali</t>
  </si>
  <si>
    <t>Valle Del Cauca</t>
  </si>
  <si>
    <t>760001</t>
  </si>
  <si>
    <t>MEL43101428041FMXDF01</t>
  </si>
  <si>
    <t>2000007597501456</t>
  </si>
  <si>
    <t>13 de febrero de 2024 16:12 hs.</t>
  </si>
  <si>
    <t>RD-70</t>
  </si>
  <si>
    <t>MCO1390162879</t>
  </si>
  <si>
    <t>Organizador Y Escurridor Platos Loza Cubiertos Seca Platos</t>
  </si>
  <si>
    <t>Azucena Gómez</t>
  </si>
  <si>
    <t>CC 39554316</t>
  </si>
  <si>
    <t>39554316</t>
  </si>
  <si>
    <t>Manzana E Casa 18 #SN-SN / Referencia: Manzana E Casa 18 Conjunto Santa Martha - Conjunto Santa Martha, Flandes, Tolima</t>
  </si>
  <si>
    <t>Flandes</t>
  </si>
  <si>
    <t>Tolima</t>
  </si>
  <si>
    <t>Envia</t>
  </si>
  <si>
    <t>MEL43101222883FMXDF01</t>
  </si>
  <si>
    <t>2000007601650642</t>
  </si>
  <si>
    <t>14 de febrero de 2024 09:23 hs.</t>
  </si>
  <si>
    <t>brayan escuraina</t>
  </si>
  <si>
    <t>CC 1000987945</t>
  </si>
  <si>
    <t>1000987945</t>
  </si>
  <si>
    <t>Calle 86a #22-26 / Referencia: casa blanca - Polo Club, Barrios Unidos, Bogotá D.C.</t>
  </si>
  <si>
    <t>Barrios Unidos</t>
  </si>
  <si>
    <t>111211</t>
  </si>
  <si>
    <t>43103127398</t>
  </si>
  <si>
    <t>2000007603311066</t>
  </si>
  <si>
    <t>14 de febrero de 2024 12:59 hs.</t>
  </si>
  <si>
    <t>FK-10</t>
  </si>
  <si>
    <t>MCO2174792574</t>
  </si>
  <si>
    <t>Yoga Flexibilidad Cinturón De Pierna Estirable Correa Elásti</t>
  </si>
  <si>
    <t>Juan Carlos Galindo</t>
  </si>
  <si>
    <t>CC 1010087461</t>
  </si>
  <si>
    <t>1010087461</t>
  </si>
  <si>
    <t>Calle 33 sur #37-04 / Villa del rosario, Puente Aranda, Bogotá D.C.</t>
  </si>
  <si>
    <t>43103710385</t>
  </si>
  <si>
    <t>2000007602918874</t>
  </si>
  <si>
    <t>14 de febrero de 2024 12:08 hs.</t>
  </si>
  <si>
    <t>Betty Arias</t>
  </si>
  <si>
    <t>CC 1126906379</t>
  </si>
  <si>
    <t>1126906379</t>
  </si>
  <si>
    <t>Carrera 73A #167-61 / Referencia: Detrás del Farmatodo - Portales del Norte, Suba, Bogotá D.C.</t>
  </si>
  <si>
    <t>Suba</t>
  </si>
  <si>
    <t>111156</t>
  </si>
  <si>
    <t>43103677438</t>
  </si>
  <si>
    <t>2000005409370147</t>
  </si>
  <si>
    <t>14 de febrero de 2024 14:26 hs.</t>
  </si>
  <si>
    <t>FK-40</t>
  </si>
  <si>
    <t>MCO2174771348</t>
  </si>
  <si>
    <t>Set Escoba Y Recogedor</t>
  </si>
  <si>
    <t>Color : Gris oscuro</t>
  </si>
  <si>
    <t>SANDRA BIBIANA VALENCIA</t>
  </si>
  <si>
    <t>CC 52085314</t>
  </si>
  <si>
    <t>52085314</t>
  </si>
  <si>
    <t>Calle 78C #110-97 / CASA 4, INTERIOR 4 Referencia: PORTAL DEL MORTIÑO - PORTAL DEL MORTIÑO, Engativá, Bogotá D.C.</t>
  </si>
  <si>
    <t>Engativá</t>
  </si>
  <si>
    <t>111031</t>
  </si>
  <si>
    <t>43104005133</t>
  </si>
  <si>
    <t>2000007603561448</t>
  </si>
  <si>
    <t>14 de febrero de 2024 13:30 hs.</t>
  </si>
  <si>
    <t>GOT-12</t>
  </si>
  <si>
    <t>MCO1388117913</t>
  </si>
  <si>
    <t>Rizador De Pelo Sin Calor Para Cabello Largo Diadema Ondas</t>
  </si>
  <si>
    <t>valentina seguro ocampo</t>
  </si>
  <si>
    <t>CC 1234991324</t>
  </si>
  <si>
    <t>1234991324</t>
  </si>
  <si>
    <t>Carrera 51 #98-237 / Referencia: Urbanización flores del campo, apt 329 torre 5. 
La dirección como tal es carrera 51 #98 sur 237 - Tablaza, La Estrella, Antioquia</t>
  </si>
  <si>
    <t>La Estrella</t>
  </si>
  <si>
    <t>055468</t>
  </si>
  <si>
    <t>MEL43103822473FMXDF01</t>
  </si>
  <si>
    <t>2000007603355192</t>
  </si>
  <si>
    <t>14 de febrero de 2024 13:03 hs.</t>
  </si>
  <si>
    <t>VZ-27</t>
  </si>
  <si>
    <t>MCO1384044181</t>
  </si>
  <si>
    <t>Dispensador Aceite De Oliva Y Vinagre - Set X 2 Aceitera</t>
  </si>
  <si>
    <t>Alejandra Gil</t>
  </si>
  <si>
    <t>CC 1143984368</t>
  </si>
  <si>
    <t>1143984368</t>
  </si>
  <si>
    <t>Carrera 53 #11-32 / Referencia: apto 304 bloque 3 , dejar en porteria - Santa Anita, Cali, Valle Del Cauca</t>
  </si>
  <si>
    <t>760036</t>
  </si>
  <si>
    <t>MEL43103868952FMXDF01</t>
  </si>
  <si>
    <t>LISTA DE MERCANCIA 1ER CORTE ML FLEX Y COLECTA GIOVANI 14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</si>
  <si>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</si>
  <si>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</si>
  <si>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</si>
  <si>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</si>
  <si>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</si>
  <si>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</si>
  <si>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</si>
  <si>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</si>
  <si>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</si>
  <si>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CONTADO</t>
  </si>
  <si>
    <t>JULIAN</t>
  </si>
  <si>
    <t>DARDOS</t>
  </si>
  <si>
    <t>TIGERS</t>
  </si>
  <si>
    <t>Camara Web Micro C721 Hd 720p Ready Con Microfono StreamColor : Negro</t>
  </si>
  <si>
    <t>HUGE</t>
  </si>
  <si>
    <t>Mouse Inalambrico Optico Con Bateria Recargable Luces RgbColor : Blanco</t>
  </si>
  <si>
    <t>ELECTRO HOGAR</t>
  </si>
  <si>
    <t>Ventilador De Triple Cabezal Para Coche Que Gira Con Alta PoColor : Negro | Voltaje : 110V</t>
  </si>
  <si>
    <t>AGOTADO</t>
  </si>
  <si>
    <t>Organizador Y Escurridor Platos Loza Cubiertos Seca PlatosColor : Negro</t>
  </si>
  <si>
    <t>INDEPENDENCIA</t>
  </si>
  <si>
    <t>Yoga Flexibilidad Cinturón De Pierna Estirable Correa ElástiColor : Negro</t>
  </si>
  <si>
    <t>ANDRES</t>
  </si>
  <si>
    <t>Set Escoba Y RecogedorColor : Gris oscuro</t>
  </si>
  <si>
    <t>FAKA</t>
  </si>
  <si>
    <t>VELEZ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</si>
</sst>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0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164" xfId="0" applyAlignment="1" applyFont="1" applyNumberFormat="1">
      <alignment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5" fillId="10" fontId="6" numFmtId="0" xfId="0" applyAlignment="1" applyBorder="1" applyFill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Font="1"/>
    <xf borderId="8" fillId="10" fontId="6" numFmtId="0" xfId="0" applyAlignment="1" applyBorder="1" applyFont="1">
      <alignment horizontal="center" shrinkToFit="0" wrapText="1"/>
    </xf>
    <xf borderId="9" fillId="1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9" numFmtId="164" xfId="0" applyAlignment="1" applyBorder="1" applyFont="1" applyNumberFormat="1">
      <alignment shrinkToFit="0" wrapText="1"/>
    </xf>
    <xf borderId="9" fillId="0" fontId="9" numFmtId="0" xfId="0" applyAlignment="1" applyBorder="1" applyFont="1">
      <alignment readingOrder="0" shrinkToFit="0" wrapText="1"/>
    </xf>
    <xf borderId="9" fillId="0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7602918874/detalle" TargetMode="External"/><Relationship Id="rId10" Type="http://schemas.openxmlformats.org/officeDocument/2006/relationships/hyperlink" Target="https://www.mercadolibre.com.co/ventas/2000007603311066/detalle" TargetMode="External"/><Relationship Id="rId13" Type="http://schemas.openxmlformats.org/officeDocument/2006/relationships/hyperlink" Target="https://www.mercadolibre.com.co/ventas/2000007603561448/detalle" TargetMode="External"/><Relationship Id="rId12" Type="http://schemas.openxmlformats.org/officeDocument/2006/relationships/hyperlink" Target="https://www.mercadolibre.com.co/ventas/2000005409370147/detalle" TargetMode="External"/><Relationship Id="rId1" Type="http://schemas.openxmlformats.org/officeDocument/2006/relationships/hyperlink" Target="https://www.mercadolibre.com.co/ventas/2000007600398372/detalle" TargetMode="External"/><Relationship Id="rId2" Type="http://schemas.openxmlformats.org/officeDocument/2006/relationships/hyperlink" Target="https://www.mercadolibre.com.co/ventas/2000005407436919/detalle" TargetMode="External"/><Relationship Id="rId3" Type="http://schemas.openxmlformats.org/officeDocument/2006/relationships/hyperlink" Target="https://www.mercadolibre.com.co/ventas/2000007599959290/detalle" TargetMode="External"/><Relationship Id="rId4" Type="http://schemas.openxmlformats.org/officeDocument/2006/relationships/hyperlink" Target="https://www.mercadolibre.com.co/ventas/2000007599586418/detalle" TargetMode="External"/><Relationship Id="rId9" Type="http://schemas.openxmlformats.org/officeDocument/2006/relationships/hyperlink" Target="https://www.mercadolibre.com.co/ventas/2000007601650642/detalle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ercadolibre.com.co/ventas/2000007603355192/detalle" TargetMode="External"/><Relationship Id="rId5" Type="http://schemas.openxmlformats.org/officeDocument/2006/relationships/hyperlink" Target="https://www.mercadolibre.com.co/ventas/2000007598399668/detalle" TargetMode="External"/><Relationship Id="rId6" Type="http://schemas.openxmlformats.org/officeDocument/2006/relationships/hyperlink" Target="https://www.mercadolibre.com.co/ventas/2000007598028200/detalle" TargetMode="External"/><Relationship Id="rId7" Type="http://schemas.openxmlformats.org/officeDocument/2006/relationships/hyperlink" Target="https://www.mercadolibre.com.co/ventas/2000007590717550/detalle" TargetMode="External"/><Relationship Id="rId8" Type="http://schemas.openxmlformats.org/officeDocument/2006/relationships/hyperlink" Target="https://www.mercadolibre.com.co/ventas/2000007597501456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43.71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31824.0</v>
      </c>
      <c r="H3" s="20">
        <v>11500.0</v>
      </c>
      <c r="I3" s="20">
        <v>-7384.22</v>
      </c>
      <c r="J3" s="20" t="s">
        <v>60</v>
      </c>
      <c r="K3" s="20" t="s">
        <v>60</v>
      </c>
      <c r="L3" s="20">
        <v>35939.78</v>
      </c>
      <c r="M3" s="19" t="s">
        <v>61</v>
      </c>
      <c r="N3" s="19" t="str">
        <f t="shared" ref="N3:N16" si="1">Y3&amp;Z3</f>
        <v>Lonchera Porta Comida Electrica Practica Segura + Cuchara Color Blanco 110v/220v </v>
      </c>
      <c r="O3" s="19" t="str">
        <f t="shared" ref="O3:O16" si="2">+CLEAN(TRIM(N3))</f>
        <v>Lonchera Porta Comida Electrica Practica Segura + Cuchara Color Blanco 110v/220v</v>
      </c>
      <c r="P3" s="21">
        <f>VLOOKUP(O3,YOVANI!B:D,3,0)</f>
        <v>21000</v>
      </c>
      <c r="Q3" s="21">
        <f t="shared" ref="Q3:Q16" si="3">P3*F3</f>
        <v>21000</v>
      </c>
      <c r="R3" s="21">
        <v>7300.0</v>
      </c>
      <c r="S3" s="21">
        <v>1000.0</v>
      </c>
      <c r="T3" s="21">
        <f t="shared" ref="T3:T11" si="4">L3-Q3-R3-S3</f>
        <v>6639.78</v>
      </c>
      <c r="U3" s="21">
        <f t="shared" ref="U3:U11" si="5">T3/F3</f>
        <v>6639.78</v>
      </c>
      <c r="V3" s="22">
        <f t="shared" ref="V3:V11" si="6">T3/Q3</f>
        <v>0.31618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31824.0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80</v>
      </c>
      <c r="F4" s="20">
        <v>3.0</v>
      </c>
      <c r="G4" s="20">
        <v>60099.0</v>
      </c>
      <c r="H4" s="20">
        <v>9900.0</v>
      </c>
      <c r="I4" s="20">
        <v>-14392.47</v>
      </c>
      <c r="J4" s="20" t="s">
        <v>60</v>
      </c>
      <c r="K4" s="20" t="s">
        <v>60</v>
      </c>
      <c r="L4" s="20">
        <v>55606.53</v>
      </c>
      <c r="M4" s="19" t="s">
        <v>61</v>
      </c>
      <c r="N4" s="19" t="str">
        <f t="shared" si="1"/>
        <v>Cámara De Seguridad Shenzhen A9 Mini Con Resolución De 1080p Visión Nocturna Incluida Negra </v>
      </c>
      <c r="O4" s="19" t="str">
        <f t="shared" si="2"/>
        <v>Cámara De Seguridad Shenzhen A9 Mini Con Resolución De 1080p Visión Nocturna Incluida Negra</v>
      </c>
      <c r="P4" s="21">
        <f>VLOOKUP(O4,YOVANI!B:D,3,0)</f>
        <v>14000</v>
      </c>
      <c r="Q4" s="21">
        <f t="shared" si="3"/>
        <v>42000</v>
      </c>
      <c r="R4" s="21">
        <v>7300.0</v>
      </c>
      <c r="S4" s="21">
        <v>1000.0</v>
      </c>
      <c r="T4" s="21">
        <f t="shared" si="4"/>
        <v>5306.53</v>
      </c>
      <c r="U4" s="21">
        <f t="shared" si="5"/>
        <v>1768.843333</v>
      </c>
      <c r="V4" s="22">
        <f t="shared" si="6"/>
        <v>0.1263459524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20033.0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72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93</v>
      </c>
      <c r="E5" s="19" t="s">
        <v>59</v>
      </c>
      <c r="F5" s="20">
        <v>1.0</v>
      </c>
      <c r="G5" s="20">
        <v>19014.0</v>
      </c>
      <c r="H5" s="20">
        <v>13300.0</v>
      </c>
      <c r="I5" s="20">
        <v>-5950.49</v>
      </c>
      <c r="J5" s="20">
        <v>-13300.0</v>
      </c>
      <c r="K5" s="20" t="s">
        <v>60</v>
      </c>
      <c r="L5" s="20">
        <v>13063.51</v>
      </c>
      <c r="M5" s="19" t="s">
        <v>61</v>
      </c>
      <c r="N5" s="19" t="str">
        <f t="shared" si="1"/>
        <v>Afeitadora Eléctrica Portátil Mini-shave Recargable Por Usb Color Negro </v>
      </c>
      <c r="O5" s="19" t="str">
        <f t="shared" si="2"/>
        <v>Afeitadora Eléctrica Portátil Mini-shave Recargable Por Usb Color Negro</v>
      </c>
      <c r="P5" s="21">
        <f>VLOOKUP(O5,YOVANI!B:D,3,0)</f>
        <v>10000</v>
      </c>
      <c r="Q5" s="21">
        <f t="shared" si="3"/>
        <v>10000</v>
      </c>
      <c r="R5" s="21"/>
      <c r="S5" s="21">
        <v>1000.0</v>
      </c>
      <c r="T5" s="21">
        <f t="shared" si="4"/>
        <v>2063.51</v>
      </c>
      <c r="U5" s="21">
        <f t="shared" si="5"/>
        <v>2063.51</v>
      </c>
      <c r="V5" s="22">
        <f t="shared" si="6"/>
        <v>0.206351</v>
      </c>
      <c r="W5" s="19" t="s">
        <v>94</v>
      </c>
      <c r="X5" s="19" t="s">
        <v>95</v>
      </c>
      <c r="Y5" s="19" t="s">
        <v>96</v>
      </c>
      <c r="Z5" s="19" t="s">
        <v>61</v>
      </c>
      <c r="AA5" s="20">
        <v>19014.0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104</v>
      </c>
      <c r="AP5" s="19" t="s">
        <v>61</v>
      </c>
      <c r="AQ5" s="19" t="s">
        <v>61</v>
      </c>
      <c r="AR5" s="19" t="s">
        <v>105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36400.0</v>
      </c>
      <c r="H6" s="20">
        <v>9900.0</v>
      </c>
      <c r="I6" s="20">
        <v>-7670.82</v>
      </c>
      <c r="J6" s="20" t="s">
        <v>60</v>
      </c>
      <c r="K6" s="20" t="s">
        <v>60</v>
      </c>
      <c r="L6" s="20">
        <v>38629.18</v>
      </c>
      <c r="M6" s="19" t="s">
        <v>61</v>
      </c>
      <c r="N6" s="19" t="str">
        <f t="shared" si="1"/>
        <v>Camara Web Micro C721 Hd 720p Ready Con Microfono StreamColor : Negro</v>
      </c>
      <c r="O6" s="19" t="str">
        <f t="shared" si="2"/>
        <v>Camara Web Micro C721 Hd 720p Ready Con Microfono StreamColor : Negro</v>
      </c>
      <c r="P6" s="21">
        <f>VLOOKUP(O6,YOVANI!B:D,3,0)</f>
        <v>22000</v>
      </c>
      <c r="Q6" s="21">
        <f t="shared" si="3"/>
        <v>22000</v>
      </c>
      <c r="R6" s="21">
        <v>7300.0</v>
      </c>
      <c r="S6" s="21">
        <v>1000.0</v>
      </c>
      <c r="T6" s="21">
        <f t="shared" si="4"/>
        <v>8329.18</v>
      </c>
      <c r="U6" s="21">
        <f t="shared" si="5"/>
        <v>8329.18</v>
      </c>
      <c r="V6" s="22">
        <f t="shared" si="6"/>
        <v>0.3785990909</v>
      </c>
      <c r="W6" s="19" t="s">
        <v>109</v>
      </c>
      <c r="X6" s="19" t="s">
        <v>110</v>
      </c>
      <c r="Y6" s="19" t="s">
        <v>111</v>
      </c>
      <c r="Z6" s="19" t="s">
        <v>112</v>
      </c>
      <c r="AA6" s="20">
        <v>36400.0</v>
      </c>
      <c r="AB6" s="20" t="s">
        <v>65</v>
      </c>
      <c r="AC6" s="19" t="s">
        <v>66</v>
      </c>
      <c r="AD6" s="19" t="s">
        <v>113</v>
      </c>
      <c r="AE6" s="19" t="s">
        <v>114</v>
      </c>
      <c r="AF6" s="19" t="s">
        <v>61</v>
      </c>
      <c r="AG6" s="19" t="s">
        <v>61</v>
      </c>
      <c r="AH6" s="19" t="s">
        <v>113</v>
      </c>
      <c r="AI6" s="19" t="s">
        <v>115</v>
      </c>
      <c r="AJ6" s="19" t="s">
        <v>116</v>
      </c>
      <c r="AK6" s="19" t="s">
        <v>117</v>
      </c>
      <c r="AL6" s="19" t="s">
        <v>72</v>
      </c>
      <c r="AM6" s="19" t="s">
        <v>118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119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120</v>
      </c>
      <c r="B7" s="19" t="s">
        <v>121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22900.0</v>
      </c>
      <c r="H7" s="20">
        <v>8900.0</v>
      </c>
      <c r="I7" s="20">
        <v>-5077.0</v>
      </c>
      <c r="J7" s="20" t="s">
        <v>60</v>
      </c>
      <c r="K7" s="20" t="s">
        <v>60</v>
      </c>
      <c r="L7" s="20">
        <v>26723.0</v>
      </c>
      <c r="M7" s="19" t="s">
        <v>61</v>
      </c>
      <c r="N7" s="19" t="str">
        <f t="shared" si="1"/>
        <v>Mouse Inalambrico Optico Con Bateria Recargable Luces RgbColor : Blanco</v>
      </c>
      <c r="O7" s="19" t="str">
        <f t="shared" si="2"/>
        <v>Mouse Inalambrico Optico Con Bateria Recargable Luces RgbColor : Blanco</v>
      </c>
      <c r="P7" s="21">
        <f>VLOOKUP(O7,YOVANI!B:D,3,0)</f>
        <v>15000</v>
      </c>
      <c r="Q7" s="21">
        <f t="shared" si="3"/>
        <v>15000</v>
      </c>
      <c r="R7" s="21">
        <v>7300.0</v>
      </c>
      <c r="S7" s="21">
        <v>1000.0</v>
      </c>
      <c r="T7" s="21">
        <f t="shared" si="4"/>
        <v>3423</v>
      </c>
      <c r="U7" s="21">
        <f t="shared" si="5"/>
        <v>3423</v>
      </c>
      <c r="V7" s="22">
        <f t="shared" si="6"/>
        <v>0.2282</v>
      </c>
      <c r="W7" s="19" t="s">
        <v>122</v>
      </c>
      <c r="X7" s="19" t="s">
        <v>123</v>
      </c>
      <c r="Y7" s="19" t="s">
        <v>124</v>
      </c>
      <c r="Z7" s="19" t="s">
        <v>125</v>
      </c>
      <c r="AA7" s="20">
        <v>22900.0</v>
      </c>
      <c r="AB7" s="20" t="s">
        <v>65</v>
      </c>
      <c r="AC7" s="19" t="s">
        <v>66</v>
      </c>
      <c r="AD7" s="19" t="s">
        <v>126</v>
      </c>
      <c r="AE7" s="19" t="s">
        <v>127</v>
      </c>
      <c r="AF7" s="19" t="s">
        <v>61</v>
      </c>
      <c r="AG7" s="19" t="s">
        <v>61</v>
      </c>
      <c r="AH7" s="19" t="s">
        <v>126</v>
      </c>
      <c r="AI7" s="19" t="s">
        <v>128</v>
      </c>
      <c r="AJ7" s="19" t="s">
        <v>129</v>
      </c>
      <c r="AK7" s="19" t="s">
        <v>130</v>
      </c>
      <c r="AL7" s="19" t="s">
        <v>72</v>
      </c>
      <c r="AM7" s="19" t="s">
        <v>131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132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133</v>
      </c>
      <c r="B8" s="19" t="s">
        <v>134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22677.0</v>
      </c>
      <c r="H8" s="20">
        <v>8900.0</v>
      </c>
      <c r="I8" s="20">
        <v>-5502.0</v>
      </c>
      <c r="J8" s="20" t="s">
        <v>60</v>
      </c>
      <c r="K8" s="20" t="s">
        <v>60</v>
      </c>
      <c r="L8" s="20">
        <v>26075.0</v>
      </c>
      <c r="M8" s="19" t="s">
        <v>61</v>
      </c>
      <c r="N8" s="19" t="str">
        <f t="shared" si="1"/>
        <v>Maquina Coser Mano Portatil Portable Viajera Recargable Mini Color Blanco </v>
      </c>
      <c r="O8" s="19" t="str">
        <f t="shared" si="2"/>
        <v>Maquina Coser Mano Portatil Portable Viajera Recargable Mini Color Blanco</v>
      </c>
      <c r="P8" s="21">
        <f>VLOOKUP(O8,YOVANI!B:D,3,0)</f>
        <v>15000</v>
      </c>
      <c r="Q8" s="21">
        <f t="shared" si="3"/>
        <v>15000</v>
      </c>
      <c r="R8" s="21">
        <v>7300.0</v>
      </c>
      <c r="S8" s="21">
        <v>1000.0</v>
      </c>
      <c r="T8" s="21">
        <f t="shared" si="4"/>
        <v>2775</v>
      </c>
      <c r="U8" s="21">
        <f t="shared" si="5"/>
        <v>2775</v>
      </c>
      <c r="V8" s="22">
        <f t="shared" si="6"/>
        <v>0.185</v>
      </c>
      <c r="W8" s="19" t="s">
        <v>135</v>
      </c>
      <c r="X8" s="19" t="s">
        <v>136</v>
      </c>
      <c r="Y8" s="19" t="s">
        <v>137</v>
      </c>
      <c r="Z8" s="19" t="s">
        <v>61</v>
      </c>
      <c r="AA8" s="20">
        <v>22677.0</v>
      </c>
      <c r="AB8" s="20" t="s">
        <v>65</v>
      </c>
      <c r="AC8" s="19" t="s">
        <v>66</v>
      </c>
      <c r="AD8" s="19" t="s">
        <v>138</v>
      </c>
      <c r="AE8" s="19" t="s">
        <v>139</v>
      </c>
      <c r="AF8" s="19" t="s">
        <v>61</v>
      </c>
      <c r="AG8" s="19" t="s">
        <v>61</v>
      </c>
      <c r="AH8" s="19" t="s">
        <v>138</v>
      </c>
      <c r="AI8" s="19" t="s">
        <v>140</v>
      </c>
      <c r="AJ8" s="19" t="s">
        <v>141</v>
      </c>
      <c r="AK8" s="19" t="s">
        <v>142</v>
      </c>
      <c r="AL8" s="19" t="s">
        <v>72</v>
      </c>
      <c r="AM8" s="19" t="s">
        <v>143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144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145</v>
      </c>
      <c r="B9" s="19" t="s">
        <v>146</v>
      </c>
      <c r="C9" s="19" t="s">
        <v>57</v>
      </c>
      <c r="D9" s="19" t="s">
        <v>93</v>
      </c>
      <c r="E9" s="19" t="s">
        <v>59</v>
      </c>
      <c r="F9" s="20">
        <v>1.0</v>
      </c>
      <c r="G9" s="20">
        <v>59900.0</v>
      </c>
      <c r="H9" s="20">
        <v>11900.0</v>
      </c>
      <c r="I9" s="20">
        <v>-8689.0</v>
      </c>
      <c r="J9" s="20">
        <v>-11900.0</v>
      </c>
      <c r="K9" s="20" t="s">
        <v>60</v>
      </c>
      <c r="L9" s="20">
        <v>51211.0</v>
      </c>
      <c r="M9" s="19" t="s">
        <v>61</v>
      </c>
      <c r="N9" s="19" t="str">
        <f t="shared" si="1"/>
        <v>Ventilador De Triple Cabezal Para Coche Que Gira Con Alta PoColor : Negro | Voltaje : 110V</v>
      </c>
      <c r="O9" s="19" t="str">
        <f t="shared" si="2"/>
        <v>Ventilador De Triple Cabezal Para Coche Que Gira Con Alta PoColor : Negro | Voltaje : 110V</v>
      </c>
      <c r="P9" s="21">
        <f>VLOOKUP(O9,YOVANI!B:D,3,0)</f>
        <v>35000</v>
      </c>
      <c r="Q9" s="21">
        <f t="shared" si="3"/>
        <v>35000</v>
      </c>
      <c r="R9" s="21"/>
      <c r="S9" s="21">
        <v>1000.0</v>
      </c>
      <c r="T9" s="21">
        <f t="shared" si="4"/>
        <v>15211</v>
      </c>
      <c r="U9" s="21">
        <f t="shared" si="5"/>
        <v>15211</v>
      </c>
      <c r="V9" s="22">
        <f t="shared" si="6"/>
        <v>0.4346</v>
      </c>
      <c r="W9" s="19" t="s">
        <v>147</v>
      </c>
      <c r="X9" s="19" t="s">
        <v>148</v>
      </c>
      <c r="Y9" s="19" t="s">
        <v>149</v>
      </c>
      <c r="Z9" s="19" t="s">
        <v>150</v>
      </c>
      <c r="AA9" s="20">
        <v>59900.0</v>
      </c>
      <c r="AB9" s="20" t="s">
        <v>65</v>
      </c>
      <c r="AC9" s="19" t="s">
        <v>66</v>
      </c>
      <c r="AD9" s="19" t="s">
        <v>151</v>
      </c>
      <c r="AE9" s="19" t="s">
        <v>152</v>
      </c>
      <c r="AF9" s="19" t="s">
        <v>61</v>
      </c>
      <c r="AG9" s="19" t="s">
        <v>61</v>
      </c>
      <c r="AH9" s="19" t="s">
        <v>151</v>
      </c>
      <c r="AI9" s="19" t="s">
        <v>153</v>
      </c>
      <c r="AJ9" s="19" t="s">
        <v>154</v>
      </c>
      <c r="AK9" s="19" t="s">
        <v>155</v>
      </c>
      <c r="AL9" s="19" t="s">
        <v>156</v>
      </c>
      <c r="AM9" s="19" t="s">
        <v>157</v>
      </c>
      <c r="AN9" s="19" t="s">
        <v>74</v>
      </c>
      <c r="AO9" s="19" t="s">
        <v>104</v>
      </c>
      <c r="AP9" s="19" t="s">
        <v>61</v>
      </c>
      <c r="AQ9" s="19" t="s">
        <v>61</v>
      </c>
      <c r="AR9" s="19" t="s">
        <v>105</v>
      </c>
      <c r="AS9" s="19" t="s">
        <v>158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159</v>
      </c>
      <c r="B10" s="19" t="s">
        <v>160</v>
      </c>
      <c r="C10" s="19" t="s">
        <v>57</v>
      </c>
      <c r="D10" s="19" t="s">
        <v>93</v>
      </c>
      <c r="E10" s="19" t="s">
        <v>59</v>
      </c>
      <c r="F10" s="20">
        <v>1.0</v>
      </c>
      <c r="G10" s="20">
        <v>114000.0</v>
      </c>
      <c r="H10" s="20" t="s">
        <v>60</v>
      </c>
      <c r="I10" s="20">
        <v>-18141.96</v>
      </c>
      <c r="J10" s="20">
        <v>-12045.0</v>
      </c>
      <c r="K10" s="20" t="s">
        <v>60</v>
      </c>
      <c r="L10" s="20">
        <v>83813.04</v>
      </c>
      <c r="M10" s="19" t="s">
        <v>61</v>
      </c>
      <c r="N10" s="19" t="str">
        <f t="shared" si="1"/>
        <v>Organizador Y Escurridor Platos Loza Cubiertos Seca PlatosColor : Negro</v>
      </c>
      <c r="O10" s="19" t="str">
        <f t="shared" si="2"/>
        <v>Organizador Y Escurridor Platos Loza Cubiertos Seca PlatosColor : Negro</v>
      </c>
      <c r="P10" s="21">
        <f>VLOOKUP(O10,YOVANI!B:D,3,0)</f>
        <v>56000</v>
      </c>
      <c r="Q10" s="21">
        <f t="shared" si="3"/>
        <v>56000</v>
      </c>
      <c r="R10" s="21"/>
      <c r="S10" s="21">
        <v>1000.0</v>
      </c>
      <c r="T10" s="21">
        <f t="shared" si="4"/>
        <v>26813.04</v>
      </c>
      <c r="U10" s="21">
        <f t="shared" si="5"/>
        <v>26813.04</v>
      </c>
      <c r="V10" s="22">
        <f t="shared" si="6"/>
        <v>0.4788042857</v>
      </c>
      <c r="W10" s="19" t="s">
        <v>161</v>
      </c>
      <c r="X10" s="19" t="s">
        <v>162</v>
      </c>
      <c r="Y10" s="19" t="s">
        <v>163</v>
      </c>
      <c r="Z10" s="19" t="s">
        <v>112</v>
      </c>
      <c r="AA10" s="20">
        <v>114000.0</v>
      </c>
      <c r="AB10" s="20" t="s">
        <v>65</v>
      </c>
      <c r="AC10" s="19" t="s">
        <v>66</v>
      </c>
      <c r="AD10" s="19" t="s">
        <v>164</v>
      </c>
      <c r="AE10" s="19" t="s">
        <v>165</v>
      </c>
      <c r="AF10" s="19" t="s">
        <v>61</v>
      </c>
      <c r="AG10" s="19" t="s">
        <v>61</v>
      </c>
      <c r="AH10" s="19" t="s">
        <v>164</v>
      </c>
      <c r="AI10" s="19" t="s">
        <v>166</v>
      </c>
      <c r="AJ10" s="19" t="s">
        <v>167</v>
      </c>
      <c r="AK10" s="19" t="s">
        <v>168</v>
      </c>
      <c r="AL10" s="19" t="s">
        <v>169</v>
      </c>
      <c r="AM10" s="19" t="s">
        <v>61</v>
      </c>
      <c r="AN10" s="19" t="s">
        <v>74</v>
      </c>
      <c r="AO10" s="19" t="s">
        <v>104</v>
      </c>
      <c r="AP10" s="19" t="s">
        <v>61</v>
      </c>
      <c r="AQ10" s="19" t="s">
        <v>61</v>
      </c>
      <c r="AR10" s="19" t="s">
        <v>170</v>
      </c>
      <c r="AS10" s="19" t="s">
        <v>171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172</v>
      </c>
      <c r="B11" s="19" t="s">
        <v>173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20033.0</v>
      </c>
      <c r="H11" s="20">
        <v>9900.0</v>
      </c>
      <c r="I11" s="20">
        <v>-5076.92</v>
      </c>
      <c r="J11" s="20" t="s">
        <v>60</v>
      </c>
      <c r="K11" s="20" t="s">
        <v>60</v>
      </c>
      <c r="L11" s="20">
        <v>24856.08</v>
      </c>
      <c r="M11" s="19" t="s">
        <v>61</v>
      </c>
      <c r="N11" s="19" t="str">
        <f t="shared" si="1"/>
        <v>Cámara De Seguridad Shenzhen A9 Mini Con Resolución De 1080p Visión Nocturna Incluida Negra </v>
      </c>
      <c r="O11" s="19" t="str">
        <f t="shared" si="2"/>
        <v>Cámara De Seguridad Shenzhen A9 Mini Con Resolución De 1080p Visión Nocturna Incluida Negra</v>
      </c>
      <c r="P11" s="21">
        <f>VLOOKUP(O11,YOVANI!B:D,3,0)</f>
        <v>14000</v>
      </c>
      <c r="Q11" s="21">
        <f t="shared" si="3"/>
        <v>14000</v>
      </c>
      <c r="R11" s="21">
        <v>7300.0</v>
      </c>
      <c r="S11" s="21">
        <v>1000.0</v>
      </c>
      <c r="T11" s="21">
        <f t="shared" si="4"/>
        <v>2556.08</v>
      </c>
      <c r="U11" s="21">
        <f t="shared" si="5"/>
        <v>2556.08</v>
      </c>
      <c r="V11" s="22">
        <f t="shared" si="6"/>
        <v>0.1825771429</v>
      </c>
      <c r="W11" s="19" t="s">
        <v>81</v>
      </c>
      <c r="X11" s="19" t="s">
        <v>82</v>
      </c>
      <c r="Y11" s="19" t="s">
        <v>83</v>
      </c>
      <c r="Z11" s="19" t="s">
        <v>61</v>
      </c>
      <c r="AA11" s="20">
        <v>20033.0</v>
      </c>
      <c r="AB11" s="20" t="s">
        <v>65</v>
      </c>
      <c r="AC11" s="19" t="s">
        <v>66</v>
      </c>
      <c r="AD11" s="19" t="s">
        <v>174</v>
      </c>
      <c r="AE11" s="19" t="s">
        <v>175</v>
      </c>
      <c r="AF11" s="19" t="s">
        <v>61</v>
      </c>
      <c r="AG11" s="19" t="s">
        <v>61</v>
      </c>
      <c r="AH11" s="19" t="s">
        <v>174</v>
      </c>
      <c r="AI11" s="19" t="s">
        <v>176</v>
      </c>
      <c r="AJ11" s="19" t="s">
        <v>177</v>
      </c>
      <c r="AK11" s="19" t="s">
        <v>178</v>
      </c>
      <c r="AL11" s="19" t="s">
        <v>72</v>
      </c>
      <c r="AM11" s="19" t="s">
        <v>179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180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181</v>
      </c>
      <c r="B12" s="19" t="s">
        <v>182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29900.0</v>
      </c>
      <c r="H12" s="20">
        <v>8900.0</v>
      </c>
      <c r="I12" s="20">
        <v>-6286.0</v>
      </c>
      <c r="J12" s="20" t="s">
        <v>60</v>
      </c>
      <c r="K12" s="20" t="s">
        <v>60</v>
      </c>
      <c r="L12" s="20">
        <v>32514.0</v>
      </c>
      <c r="M12" s="19" t="s">
        <v>61</v>
      </c>
      <c r="N12" s="19" t="str">
        <f t="shared" si="1"/>
        <v>Yoga Flexibilidad Cinturón De Pierna Estirable Correa ElástiColor : Negro</v>
      </c>
      <c r="O12" s="19" t="str">
        <f t="shared" si="2"/>
        <v>Yoga Flexibilidad Cinturón De Pierna Estirable Correa ElástiColor : Negro</v>
      </c>
      <c r="P12" s="21">
        <f>VLOOKUP(O12,YOVANI!B:D,3,0)</f>
        <v>0</v>
      </c>
      <c r="Q12" s="21">
        <f t="shared" si="3"/>
        <v>0</v>
      </c>
      <c r="R12" s="21">
        <v>0.0</v>
      </c>
      <c r="S12" s="21">
        <v>0.0</v>
      </c>
      <c r="T12" s="21">
        <v>0.0</v>
      </c>
      <c r="U12" s="21">
        <v>0.0</v>
      </c>
      <c r="V12" s="22">
        <v>0.0</v>
      </c>
      <c r="W12" s="19" t="s">
        <v>183</v>
      </c>
      <c r="X12" s="19" t="s">
        <v>184</v>
      </c>
      <c r="Y12" s="19" t="s">
        <v>185</v>
      </c>
      <c r="Z12" s="19" t="s">
        <v>112</v>
      </c>
      <c r="AA12" s="20">
        <v>29900.0</v>
      </c>
      <c r="AB12" s="20" t="s">
        <v>65</v>
      </c>
      <c r="AC12" s="19" t="s">
        <v>66</v>
      </c>
      <c r="AD12" s="19" t="s">
        <v>186</v>
      </c>
      <c r="AE12" s="19" t="s">
        <v>187</v>
      </c>
      <c r="AF12" s="19" t="s">
        <v>61</v>
      </c>
      <c r="AG12" s="19" t="s">
        <v>61</v>
      </c>
      <c r="AH12" s="19" t="s">
        <v>186</v>
      </c>
      <c r="AI12" s="19" t="s">
        <v>188</v>
      </c>
      <c r="AJ12" s="19" t="s">
        <v>189</v>
      </c>
      <c r="AK12" s="19" t="s">
        <v>142</v>
      </c>
      <c r="AL12" s="19" t="s">
        <v>72</v>
      </c>
      <c r="AM12" s="19" t="s">
        <v>143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190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191</v>
      </c>
      <c r="B13" s="19" t="s">
        <v>192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31824.0</v>
      </c>
      <c r="H13" s="20">
        <v>11500.0</v>
      </c>
      <c r="I13" s="20">
        <v>-6555.0</v>
      </c>
      <c r="J13" s="20" t="s">
        <v>60</v>
      </c>
      <c r="K13" s="20" t="s">
        <v>60</v>
      </c>
      <c r="L13" s="20">
        <v>36769.0</v>
      </c>
      <c r="M13" s="19" t="s">
        <v>61</v>
      </c>
      <c r="N13" s="19" t="str">
        <f t="shared" si="1"/>
        <v>Lonchera Porta Comida Electrica Practica Segura + Cuchara Color Blanco 110v/220v </v>
      </c>
      <c r="O13" s="19" t="str">
        <f t="shared" si="2"/>
        <v>Lonchera Porta Comida Electrica Practica Segura + Cuchara Color Blanco 110v/220v</v>
      </c>
      <c r="P13" s="21">
        <f>VLOOKUP(O13,YOVANI!B:D,3,0)</f>
        <v>21000</v>
      </c>
      <c r="Q13" s="21">
        <f t="shared" si="3"/>
        <v>21000</v>
      </c>
      <c r="R13" s="21">
        <v>7300.0</v>
      </c>
      <c r="S13" s="21">
        <v>1000.0</v>
      </c>
      <c r="T13" s="21">
        <f t="shared" ref="T13:T16" si="7">L13-Q13-R13-S13</f>
        <v>7469</v>
      </c>
      <c r="U13" s="21">
        <f t="shared" ref="U13:U16" si="8">T13/F13</f>
        <v>7469</v>
      </c>
      <c r="V13" s="22">
        <f t="shared" ref="V13:V16" si="9">T13/Q13</f>
        <v>0.3556666667</v>
      </c>
      <c r="W13" s="19" t="s">
        <v>62</v>
      </c>
      <c r="X13" s="19" t="s">
        <v>63</v>
      </c>
      <c r="Y13" s="19" t="s">
        <v>64</v>
      </c>
      <c r="Z13" s="19" t="s">
        <v>61</v>
      </c>
      <c r="AA13" s="20">
        <v>31824.0</v>
      </c>
      <c r="AB13" s="20" t="s">
        <v>65</v>
      </c>
      <c r="AC13" s="19" t="s">
        <v>66</v>
      </c>
      <c r="AD13" s="19" t="s">
        <v>193</v>
      </c>
      <c r="AE13" s="19" t="s">
        <v>194</v>
      </c>
      <c r="AF13" s="19" t="s">
        <v>61</v>
      </c>
      <c r="AG13" s="19" t="s">
        <v>61</v>
      </c>
      <c r="AH13" s="19" t="s">
        <v>193</v>
      </c>
      <c r="AI13" s="19" t="s">
        <v>195</v>
      </c>
      <c r="AJ13" s="19" t="s">
        <v>196</v>
      </c>
      <c r="AK13" s="19" t="s">
        <v>197</v>
      </c>
      <c r="AL13" s="19" t="s">
        <v>72</v>
      </c>
      <c r="AM13" s="19" t="s">
        <v>198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199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200</v>
      </c>
      <c r="B14" s="19" t="s">
        <v>201</v>
      </c>
      <c r="C14" s="19" t="s">
        <v>57</v>
      </c>
      <c r="D14" s="19" t="s">
        <v>58</v>
      </c>
      <c r="E14" s="19" t="s">
        <v>80</v>
      </c>
      <c r="F14" s="20">
        <v>1.0</v>
      </c>
      <c r="G14" s="20">
        <v>59900.0</v>
      </c>
      <c r="H14" s="20">
        <v>9900.0</v>
      </c>
      <c r="I14" s="20">
        <v>-7188.0</v>
      </c>
      <c r="J14" s="20" t="s">
        <v>60</v>
      </c>
      <c r="K14" s="20" t="s">
        <v>60</v>
      </c>
      <c r="L14" s="20">
        <v>62612.0</v>
      </c>
      <c r="M14" s="19" t="s">
        <v>61</v>
      </c>
      <c r="N14" s="19" t="str">
        <f t="shared" si="1"/>
        <v>Set Escoba Y RecogedorColor : Gris oscuro</v>
      </c>
      <c r="O14" s="19" t="str">
        <f t="shared" si="2"/>
        <v>Set Escoba Y RecogedorColor : Gris oscuro</v>
      </c>
      <c r="P14" s="21">
        <f>VLOOKUP(O14,YOVANI!B:D,3,0)</f>
        <v>40000</v>
      </c>
      <c r="Q14" s="21">
        <f t="shared" si="3"/>
        <v>40000</v>
      </c>
      <c r="R14" s="21">
        <v>7300.0</v>
      </c>
      <c r="S14" s="21">
        <v>1000.0</v>
      </c>
      <c r="T14" s="21">
        <f t="shared" si="7"/>
        <v>14312</v>
      </c>
      <c r="U14" s="21">
        <f t="shared" si="8"/>
        <v>14312</v>
      </c>
      <c r="V14" s="22">
        <f t="shared" si="9"/>
        <v>0.3578</v>
      </c>
      <c r="W14" s="19" t="s">
        <v>202</v>
      </c>
      <c r="X14" s="19" t="s">
        <v>203</v>
      </c>
      <c r="Y14" s="19" t="s">
        <v>204</v>
      </c>
      <c r="Z14" s="19" t="s">
        <v>205</v>
      </c>
      <c r="AA14" s="20">
        <v>59900.0</v>
      </c>
      <c r="AB14" s="20" t="s">
        <v>65</v>
      </c>
      <c r="AC14" s="19" t="s">
        <v>66</v>
      </c>
      <c r="AD14" s="19" t="s">
        <v>206</v>
      </c>
      <c r="AE14" s="19" t="s">
        <v>207</v>
      </c>
      <c r="AF14" s="19" t="s">
        <v>61</v>
      </c>
      <c r="AG14" s="19" t="s">
        <v>61</v>
      </c>
      <c r="AH14" s="19" t="s">
        <v>206</v>
      </c>
      <c r="AI14" s="19" t="s">
        <v>208</v>
      </c>
      <c r="AJ14" s="19" t="s">
        <v>209</v>
      </c>
      <c r="AK14" s="19" t="s">
        <v>210</v>
      </c>
      <c r="AL14" s="19" t="s">
        <v>72</v>
      </c>
      <c r="AM14" s="19" t="s">
        <v>211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212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213</v>
      </c>
      <c r="B15" s="19" t="s">
        <v>214</v>
      </c>
      <c r="C15" s="19" t="s">
        <v>57</v>
      </c>
      <c r="D15" s="19" t="s">
        <v>93</v>
      </c>
      <c r="E15" s="19" t="s">
        <v>59</v>
      </c>
      <c r="F15" s="20">
        <v>1.0</v>
      </c>
      <c r="G15" s="20">
        <v>21824.0</v>
      </c>
      <c r="H15" s="20">
        <v>11305.0</v>
      </c>
      <c r="I15" s="20">
        <v>-6226.09</v>
      </c>
      <c r="J15" s="20">
        <v>-11305.0</v>
      </c>
      <c r="K15" s="20" t="s">
        <v>60</v>
      </c>
      <c r="L15" s="20">
        <v>15597.91</v>
      </c>
      <c r="M15" s="19" t="s">
        <v>61</v>
      </c>
      <c r="N15" s="19" t="str">
        <f t="shared" si="1"/>
        <v>Rizador De Pelo Sin Calor Para Cabello Largo Diadema Ondas </v>
      </c>
      <c r="O15" s="19" t="str">
        <f t="shared" si="2"/>
        <v>Rizador De Pelo Sin Calor Para Cabello Largo Diadema Ondas</v>
      </c>
      <c r="P15" s="21">
        <f>VLOOKUP(O15,YOVANI!B:D,3,0)</f>
        <v>12000</v>
      </c>
      <c r="Q15" s="21">
        <f t="shared" si="3"/>
        <v>12000</v>
      </c>
      <c r="R15" s="21"/>
      <c r="S15" s="21">
        <v>1000.0</v>
      </c>
      <c r="T15" s="21">
        <f t="shared" si="7"/>
        <v>2597.91</v>
      </c>
      <c r="U15" s="21">
        <f t="shared" si="8"/>
        <v>2597.91</v>
      </c>
      <c r="V15" s="22">
        <f t="shared" si="9"/>
        <v>0.2164925</v>
      </c>
      <c r="W15" s="19" t="s">
        <v>215</v>
      </c>
      <c r="X15" s="19" t="s">
        <v>216</v>
      </c>
      <c r="Y15" s="19" t="s">
        <v>217</v>
      </c>
      <c r="Z15" s="19" t="s">
        <v>61</v>
      </c>
      <c r="AA15" s="20">
        <v>21824.0</v>
      </c>
      <c r="AB15" s="20" t="s">
        <v>65</v>
      </c>
      <c r="AC15" s="19" t="s">
        <v>66</v>
      </c>
      <c r="AD15" s="19" t="s">
        <v>218</v>
      </c>
      <c r="AE15" s="19" t="s">
        <v>219</v>
      </c>
      <c r="AF15" s="19" t="s">
        <v>61</v>
      </c>
      <c r="AG15" s="19" t="s">
        <v>61</v>
      </c>
      <c r="AH15" s="19" t="s">
        <v>218</v>
      </c>
      <c r="AI15" s="19" t="s">
        <v>220</v>
      </c>
      <c r="AJ15" s="19" t="s">
        <v>221</v>
      </c>
      <c r="AK15" s="19" t="s">
        <v>222</v>
      </c>
      <c r="AL15" s="19" t="s">
        <v>102</v>
      </c>
      <c r="AM15" s="19" t="s">
        <v>223</v>
      </c>
      <c r="AN15" s="19" t="s">
        <v>74</v>
      </c>
      <c r="AO15" s="19" t="s">
        <v>104</v>
      </c>
      <c r="AP15" s="19" t="s">
        <v>61</v>
      </c>
      <c r="AQ15" s="19" t="s">
        <v>61</v>
      </c>
      <c r="AR15" s="19" t="s">
        <v>105</v>
      </c>
      <c r="AS15" s="19" t="s">
        <v>224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225</v>
      </c>
      <c r="B16" s="19" t="s">
        <v>226</v>
      </c>
      <c r="C16" s="19" t="s">
        <v>57</v>
      </c>
      <c r="D16" s="19" t="s">
        <v>93</v>
      </c>
      <c r="E16" s="19" t="s">
        <v>59</v>
      </c>
      <c r="F16" s="20">
        <v>1.0</v>
      </c>
      <c r="G16" s="20">
        <v>49300.0</v>
      </c>
      <c r="H16" s="20">
        <v>8125.0</v>
      </c>
      <c r="I16" s="20">
        <v>-10101.12</v>
      </c>
      <c r="J16" s="20">
        <v>-8125.0</v>
      </c>
      <c r="K16" s="20" t="s">
        <v>60</v>
      </c>
      <c r="L16" s="20">
        <v>39198.88</v>
      </c>
      <c r="M16" s="19" t="s">
        <v>61</v>
      </c>
      <c r="N16" s="19" t="str">
        <f t="shared" si="1"/>
        <v>Dispensador Aceite De Oliva Y Vinagre - Set X 2 Aceitera </v>
      </c>
      <c r="O16" s="19" t="str">
        <f t="shared" si="2"/>
        <v>Dispensador Aceite De Oliva Y Vinagre - Set X 2 Aceitera</v>
      </c>
      <c r="P16" s="21">
        <f>VLOOKUP(O16,YOVANI!B:D,3,0)</f>
        <v>25000</v>
      </c>
      <c r="Q16" s="21">
        <f t="shared" si="3"/>
        <v>25000</v>
      </c>
      <c r="R16" s="21"/>
      <c r="S16" s="21">
        <v>1000.0</v>
      </c>
      <c r="T16" s="21">
        <f t="shared" si="7"/>
        <v>13198.88</v>
      </c>
      <c r="U16" s="21">
        <f t="shared" si="8"/>
        <v>13198.88</v>
      </c>
      <c r="V16" s="22">
        <f t="shared" si="9"/>
        <v>0.5279552</v>
      </c>
      <c r="W16" s="19" t="s">
        <v>227</v>
      </c>
      <c r="X16" s="19" t="s">
        <v>228</v>
      </c>
      <c r="Y16" s="19" t="s">
        <v>229</v>
      </c>
      <c r="Z16" s="19" t="s">
        <v>61</v>
      </c>
      <c r="AA16" s="20">
        <v>49300.0</v>
      </c>
      <c r="AB16" s="20" t="s">
        <v>65</v>
      </c>
      <c r="AC16" s="19" t="s">
        <v>66</v>
      </c>
      <c r="AD16" s="19" t="s">
        <v>230</v>
      </c>
      <c r="AE16" s="19" t="s">
        <v>231</v>
      </c>
      <c r="AF16" s="19" t="s">
        <v>61</v>
      </c>
      <c r="AG16" s="19" t="s">
        <v>61</v>
      </c>
      <c r="AH16" s="19" t="s">
        <v>230</v>
      </c>
      <c r="AI16" s="19" t="s">
        <v>232</v>
      </c>
      <c r="AJ16" s="19" t="s">
        <v>233</v>
      </c>
      <c r="AK16" s="19" t="s">
        <v>155</v>
      </c>
      <c r="AL16" s="19" t="s">
        <v>156</v>
      </c>
      <c r="AM16" s="19" t="s">
        <v>234</v>
      </c>
      <c r="AN16" s="19" t="s">
        <v>74</v>
      </c>
      <c r="AO16" s="19" t="s">
        <v>104</v>
      </c>
      <c r="AP16" s="19" t="s">
        <v>61</v>
      </c>
      <c r="AQ16" s="19" t="s">
        <v>61</v>
      </c>
      <c r="AR16" s="19" t="s">
        <v>105</v>
      </c>
      <c r="AS16" s="19" t="s">
        <v>235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G17" s="23"/>
      <c r="H17" s="23"/>
      <c r="I17" s="23"/>
      <c r="J17" s="23"/>
      <c r="K17" s="23"/>
      <c r="L17" s="23"/>
      <c r="AA17" s="23"/>
    </row>
    <row r="18">
      <c r="G18" s="23"/>
      <c r="H18" s="23"/>
      <c r="I18" s="23"/>
      <c r="J18" s="23"/>
      <c r="K18" s="23"/>
      <c r="L18" s="23"/>
      <c r="AA18" s="23"/>
    </row>
    <row r="19">
      <c r="G19" s="23"/>
      <c r="H19" s="23"/>
      <c r="I19" s="23"/>
      <c r="J19" s="23"/>
      <c r="K19" s="23"/>
      <c r="L19" s="23"/>
      <c r="AA19" s="23"/>
    </row>
    <row r="20">
      <c r="G20" s="23"/>
      <c r="H20" s="23"/>
      <c r="I20" s="23"/>
      <c r="J20" s="23"/>
      <c r="K20" s="23"/>
      <c r="L20" s="23"/>
      <c r="AA20" s="23"/>
    </row>
    <row r="21" ht="15.75" customHeight="1">
      <c r="G21" s="23"/>
      <c r="H21" s="23"/>
      <c r="I21" s="23"/>
      <c r="J21" s="23"/>
      <c r="K21" s="23"/>
      <c r="L21" s="23"/>
      <c r="AA21" s="23"/>
    </row>
    <row r="22" ht="15.75" customHeight="1">
      <c r="G22" s="23"/>
      <c r="H22" s="23"/>
      <c r="I22" s="23"/>
      <c r="J22" s="23"/>
      <c r="K22" s="23"/>
      <c r="L22" s="23"/>
      <c r="AA22" s="23"/>
    </row>
    <row r="23" ht="15.75" customHeight="1">
      <c r="G23" s="23"/>
      <c r="H23" s="23"/>
      <c r="I23" s="23"/>
      <c r="J23" s="23"/>
      <c r="K23" s="23"/>
      <c r="L23" s="23"/>
      <c r="AA23" s="23"/>
    </row>
    <row r="24" ht="15.75" customHeight="1">
      <c r="G24" s="23"/>
      <c r="H24" s="23"/>
      <c r="I24" s="23"/>
      <c r="J24" s="23"/>
      <c r="K24" s="23"/>
      <c r="L24" s="23"/>
      <c r="AA24" s="23"/>
    </row>
    <row r="25" ht="15.75" customHeight="1">
      <c r="G25" s="23"/>
      <c r="H25" s="23"/>
      <c r="I25" s="23"/>
      <c r="J25" s="23"/>
      <c r="K25" s="23"/>
      <c r="L25" s="23"/>
      <c r="AA25" s="23"/>
    </row>
    <row r="26" ht="15.75" customHeight="1">
      <c r="G26" s="23"/>
      <c r="H26" s="23"/>
      <c r="I26" s="23"/>
      <c r="J26" s="23"/>
      <c r="K26" s="23"/>
      <c r="L26" s="23"/>
      <c r="AA26" s="23"/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1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6.0"/>
    <col customWidth="1" min="3" max="3" width="11.43"/>
    <col customWidth="1" min="4" max="5" width="21.14"/>
    <col customWidth="1" min="6" max="6" width="22.71"/>
    <col customWidth="1" min="7" max="7" width="27.86"/>
    <col customWidth="1" min="8" max="8" width="26.57"/>
    <col customWidth="1" min="9" max="9" width="18.57"/>
    <col customWidth="1" min="10" max="26" width="10.71"/>
  </cols>
  <sheetData>
    <row r="1">
      <c r="A1" s="24" t="s">
        <v>236</v>
      </c>
      <c r="B1" s="25"/>
      <c r="C1" s="25"/>
      <c r="D1" s="25"/>
      <c r="E1" s="25"/>
      <c r="F1" s="25"/>
      <c r="G1" s="25"/>
      <c r="H1" s="25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54.75" customHeight="1">
      <c r="A2" s="28" t="s">
        <v>237</v>
      </c>
      <c r="B2" s="29" t="s">
        <v>238</v>
      </c>
      <c r="C2" s="29" t="s">
        <v>239</v>
      </c>
      <c r="D2" s="29" t="s">
        <v>240</v>
      </c>
      <c r="E2" s="29" t="s">
        <v>241</v>
      </c>
      <c r="F2" s="29" t="s">
        <v>242</v>
      </c>
      <c r="G2" s="29" t="s">
        <v>243</v>
      </c>
      <c r="H2" s="29" t="s">
        <v>244</v>
      </c>
      <c r="I2" s="30" t="s">
        <v>245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54.75" customHeight="1">
      <c r="A3" s="31">
        <v>73.0</v>
      </c>
      <c r="B3" s="32" t="s">
        <v>64</v>
      </c>
      <c r="C3" s="33">
        <v>1.0</v>
      </c>
      <c r="D3" s="34">
        <v>21000.0</v>
      </c>
      <c r="E3" s="34">
        <f t="shared" ref="E3:E16" si="1">D3*C3</f>
        <v>21000</v>
      </c>
      <c r="F3" s="35" t="s">
        <v>246</v>
      </c>
      <c r="G3" s="35" t="s">
        <v>247</v>
      </c>
      <c r="H3" s="36"/>
      <c r="I3" s="3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54.75" customHeight="1">
      <c r="A4" s="31">
        <v>72.0</v>
      </c>
      <c r="B4" s="32" t="s">
        <v>83</v>
      </c>
      <c r="C4" s="33">
        <v>3.0</v>
      </c>
      <c r="D4" s="34">
        <v>14000.0</v>
      </c>
      <c r="E4" s="34">
        <f t="shared" si="1"/>
        <v>42000</v>
      </c>
      <c r="F4" s="35" t="s">
        <v>246</v>
      </c>
      <c r="G4" s="35" t="s">
        <v>248</v>
      </c>
      <c r="H4" s="36"/>
      <c r="I4" s="3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54.75" customHeight="1">
      <c r="A5" s="31">
        <v>71.0</v>
      </c>
      <c r="B5" s="32" t="s">
        <v>96</v>
      </c>
      <c r="C5" s="33">
        <v>1.0</v>
      </c>
      <c r="D5" s="34">
        <v>10000.0</v>
      </c>
      <c r="E5" s="34">
        <f t="shared" si="1"/>
        <v>10000</v>
      </c>
      <c r="F5" s="35" t="s">
        <v>246</v>
      </c>
      <c r="G5" s="35" t="s">
        <v>249</v>
      </c>
      <c r="H5" s="36"/>
      <c r="I5" s="3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54.75" customHeight="1">
      <c r="A6" s="31">
        <v>70.0</v>
      </c>
      <c r="B6" s="32" t="s">
        <v>250</v>
      </c>
      <c r="C6" s="33">
        <v>1.0</v>
      </c>
      <c r="D6" s="34">
        <v>22000.0</v>
      </c>
      <c r="E6" s="34">
        <f t="shared" si="1"/>
        <v>22000</v>
      </c>
      <c r="F6" s="35" t="s">
        <v>246</v>
      </c>
      <c r="G6" s="35" t="s">
        <v>251</v>
      </c>
      <c r="H6" s="36"/>
      <c r="I6" s="3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54.75" customHeight="1">
      <c r="A7" s="31">
        <v>69.0</v>
      </c>
      <c r="B7" s="32" t="s">
        <v>252</v>
      </c>
      <c r="C7" s="33">
        <v>1.0</v>
      </c>
      <c r="D7" s="34">
        <v>15000.0</v>
      </c>
      <c r="E7" s="34">
        <f t="shared" si="1"/>
        <v>15000</v>
      </c>
      <c r="F7" s="35" t="s">
        <v>246</v>
      </c>
      <c r="G7" s="35" t="s">
        <v>251</v>
      </c>
      <c r="H7" s="36"/>
      <c r="I7" s="36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54.75" customHeight="1">
      <c r="A8" s="31">
        <v>68.0</v>
      </c>
      <c r="B8" s="32" t="s">
        <v>137</v>
      </c>
      <c r="C8" s="33">
        <v>1.0</v>
      </c>
      <c r="D8" s="34">
        <v>15000.0</v>
      </c>
      <c r="E8" s="34">
        <f t="shared" si="1"/>
        <v>15000</v>
      </c>
      <c r="F8" s="35" t="s">
        <v>246</v>
      </c>
      <c r="G8" s="35" t="s">
        <v>253</v>
      </c>
      <c r="H8" s="36"/>
      <c r="I8" s="3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4.75" customHeight="1">
      <c r="A9" s="31">
        <v>67.0</v>
      </c>
      <c r="B9" s="32" t="s">
        <v>254</v>
      </c>
      <c r="C9" s="33">
        <v>1.0</v>
      </c>
      <c r="D9" s="34">
        <v>35000.0</v>
      </c>
      <c r="E9" s="34">
        <f t="shared" si="1"/>
        <v>35000</v>
      </c>
      <c r="F9" s="35" t="s">
        <v>255</v>
      </c>
      <c r="G9" s="36"/>
      <c r="H9" s="36"/>
      <c r="I9" s="36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4.75" customHeight="1">
      <c r="A10" s="31">
        <v>66.0</v>
      </c>
      <c r="B10" s="32" t="s">
        <v>256</v>
      </c>
      <c r="C10" s="33">
        <v>1.0</v>
      </c>
      <c r="D10" s="34">
        <v>56000.0</v>
      </c>
      <c r="E10" s="34">
        <f t="shared" si="1"/>
        <v>56000</v>
      </c>
      <c r="F10" s="35" t="s">
        <v>246</v>
      </c>
      <c r="G10" s="35" t="s">
        <v>257</v>
      </c>
      <c r="H10" s="36"/>
      <c r="I10" s="36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1">
        <v>28.0</v>
      </c>
      <c r="B11" s="32" t="s">
        <v>83</v>
      </c>
      <c r="C11" s="33">
        <v>1.0</v>
      </c>
      <c r="D11" s="34">
        <v>14000.0</v>
      </c>
      <c r="E11" s="34">
        <f t="shared" si="1"/>
        <v>14000</v>
      </c>
      <c r="F11" s="35" t="s">
        <v>246</v>
      </c>
      <c r="G11" s="35" t="s">
        <v>248</v>
      </c>
      <c r="H11" s="36"/>
      <c r="I11" s="36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1">
        <v>23.0</v>
      </c>
      <c r="B12" s="32" t="s">
        <v>258</v>
      </c>
      <c r="C12" s="33">
        <v>1.0</v>
      </c>
      <c r="D12" s="34">
        <v>0.0</v>
      </c>
      <c r="E12" s="34">
        <f t="shared" si="1"/>
        <v>0</v>
      </c>
      <c r="F12" s="35" t="s">
        <v>255</v>
      </c>
      <c r="G12" s="36"/>
      <c r="H12" s="36"/>
      <c r="I12" s="36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1">
        <v>24.0</v>
      </c>
      <c r="B13" s="32" t="s">
        <v>64</v>
      </c>
      <c r="C13" s="33">
        <v>1.0</v>
      </c>
      <c r="D13" s="34">
        <v>21000.0</v>
      </c>
      <c r="E13" s="34">
        <f t="shared" si="1"/>
        <v>21000</v>
      </c>
      <c r="F13" s="35" t="s">
        <v>246</v>
      </c>
      <c r="G13" s="35" t="s">
        <v>259</v>
      </c>
      <c r="H13" s="36"/>
      <c r="I13" s="36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1">
        <v>25.0</v>
      </c>
      <c r="B14" s="32" t="s">
        <v>260</v>
      </c>
      <c r="C14" s="33">
        <v>1.0</v>
      </c>
      <c r="D14" s="34">
        <v>40000.0</v>
      </c>
      <c r="E14" s="34">
        <f t="shared" si="1"/>
        <v>40000</v>
      </c>
      <c r="F14" s="35" t="s">
        <v>246</v>
      </c>
      <c r="G14" s="35" t="s">
        <v>261</v>
      </c>
      <c r="H14" s="36"/>
      <c r="I14" s="36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1">
        <v>26.0</v>
      </c>
      <c r="B15" s="32" t="s">
        <v>217</v>
      </c>
      <c r="C15" s="33">
        <v>1.0</v>
      </c>
      <c r="D15" s="34">
        <v>12000.0</v>
      </c>
      <c r="E15" s="34">
        <f t="shared" si="1"/>
        <v>12000</v>
      </c>
      <c r="F15" s="35" t="s">
        <v>246</v>
      </c>
      <c r="G15" s="35" t="s">
        <v>261</v>
      </c>
      <c r="H15" s="36"/>
      <c r="I15" s="36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1">
        <v>27.0</v>
      </c>
      <c r="B16" s="32" t="s">
        <v>229</v>
      </c>
      <c r="C16" s="33">
        <v>1.0</v>
      </c>
      <c r="D16" s="34">
        <v>25000.0</v>
      </c>
      <c r="E16" s="34">
        <f t="shared" si="1"/>
        <v>25000</v>
      </c>
      <c r="F16" s="35" t="s">
        <v>246</v>
      </c>
      <c r="G16" s="35" t="s">
        <v>262</v>
      </c>
      <c r="H16" s="36"/>
      <c r="I16" s="3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2024-02-14T13:23:50Z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2024-02-15T15:02:06Z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746d4ba3-98a6-4c83-be48-14aebeb78610</vt:lpwstr>
  </property>
  <property fmtid="{D5CDD505-2E9C-101B-9397-08002B2CF9AE}" pid="8" name="MSIP_Label_defa4170-0d19-0005-0004-bc88714345d2_ContentBits">
    <vt:lpwstr>0</vt:lpwstr>
  </property>
</Properties>
</file>