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CO'!$P$2:$V$23</definedName>
  </definedNames>
  <calcPr/>
  <extLst>
    <ext uri="GoogleSheetsCustomDataVersion2">
      <go:sheetsCustomData xmlns:go="http://customooxmlschemas.google.com/" r:id="rId6" roundtripDataChecksum="rjArVqCo0DsWtKC9Vj4/eLpnC3+t5G7XYPB2BdBnSUw="/>
    </ext>
  </extLst>
</workbook>
</file>

<file path=xl/sharedStrings.xml><?xml version="1.0" encoding="utf-8"?>
<sst xmlns="http://schemas.openxmlformats.org/spreadsheetml/2006/main" count="1010" uniqueCount="311">
  <si>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</si>
  <si>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</si>
  <si>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</si>
  <si>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</si>
  <si>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</si>
  <si>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</si>
  <si>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</si>
  <si>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</si>
  <si>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</si>
  <si>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</si>
  <si>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</si>
  <si>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</si>
  <si>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</si>
  <si>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</si>
  <si>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</si>
  <si>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</si>
  <si>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</si>
  <si>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</si>
  <si>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</si>
  <si>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</si>
  <si>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</si>
  <si>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</si>
  <si>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</si>
  <si>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</si>
  <si>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</si>
  <si>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</si>
  <si>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</si>
  <si>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</si>
  <si>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</si>
  <si>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</si>
  <si>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</si>
  <si>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</si>
  <si>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</si>
  <si>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</si>
  <si>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</si>
  <si>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</si>
  <si>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</si>
  <si>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</si>
  <si>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</si>
  <si>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</si>
  <si>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</si>
  <si>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</si>
  <si>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</si>
  <si>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</si>
  <si>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</si>
  <si>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</si>
  <si>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</si>
  <si>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</si>
  <si>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</si>
  <si>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</si>
  <si>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</si>
  <si>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</si>
  <si>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</si>
  <si>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</si>
  <si>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</si>
  <si>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2000007608677660</t>
  </si>
  <si>
    <t>15 de febrero de 2024 08:11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</si>
  <si>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</si>
  <si>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</si>
  <si>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</si>
  <si>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</si>
  <si>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</si>
  <si>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GOT-12</t>
  </si>
  <si>
    <t>MCO1388117913</t>
  </si>
  <si>
    <t>Rizador De Pelo Sin Calor Para Cabello Largo Diadema Ondas</t>
  </si>
  <si>
    <t>Clásica</t>
  </si>
  <si>
    <t>Factura no adjunta</t>
  </si>
  <si>
    <t>juan manuel carrizosa</t>
  </si>
  <si>
    <t>CC 1047374941</t>
  </si>
  <si>
    <t>1047374941</t>
  </si>
  <si>
    <t>Calle 119 #9c-32 / Referencia: Edificio Villa Adriana - Santa Bárbara Central, Usaquén, Bogotá D.C.</t>
  </si>
  <si>
    <t>Usaquén</t>
  </si>
  <si>
    <t>Bogotá D.C.</t>
  </si>
  <si>
    <t>110111</t>
  </si>
  <si>
    <t>Colombia</t>
  </si>
  <si>
    <t>Mercado Envíos Flex</t>
  </si>
  <si>
    <t>VENDERAYUDAME20231125182521</t>
  </si>
  <si>
    <t>43106165242</t>
  </si>
  <si>
    <t>2000007607390572</t>
  </si>
  <si>
    <t>14 de febrero de 2024 23:12 hs.</t>
  </si>
  <si>
    <t>VZ-21</t>
  </si>
  <si>
    <t>MCO1384128765</t>
  </si>
  <si>
    <t>Ventilador Portatil De Cuello Recargable Personal Usb</t>
  </si>
  <si>
    <t>Color : Blanco</t>
  </si>
  <si>
    <t>mary luz arevalo martinez</t>
  </si>
  <si>
    <t>CC 39719084</t>
  </si>
  <si>
    <t>39719084</t>
  </si>
  <si>
    <t>Avenida Calle 26 #73-08 / Referencia: edificio taurus 6 apto 104 - Normandía Occidental, Engativá, Bogotá D.C.</t>
  </si>
  <si>
    <t>Engativá</t>
  </si>
  <si>
    <t>111071</t>
  </si>
  <si>
    <t>43105452713</t>
  </si>
  <si>
    <t>2000007606275430</t>
  </si>
  <si>
    <t>14 de febrero de 2024 19:42 hs.</t>
  </si>
  <si>
    <t>Daniela Marroquin Garcia</t>
  </si>
  <si>
    <t>CC 1019090121</t>
  </si>
  <si>
    <t>1019090121</t>
  </si>
  <si>
    <t>Calle 39 #28a-26 / Referencia: casa - La Soledad, Teusaquillo, Bogotá D.C.</t>
  </si>
  <si>
    <t>Teusaquillo</t>
  </si>
  <si>
    <t>111311</t>
  </si>
  <si>
    <t>43104993847</t>
  </si>
  <si>
    <t>2000007599917558</t>
  </si>
  <si>
    <t>14 de febrero de 2024 19:18 hs.</t>
  </si>
  <si>
    <t>Tienes que darle el paquete a la próxima colecta que te visite.</t>
  </si>
  <si>
    <t>TC-14</t>
  </si>
  <si>
    <t>MCO2206660172</t>
  </si>
  <si>
    <t>Cámara De Seguridad Shenzhen A9 Mini Con Resolución De 1080p Visión Nocturna Incluida Negra</t>
  </si>
  <si>
    <t>juan torres</t>
  </si>
  <si>
    <t>CC 1027964156</t>
  </si>
  <si>
    <t>1027964156</t>
  </si>
  <si>
    <t>Calle 103D #74B-16 / Referencia: calle 103D #74B-16 APT 201 MZ R-6
las primeras casas de 2 pisos - urbanizacion las americas, Apartadó, Antioquia</t>
  </si>
  <si>
    <t>Apartadó</t>
  </si>
  <si>
    <t>Antioquia</t>
  </si>
  <si>
    <t>057847</t>
  </si>
  <si>
    <t>Colecta de Mercado Envíos</t>
  </si>
  <si>
    <t>MELI Logistics</t>
  </si>
  <si>
    <t>MEL43102370538FMXDF01</t>
  </si>
  <si>
    <t>2000007597737724</t>
  </si>
  <si>
    <t>14 de febrero de 2024 18:48 hs.</t>
  </si>
  <si>
    <t>Luis Bello</t>
  </si>
  <si>
    <t>CC 19472054</t>
  </si>
  <si>
    <t>19472054</t>
  </si>
  <si>
    <t>Carrera 17A  1-17 sur #SN-SN / casa Referencia: ninguna - universitario, Sogamoso, Boyaca</t>
  </si>
  <si>
    <t>Sogamoso</t>
  </si>
  <si>
    <t>Boyaca</t>
  </si>
  <si>
    <t>152211</t>
  </si>
  <si>
    <t>MEL43101460474FMXDF01</t>
  </si>
  <si>
    <t>2000005410045667</t>
  </si>
  <si>
    <t>14 de febrero de 2024 17:29 hs.</t>
  </si>
  <si>
    <t>Sí</t>
  </si>
  <si>
    <t>TQ-21</t>
  </si>
  <si>
    <t>MCO1383790271</t>
  </si>
  <si>
    <t>Lonchera Porta Comida Electrica Practica Segura + Cuchara Color Blanco 110v/220v</t>
  </si>
  <si>
    <t>Gabriel Navas</t>
  </si>
  <si>
    <t>CE 130563905</t>
  </si>
  <si>
    <t>130563905</t>
  </si>
  <si>
    <t>Transversal 51 #21b-159 / Referencia: apt 702 edificio villa naevia,  entrando por restaurante 3 banderas y por la el corredor de carga del bosque entrando por la notaria sexta. - Alto Bosque, Cartagena De Indias, Bolivar</t>
  </si>
  <si>
    <t>Cartagena De Indias</t>
  </si>
  <si>
    <t>Bolivar</t>
  </si>
  <si>
    <t>MEL43104717136FMXDF01</t>
  </si>
  <si>
    <t>2000007609309786</t>
  </si>
  <si>
    <t>15 de febrero de 2024 09:39 hs.</t>
  </si>
  <si>
    <t>FK-40</t>
  </si>
  <si>
    <t>MCO2174771348</t>
  </si>
  <si>
    <t>Set Escoba Y Recogedor</t>
  </si>
  <si>
    <t>Color : Gris oscuro</t>
  </si>
  <si>
    <t>Nestor Cabrera</t>
  </si>
  <si>
    <t>CC 80041835</t>
  </si>
  <si>
    <t>80041835</t>
  </si>
  <si>
    <t>Cra 9 #23-05 / Casa 12 - Chía, Cundinamarca</t>
  </si>
  <si>
    <t>Chía</t>
  </si>
  <si>
    <t>Cundinamarca</t>
  </si>
  <si>
    <t>250001</t>
  </si>
  <si>
    <t>MEL43106309741FMXDF01</t>
  </si>
  <si>
    <t>2000007609122688</t>
  </si>
  <si>
    <t>15 de febrero de 2024 09:16 hs.</t>
  </si>
  <si>
    <t>LI-17</t>
  </si>
  <si>
    <t>MCO1383139527</t>
  </si>
  <si>
    <t>Maquina Patillera Barbera Recargable Portatil Geemy 4 Guias</t>
  </si>
  <si>
    <t>Color : Dorado</t>
  </si>
  <si>
    <t>Jhon Silva</t>
  </si>
  <si>
    <t>CC 91532708</t>
  </si>
  <si>
    <t>91532708</t>
  </si>
  <si>
    <t>Calle 34 #12-48 / Mas abajo de Vanguardia Liberal - Garcia Rovira, Bucaramanga, Santander</t>
  </si>
  <si>
    <t>Bucaramanga</t>
  </si>
  <si>
    <t>Santander</t>
  </si>
  <si>
    <t>680006</t>
  </si>
  <si>
    <t>MEL43106360782FMXDF01</t>
  </si>
  <si>
    <t>2000007608852948</t>
  </si>
  <si>
    <t>15 de febrero de 2024 08:37 hs.</t>
  </si>
  <si>
    <t>DG-40</t>
  </si>
  <si>
    <t>MCO2170595888</t>
  </si>
  <si>
    <t>Kit Combo Mochila Escolar Kawaii 4 Piezas Estilo Coreano</t>
  </si>
  <si>
    <t>Diseño de la tela : Azul</t>
  </si>
  <si>
    <t>CAROLINA PULIDO MONROY</t>
  </si>
  <si>
    <t>CC 53038459</t>
  </si>
  <si>
    <t>53038459</t>
  </si>
  <si>
    <t>Calle 22F #104-41 / conj VillaMaite C9 Referencia: casa C9 - La Giralda, Fontibón, Bogotá D.C.</t>
  </si>
  <si>
    <t>Fontibón</t>
  </si>
  <si>
    <t>110911</t>
  </si>
  <si>
    <t>43106103657</t>
  </si>
  <si>
    <t>2000007610804080</t>
  </si>
  <si>
    <t>15 de febrero de 2024 12:46 hs.</t>
  </si>
  <si>
    <t>HG-35</t>
  </si>
  <si>
    <t>MCO1386575157</t>
  </si>
  <si>
    <t>Audífonos De Diadema Mario Bros Con Bluetooth Niño Color Rojo Color De La Luz Azul</t>
  </si>
  <si>
    <t>diego andres mora jaimes</t>
  </si>
  <si>
    <t>CC 1014181468</t>
  </si>
  <si>
    <t>1014181468</t>
  </si>
  <si>
    <t>Calle 6 A #93D-67 / Referencia: interior 10 apto 602 - Tintal, Kennedy, Bogotá D.C.</t>
  </si>
  <si>
    <t>Kennedy</t>
  </si>
  <si>
    <t>110811</t>
  </si>
  <si>
    <t>43106962567</t>
  </si>
  <si>
    <t>2000007606759248</t>
  </si>
  <si>
    <t>15 de febrero de 2024 11:54 hs.</t>
  </si>
  <si>
    <t>Andres Cala España</t>
  </si>
  <si>
    <t>CC 1026569965</t>
  </si>
  <si>
    <t>1026569965</t>
  </si>
  <si>
    <t>Cra 11d #125a-51 / Interior 5, apto 102 - Multicentro, Usaquén, Bogotá D.C.</t>
  </si>
  <si>
    <t>43105336448</t>
  </si>
  <si>
    <t>2000007610201446</t>
  </si>
  <si>
    <t>15 de febrero de 2024 11:33 hs.</t>
  </si>
  <si>
    <t>TQ-25</t>
  </si>
  <si>
    <t>MCO1383779111</t>
  </si>
  <si>
    <t>Picador De Verduras Y Frutas Multifuncional Brava Spring</t>
  </si>
  <si>
    <t>Daniel Rodríguez</t>
  </si>
  <si>
    <t>CC 80731206</t>
  </si>
  <si>
    <t>80731206</t>
  </si>
  <si>
    <t>Carrera 72C No. 22A - 77 Torre 3 Int 7 Apto 927 #SN-SN / Conjunto Residencial La Colina - Granjas de Techo, Fontibón, Bogotá D.C.</t>
  </si>
  <si>
    <t>110931</t>
  </si>
  <si>
    <t>43106706241</t>
  </si>
  <si>
    <t>2000007610036498</t>
  </si>
  <si>
    <t>15 de febrero de 2024 11:11 hs.</t>
  </si>
  <si>
    <t>Silvia Fonseca</t>
  </si>
  <si>
    <t>CC 1098717765</t>
  </si>
  <si>
    <t>1098717765</t>
  </si>
  <si>
    <t>Calle 20 #30-63 / Apto 301 Edificio Perlato - San Alonso, Bucaramanga, Santander</t>
  </si>
  <si>
    <t>680002</t>
  </si>
  <si>
    <t>MEL43106625199FMXDF01</t>
  </si>
  <si>
    <t>2000007611763294</t>
  </si>
  <si>
    <t>15 de febrero de 2024 14:50 hs.</t>
  </si>
  <si>
    <t>Nstalia Parra</t>
  </si>
  <si>
    <t>CC 1032504830</t>
  </si>
  <si>
    <t>1032504830</t>
  </si>
  <si>
    <t>Carrera 68b sur #57f-60 / Referencia: Casa de tres pisos, con terraza y fachada dorada oscura. - Villa del Río, Bosa, Bogotá D.C.</t>
  </si>
  <si>
    <t>Bosa</t>
  </si>
  <si>
    <t>110741</t>
  </si>
  <si>
    <t>43107374001</t>
  </si>
  <si>
    <t>2000007611565504</t>
  </si>
  <si>
    <t>15 de febrero de 2024 14:26 hs.</t>
  </si>
  <si>
    <t>TS-90</t>
  </si>
  <si>
    <t>MCO2196799974</t>
  </si>
  <si>
    <t>Video Beam Proyector Mini Led Hdmi Yg300 60 Pulgadas</t>
  </si>
  <si>
    <t>Manuela Morris</t>
  </si>
  <si>
    <t>CC 1000719180</t>
  </si>
  <si>
    <t>1000719180</t>
  </si>
  <si>
    <t>Carrera 10 #86-45 / Referencia: Edificio Duma apto 101 - La Cabrera, Chapinero, Bogotá D.C.</t>
  </si>
  <si>
    <t>Chapinero</t>
  </si>
  <si>
    <t>110221</t>
  </si>
  <si>
    <t>43107291649</t>
  </si>
  <si>
    <t>2000005413200393</t>
  </si>
  <si>
    <t>15 de febrero de 2024 14:11 hs.</t>
  </si>
  <si>
    <t>LI-12</t>
  </si>
  <si>
    <t>MCO2162795152</t>
  </si>
  <si>
    <t>Porta Cepillo Con Esterilizador Uv Y Dispensador Automático</t>
  </si>
  <si>
    <t>luz jimenez</t>
  </si>
  <si>
    <t>CC 1071330805</t>
  </si>
  <si>
    <t>1071330805</t>
  </si>
  <si>
    <t>Calle 181 #18b-82 / Referencia: conjunto alameda 181 - TORRE 5 APTO 502 dejar en portería - San Antonio Norte, Usaquén, Bogotá D.C.</t>
  </si>
  <si>
    <t>110141</t>
  </si>
  <si>
    <t>43107387952</t>
  </si>
  <si>
    <t>2000005413122611</t>
  </si>
  <si>
    <t>15 de febrero de 2024 13:52 hs.</t>
  </si>
  <si>
    <t>Paquete de 3 productos</t>
  </si>
  <si>
    <t>Juan Manuel Alsina Forero</t>
  </si>
  <si>
    <t>CC 19489245</t>
  </si>
  <si>
    <t>19489245</t>
  </si>
  <si>
    <t>Calle 17 #32-151 / Referencia: Cedro 2-404 ciudad Verde - Ciudad Verde, Soacha, Cundinamarca</t>
  </si>
  <si>
    <t>Soacha</t>
  </si>
  <si>
    <t>250051</t>
  </si>
  <si>
    <t>43107184985</t>
  </si>
  <si>
    <t>2000007611330628</t>
  </si>
  <si>
    <t>HG-15</t>
  </si>
  <si>
    <t>MCO1386576619</t>
  </si>
  <si>
    <t>Mouse Inalambrico Optico Con Bateria Recargable Luces Rgb</t>
  </si>
  <si>
    <t>Color : Negro</t>
  </si>
  <si>
    <t>2000007611319960</t>
  </si>
  <si>
    <t>2000007611319958</t>
  </si>
  <si>
    <t>LI-25</t>
  </si>
  <si>
    <t>MCO2162837418</t>
  </si>
  <si>
    <t>Depiladora Recargable 4 En 1</t>
  </si>
  <si>
    <t>Color : Rosa</t>
  </si>
  <si>
    <t>2000007611103932</t>
  </si>
  <si>
    <t>15 de febrero de 2024 13:27 hs.</t>
  </si>
  <si>
    <t>Rosalila Gonzalez Villa</t>
  </si>
  <si>
    <t>CC 1143144051</t>
  </si>
  <si>
    <t>1143144051</t>
  </si>
  <si>
    <t>Carrera 20 #44-182 / Referencia: Conjunto puerto acordeon Torre 10 apt 103 - Ciudad del puerto, Soledad, Atlantico</t>
  </si>
  <si>
    <t>Soledad</t>
  </si>
  <si>
    <t>Atlantico</t>
  </si>
  <si>
    <t>083004</t>
  </si>
  <si>
    <t>MEL43107096981FMXDF01</t>
  </si>
  <si>
    <t>LISTA DE MERCANCIA 1ER CORTE ML FLEX Y COLECTA GIOVANI 15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</si>
  <si>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</si>
  <si>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</si>
  <si>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</si>
  <si>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</si>
  <si>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</si>
  <si>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</si>
  <si>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</si>
  <si>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</si>
  <si>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</si>
  <si>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CONTADO</t>
  </si>
  <si>
    <t>FAKA</t>
  </si>
  <si>
    <t>Ventilador Portatil De Cuello Recargable Personal UsbColor : Blanco</t>
  </si>
  <si>
    <t>CREDITO</t>
  </si>
  <si>
    <t>TOR SEBAS</t>
  </si>
  <si>
    <t>DARDOS</t>
  </si>
  <si>
    <t>JULIAN</t>
  </si>
  <si>
    <t>Set Escoba Y RecogedorColor : Gris oscuro</t>
  </si>
  <si>
    <t>Maquina Patillera Barbera Recargable Portatil Geemy 4 GuiasColor : Dorado</t>
  </si>
  <si>
    <t>INDEPENDENCIA</t>
  </si>
  <si>
    <t>Kit Combo Mochila Escolar Kawaii 4 Piezas Estilo CoreanoDiseño de la tela : Azul</t>
  </si>
  <si>
    <t>AGOTADO</t>
  </si>
  <si>
    <t>PEPE</t>
  </si>
  <si>
    <t>TV MARKET</t>
  </si>
  <si>
    <t>JOMA</t>
  </si>
  <si>
    <t>Porta Cepillo Con Esterilizador Uv Y Dispensador AutomáticoColor : Blanco</t>
  </si>
  <si>
    <t>TIGERS</t>
  </si>
  <si>
    <t>Mouse Inalambrico Optico Con Bateria Recargable Luces RgbColor : Negro</t>
  </si>
  <si>
    <t>HUGE</t>
  </si>
  <si>
    <t>Depiladora Recargable 4 En 1Color : 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</si>
</sst>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0" fillId="0" fontId="4" numFmtId="9" xfId="0" applyAlignment="1" applyFont="1" applyNumberFormat="1">
      <alignment readingOrder="0"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413122611/detalle" TargetMode="External"/><Relationship Id="rId11" Type="http://schemas.openxmlformats.org/officeDocument/2006/relationships/hyperlink" Target="https://www.mercadolibre.com.co/ventas/2000007606759248/detalle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mercadolibre.com.co/ventas/2000007610804080/detalle" TargetMode="External"/><Relationship Id="rId21" Type="http://schemas.openxmlformats.org/officeDocument/2006/relationships/hyperlink" Target="https://www.mercadolibre.com.co/ventas/2000007611103932/detalle" TargetMode="External"/><Relationship Id="rId13" Type="http://schemas.openxmlformats.org/officeDocument/2006/relationships/hyperlink" Target="https://www.mercadolibre.com.co/ventas/2000007610036498/detalle" TargetMode="External"/><Relationship Id="rId12" Type="http://schemas.openxmlformats.org/officeDocument/2006/relationships/hyperlink" Target="https://www.mercadolibre.com.co/ventas/2000007610201446/detalle" TargetMode="External"/><Relationship Id="rId1" Type="http://schemas.openxmlformats.org/officeDocument/2006/relationships/hyperlink" Target="https://www.mercadolibre.com.co/ventas/2000007608677660/detalle" TargetMode="External"/><Relationship Id="rId2" Type="http://schemas.openxmlformats.org/officeDocument/2006/relationships/hyperlink" Target="https://www.mercadolibre.com.co/ventas/2000007607390572/detalle" TargetMode="External"/><Relationship Id="rId3" Type="http://schemas.openxmlformats.org/officeDocument/2006/relationships/hyperlink" Target="https://www.mercadolibre.com.co/ventas/2000007606275430/detalle" TargetMode="External"/><Relationship Id="rId4" Type="http://schemas.openxmlformats.org/officeDocument/2006/relationships/hyperlink" Target="https://www.mercadolibre.com.co/ventas/2000007599917558/detalle" TargetMode="External"/><Relationship Id="rId9" Type="http://schemas.openxmlformats.org/officeDocument/2006/relationships/hyperlink" Target="https://www.mercadolibre.com.co/ventas/2000007608852948/detalle" TargetMode="External"/><Relationship Id="rId15" Type="http://schemas.openxmlformats.org/officeDocument/2006/relationships/hyperlink" Target="https://www.mercadolibre.com.co/ventas/2000007611565504/detalle" TargetMode="External"/><Relationship Id="rId14" Type="http://schemas.openxmlformats.org/officeDocument/2006/relationships/hyperlink" Target="https://www.mercadolibre.com.co/ventas/2000007611763294/detalle" TargetMode="External"/><Relationship Id="rId17" Type="http://schemas.openxmlformats.org/officeDocument/2006/relationships/hyperlink" Target="https://www.mercadolibre.com.co/ventas/2000005413122611/detalle" TargetMode="External"/><Relationship Id="rId16" Type="http://schemas.openxmlformats.org/officeDocument/2006/relationships/hyperlink" Target="https://www.mercadolibre.com.co/ventas/2000005413200393/detalle" TargetMode="External"/><Relationship Id="rId5" Type="http://schemas.openxmlformats.org/officeDocument/2006/relationships/hyperlink" Target="https://www.mercadolibre.com.co/ventas/2000007597737724/detalle" TargetMode="External"/><Relationship Id="rId19" Type="http://schemas.openxmlformats.org/officeDocument/2006/relationships/hyperlink" Target="https://www.mercadolibre.com.co/ventas/2000005413122611/detalle" TargetMode="External"/><Relationship Id="rId6" Type="http://schemas.openxmlformats.org/officeDocument/2006/relationships/hyperlink" Target="https://www.mercadolibre.com.co/ventas/2000005410045667/detalle" TargetMode="External"/><Relationship Id="rId18" Type="http://schemas.openxmlformats.org/officeDocument/2006/relationships/hyperlink" Target="https://www.mercadolibre.com.co/ventas/2000005413122611/detalle" TargetMode="External"/><Relationship Id="rId7" Type="http://schemas.openxmlformats.org/officeDocument/2006/relationships/hyperlink" Target="https://www.mercadolibre.com.co/ventas/2000007609309786/detalle" TargetMode="External"/><Relationship Id="rId8" Type="http://schemas.openxmlformats.org/officeDocument/2006/relationships/hyperlink" Target="https://www.mercadolibre.com.co/ventas/200000760912268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48.29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21824.0</v>
      </c>
      <c r="H3" s="20">
        <v>11500.0</v>
      </c>
      <c r="I3" s="20">
        <v>-6152.79</v>
      </c>
      <c r="J3" s="20" t="s">
        <v>60</v>
      </c>
      <c r="K3" s="20" t="s">
        <v>60</v>
      </c>
      <c r="L3" s="20">
        <v>27171.21</v>
      </c>
      <c r="M3" s="19" t="s">
        <v>61</v>
      </c>
      <c r="N3" s="19" t="str">
        <f t="shared" ref="N3:N23" si="1">Y3&amp;Z3</f>
        <v>Rizador De Pelo Sin Calor Para Cabello Largo Diadema Ondas </v>
      </c>
      <c r="O3" s="19" t="str">
        <f t="shared" ref="O3:O23" si="2">+CLEAN(TRIM(N3))</f>
        <v>Rizador De Pelo Sin Calor Para Cabello Largo Diadema Ondas</v>
      </c>
      <c r="P3" s="19">
        <f>VLOOKUP(O3,YOVANI!B:D,3,0)</f>
        <v>12000</v>
      </c>
      <c r="Q3" s="19">
        <f t="shared" ref="Q3:Q18" si="3">P3*F3</f>
        <v>12000</v>
      </c>
      <c r="R3" s="19"/>
      <c r="S3" s="19">
        <v>1000.0</v>
      </c>
      <c r="T3" s="19">
        <f t="shared" ref="T3:T10" si="4">L3-Q3-R3-S3</f>
        <v>14171.21</v>
      </c>
      <c r="U3" s="19">
        <f t="shared" ref="U3:U10" si="5">T3/F3</f>
        <v>14171.21</v>
      </c>
      <c r="V3" s="21">
        <f t="shared" ref="V3:V10" si="6">T3/Q3</f>
        <v>1.180934167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21824.0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35900.0</v>
      </c>
      <c r="H4" s="20">
        <v>9900.0</v>
      </c>
      <c r="I4" s="20">
        <v>-7596.25</v>
      </c>
      <c r="J4" s="20" t="s">
        <v>60</v>
      </c>
      <c r="K4" s="20" t="s">
        <v>60</v>
      </c>
      <c r="L4" s="20">
        <v>38203.75</v>
      </c>
      <c r="M4" s="19" t="s">
        <v>61</v>
      </c>
      <c r="N4" s="19" t="str">
        <f t="shared" si="1"/>
        <v>Ventilador Portatil De Cuello Recargable Personal UsbColor : Blanco</v>
      </c>
      <c r="O4" s="19" t="str">
        <f t="shared" si="2"/>
        <v>Ventilador Portatil De Cuello Recargable Personal UsbColor : Blanco</v>
      </c>
      <c r="P4" s="19">
        <f>VLOOKUP(O4,YOVANI!B:D,3,0)</f>
        <v>22000</v>
      </c>
      <c r="Q4" s="19">
        <f t="shared" si="3"/>
        <v>22000</v>
      </c>
      <c r="R4" s="19"/>
      <c r="S4" s="19">
        <v>1000.0</v>
      </c>
      <c r="T4" s="19">
        <f t="shared" si="4"/>
        <v>15203.75</v>
      </c>
      <c r="U4" s="19">
        <f t="shared" si="5"/>
        <v>15203.75</v>
      </c>
      <c r="V4" s="21">
        <f t="shared" si="6"/>
        <v>0.6910795455</v>
      </c>
      <c r="W4" s="19" t="s">
        <v>80</v>
      </c>
      <c r="X4" s="19" t="s">
        <v>81</v>
      </c>
      <c r="Y4" s="19" t="s">
        <v>82</v>
      </c>
      <c r="Z4" s="19" t="s">
        <v>83</v>
      </c>
      <c r="AA4" s="20">
        <v>35900.0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72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21824.0</v>
      </c>
      <c r="H5" s="20">
        <v>9900.0</v>
      </c>
      <c r="I5" s="20">
        <v>-6151.83</v>
      </c>
      <c r="J5" s="20" t="s">
        <v>60</v>
      </c>
      <c r="K5" s="20" t="s">
        <v>60</v>
      </c>
      <c r="L5" s="20">
        <v>25572.17</v>
      </c>
      <c r="M5" s="19" t="s">
        <v>61</v>
      </c>
      <c r="N5" s="19" t="str">
        <f t="shared" si="1"/>
        <v>Rizador De Pelo Sin Calor Para Cabello Largo Diadema Ondas </v>
      </c>
      <c r="O5" s="19" t="str">
        <f t="shared" si="2"/>
        <v>Rizador De Pelo Sin Calor Para Cabello Largo Diadema Ondas</v>
      </c>
      <c r="P5" s="19">
        <f>VLOOKUP(O5,YOVANI!B:D,3,0)</f>
        <v>12000</v>
      </c>
      <c r="Q5" s="19">
        <f t="shared" si="3"/>
        <v>12000</v>
      </c>
      <c r="R5" s="19"/>
      <c r="S5" s="19">
        <v>1000.0</v>
      </c>
      <c r="T5" s="19">
        <f t="shared" si="4"/>
        <v>12572.17</v>
      </c>
      <c r="U5" s="19">
        <f t="shared" si="5"/>
        <v>12572.17</v>
      </c>
      <c r="V5" s="21">
        <f t="shared" si="6"/>
        <v>1.047680833</v>
      </c>
      <c r="W5" s="19" t="s">
        <v>62</v>
      </c>
      <c r="X5" s="19" t="s">
        <v>63</v>
      </c>
      <c r="Y5" s="19" t="s">
        <v>64</v>
      </c>
      <c r="Z5" s="19" t="s">
        <v>61</v>
      </c>
      <c r="AA5" s="20">
        <v>21824.0</v>
      </c>
      <c r="AB5" s="20" t="s">
        <v>65</v>
      </c>
      <c r="AC5" s="19" t="s">
        <v>66</v>
      </c>
      <c r="AD5" s="19" t="s">
        <v>93</v>
      </c>
      <c r="AE5" s="19" t="s">
        <v>94</v>
      </c>
      <c r="AF5" s="19" t="s">
        <v>61</v>
      </c>
      <c r="AG5" s="19" t="s">
        <v>61</v>
      </c>
      <c r="AH5" s="19" t="s">
        <v>93</v>
      </c>
      <c r="AI5" s="19" t="s">
        <v>95</v>
      </c>
      <c r="AJ5" s="19" t="s">
        <v>96</v>
      </c>
      <c r="AK5" s="19" t="s">
        <v>97</v>
      </c>
      <c r="AL5" s="19" t="s">
        <v>72</v>
      </c>
      <c r="AM5" s="19" t="s">
        <v>98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99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100</v>
      </c>
      <c r="B6" s="19" t="s">
        <v>101</v>
      </c>
      <c r="C6" s="19" t="s">
        <v>57</v>
      </c>
      <c r="D6" s="19" t="s">
        <v>102</v>
      </c>
      <c r="E6" s="19" t="s">
        <v>59</v>
      </c>
      <c r="F6" s="20">
        <v>1.0</v>
      </c>
      <c r="G6" s="20">
        <v>20033.0</v>
      </c>
      <c r="H6" s="20">
        <v>13300.0</v>
      </c>
      <c r="I6" s="20">
        <v>-4504.0</v>
      </c>
      <c r="J6" s="20">
        <v>-13300.0</v>
      </c>
      <c r="K6" s="20" t="s">
        <v>60</v>
      </c>
      <c r="L6" s="20">
        <v>15529.0</v>
      </c>
      <c r="M6" s="19" t="s">
        <v>61</v>
      </c>
      <c r="N6" s="19" t="str">
        <f t="shared" si="1"/>
        <v>Cámara De Seguridad Shenzhen A9 Mini Con Resolución De 1080p Visión Nocturna Incluida Negra </v>
      </c>
      <c r="O6" s="19" t="str">
        <f t="shared" si="2"/>
        <v>Cámara De Seguridad Shenzhen A9 Mini Con Resolución De 1080p Visión Nocturna Incluida Negra</v>
      </c>
      <c r="P6" s="19">
        <f>VLOOKUP(O6,YOVANI!B:D,3,0)</f>
        <v>14000</v>
      </c>
      <c r="Q6" s="19">
        <f t="shared" si="3"/>
        <v>14000</v>
      </c>
      <c r="R6" s="19"/>
      <c r="S6" s="19">
        <v>1000.0</v>
      </c>
      <c r="T6" s="19">
        <f t="shared" si="4"/>
        <v>529</v>
      </c>
      <c r="U6" s="19">
        <f t="shared" si="5"/>
        <v>529</v>
      </c>
      <c r="V6" s="21">
        <f t="shared" si="6"/>
        <v>0.03778571429</v>
      </c>
      <c r="W6" s="19" t="s">
        <v>103</v>
      </c>
      <c r="X6" s="19" t="s">
        <v>104</v>
      </c>
      <c r="Y6" s="19" t="s">
        <v>105</v>
      </c>
      <c r="Z6" s="19" t="s">
        <v>61</v>
      </c>
      <c r="AA6" s="20">
        <v>20033.0</v>
      </c>
      <c r="AB6" s="20" t="s">
        <v>65</v>
      </c>
      <c r="AC6" s="19" t="s">
        <v>66</v>
      </c>
      <c r="AD6" s="19" t="s">
        <v>106</v>
      </c>
      <c r="AE6" s="19" t="s">
        <v>107</v>
      </c>
      <c r="AF6" s="19" t="s">
        <v>61</v>
      </c>
      <c r="AG6" s="19" t="s">
        <v>61</v>
      </c>
      <c r="AH6" s="19" t="s">
        <v>106</v>
      </c>
      <c r="AI6" s="19" t="s">
        <v>108</v>
      </c>
      <c r="AJ6" s="19" t="s">
        <v>109</v>
      </c>
      <c r="AK6" s="19" t="s">
        <v>110</v>
      </c>
      <c r="AL6" s="19" t="s">
        <v>111</v>
      </c>
      <c r="AM6" s="19" t="s">
        <v>112</v>
      </c>
      <c r="AN6" s="19" t="s">
        <v>74</v>
      </c>
      <c r="AO6" s="19" t="s">
        <v>113</v>
      </c>
      <c r="AP6" s="19" t="s">
        <v>61</v>
      </c>
      <c r="AQ6" s="19" t="s">
        <v>61</v>
      </c>
      <c r="AR6" s="19" t="s">
        <v>114</v>
      </c>
      <c r="AS6" s="19" t="s">
        <v>115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116</v>
      </c>
      <c r="B7" s="19" t="s">
        <v>117</v>
      </c>
      <c r="C7" s="19" t="s">
        <v>57</v>
      </c>
      <c r="D7" s="19" t="s">
        <v>102</v>
      </c>
      <c r="E7" s="19" t="s">
        <v>59</v>
      </c>
      <c r="F7" s="20">
        <v>1.0</v>
      </c>
      <c r="G7" s="20">
        <v>20033.0</v>
      </c>
      <c r="H7" s="20">
        <v>18900.0</v>
      </c>
      <c r="I7" s="20">
        <v>-4504.0</v>
      </c>
      <c r="J7" s="20">
        <v>-18900.0</v>
      </c>
      <c r="K7" s="20" t="s">
        <v>60</v>
      </c>
      <c r="L7" s="20">
        <v>15529.0</v>
      </c>
      <c r="M7" s="19" t="s">
        <v>61</v>
      </c>
      <c r="N7" s="19" t="str">
        <f t="shared" si="1"/>
        <v>Cámara De Seguridad Shenzhen A9 Mini Con Resolución De 1080p Visión Nocturna Incluida Negra </v>
      </c>
      <c r="O7" s="19" t="str">
        <f t="shared" si="2"/>
        <v>Cámara De Seguridad Shenzhen A9 Mini Con Resolución De 1080p Visión Nocturna Incluida Negra</v>
      </c>
      <c r="P7" s="19">
        <f>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529</v>
      </c>
      <c r="U7" s="19">
        <f t="shared" si="5"/>
        <v>529</v>
      </c>
      <c r="V7" s="21">
        <f t="shared" si="6"/>
        <v>0.03778571429</v>
      </c>
      <c r="W7" s="19" t="s">
        <v>103</v>
      </c>
      <c r="X7" s="19" t="s">
        <v>104</v>
      </c>
      <c r="Y7" s="19" t="s">
        <v>105</v>
      </c>
      <c r="Z7" s="19" t="s">
        <v>61</v>
      </c>
      <c r="AA7" s="20">
        <v>20033.0</v>
      </c>
      <c r="AB7" s="20" t="s">
        <v>65</v>
      </c>
      <c r="AC7" s="19" t="s">
        <v>66</v>
      </c>
      <c r="AD7" s="19" t="s">
        <v>118</v>
      </c>
      <c r="AE7" s="19" t="s">
        <v>119</v>
      </c>
      <c r="AF7" s="19" t="s">
        <v>61</v>
      </c>
      <c r="AG7" s="19" t="s">
        <v>61</v>
      </c>
      <c r="AH7" s="19" t="s">
        <v>118</v>
      </c>
      <c r="AI7" s="19" t="s">
        <v>120</v>
      </c>
      <c r="AJ7" s="19" t="s">
        <v>121</v>
      </c>
      <c r="AK7" s="19" t="s">
        <v>122</v>
      </c>
      <c r="AL7" s="19" t="s">
        <v>123</v>
      </c>
      <c r="AM7" s="19" t="s">
        <v>124</v>
      </c>
      <c r="AN7" s="19" t="s">
        <v>74</v>
      </c>
      <c r="AO7" s="19" t="s">
        <v>113</v>
      </c>
      <c r="AP7" s="19" t="s">
        <v>61</v>
      </c>
      <c r="AQ7" s="19" t="s">
        <v>61</v>
      </c>
      <c r="AR7" s="19" t="s">
        <v>114</v>
      </c>
      <c r="AS7" s="19" t="s">
        <v>125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126</v>
      </c>
      <c r="B8" s="19" t="s">
        <v>127</v>
      </c>
      <c r="C8" s="19" t="s">
        <v>57</v>
      </c>
      <c r="D8" s="19" t="s">
        <v>102</v>
      </c>
      <c r="E8" s="19" t="s">
        <v>128</v>
      </c>
      <c r="F8" s="20">
        <v>1.0</v>
      </c>
      <c r="G8" s="20">
        <v>31824.0</v>
      </c>
      <c r="H8" s="20">
        <v>11850.0</v>
      </c>
      <c r="I8" s="20">
        <v>-6555.0</v>
      </c>
      <c r="J8" s="20">
        <v>-11850.0</v>
      </c>
      <c r="K8" s="20" t="s">
        <v>60</v>
      </c>
      <c r="L8" s="20">
        <v>25269.0</v>
      </c>
      <c r="M8" s="19" t="s">
        <v>61</v>
      </c>
      <c r="N8" s="19" t="str">
        <f t="shared" si="1"/>
        <v>Lonchera Porta Comida Electrica Practica Segura + Cuchara Color Blanco 110v/220v </v>
      </c>
      <c r="O8" s="19" t="str">
        <f t="shared" si="2"/>
        <v>Lonchera Porta Comida Electrica Practica Segura + Cuchara Color Blanco 110v/220v</v>
      </c>
      <c r="P8" s="19">
        <f>VLOOKUP(O8,YOVANI!B:D,3,0)</f>
        <v>21000</v>
      </c>
      <c r="Q8" s="19">
        <f t="shared" si="3"/>
        <v>21000</v>
      </c>
      <c r="R8" s="19"/>
      <c r="S8" s="19">
        <v>1000.0</v>
      </c>
      <c r="T8" s="19">
        <f t="shared" si="4"/>
        <v>3269</v>
      </c>
      <c r="U8" s="19">
        <f t="shared" si="5"/>
        <v>3269</v>
      </c>
      <c r="V8" s="21">
        <f t="shared" si="6"/>
        <v>0.1556666667</v>
      </c>
      <c r="W8" s="19" t="s">
        <v>129</v>
      </c>
      <c r="X8" s="19" t="s">
        <v>130</v>
      </c>
      <c r="Y8" s="19" t="s">
        <v>131</v>
      </c>
      <c r="Z8" s="19" t="s">
        <v>61</v>
      </c>
      <c r="AA8" s="20">
        <v>31824.0</v>
      </c>
      <c r="AB8" s="20" t="s">
        <v>65</v>
      </c>
      <c r="AC8" s="19" t="s">
        <v>66</v>
      </c>
      <c r="AD8" s="19" t="s">
        <v>132</v>
      </c>
      <c r="AE8" s="19" t="s">
        <v>133</v>
      </c>
      <c r="AF8" s="19" t="s">
        <v>61</v>
      </c>
      <c r="AG8" s="19" t="s">
        <v>61</v>
      </c>
      <c r="AH8" s="19" t="s">
        <v>132</v>
      </c>
      <c r="AI8" s="19" t="s">
        <v>134</v>
      </c>
      <c r="AJ8" s="19" t="s">
        <v>135</v>
      </c>
      <c r="AK8" s="19" t="s">
        <v>136</v>
      </c>
      <c r="AL8" s="19" t="s">
        <v>137</v>
      </c>
      <c r="AM8" s="19" t="s">
        <v>61</v>
      </c>
      <c r="AN8" s="19" t="s">
        <v>74</v>
      </c>
      <c r="AO8" s="19" t="s">
        <v>113</v>
      </c>
      <c r="AP8" s="19" t="s">
        <v>61</v>
      </c>
      <c r="AQ8" s="19" t="s">
        <v>61</v>
      </c>
      <c r="AR8" s="19" t="s">
        <v>114</v>
      </c>
      <c r="AS8" s="19" t="s">
        <v>138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139</v>
      </c>
      <c r="B9" s="19" t="s">
        <v>140</v>
      </c>
      <c r="C9" s="19" t="s">
        <v>57</v>
      </c>
      <c r="D9" s="19" t="s">
        <v>102</v>
      </c>
      <c r="E9" s="19" t="s">
        <v>59</v>
      </c>
      <c r="F9" s="20">
        <v>1.0</v>
      </c>
      <c r="G9" s="20">
        <v>59900.0</v>
      </c>
      <c r="H9" s="20">
        <v>9800.0</v>
      </c>
      <c r="I9" s="20">
        <v>-8522.06</v>
      </c>
      <c r="J9" s="20">
        <v>-9800.0</v>
      </c>
      <c r="K9" s="20" t="s">
        <v>60</v>
      </c>
      <c r="L9" s="20">
        <v>51377.94</v>
      </c>
      <c r="M9" s="19" t="s">
        <v>61</v>
      </c>
      <c r="N9" s="19" t="str">
        <f t="shared" si="1"/>
        <v>Set Escoba Y RecogedorColor : Gris oscuro</v>
      </c>
      <c r="O9" s="19" t="str">
        <f t="shared" si="2"/>
        <v>Set Escoba Y RecogedorColor : Gris oscuro</v>
      </c>
      <c r="P9" s="19">
        <f>VLOOKUP(O9,YOVANI!B:D,3,0)</f>
        <v>40000</v>
      </c>
      <c r="Q9" s="19">
        <f t="shared" si="3"/>
        <v>40000</v>
      </c>
      <c r="R9" s="19"/>
      <c r="S9" s="19">
        <v>1000.0</v>
      </c>
      <c r="T9" s="19">
        <f t="shared" si="4"/>
        <v>10377.94</v>
      </c>
      <c r="U9" s="19">
        <f t="shared" si="5"/>
        <v>10377.94</v>
      </c>
      <c r="V9" s="21">
        <f t="shared" si="6"/>
        <v>0.2594485</v>
      </c>
      <c r="W9" s="19" t="s">
        <v>141</v>
      </c>
      <c r="X9" s="19" t="s">
        <v>142</v>
      </c>
      <c r="Y9" s="19" t="s">
        <v>143</v>
      </c>
      <c r="Z9" s="19" t="s">
        <v>144</v>
      </c>
      <c r="AA9" s="20">
        <v>59900.0</v>
      </c>
      <c r="AB9" s="20" t="s">
        <v>65</v>
      </c>
      <c r="AC9" s="19" t="s">
        <v>66</v>
      </c>
      <c r="AD9" s="19" t="s">
        <v>145</v>
      </c>
      <c r="AE9" s="19" t="s">
        <v>146</v>
      </c>
      <c r="AF9" s="19" t="s">
        <v>61</v>
      </c>
      <c r="AG9" s="19" t="s">
        <v>61</v>
      </c>
      <c r="AH9" s="19" t="s">
        <v>145</v>
      </c>
      <c r="AI9" s="19" t="s">
        <v>147</v>
      </c>
      <c r="AJ9" s="19" t="s">
        <v>148</v>
      </c>
      <c r="AK9" s="19" t="s">
        <v>149</v>
      </c>
      <c r="AL9" s="19" t="s">
        <v>150</v>
      </c>
      <c r="AM9" s="19" t="s">
        <v>151</v>
      </c>
      <c r="AN9" s="19" t="s">
        <v>74</v>
      </c>
      <c r="AO9" s="19" t="s">
        <v>113</v>
      </c>
      <c r="AP9" s="19" t="s">
        <v>61</v>
      </c>
      <c r="AQ9" s="19" t="s">
        <v>61</v>
      </c>
      <c r="AR9" s="19" t="s">
        <v>114</v>
      </c>
      <c r="AS9" s="19" t="s">
        <v>152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153</v>
      </c>
      <c r="B10" s="19" t="s">
        <v>154</v>
      </c>
      <c r="C10" s="19" t="s">
        <v>57</v>
      </c>
      <c r="D10" s="19" t="s">
        <v>102</v>
      </c>
      <c r="E10" s="19" t="s">
        <v>59</v>
      </c>
      <c r="F10" s="20">
        <v>1.0</v>
      </c>
      <c r="G10" s="20">
        <v>25900.0</v>
      </c>
      <c r="H10" s="20">
        <v>11550.0</v>
      </c>
      <c r="I10" s="20">
        <v>-6503.0</v>
      </c>
      <c r="J10" s="20">
        <v>-11550.0</v>
      </c>
      <c r="K10" s="20" t="s">
        <v>60</v>
      </c>
      <c r="L10" s="20">
        <v>19397.0</v>
      </c>
      <c r="M10" s="19" t="s">
        <v>61</v>
      </c>
      <c r="N10" s="19" t="str">
        <f t="shared" si="1"/>
        <v>Maquina Patillera Barbera Recargable Portatil Geemy 4 GuiasColor : Dorado</v>
      </c>
      <c r="O10" s="19" t="str">
        <f t="shared" si="2"/>
        <v>Maquina Patillera Barbera Recargable Portatil Geemy 4 GuiasColor : Dorado</v>
      </c>
      <c r="P10" s="19">
        <f>VLOOKUP(O10,YOVANI!B:D,3,0)</f>
        <v>17000</v>
      </c>
      <c r="Q10" s="19">
        <f t="shared" si="3"/>
        <v>17000</v>
      </c>
      <c r="R10" s="19"/>
      <c r="S10" s="19">
        <v>1000.0</v>
      </c>
      <c r="T10" s="19">
        <f t="shared" si="4"/>
        <v>1397</v>
      </c>
      <c r="U10" s="19">
        <f t="shared" si="5"/>
        <v>1397</v>
      </c>
      <c r="V10" s="21">
        <f t="shared" si="6"/>
        <v>0.08217647059</v>
      </c>
      <c r="W10" s="19" t="s">
        <v>155</v>
      </c>
      <c r="X10" s="19" t="s">
        <v>156</v>
      </c>
      <c r="Y10" s="19" t="s">
        <v>157</v>
      </c>
      <c r="Z10" s="19" t="s">
        <v>158</v>
      </c>
      <c r="AA10" s="20">
        <v>25900.0</v>
      </c>
      <c r="AB10" s="20" t="s">
        <v>65</v>
      </c>
      <c r="AC10" s="19" t="s">
        <v>66</v>
      </c>
      <c r="AD10" s="19" t="s">
        <v>159</v>
      </c>
      <c r="AE10" s="19" t="s">
        <v>160</v>
      </c>
      <c r="AF10" s="19" t="s">
        <v>61</v>
      </c>
      <c r="AG10" s="19" t="s">
        <v>61</v>
      </c>
      <c r="AH10" s="19" t="s">
        <v>159</v>
      </c>
      <c r="AI10" s="19" t="s">
        <v>161</v>
      </c>
      <c r="AJ10" s="19" t="s">
        <v>162</v>
      </c>
      <c r="AK10" s="19" t="s">
        <v>163</v>
      </c>
      <c r="AL10" s="19" t="s">
        <v>164</v>
      </c>
      <c r="AM10" s="19" t="s">
        <v>165</v>
      </c>
      <c r="AN10" s="19" t="s">
        <v>74</v>
      </c>
      <c r="AO10" s="19" t="s">
        <v>113</v>
      </c>
      <c r="AP10" s="19" t="s">
        <v>61</v>
      </c>
      <c r="AQ10" s="19" t="s">
        <v>61</v>
      </c>
      <c r="AR10" s="19" t="s">
        <v>114</v>
      </c>
      <c r="AS10" s="19" t="s">
        <v>166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167</v>
      </c>
      <c r="B11" s="19" t="s">
        <v>168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81990.0</v>
      </c>
      <c r="H11" s="20">
        <v>9900.0</v>
      </c>
      <c r="I11" s="20">
        <v>-18616.77</v>
      </c>
      <c r="J11" s="20" t="s">
        <v>60</v>
      </c>
      <c r="K11" s="20" t="s">
        <v>60</v>
      </c>
      <c r="L11" s="20">
        <v>73273.23</v>
      </c>
      <c r="M11" s="19" t="s">
        <v>61</v>
      </c>
      <c r="N11" s="19" t="str">
        <f t="shared" si="1"/>
        <v>Kit Combo Mochila Escolar Kawaii 4 Piezas Estilo CoreanoDiseño de la tela : Azul</v>
      </c>
      <c r="O11" s="19" t="str">
        <f t="shared" si="2"/>
        <v>Kit Combo Mochila Escolar Kawaii 4 Piezas Estilo CoreanoDiseño de la tela : Azul</v>
      </c>
      <c r="P11" s="19">
        <f>VLOOKUP(O11,YOVANI!B:D,3,0)</f>
        <v>0</v>
      </c>
      <c r="Q11" s="19">
        <f t="shared" si="3"/>
        <v>0</v>
      </c>
      <c r="R11" s="19"/>
      <c r="S11" s="22">
        <v>0.0</v>
      </c>
      <c r="T11" s="22">
        <v>0.0</v>
      </c>
      <c r="U11" s="22">
        <v>0.0</v>
      </c>
      <c r="V11" s="23">
        <v>0.0</v>
      </c>
      <c r="W11" s="19" t="s">
        <v>169</v>
      </c>
      <c r="X11" s="19" t="s">
        <v>170</v>
      </c>
      <c r="Y11" s="19" t="s">
        <v>171</v>
      </c>
      <c r="Z11" s="19" t="s">
        <v>172</v>
      </c>
      <c r="AA11" s="20">
        <v>81990.0</v>
      </c>
      <c r="AB11" s="20" t="s">
        <v>65</v>
      </c>
      <c r="AC11" s="19" t="s">
        <v>66</v>
      </c>
      <c r="AD11" s="19" t="s">
        <v>173</v>
      </c>
      <c r="AE11" s="19" t="s">
        <v>174</v>
      </c>
      <c r="AF11" s="19" t="s">
        <v>61</v>
      </c>
      <c r="AG11" s="19" t="s">
        <v>61</v>
      </c>
      <c r="AH11" s="19" t="s">
        <v>173</v>
      </c>
      <c r="AI11" s="19" t="s">
        <v>175</v>
      </c>
      <c r="AJ11" s="19" t="s">
        <v>176</v>
      </c>
      <c r="AK11" s="19" t="s">
        <v>177</v>
      </c>
      <c r="AL11" s="19" t="s">
        <v>72</v>
      </c>
      <c r="AM11" s="19" t="s">
        <v>178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179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180</v>
      </c>
      <c r="B12" s="19" t="s">
        <v>181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47315.0</v>
      </c>
      <c r="H12" s="20">
        <v>8900.0</v>
      </c>
      <c r="I12" s="20">
        <v>-9267.33</v>
      </c>
      <c r="J12" s="20" t="s">
        <v>60</v>
      </c>
      <c r="K12" s="20" t="s">
        <v>60</v>
      </c>
      <c r="L12" s="20">
        <v>46947.67</v>
      </c>
      <c r="M12" s="19" t="s">
        <v>61</v>
      </c>
      <c r="N12" s="19" t="str">
        <f t="shared" si="1"/>
        <v>Audífonos De Diadema Mario Bros Con Bluetooth Niño Color Rojo Color De La Luz Azul </v>
      </c>
      <c r="O12" s="19" t="str">
        <f t="shared" si="2"/>
        <v>Audífonos De Diadema Mario Bros Con Bluetooth Niño Color Rojo Color De La Luz Azul</v>
      </c>
      <c r="P12" s="19">
        <f>VLOOKUP(O12,YOVANI!B:D,3,0)</f>
        <v>30000</v>
      </c>
      <c r="Q12" s="19">
        <f t="shared" si="3"/>
        <v>30000</v>
      </c>
      <c r="R12" s="19"/>
      <c r="S12" s="19">
        <v>1000.0</v>
      </c>
      <c r="T12" s="19">
        <f t="shared" ref="T12:T19" si="7">L12-Q12-R12-S12</f>
        <v>15947.67</v>
      </c>
      <c r="U12" s="19">
        <f t="shared" ref="U12:U23" si="8">T12/F12</f>
        <v>15947.67</v>
      </c>
      <c r="V12" s="21">
        <f t="shared" ref="V12:V19" si="9">T12/Q12</f>
        <v>0.531589</v>
      </c>
      <c r="W12" s="19" t="s">
        <v>182</v>
      </c>
      <c r="X12" s="19" t="s">
        <v>183</v>
      </c>
      <c r="Y12" s="19" t="s">
        <v>184</v>
      </c>
      <c r="Z12" s="19" t="s">
        <v>61</v>
      </c>
      <c r="AA12" s="20">
        <v>47315.0</v>
      </c>
      <c r="AB12" s="20" t="s">
        <v>65</v>
      </c>
      <c r="AC12" s="19" t="s">
        <v>66</v>
      </c>
      <c r="AD12" s="19" t="s">
        <v>185</v>
      </c>
      <c r="AE12" s="19" t="s">
        <v>186</v>
      </c>
      <c r="AF12" s="19" t="s">
        <v>61</v>
      </c>
      <c r="AG12" s="19" t="s">
        <v>61</v>
      </c>
      <c r="AH12" s="19" t="s">
        <v>185</v>
      </c>
      <c r="AI12" s="19" t="s">
        <v>187</v>
      </c>
      <c r="AJ12" s="19" t="s">
        <v>188</v>
      </c>
      <c r="AK12" s="19" t="s">
        <v>189</v>
      </c>
      <c r="AL12" s="19" t="s">
        <v>72</v>
      </c>
      <c r="AM12" s="19" t="s">
        <v>190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192</v>
      </c>
      <c r="B13" s="19" t="s">
        <v>193</v>
      </c>
      <c r="C13" s="19" t="s">
        <v>57</v>
      </c>
      <c r="D13" s="19" t="s">
        <v>58</v>
      </c>
      <c r="E13" s="19" t="s">
        <v>59</v>
      </c>
      <c r="F13" s="20">
        <v>2.0</v>
      </c>
      <c r="G13" s="20">
        <v>43648.0</v>
      </c>
      <c r="H13" s="20">
        <v>11500.0</v>
      </c>
      <c r="I13" s="20">
        <v>-11184.0</v>
      </c>
      <c r="J13" s="20" t="s">
        <v>60</v>
      </c>
      <c r="K13" s="20" t="s">
        <v>60</v>
      </c>
      <c r="L13" s="20">
        <v>43964.0</v>
      </c>
      <c r="M13" s="19" t="s">
        <v>61</v>
      </c>
      <c r="N13" s="19" t="str">
        <f t="shared" si="1"/>
        <v>Rizador De Pelo Sin Calor Para Cabello Largo Diadema Ondas </v>
      </c>
      <c r="O13" s="19" t="str">
        <f t="shared" si="2"/>
        <v>Rizador De Pelo Sin Calor Para Cabello Largo Diadema Ondas</v>
      </c>
      <c r="P13" s="19">
        <f>VLOOKUP(O13,YOVANI!B:D,3,0)</f>
        <v>12000</v>
      </c>
      <c r="Q13" s="19">
        <f t="shared" si="3"/>
        <v>24000</v>
      </c>
      <c r="R13" s="19"/>
      <c r="S13" s="19">
        <v>1000.0</v>
      </c>
      <c r="T13" s="19">
        <f t="shared" si="7"/>
        <v>18964</v>
      </c>
      <c r="U13" s="19">
        <f t="shared" si="8"/>
        <v>9482</v>
      </c>
      <c r="V13" s="21">
        <f t="shared" si="9"/>
        <v>0.7901666667</v>
      </c>
      <c r="W13" s="19" t="s">
        <v>62</v>
      </c>
      <c r="X13" s="19" t="s">
        <v>63</v>
      </c>
      <c r="Y13" s="19" t="s">
        <v>64</v>
      </c>
      <c r="Z13" s="19" t="s">
        <v>61</v>
      </c>
      <c r="AA13" s="20">
        <v>21824.0</v>
      </c>
      <c r="AB13" s="20" t="s">
        <v>65</v>
      </c>
      <c r="AC13" s="19" t="s">
        <v>66</v>
      </c>
      <c r="AD13" s="19" t="s">
        <v>194</v>
      </c>
      <c r="AE13" s="19" t="s">
        <v>195</v>
      </c>
      <c r="AF13" s="19" t="s">
        <v>61</v>
      </c>
      <c r="AG13" s="19" t="s">
        <v>61</v>
      </c>
      <c r="AH13" s="19" t="s">
        <v>194</v>
      </c>
      <c r="AI13" s="19" t="s">
        <v>196</v>
      </c>
      <c r="AJ13" s="19" t="s">
        <v>197</v>
      </c>
      <c r="AK13" s="19" t="s">
        <v>71</v>
      </c>
      <c r="AL13" s="19" t="s">
        <v>72</v>
      </c>
      <c r="AM13" s="19" t="s">
        <v>73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198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199</v>
      </c>
      <c r="B14" s="19" t="s">
        <v>200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31078.0</v>
      </c>
      <c r="H14" s="20">
        <v>9900.0</v>
      </c>
      <c r="I14" s="20">
        <v>-7159.52</v>
      </c>
      <c r="J14" s="20" t="s">
        <v>60</v>
      </c>
      <c r="K14" s="20" t="s">
        <v>60</v>
      </c>
      <c r="L14" s="20">
        <v>33818.48</v>
      </c>
      <c r="M14" s="19" t="s">
        <v>61</v>
      </c>
      <c r="N14" s="19" t="str">
        <f t="shared" si="1"/>
        <v>Picador De Verduras Y Frutas Multifuncional Brava Spring </v>
      </c>
      <c r="O14" s="19" t="str">
        <f t="shared" si="2"/>
        <v>Picador De Verduras Y Frutas Multifuncional Brava Spring</v>
      </c>
      <c r="P14" s="19">
        <f>VLOOKUP(O14,YOVANI!B:D,3,0)</f>
        <v>22000</v>
      </c>
      <c r="Q14" s="19">
        <f t="shared" si="3"/>
        <v>22000</v>
      </c>
      <c r="R14" s="19"/>
      <c r="S14" s="19">
        <v>1000.0</v>
      </c>
      <c r="T14" s="19">
        <f t="shared" si="7"/>
        <v>10818.48</v>
      </c>
      <c r="U14" s="19">
        <f t="shared" si="8"/>
        <v>10818.48</v>
      </c>
      <c r="V14" s="21">
        <f t="shared" si="9"/>
        <v>0.4917490909</v>
      </c>
      <c r="W14" s="19" t="s">
        <v>201</v>
      </c>
      <c r="X14" s="19" t="s">
        <v>202</v>
      </c>
      <c r="Y14" s="19" t="s">
        <v>203</v>
      </c>
      <c r="Z14" s="19" t="s">
        <v>61</v>
      </c>
      <c r="AA14" s="20">
        <v>31078.0</v>
      </c>
      <c r="AB14" s="20" t="s">
        <v>65</v>
      </c>
      <c r="AC14" s="19" t="s">
        <v>66</v>
      </c>
      <c r="AD14" s="19" t="s">
        <v>204</v>
      </c>
      <c r="AE14" s="19" t="s">
        <v>205</v>
      </c>
      <c r="AF14" s="19" t="s">
        <v>61</v>
      </c>
      <c r="AG14" s="19" t="s">
        <v>61</v>
      </c>
      <c r="AH14" s="19" t="s">
        <v>204</v>
      </c>
      <c r="AI14" s="19" t="s">
        <v>206</v>
      </c>
      <c r="AJ14" s="19" t="s">
        <v>207</v>
      </c>
      <c r="AK14" s="19" t="s">
        <v>177</v>
      </c>
      <c r="AL14" s="19" t="s">
        <v>72</v>
      </c>
      <c r="AM14" s="19" t="s">
        <v>208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210</v>
      </c>
      <c r="B15" s="19" t="s">
        <v>211</v>
      </c>
      <c r="C15" s="19" t="s">
        <v>57</v>
      </c>
      <c r="D15" s="19" t="s">
        <v>102</v>
      </c>
      <c r="E15" s="19" t="s">
        <v>59</v>
      </c>
      <c r="F15" s="20">
        <v>1.0</v>
      </c>
      <c r="G15" s="20">
        <v>31078.0</v>
      </c>
      <c r="H15" s="20">
        <v>9900.0</v>
      </c>
      <c r="I15" s="20">
        <v>-7235.32</v>
      </c>
      <c r="J15" s="20">
        <v>-9900.0</v>
      </c>
      <c r="K15" s="20" t="s">
        <v>60</v>
      </c>
      <c r="L15" s="20">
        <v>23842.68</v>
      </c>
      <c r="M15" s="19" t="s">
        <v>61</v>
      </c>
      <c r="N15" s="19" t="str">
        <f t="shared" si="1"/>
        <v>Picador De Verduras Y Frutas Multifuncional Brava Spring </v>
      </c>
      <c r="O15" s="19" t="str">
        <f t="shared" si="2"/>
        <v>Picador De Verduras Y Frutas Multifuncional Brava Spring</v>
      </c>
      <c r="P15" s="19">
        <f>VLOOKUP(O15,YOVANI!B:D,3,0)</f>
        <v>22000</v>
      </c>
      <c r="Q15" s="19">
        <f t="shared" si="3"/>
        <v>22000</v>
      </c>
      <c r="R15" s="19"/>
      <c r="S15" s="19">
        <v>1000.0</v>
      </c>
      <c r="T15" s="19">
        <f t="shared" si="7"/>
        <v>842.68</v>
      </c>
      <c r="U15" s="19">
        <f t="shared" si="8"/>
        <v>842.68</v>
      </c>
      <c r="V15" s="21">
        <f t="shared" si="9"/>
        <v>0.03830363636</v>
      </c>
      <c r="W15" s="19" t="s">
        <v>201</v>
      </c>
      <c r="X15" s="19" t="s">
        <v>202</v>
      </c>
      <c r="Y15" s="19" t="s">
        <v>203</v>
      </c>
      <c r="Z15" s="19" t="s">
        <v>61</v>
      </c>
      <c r="AA15" s="20">
        <v>31078.0</v>
      </c>
      <c r="AB15" s="20" t="s">
        <v>65</v>
      </c>
      <c r="AC15" s="19" t="s">
        <v>66</v>
      </c>
      <c r="AD15" s="19" t="s">
        <v>212</v>
      </c>
      <c r="AE15" s="19" t="s">
        <v>213</v>
      </c>
      <c r="AF15" s="19" t="s">
        <v>61</v>
      </c>
      <c r="AG15" s="19" t="s">
        <v>61</v>
      </c>
      <c r="AH15" s="19" t="s">
        <v>212</v>
      </c>
      <c r="AI15" s="19" t="s">
        <v>214</v>
      </c>
      <c r="AJ15" s="19" t="s">
        <v>215</v>
      </c>
      <c r="AK15" s="19" t="s">
        <v>163</v>
      </c>
      <c r="AL15" s="19" t="s">
        <v>164</v>
      </c>
      <c r="AM15" s="19" t="s">
        <v>216</v>
      </c>
      <c r="AN15" s="19" t="s">
        <v>74</v>
      </c>
      <c r="AO15" s="19" t="s">
        <v>113</v>
      </c>
      <c r="AP15" s="19" t="s">
        <v>61</v>
      </c>
      <c r="AQ15" s="19" t="s">
        <v>61</v>
      </c>
      <c r="AR15" s="19" t="s">
        <v>114</v>
      </c>
      <c r="AS15" s="19" t="s">
        <v>217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218</v>
      </c>
      <c r="B16" s="19" t="s">
        <v>219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21824.0</v>
      </c>
      <c r="H16" s="20">
        <v>8900.0</v>
      </c>
      <c r="I16" s="20">
        <v>-5592.0</v>
      </c>
      <c r="J16" s="20" t="s">
        <v>60</v>
      </c>
      <c r="K16" s="20" t="s">
        <v>60</v>
      </c>
      <c r="L16" s="20">
        <v>25132.0</v>
      </c>
      <c r="M16" s="19" t="s">
        <v>61</v>
      </c>
      <c r="N16" s="19" t="str">
        <f t="shared" si="1"/>
        <v>Rizador De Pelo Sin Calor Para Cabello Largo Diadema Ondas </v>
      </c>
      <c r="O16" s="19" t="str">
        <f t="shared" si="2"/>
        <v>Rizador De Pelo Sin Calor Para Cabello Largo Diadema Ondas</v>
      </c>
      <c r="P16" s="19">
        <f>VLOOKUP(O16,YOVANI!B:D,3,0)</f>
        <v>12000</v>
      </c>
      <c r="Q16" s="19">
        <f t="shared" si="3"/>
        <v>12000</v>
      </c>
      <c r="R16" s="19"/>
      <c r="S16" s="19">
        <v>1000.0</v>
      </c>
      <c r="T16" s="19">
        <f t="shared" si="7"/>
        <v>12132</v>
      </c>
      <c r="U16" s="19">
        <f t="shared" si="8"/>
        <v>12132</v>
      </c>
      <c r="V16" s="21">
        <f t="shared" si="9"/>
        <v>1.011</v>
      </c>
      <c r="W16" s="19" t="s">
        <v>62</v>
      </c>
      <c r="X16" s="19" t="s">
        <v>63</v>
      </c>
      <c r="Y16" s="19" t="s">
        <v>64</v>
      </c>
      <c r="Z16" s="19" t="s">
        <v>61</v>
      </c>
      <c r="AA16" s="20">
        <v>21824.0</v>
      </c>
      <c r="AB16" s="20" t="s">
        <v>65</v>
      </c>
      <c r="AC16" s="19" t="s">
        <v>66</v>
      </c>
      <c r="AD16" s="19" t="s">
        <v>220</v>
      </c>
      <c r="AE16" s="19" t="s">
        <v>221</v>
      </c>
      <c r="AF16" s="19" t="s">
        <v>61</v>
      </c>
      <c r="AG16" s="19" t="s">
        <v>61</v>
      </c>
      <c r="AH16" s="19" t="s">
        <v>220</v>
      </c>
      <c r="AI16" s="19" t="s">
        <v>222</v>
      </c>
      <c r="AJ16" s="19" t="s">
        <v>223</v>
      </c>
      <c r="AK16" s="19" t="s">
        <v>224</v>
      </c>
      <c r="AL16" s="19" t="s">
        <v>72</v>
      </c>
      <c r="AM16" s="19" t="s">
        <v>225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226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227</v>
      </c>
      <c r="B17" s="19" t="s">
        <v>228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122900.0</v>
      </c>
      <c r="H17" s="20">
        <v>1980.0</v>
      </c>
      <c r="I17" s="20">
        <v>-12290.0</v>
      </c>
      <c r="J17" s="20" t="s">
        <v>60</v>
      </c>
      <c r="K17" s="20" t="s">
        <v>60</v>
      </c>
      <c r="L17" s="20">
        <v>112590.0</v>
      </c>
      <c r="M17" s="19" t="s">
        <v>61</v>
      </c>
      <c r="N17" s="19" t="str">
        <f t="shared" si="1"/>
        <v>Video Beam Proyector Mini Led Hdmi Yg300 60 Pulgadas </v>
      </c>
      <c r="O17" s="19" t="str">
        <f t="shared" si="2"/>
        <v>Video Beam Proyector Mini Led Hdmi Yg300 60 Pulgadas</v>
      </c>
      <c r="P17" s="19">
        <f>VLOOKUP(O17,YOVANI!B:D,3,0)</f>
        <v>85000</v>
      </c>
      <c r="Q17" s="19">
        <f t="shared" si="3"/>
        <v>85000</v>
      </c>
      <c r="R17" s="19"/>
      <c r="S17" s="19">
        <v>1000.0</v>
      </c>
      <c r="T17" s="19">
        <f t="shared" si="7"/>
        <v>26590</v>
      </c>
      <c r="U17" s="19">
        <f t="shared" si="8"/>
        <v>26590</v>
      </c>
      <c r="V17" s="21">
        <f t="shared" si="9"/>
        <v>0.3128235294</v>
      </c>
      <c r="W17" s="19" t="s">
        <v>229</v>
      </c>
      <c r="X17" s="19" t="s">
        <v>230</v>
      </c>
      <c r="Y17" s="19" t="s">
        <v>231</v>
      </c>
      <c r="Z17" s="19" t="s">
        <v>61</v>
      </c>
      <c r="AA17" s="20">
        <v>122900.0</v>
      </c>
      <c r="AB17" s="20" t="s">
        <v>65</v>
      </c>
      <c r="AC17" s="19" t="s">
        <v>66</v>
      </c>
      <c r="AD17" s="19" t="s">
        <v>232</v>
      </c>
      <c r="AE17" s="19" t="s">
        <v>233</v>
      </c>
      <c r="AF17" s="19" t="s">
        <v>61</v>
      </c>
      <c r="AG17" s="19" t="s">
        <v>61</v>
      </c>
      <c r="AH17" s="19" t="s">
        <v>232</v>
      </c>
      <c r="AI17" s="19" t="s">
        <v>234</v>
      </c>
      <c r="AJ17" s="19" t="s">
        <v>235</v>
      </c>
      <c r="AK17" s="19" t="s">
        <v>236</v>
      </c>
      <c r="AL17" s="19" t="s">
        <v>72</v>
      </c>
      <c r="AM17" s="19" t="s">
        <v>237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238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239</v>
      </c>
      <c r="B18" s="19" t="s">
        <v>240</v>
      </c>
      <c r="C18" s="19" t="s">
        <v>57</v>
      </c>
      <c r="D18" s="19" t="s">
        <v>58</v>
      </c>
      <c r="E18" s="19" t="s">
        <v>128</v>
      </c>
      <c r="F18" s="20">
        <v>1.0</v>
      </c>
      <c r="G18" s="20">
        <v>26900.0</v>
      </c>
      <c r="H18" s="20">
        <v>11500.0</v>
      </c>
      <c r="I18" s="20">
        <v>-6265.48</v>
      </c>
      <c r="J18" s="20" t="s">
        <v>60</v>
      </c>
      <c r="K18" s="20" t="s">
        <v>60</v>
      </c>
      <c r="L18" s="20">
        <v>32134.52</v>
      </c>
      <c r="M18" s="19" t="s">
        <v>61</v>
      </c>
      <c r="N18" s="19" t="str">
        <f t="shared" si="1"/>
        <v>Porta Cepillo Con Esterilizador Uv Y Dispensador AutomáticoColor : Blanco</v>
      </c>
      <c r="O18" s="19" t="str">
        <f t="shared" si="2"/>
        <v>Porta Cepillo Con Esterilizador Uv Y Dispensador AutomáticoColor : Blanco</v>
      </c>
      <c r="P18" s="19">
        <f>VLOOKUP(O18,YOVANI!B:D,3,0)</f>
        <v>14000</v>
      </c>
      <c r="Q18" s="19">
        <f t="shared" si="3"/>
        <v>14000</v>
      </c>
      <c r="R18" s="19"/>
      <c r="S18" s="19">
        <v>1000.0</v>
      </c>
      <c r="T18" s="19">
        <f t="shared" si="7"/>
        <v>17134.52</v>
      </c>
      <c r="U18" s="19">
        <f t="shared" si="8"/>
        <v>17134.52</v>
      </c>
      <c r="V18" s="21">
        <f t="shared" si="9"/>
        <v>1.223894286</v>
      </c>
      <c r="W18" s="19" t="s">
        <v>241</v>
      </c>
      <c r="X18" s="19" t="s">
        <v>242</v>
      </c>
      <c r="Y18" s="19" t="s">
        <v>243</v>
      </c>
      <c r="Z18" s="19" t="s">
        <v>83</v>
      </c>
      <c r="AA18" s="20">
        <v>26900.0</v>
      </c>
      <c r="AB18" s="20" t="s">
        <v>65</v>
      </c>
      <c r="AC18" s="19" t="s">
        <v>66</v>
      </c>
      <c r="AD18" s="19" t="s">
        <v>244</v>
      </c>
      <c r="AE18" s="19" t="s">
        <v>245</v>
      </c>
      <c r="AF18" s="19" t="s">
        <v>61</v>
      </c>
      <c r="AG18" s="19" t="s">
        <v>61</v>
      </c>
      <c r="AH18" s="19" t="s">
        <v>244</v>
      </c>
      <c r="AI18" s="19" t="s">
        <v>246</v>
      </c>
      <c r="AJ18" s="19" t="s">
        <v>247</v>
      </c>
      <c r="AK18" s="19" t="s">
        <v>71</v>
      </c>
      <c r="AL18" s="19" t="s">
        <v>72</v>
      </c>
      <c r="AM18" s="19" t="s">
        <v>248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249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24" t="s">
        <v>250</v>
      </c>
      <c r="B19" s="25" t="s">
        <v>251</v>
      </c>
      <c r="C19" s="25" t="s">
        <v>252</v>
      </c>
      <c r="D19" s="25" t="s">
        <v>61</v>
      </c>
      <c r="E19" s="25" t="s">
        <v>61</v>
      </c>
      <c r="F19" s="26" t="s">
        <v>60</v>
      </c>
      <c r="G19" s="26">
        <v>94700.0</v>
      </c>
      <c r="H19" s="26">
        <v>9900.0</v>
      </c>
      <c r="I19" s="26">
        <v>-21108.5</v>
      </c>
      <c r="J19" s="26" t="s">
        <v>60</v>
      </c>
      <c r="K19" s="26" t="s">
        <v>60</v>
      </c>
      <c r="L19" s="26">
        <v>83491.5</v>
      </c>
      <c r="M19" s="25" t="s">
        <v>61</v>
      </c>
      <c r="N19" s="19" t="str">
        <f t="shared" si="1"/>
        <v>  </v>
      </c>
      <c r="O19" s="19" t="str">
        <f t="shared" si="2"/>
        <v/>
      </c>
      <c r="P19" s="19">
        <v>62000.0</v>
      </c>
      <c r="Q19" s="19">
        <v>62000.0</v>
      </c>
      <c r="R19" s="25"/>
      <c r="S19" s="19">
        <v>1000.0</v>
      </c>
      <c r="T19" s="19">
        <f t="shared" si="7"/>
        <v>20491.5</v>
      </c>
      <c r="U19" s="19" t="str">
        <f t="shared" si="8"/>
        <v>#DIV/0!</v>
      </c>
      <c r="V19" s="21">
        <f t="shared" si="9"/>
        <v>0.3305080645</v>
      </c>
      <c r="W19" s="25" t="s">
        <v>61</v>
      </c>
      <c r="X19" s="25" t="s">
        <v>61</v>
      </c>
      <c r="Y19" s="25" t="s">
        <v>61</v>
      </c>
      <c r="Z19" s="25" t="s">
        <v>61</v>
      </c>
      <c r="AA19" s="26" t="s">
        <v>60</v>
      </c>
      <c r="AB19" s="26" t="s">
        <v>61</v>
      </c>
      <c r="AC19" s="25" t="s">
        <v>66</v>
      </c>
      <c r="AD19" s="25" t="s">
        <v>253</v>
      </c>
      <c r="AE19" s="25" t="s">
        <v>254</v>
      </c>
      <c r="AF19" s="25" t="s">
        <v>61</v>
      </c>
      <c r="AG19" s="25" t="s">
        <v>61</v>
      </c>
      <c r="AH19" s="25" t="s">
        <v>253</v>
      </c>
      <c r="AI19" s="25" t="s">
        <v>255</v>
      </c>
      <c r="AJ19" s="25" t="s">
        <v>256</v>
      </c>
      <c r="AK19" s="25" t="s">
        <v>257</v>
      </c>
      <c r="AL19" s="25" t="s">
        <v>150</v>
      </c>
      <c r="AM19" s="25" t="s">
        <v>258</v>
      </c>
      <c r="AN19" s="25" t="s">
        <v>74</v>
      </c>
      <c r="AO19" s="25" t="s">
        <v>75</v>
      </c>
      <c r="AP19" s="25" t="s">
        <v>61</v>
      </c>
      <c r="AQ19" s="25" t="s">
        <v>61</v>
      </c>
      <c r="AR19" s="25" t="s">
        <v>76</v>
      </c>
      <c r="AS19" s="25" t="s">
        <v>259</v>
      </c>
      <c r="AT19" s="25" t="s">
        <v>61</v>
      </c>
      <c r="AU19" s="27" t="s">
        <v>61</v>
      </c>
      <c r="AV19" s="25" t="s">
        <v>61</v>
      </c>
      <c r="AW19" s="25" t="s">
        <v>61</v>
      </c>
      <c r="AX19" s="25" t="s">
        <v>61</v>
      </c>
      <c r="AY19" s="25" t="s">
        <v>61</v>
      </c>
      <c r="AZ19" s="25" t="s">
        <v>61</v>
      </c>
      <c r="BA19" s="25" t="s">
        <v>61</v>
      </c>
      <c r="BB19" s="27" t="s">
        <v>60</v>
      </c>
      <c r="BC19" s="25" t="s">
        <v>61</v>
      </c>
      <c r="BD19" s="25" t="s">
        <v>60</v>
      </c>
      <c r="BE19" s="25" t="s">
        <v>61</v>
      </c>
    </row>
    <row r="20">
      <c r="A20" s="28" t="s">
        <v>260</v>
      </c>
      <c r="B20" s="29" t="s">
        <v>251</v>
      </c>
      <c r="C20" s="29" t="s">
        <v>57</v>
      </c>
      <c r="D20" s="29" t="s">
        <v>58</v>
      </c>
      <c r="E20" s="29" t="s">
        <v>128</v>
      </c>
      <c r="F20" s="30">
        <v>1.0</v>
      </c>
      <c r="G20" s="30" t="s">
        <v>60</v>
      </c>
      <c r="H20" s="30" t="s">
        <v>60</v>
      </c>
      <c r="I20" s="30" t="s">
        <v>60</v>
      </c>
      <c r="J20" s="30" t="s">
        <v>60</v>
      </c>
      <c r="K20" s="30" t="s">
        <v>60</v>
      </c>
      <c r="L20" s="30" t="s">
        <v>60</v>
      </c>
      <c r="M20" s="29" t="s">
        <v>61</v>
      </c>
      <c r="N20" s="19" t="str">
        <f t="shared" si="1"/>
        <v>Mouse Inalambrico Optico Con Bateria Recargable Luces RgbColor : Negro</v>
      </c>
      <c r="O20" s="19" t="str">
        <f t="shared" si="2"/>
        <v>Mouse Inalambrico Optico Con Bateria Recargable Luces RgbColor : Negro</v>
      </c>
      <c r="P20" s="19">
        <v>0.0</v>
      </c>
      <c r="Q20" s="19">
        <f t="shared" ref="Q20:Q23" si="10">P20*F20</f>
        <v>0</v>
      </c>
      <c r="R20" s="29"/>
      <c r="S20" s="19">
        <v>0.0</v>
      </c>
      <c r="T20" s="19">
        <v>0.0</v>
      </c>
      <c r="U20" s="19">
        <f t="shared" si="8"/>
        <v>0</v>
      </c>
      <c r="V20" s="21">
        <v>0.0</v>
      </c>
      <c r="W20" s="29" t="s">
        <v>261</v>
      </c>
      <c r="X20" s="29" t="s">
        <v>262</v>
      </c>
      <c r="Y20" s="29" t="s">
        <v>263</v>
      </c>
      <c r="Z20" s="29" t="s">
        <v>264</v>
      </c>
      <c r="AA20" s="30">
        <v>22900.0</v>
      </c>
      <c r="AB20" s="30" t="s">
        <v>65</v>
      </c>
      <c r="AC20" s="29" t="s">
        <v>61</v>
      </c>
      <c r="AD20" s="29" t="s">
        <v>61</v>
      </c>
      <c r="AE20" s="29" t="s">
        <v>61</v>
      </c>
      <c r="AF20" s="29" t="s">
        <v>61</v>
      </c>
      <c r="AG20" s="29" t="s">
        <v>61</v>
      </c>
      <c r="AH20" s="29" t="s">
        <v>61</v>
      </c>
      <c r="AI20" s="29" t="s">
        <v>61</v>
      </c>
      <c r="AJ20" s="29" t="s">
        <v>61</v>
      </c>
      <c r="AK20" s="29" t="s">
        <v>61</v>
      </c>
      <c r="AL20" s="29" t="s">
        <v>61</v>
      </c>
      <c r="AM20" s="29" t="s">
        <v>61</v>
      </c>
      <c r="AN20" s="29" t="s">
        <v>61</v>
      </c>
      <c r="AO20" s="29" t="s">
        <v>61</v>
      </c>
      <c r="AP20" s="29" t="s">
        <v>61</v>
      </c>
      <c r="AQ20" s="29" t="s">
        <v>61</v>
      </c>
      <c r="AR20" s="29" t="s">
        <v>61</v>
      </c>
      <c r="AS20" s="29" t="s">
        <v>61</v>
      </c>
      <c r="AT20" s="29" t="s">
        <v>61</v>
      </c>
      <c r="AU20" s="30" t="s">
        <v>61</v>
      </c>
      <c r="AV20" s="29" t="s">
        <v>61</v>
      </c>
      <c r="AW20" s="29" t="s">
        <v>61</v>
      </c>
      <c r="AX20" s="29" t="s">
        <v>61</v>
      </c>
      <c r="AY20" s="29" t="s">
        <v>61</v>
      </c>
      <c r="AZ20" s="29" t="s">
        <v>61</v>
      </c>
      <c r="BA20" s="29" t="s">
        <v>61</v>
      </c>
      <c r="BB20" s="30" t="s">
        <v>60</v>
      </c>
      <c r="BC20" s="29" t="s">
        <v>59</v>
      </c>
      <c r="BD20" s="29" t="s">
        <v>60</v>
      </c>
      <c r="BE20" s="29" t="s">
        <v>59</v>
      </c>
    </row>
    <row r="21" ht="15.75" customHeight="1">
      <c r="A21" s="28" t="s">
        <v>265</v>
      </c>
      <c r="B21" s="29" t="s">
        <v>251</v>
      </c>
      <c r="C21" s="29" t="s">
        <v>57</v>
      </c>
      <c r="D21" s="29" t="s">
        <v>58</v>
      </c>
      <c r="E21" s="29" t="s">
        <v>128</v>
      </c>
      <c r="F21" s="30">
        <v>1.0</v>
      </c>
      <c r="G21" s="30" t="s">
        <v>60</v>
      </c>
      <c r="H21" s="30" t="s">
        <v>60</v>
      </c>
      <c r="I21" s="30" t="s">
        <v>60</v>
      </c>
      <c r="J21" s="30" t="s">
        <v>60</v>
      </c>
      <c r="K21" s="30" t="s">
        <v>60</v>
      </c>
      <c r="L21" s="30" t="s">
        <v>60</v>
      </c>
      <c r="M21" s="29" t="s">
        <v>61</v>
      </c>
      <c r="N21" s="19" t="str">
        <f t="shared" si="1"/>
        <v>Ventilador Portatil De Cuello Recargable Personal UsbColor : Blanco</v>
      </c>
      <c r="O21" s="19" t="str">
        <f t="shared" si="2"/>
        <v>Ventilador Portatil De Cuello Recargable Personal UsbColor : Blanco</v>
      </c>
      <c r="P21" s="19">
        <v>0.0</v>
      </c>
      <c r="Q21" s="19">
        <f t="shared" si="10"/>
        <v>0</v>
      </c>
      <c r="R21" s="29"/>
      <c r="S21" s="19">
        <v>0.0</v>
      </c>
      <c r="T21" s="19">
        <v>0.0</v>
      </c>
      <c r="U21" s="19">
        <f t="shared" si="8"/>
        <v>0</v>
      </c>
      <c r="V21" s="21">
        <v>0.0</v>
      </c>
      <c r="W21" s="29" t="s">
        <v>80</v>
      </c>
      <c r="X21" s="29" t="s">
        <v>81</v>
      </c>
      <c r="Y21" s="29" t="s">
        <v>82</v>
      </c>
      <c r="Z21" s="29" t="s">
        <v>83</v>
      </c>
      <c r="AA21" s="30">
        <v>35900.0</v>
      </c>
      <c r="AB21" s="30" t="s">
        <v>65</v>
      </c>
      <c r="AC21" s="29" t="s">
        <v>61</v>
      </c>
      <c r="AD21" s="29" t="s">
        <v>61</v>
      </c>
      <c r="AE21" s="29" t="s">
        <v>61</v>
      </c>
      <c r="AF21" s="29" t="s">
        <v>61</v>
      </c>
      <c r="AG21" s="29" t="s">
        <v>61</v>
      </c>
      <c r="AH21" s="29" t="s">
        <v>61</v>
      </c>
      <c r="AI21" s="29" t="s">
        <v>61</v>
      </c>
      <c r="AJ21" s="29" t="s">
        <v>61</v>
      </c>
      <c r="AK21" s="29" t="s">
        <v>61</v>
      </c>
      <c r="AL21" s="29" t="s">
        <v>61</v>
      </c>
      <c r="AM21" s="29" t="s">
        <v>61</v>
      </c>
      <c r="AN21" s="29" t="s">
        <v>61</v>
      </c>
      <c r="AO21" s="29" t="s">
        <v>61</v>
      </c>
      <c r="AP21" s="29" t="s">
        <v>61</v>
      </c>
      <c r="AQ21" s="29" t="s">
        <v>61</v>
      </c>
      <c r="AR21" s="29" t="s">
        <v>61</v>
      </c>
      <c r="AS21" s="29" t="s">
        <v>61</v>
      </c>
      <c r="AT21" s="29" t="s">
        <v>61</v>
      </c>
      <c r="AU21" s="30" t="s">
        <v>61</v>
      </c>
      <c r="AV21" s="29" t="s">
        <v>61</v>
      </c>
      <c r="AW21" s="29" t="s">
        <v>61</v>
      </c>
      <c r="AX21" s="29" t="s">
        <v>61</v>
      </c>
      <c r="AY21" s="29" t="s">
        <v>61</v>
      </c>
      <c r="AZ21" s="29" t="s">
        <v>61</v>
      </c>
      <c r="BA21" s="29" t="s">
        <v>61</v>
      </c>
      <c r="BB21" s="30" t="s">
        <v>60</v>
      </c>
      <c r="BC21" s="29" t="s">
        <v>59</v>
      </c>
      <c r="BD21" s="29" t="s">
        <v>60</v>
      </c>
      <c r="BE21" s="29" t="s">
        <v>59</v>
      </c>
    </row>
    <row r="22" ht="15.75" customHeight="1">
      <c r="A22" s="28" t="s">
        <v>266</v>
      </c>
      <c r="B22" s="29" t="s">
        <v>251</v>
      </c>
      <c r="C22" s="29" t="s">
        <v>57</v>
      </c>
      <c r="D22" s="29" t="s">
        <v>58</v>
      </c>
      <c r="E22" s="29" t="s">
        <v>128</v>
      </c>
      <c r="F22" s="30">
        <v>1.0</v>
      </c>
      <c r="G22" s="30" t="s">
        <v>60</v>
      </c>
      <c r="H22" s="30" t="s">
        <v>60</v>
      </c>
      <c r="I22" s="30" t="s">
        <v>60</v>
      </c>
      <c r="J22" s="30" t="s">
        <v>60</v>
      </c>
      <c r="K22" s="30" t="s">
        <v>60</v>
      </c>
      <c r="L22" s="30" t="s">
        <v>60</v>
      </c>
      <c r="M22" s="29" t="s">
        <v>61</v>
      </c>
      <c r="N22" s="19" t="str">
        <f t="shared" si="1"/>
        <v>Depiladora Recargable 4 En 1Color : Rosa</v>
      </c>
      <c r="O22" s="19" t="str">
        <f t="shared" si="2"/>
        <v>Depiladora Recargable 4 En 1Color : Rosa</v>
      </c>
      <c r="P22" s="19">
        <v>0.0</v>
      </c>
      <c r="Q22" s="19">
        <f t="shared" si="10"/>
        <v>0</v>
      </c>
      <c r="R22" s="29"/>
      <c r="S22" s="19">
        <v>0.0</v>
      </c>
      <c r="T22" s="19">
        <v>0.0</v>
      </c>
      <c r="U22" s="19">
        <f t="shared" si="8"/>
        <v>0</v>
      </c>
      <c r="V22" s="21">
        <v>0.0</v>
      </c>
      <c r="W22" s="29" t="s">
        <v>267</v>
      </c>
      <c r="X22" s="29" t="s">
        <v>268</v>
      </c>
      <c r="Y22" s="29" t="s">
        <v>269</v>
      </c>
      <c r="Z22" s="29" t="s">
        <v>270</v>
      </c>
      <c r="AA22" s="30">
        <v>35900.0</v>
      </c>
      <c r="AB22" s="30" t="s">
        <v>65</v>
      </c>
      <c r="AC22" s="29" t="s">
        <v>61</v>
      </c>
      <c r="AD22" s="29" t="s">
        <v>61</v>
      </c>
      <c r="AE22" s="29" t="s">
        <v>61</v>
      </c>
      <c r="AF22" s="29" t="s">
        <v>61</v>
      </c>
      <c r="AG22" s="29" t="s">
        <v>61</v>
      </c>
      <c r="AH22" s="29" t="s">
        <v>61</v>
      </c>
      <c r="AI22" s="29" t="s">
        <v>61</v>
      </c>
      <c r="AJ22" s="29" t="s">
        <v>61</v>
      </c>
      <c r="AK22" s="29" t="s">
        <v>61</v>
      </c>
      <c r="AL22" s="29" t="s">
        <v>61</v>
      </c>
      <c r="AM22" s="29" t="s">
        <v>61</v>
      </c>
      <c r="AN22" s="29" t="s">
        <v>61</v>
      </c>
      <c r="AO22" s="29" t="s">
        <v>61</v>
      </c>
      <c r="AP22" s="29" t="s">
        <v>61</v>
      </c>
      <c r="AQ22" s="29" t="s">
        <v>61</v>
      </c>
      <c r="AR22" s="29" t="s">
        <v>61</v>
      </c>
      <c r="AS22" s="29" t="s">
        <v>61</v>
      </c>
      <c r="AT22" s="29" t="s">
        <v>61</v>
      </c>
      <c r="AU22" s="30" t="s">
        <v>61</v>
      </c>
      <c r="AV22" s="29" t="s">
        <v>61</v>
      </c>
      <c r="AW22" s="29" t="s">
        <v>61</v>
      </c>
      <c r="AX22" s="29" t="s">
        <v>61</v>
      </c>
      <c r="AY22" s="29" t="s">
        <v>61</v>
      </c>
      <c r="AZ22" s="29" t="s">
        <v>61</v>
      </c>
      <c r="BA22" s="29" t="s">
        <v>61</v>
      </c>
      <c r="BB22" s="30" t="s">
        <v>60</v>
      </c>
      <c r="BC22" s="29" t="s">
        <v>59</v>
      </c>
      <c r="BD22" s="29" t="s">
        <v>60</v>
      </c>
      <c r="BE22" s="29" t="s">
        <v>59</v>
      </c>
    </row>
    <row r="23" ht="15.75" customHeight="1">
      <c r="A23" s="18" t="s">
        <v>271</v>
      </c>
      <c r="B23" s="19" t="s">
        <v>272</v>
      </c>
      <c r="C23" s="19" t="s">
        <v>57</v>
      </c>
      <c r="D23" s="19" t="s">
        <v>102</v>
      </c>
      <c r="E23" s="19" t="s">
        <v>59</v>
      </c>
      <c r="F23" s="20">
        <v>1.0</v>
      </c>
      <c r="G23" s="20">
        <v>21824.0</v>
      </c>
      <c r="H23" s="20">
        <v>13800.0</v>
      </c>
      <c r="I23" s="20">
        <v>-5592.0</v>
      </c>
      <c r="J23" s="20">
        <v>-13800.0</v>
      </c>
      <c r="K23" s="20" t="s">
        <v>60</v>
      </c>
      <c r="L23" s="20">
        <v>16232.0</v>
      </c>
      <c r="M23" s="19" t="s">
        <v>61</v>
      </c>
      <c r="N23" s="19" t="str">
        <f t="shared" si="1"/>
        <v>Rizador De Pelo Sin Calor Para Cabello Largo Diadema Ondas </v>
      </c>
      <c r="O23" s="19" t="str">
        <f t="shared" si="2"/>
        <v>Rizador De Pelo Sin Calor Para Cabello Largo Diadema Ondas</v>
      </c>
      <c r="P23" s="19">
        <f>VLOOKUP(O23,YOVANI!B:D,3,0)</f>
        <v>12000</v>
      </c>
      <c r="Q23" s="19">
        <f t="shared" si="10"/>
        <v>12000</v>
      </c>
      <c r="R23" s="19"/>
      <c r="S23" s="19">
        <v>1000.0</v>
      </c>
      <c r="T23" s="19">
        <f>L23-Q23-R23-S23</f>
        <v>3232</v>
      </c>
      <c r="U23" s="19">
        <f t="shared" si="8"/>
        <v>3232</v>
      </c>
      <c r="V23" s="21">
        <f>T23/Q23</f>
        <v>0.2693333333</v>
      </c>
      <c r="W23" s="19" t="s">
        <v>62</v>
      </c>
      <c r="X23" s="19" t="s">
        <v>63</v>
      </c>
      <c r="Y23" s="19" t="s">
        <v>64</v>
      </c>
      <c r="Z23" s="19" t="s">
        <v>61</v>
      </c>
      <c r="AA23" s="20">
        <v>21824.0</v>
      </c>
      <c r="AB23" s="20" t="s">
        <v>65</v>
      </c>
      <c r="AC23" s="19" t="s">
        <v>66</v>
      </c>
      <c r="AD23" s="19" t="s">
        <v>273</v>
      </c>
      <c r="AE23" s="19" t="s">
        <v>274</v>
      </c>
      <c r="AF23" s="19" t="s">
        <v>61</v>
      </c>
      <c r="AG23" s="19" t="s">
        <v>61</v>
      </c>
      <c r="AH23" s="19" t="s">
        <v>273</v>
      </c>
      <c r="AI23" s="19" t="s">
        <v>275</v>
      </c>
      <c r="AJ23" s="19" t="s">
        <v>276</v>
      </c>
      <c r="AK23" s="19" t="s">
        <v>277</v>
      </c>
      <c r="AL23" s="19" t="s">
        <v>278</v>
      </c>
      <c r="AM23" s="19" t="s">
        <v>279</v>
      </c>
      <c r="AN23" s="19" t="s">
        <v>74</v>
      </c>
      <c r="AO23" s="19" t="s">
        <v>113</v>
      </c>
      <c r="AP23" s="19" t="s">
        <v>61</v>
      </c>
      <c r="AQ23" s="19" t="s">
        <v>61</v>
      </c>
      <c r="AR23" s="19" t="s">
        <v>114</v>
      </c>
      <c r="AS23" s="19" t="s">
        <v>280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G24" s="31"/>
      <c r="H24" s="31"/>
      <c r="I24" s="31"/>
      <c r="J24" s="31"/>
      <c r="K24" s="31"/>
      <c r="L24" s="31"/>
      <c r="AA24" s="31"/>
    </row>
    <row r="25" ht="15.75" customHeight="1">
      <c r="G25" s="31"/>
      <c r="H25" s="31"/>
      <c r="I25" s="31"/>
      <c r="J25" s="31"/>
      <c r="K25" s="31"/>
      <c r="L25" s="31"/>
      <c r="AA25" s="31"/>
    </row>
    <row r="26" ht="15.75" customHeight="1">
      <c r="G26" s="31"/>
      <c r="H26" s="31"/>
      <c r="I26" s="31"/>
      <c r="J26" s="31"/>
      <c r="K26" s="31"/>
      <c r="L26" s="31"/>
      <c r="AA26" s="31"/>
    </row>
    <row r="27" ht="15.75" customHeight="1">
      <c r="G27" s="31"/>
      <c r="H27" s="31"/>
      <c r="I27" s="31"/>
      <c r="J27" s="31"/>
      <c r="K27" s="31"/>
      <c r="L27" s="31"/>
      <c r="AA27" s="31"/>
    </row>
    <row r="28" ht="15.75" customHeight="1">
      <c r="G28" s="31"/>
      <c r="H28" s="31"/>
      <c r="I28" s="31"/>
      <c r="J28" s="31"/>
      <c r="K28" s="31"/>
      <c r="L28" s="31"/>
      <c r="AA28" s="31"/>
    </row>
    <row r="29" ht="15.75" customHeight="1">
      <c r="G29" s="31"/>
      <c r="H29" s="31"/>
      <c r="I29" s="31"/>
      <c r="J29" s="31"/>
      <c r="K29" s="31"/>
      <c r="L29" s="31"/>
      <c r="AA29" s="31"/>
    </row>
    <row r="30" ht="15.75" customHeight="1">
      <c r="G30" s="31"/>
      <c r="H30" s="31"/>
      <c r="I30" s="31"/>
      <c r="J30" s="31"/>
      <c r="K30" s="31"/>
      <c r="L30" s="31"/>
      <c r="AA30" s="31"/>
    </row>
    <row r="31" ht="15.75" customHeight="1">
      <c r="G31" s="31"/>
      <c r="H31" s="31"/>
      <c r="I31" s="31"/>
      <c r="J31" s="31"/>
      <c r="K31" s="31"/>
      <c r="L31" s="31"/>
      <c r="AA31" s="31"/>
    </row>
    <row r="32" ht="15.75" customHeight="1">
      <c r="G32" s="31"/>
      <c r="H32" s="31"/>
      <c r="I32" s="31"/>
      <c r="J32" s="31"/>
      <c r="K32" s="31"/>
      <c r="L32" s="31"/>
      <c r="AA32" s="31"/>
    </row>
    <row r="33" ht="15.75" customHeight="1">
      <c r="G33" s="31"/>
      <c r="H33" s="31"/>
      <c r="I33" s="31"/>
      <c r="J33" s="31"/>
      <c r="K33" s="31"/>
      <c r="L33" s="31"/>
      <c r="AA33" s="31"/>
    </row>
    <row r="34" ht="15.75" customHeight="1">
      <c r="G34" s="31"/>
      <c r="H34" s="31"/>
      <c r="I34" s="31"/>
      <c r="J34" s="31"/>
      <c r="K34" s="31"/>
      <c r="L34" s="31"/>
      <c r="AA34" s="31"/>
    </row>
    <row r="35" ht="15.75" customHeight="1">
      <c r="G35" s="31"/>
      <c r="H35" s="31"/>
      <c r="I35" s="31"/>
      <c r="J35" s="31"/>
      <c r="K35" s="31"/>
      <c r="L35" s="31"/>
      <c r="AA35" s="31"/>
    </row>
    <row r="36" ht="15.75" customHeight="1">
      <c r="G36" s="31"/>
      <c r="H36" s="31"/>
      <c r="I36" s="31"/>
      <c r="J36" s="31"/>
      <c r="K36" s="31"/>
      <c r="L36" s="31"/>
      <c r="AA36" s="31"/>
    </row>
    <row r="37" ht="15.75" customHeight="1">
      <c r="G37" s="31"/>
      <c r="H37" s="31"/>
      <c r="I37" s="31"/>
      <c r="J37" s="31"/>
      <c r="K37" s="31"/>
      <c r="L37" s="31"/>
      <c r="AA37" s="31"/>
    </row>
    <row r="38" ht="15.75" customHeight="1">
      <c r="G38" s="31"/>
      <c r="H38" s="31"/>
      <c r="I38" s="31"/>
      <c r="J38" s="31"/>
      <c r="K38" s="31"/>
      <c r="L38" s="31"/>
      <c r="AA38" s="31"/>
    </row>
    <row r="39" ht="15.75" customHeight="1">
      <c r="G39" s="31"/>
      <c r="H39" s="31"/>
      <c r="I39" s="31"/>
      <c r="J39" s="31"/>
      <c r="K39" s="31"/>
      <c r="L39" s="31"/>
      <c r="AA39" s="31"/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P$2:$V$2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</hyperlinks>
  <printOptions/>
  <pageMargins bottom="0.75" footer="0.0" header="0.0" left="0.7" right="0.7" top="0.75"/>
  <pageSetup orientation="landscape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2.14"/>
    <col customWidth="1" min="3" max="3" width="11.43"/>
    <col customWidth="1" min="4" max="5" width="20.57"/>
    <col customWidth="1" min="6" max="6" width="22.86"/>
    <col customWidth="1" min="7" max="7" width="22.0"/>
    <col customWidth="1" min="8" max="8" width="22.57"/>
    <col customWidth="1" min="9" max="9" width="21.29"/>
    <col customWidth="1" min="10" max="10" width="11.43"/>
    <col customWidth="1" min="11" max="26" width="10.71"/>
  </cols>
  <sheetData>
    <row r="1">
      <c r="A1" s="32" t="s">
        <v>281</v>
      </c>
      <c r="B1" s="33"/>
      <c r="C1" s="33"/>
      <c r="D1" s="33"/>
      <c r="E1" s="33"/>
      <c r="F1" s="33"/>
      <c r="G1" s="33"/>
      <c r="H1" s="33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75.75" customHeight="1">
      <c r="A2" s="36" t="s">
        <v>282</v>
      </c>
      <c r="B2" s="37" t="s">
        <v>283</v>
      </c>
      <c r="C2" s="37" t="s">
        <v>284</v>
      </c>
      <c r="D2" s="37" t="s">
        <v>285</v>
      </c>
      <c r="E2" s="37" t="s">
        <v>286</v>
      </c>
      <c r="F2" s="37" t="s">
        <v>287</v>
      </c>
      <c r="G2" s="37" t="s">
        <v>288</v>
      </c>
      <c r="H2" s="37" t="s">
        <v>289</v>
      </c>
      <c r="I2" s="38" t="s">
        <v>290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75.75" customHeight="1">
      <c r="A3" s="39">
        <v>85.0</v>
      </c>
      <c r="B3" s="40" t="s">
        <v>64</v>
      </c>
      <c r="C3" s="41">
        <v>2.0</v>
      </c>
      <c r="D3" s="42">
        <f t="shared" ref="D3:D18" si="1">J3*I3</f>
        <v>12000</v>
      </c>
      <c r="E3" s="42">
        <f t="shared" ref="E3:E18" si="2">D3*C3</f>
        <v>24000</v>
      </c>
      <c r="F3" s="43" t="s">
        <v>291</v>
      </c>
      <c r="G3" s="43" t="s">
        <v>292</v>
      </c>
      <c r="H3" s="42"/>
      <c r="I3" s="42">
        <v>12.0</v>
      </c>
      <c r="J3" s="35">
        <v>1000.0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75.75" customHeight="1">
      <c r="A4" s="39">
        <v>86.0</v>
      </c>
      <c r="B4" s="40" t="s">
        <v>293</v>
      </c>
      <c r="C4" s="41">
        <v>1.0</v>
      </c>
      <c r="D4" s="42">
        <f t="shared" si="1"/>
        <v>22000</v>
      </c>
      <c r="E4" s="42">
        <f t="shared" si="2"/>
        <v>22000</v>
      </c>
      <c r="F4" s="43" t="s">
        <v>294</v>
      </c>
      <c r="G4" s="43" t="s">
        <v>295</v>
      </c>
      <c r="H4" s="42"/>
      <c r="I4" s="42">
        <v>22.0</v>
      </c>
      <c r="J4" s="35">
        <v>1000.0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75.75" customHeight="1">
      <c r="A5" s="39">
        <v>87.0</v>
      </c>
      <c r="B5" s="40" t="s">
        <v>105</v>
      </c>
      <c r="C5" s="41">
        <v>2.0</v>
      </c>
      <c r="D5" s="42">
        <f t="shared" si="1"/>
        <v>14000</v>
      </c>
      <c r="E5" s="42">
        <f t="shared" si="2"/>
        <v>28000</v>
      </c>
      <c r="F5" s="43" t="s">
        <v>291</v>
      </c>
      <c r="G5" s="43" t="s">
        <v>296</v>
      </c>
      <c r="H5" s="42"/>
      <c r="I5" s="42">
        <v>14.0</v>
      </c>
      <c r="J5" s="35">
        <v>1000.0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75.75" customHeight="1">
      <c r="A6" s="39">
        <v>88.0</v>
      </c>
      <c r="B6" s="40" t="s">
        <v>131</v>
      </c>
      <c r="C6" s="41">
        <v>1.0</v>
      </c>
      <c r="D6" s="42">
        <f t="shared" si="1"/>
        <v>21000</v>
      </c>
      <c r="E6" s="42">
        <f t="shared" si="2"/>
        <v>21000</v>
      </c>
      <c r="F6" s="43" t="s">
        <v>291</v>
      </c>
      <c r="G6" s="43" t="s">
        <v>297</v>
      </c>
      <c r="H6" s="42"/>
      <c r="I6" s="42">
        <v>21.0</v>
      </c>
      <c r="J6" s="35">
        <v>1000.0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9">
        <v>21.0</v>
      </c>
      <c r="B7" s="40" t="s">
        <v>298</v>
      </c>
      <c r="C7" s="41">
        <v>1.0</v>
      </c>
      <c r="D7" s="42">
        <f t="shared" si="1"/>
        <v>40000</v>
      </c>
      <c r="E7" s="42">
        <f t="shared" si="2"/>
        <v>40000</v>
      </c>
      <c r="F7" s="43" t="s">
        <v>291</v>
      </c>
      <c r="G7" s="43" t="s">
        <v>292</v>
      </c>
      <c r="H7" s="42"/>
      <c r="I7" s="42">
        <v>40.0</v>
      </c>
      <c r="J7" s="35">
        <v>1000.0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9">
        <v>22.0</v>
      </c>
      <c r="B8" s="40" t="s">
        <v>299</v>
      </c>
      <c r="C8" s="41">
        <v>1.0</v>
      </c>
      <c r="D8" s="42">
        <f t="shared" si="1"/>
        <v>17000</v>
      </c>
      <c r="E8" s="42">
        <f t="shared" si="2"/>
        <v>17000</v>
      </c>
      <c r="F8" s="43" t="s">
        <v>291</v>
      </c>
      <c r="G8" s="43" t="s">
        <v>300</v>
      </c>
      <c r="H8" s="42"/>
      <c r="I8" s="42">
        <v>17.0</v>
      </c>
      <c r="J8" s="35">
        <v>1000.0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9">
        <v>23.0</v>
      </c>
      <c r="B9" s="40" t="s">
        <v>301</v>
      </c>
      <c r="C9" s="41">
        <v>1.0</v>
      </c>
      <c r="D9" s="42">
        <f t="shared" si="1"/>
        <v>0</v>
      </c>
      <c r="E9" s="42">
        <f t="shared" si="2"/>
        <v>0</v>
      </c>
      <c r="F9" s="42"/>
      <c r="G9" s="43" t="s">
        <v>302</v>
      </c>
      <c r="H9" s="42"/>
      <c r="I9" s="42">
        <v>0.0</v>
      </c>
      <c r="J9" s="35">
        <v>1000.0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9">
        <v>23.0</v>
      </c>
      <c r="B10" s="40" t="s">
        <v>184</v>
      </c>
      <c r="C10" s="41">
        <v>1.0</v>
      </c>
      <c r="D10" s="42">
        <f t="shared" si="1"/>
        <v>30000</v>
      </c>
      <c r="E10" s="42">
        <f t="shared" si="2"/>
        <v>30000</v>
      </c>
      <c r="F10" s="43" t="s">
        <v>291</v>
      </c>
      <c r="G10" s="43" t="s">
        <v>303</v>
      </c>
      <c r="H10" s="42"/>
      <c r="I10" s="42">
        <v>30.0</v>
      </c>
      <c r="J10" s="35">
        <v>1000.0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9">
        <v>24.0</v>
      </c>
      <c r="B11" s="40" t="s">
        <v>64</v>
      </c>
      <c r="C11" s="41">
        <v>2.0</v>
      </c>
      <c r="D11" s="42">
        <f t="shared" si="1"/>
        <v>12000</v>
      </c>
      <c r="E11" s="42">
        <f t="shared" si="2"/>
        <v>24000</v>
      </c>
      <c r="F11" s="43" t="s">
        <v>291</v>
      </c>
      <c r="G11" s="43" t="s">
        <v>292</v>
      </c>
      <c r="H11" s="42"/>
      <c r="I11" s="42">
        <v>12.0</v>
      </c>
      <c r="J11" s="35">
        <v>1000.0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9">
        <v>25.0</v>
      </c>
      <c r="B12" s="40" t="s">
        <v>203</v>
      </c>
      <c r="C12" s="41">
        <v>2.0</v>
      </c>
      <c r="D12" s="42">
        <f t="shared" si="1"/>
        <v>22000</v>
      </c>
      <c r="E12" s="42">
        <f t="shared" si="2"/>
        <v>44000</v>
      </c>
      <c r="F12" s="43" t="s">
        <v>291</v>
      </c>
      <c r="G12" s="43" t="s">
        <v>304</v>
      </c>
      <c r="H12" s="42"/>
      <c r="I12" s="42">
        <v>22.0</v>
      </c>
      <c r="J12" s="35">
        <v>1000.0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9">
        <v>25.0</v>
      </c>
      <c r="B13" s="40" t="s">
        <v>64</v>
      </c>
      <c r="C13" s="41">
        <v>2.0</v>
      </c>
      <c r="D13" s="42">
        <f t="shared" si="1"/>
        <v>12000</v>
      </c>
      <c r="E13" s="42">
        <f t="shared" si="2"/>
        <v>24000</v>
      </c>
      <c r="F13" s="43" t="s">
        <v>291</v>
      </c>
      <c r="G13" s="43" t="s">
        <v>292</v>
      </c>
      <c r="H13" s="42"/>
      <c r="I13" s="42">
        <v>12.0</v>
      </c>
      <c r="J13" s="35">
        <v>1000.0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9">
        <v>26.0</v>
      </c>
      <c r="B14" s="40" t="s">
        <v>231</v>
      </c>
      <c r="C14" s="41">
        <v>1.0</v>
      </c>
      <c r="D14" s="42">
        <f t="shared" si="1"/>
        <v>85000</v>
      </c>
      <c r="E14" s="42">
        <f t="shared" si="2"/>
        <v>85000</v>
      </c>
      <c r="F14" s="43" t="s">
        <v>291</v>
      </c>
      <c r="G14" s="43" t="s">
        <v>305</v>
      </c>
      <c r="H14" s="42"/>
      <c r="I14" s="42">
        <v>85.0</v>
      </c>
      <c r="J14" s="35">
        <v>1000.0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9">
        <v>27.0</v>
      </c>
      <c r="B15" s="40" t="s">
        <v>306</v>
      </c>
      <c r="C15" s="41">
        <v>1.0</v>
      </c>
      <c r="D15" s="42">
        <f t="shared" si="1"/>
        <v>14000</v>
      </c>
      <c r="E15" s="42">
        <f t="shared" si="2"/>
        <v>14000</v>
      </c>
      <c r="F15" s="43" t="s">
        <v>291</v>
      </c>
      <c r="G15" s="43" t="s">
        <v>307</v>
      </c>
      <c r="H15" s="42"/>
      <c r="I15" s="42">
        <v>14.0</v>
      </c>
      <c r="J15" s="35">
        <v>1000.0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9">
        <v>28.0</v>
      </c>
      <c r="B16" s="40" t="s">
        <v>308</v>
      </c>
      <c r="C16" s="44">
        <v>1.0</v>
      </c>
      <c r="D16" s="42">
        <f t="shared" si="1"/>
        <v>15000</v>
      </c>
      <c r="E16" s="42">
        <f t="shared" si="2"/>
        <v>15000</v>
      </c>
      <c r="F16" s="43" t="s">
        <v>291</v>
      </c>
      <c r="G16" s="43" t="s">
        <v>309</v>
      </c>
      <c r="H16" s="42"/>
      <c r="I16" s="42">
        <v>15.0</v>
      </c>
      <c r="J16" s="35">
        <v>1000.0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9">
        <v>29.0</v>
      </c>
      <c r="B17" s="40" t="s">
        <v>293</v>
      </c>
      <c r="C17" s="44">
        <v>1.0</v>
      </c>
      <c r="D17" s="42">
        <f t="shared" si="1"/>
        <v>22000</v>
      </c>
      <c r="E17" s="42">
        <f t="shared" si="2"/>
        <v>22000</v>
      </c>
      <c r="F17" s="43" t="s">
        <v>291</v>
      </c>
      <c r="G17" s="43" t="s">
        <v>295</v>
      </c>
      <c r="H17" s="42"/>
      <c r="I17" s="42">
        <v>22.0</v>
      </c>
      <c r="J17" s="35">
        <v>1000.0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9">
        <v>30.0</v>
      </c>
      <c r="B18" s="40" t="s">
        <v>310</v>
      </c>
      <c r="C18" s="44">
        <v>1.0</v>
      </c>
      <c r="D18" s="42">
        <f t="shared" si="1"/>
        <v>25000</v>
      </c>
      <c r="E18" s="42">
        <f t="shared" si="2"/>
        <v>25000</v>
      </c>
      <c r="F18" s="43" t="s">
        <v>291</v>
      </c>
      <c r="G18" s="43" t="s">
        <v>300</v>
      </c>
      <c r="H18" s="42"/>
      <c r="I18" s="42">
        <v>25.0</v>
      </c>
      <c r="J18" s="35">
        <v>1000.0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2024-02-15T13:24:13Z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2024-02-16T20:20:33Z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8c3b01c4-c91d-4837-bbe8-eddb1eaefa3b</vt:lpwstr>
  </property>
  <property fmtid="{D5CDD505-2E9C-101B-9397-08002B2CF9AE}" pid="8" name="MSIP_Label_defa4170-0d19-0005-0004-bc88714345d2_ContentBits">
    <vt:lpwstr>0</vt:lpwstr>
  </property>
</Properties>
</file>