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CO'!$A$2:$BE$28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yaRL5FFzFlsql7hjurnZQk+ExJGHDY19sFZfrtg0qzQ="/>
    </ext>
  </extLst>
</workbook>
</file>

<file path=xl/sharedStrings.xml><?xml version="1.0" encoding="utf-8"?>
<sst xmlns="http://schemas.openxmlformats.org/spreadsheetml/2006/main" count="1234" uniqueCount="276">
  <si>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</si>
  <si>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</si>
  <si>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</si>
  <si>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</si>
  <si>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</si>
  <si>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</si>
  <si>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</si>
  <si>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</si>
  <si>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</si>
  <si>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</si>
  <si>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</si>
  <si>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</si>
  <si>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</si>
  <si>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</si>
  <si>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</si>
  <si>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</si>
  <si>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</si>
  <si>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</si>
  <si>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</si>
  <si>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</si>
  <si>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</si>
  <si>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</si>
  <si>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</si>
  <si>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</si>
  <si>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</si>
  <si>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</si>
  <si>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</si>
  <si>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</si>
  <si>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</si>
  <si>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</si>
  <si>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</si>
  <si>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</si>
  <si>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</si>
  <si>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</si>
  <si>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</si>
  <si>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</si>
  <si>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</si>
  <si>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</si>
  <si>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</si>
  <si>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</si>
  <si>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</si>
  <si>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</si>
  <si>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</si>
  <si>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</si>
  <si>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</si>
  <si>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</si>
  <si>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</si>
  <si>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</si>
  <si>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</si>
  <si>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</si>
  <si>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</si>
  <si>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</si>
  <si>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</si>
  <si>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</si>
  <si>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</si>
  <si>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2000007871639306</t>
  </si>
  <si>
    <t>21 de marzo de 2024 05:51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</si>
  <si>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</si>
  <si>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</si>
  <si>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</si>
  <si>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</si>
  <si>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</si>
  <si>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TQ-21</t>
  </si>
  <si>
    <t>MCO1383790271</t>
  </si>
  <si>
    <t>Lonchera Porta Comida Electrica Practica Segura + Cuchara Color Blanco 110v/220v</t>
  </si>
  <si>
    <t>Clásica</t>
  </si>
  <si>
    <t>Factura no adjunta</t>
  </si>
  <si>
    <t>luz quintero</t>
  </si>
  <si>
    <t>CC 20492639</t>
  </si>
  <si>
    <t>20492639</t>
  </si>
  <si>
    <t>Avenida Carrera Cra. 72 #67-75 / Referencia: Conjunto Residencial Reserva 67.  Torre 3 Apto. 708. Sobre la Avenida Boyacá. Cerca a la sede de la Universidad Udca. - Boyacá Real, Engativá, Bogotá D.C.</t>
  </si>
  <si>
    <t>Engativá</t>
  </si>
  <si>
    <t>Bogotá D.C.</t>
  </si>
  <si>
    <t>111051</t>
  </si>
  <si>
    <t>Colombia</t>
  </si>
  <si>
    <t>Colecta de Mercado Envíos</t>
  </si>
  <si>
    <t>MELI Logistics</t>
  </si>
  <si>
    <t>MEL43217211568FMXDF01</t>
  </si>
  <si>
    <t>2000007867504190</t>
  </si>
  <si>
    <t>20 de marzo de 2024 17:59 hs.</t>
  </si>
  <si>
    <t>RD-120F</t>
  </si>
  <si>
    <t>MCO2251068806</t>
  </si>
  <si>
    <t>Molino Eléctrico Para Maíz Carne 2500w 6 En 1 Con Embutidor</t>
  </si>
  <si>
    <t>Ivonne Fernanda Ramírez Moreno</t>
  </si>
  <si>
    <t>CC 52965661</t>
  </si>
  <si>
    <t>52965661</t>
  </si>
  <si>
    <t>Calle 67b #68b-90 / Referencia: Casa - Bellavista Occidental, Engativá, Bogotá D.C.</t>
  </si>
  <si>
    <t>111061</t>
  </si>
  <si>
    <t>MEL43216036802FMXDF01</t>
  </si>
  <si>
    <t>2000007867385050</t>
  </si>
  <si>
    <t>20 de marzo de 2024 17:49 hs.</t>
  </si>
  <si>
    <t>DTRNK-36-F --41</t>
  </si>
  <si>
    <t>MCO2249575058</t>
  </si>
  <si>
    <t>Maquina Mini Olla Fundidora De Chocolate Eléctrica</t>
  </si>
  <si>
    <t>Color : Naranja claro</t>
  </si>
  <si>
    <t>luz mery patiño gallo</t>
  </si>
  <si>
    <t>CC 52257242</t>
  </si>
  <si>
    <t>52257242</t>
  </si>
  <si>
    <t>calle 167 #54A-15 / casa primer piso en la papeleria jerry - san cipriano, Suba, Bogotá D.C.</t>
  </si>
  <si>
    <t>Suba</t>
  </si>
  <si>
    <t>111156</t>
  </si>
  <si>
    <t>MEL43215843105FMXDF01</t>
  </si>
  <si>
    <t>2000005545483403</t>
  </si>
  <si>
    <t>20 de marzo de 2024 17:18 hs.</t>
  </si>
  <si>
    <t>Sí</t>
  </si>
  <si>
    <t>PARLCH-M-40</t>
  </si>
  <si>
    <t>MCO1404783387</t>
  </si>
  <si>
    <t>Secador De Cabello Bopai Bp-8400 Negro 110v</t>
  </si>
  <si>
    <t xml:space="preserve">ELENA PACHON </t>
  </si>
  <si>
    <t>CC 1152464615</t>
  </si>
  <si>
    <t>1152464615</t>
  </si>
  <si>
    <t>Calle 44 C Bis #50-26 / Referencia: Bloque C Apartamento 212 - La Esmeralda, Teusaquillo, Bogotá D.C.</t>
  </si>
  <si>
    <t>Teusaquillo</t>
  </si>
  <si>
    <t>111321</t>
  </si>
  <si>
    <t>MEL43215901300FMXDF01</t>
  </si>
  <si>
    <t>2000005545921535</t>
  </si>
  <si>
    <t>20 de marzo de 2024 17:04 hs.</t>
  </si>
  <si>
    <t>GOT-12</t>
  </si>
  <si>
    <t>MCO1388117913</t>
  </si>
  <si>
    <t>Rizador De Pelo Sin Calor Para Cabello Largo Diadema Ondas</t>
  </si>
  <si>
    <t>vanessa guevara</t>
  </si>
  <si>
    <t>CC 1006187243</t>
  </si>
  <si>
    <t>1006187243</t>
  </si>
  <si>
    <t>Carrera 5 #4a-13 / Referencia: Edificio Galerias Central Plaza oficina 304 - centro, Buenaventura, Valle Del Cauca</t>
  </si>
  <si>
    <t>Buenaventura</t>
  </si>
  <si>
    <t>Valle Del Cauca</t>
  </si>
  <si>
    <t>764501</t>
  </si>
  <si>
    <t>Envia</t>
  </si>
  <si>
    <t>MEL43215855186FMXDF01</t>
  </si>
  <si>
    <t>2000007866623178</t>
  </si>
  <si>
    <t>20 de marzo de 2024 16:00 hs.</t>
  </si>
  <si>
    <t>TRQ-40-E</t>
  </si>
  <si>
    <t>MCO1398176165</t>
  </si>
  <si>
    <t>Cargador Portatil Power Bank 20000 Mah Treqa Banco De Carga</t>
  </si>
  <si>
    <t>Color : Negro</t>
  </si>
  <si>
    <t>jhon tibocha</t>
  </si>
  <si>
    <t>CC 1098623174</t>
  </si>
  <si>
    <t>1098623174</t>
  </si>
  <si>
    <t>Diagonal 6 #30-01 / Referencia: Reserva de yacaré Casa 193 - Panorama, Acacias, Meta</t>
  </si>
  <si>
    <t>Acacias</t>
  </si>
  <si>
    <t>Meta</t>
  </si>
  <si>
    <t>507009</t>
  </si>
  <si>
    <t>MEL43215647792FMXDF01</t>
  </si>
  <si>
    <t>2000007866288680</t>
  </si>
  <si>
    <t>20 de marzo de 2024 15:17 hs.</t>
  </si>
  <si>
    <t>PARLACH-70</t>
  </si>
  <si>
    <t>MCO1390178281</t>
  </si>
  <si>
    <t>Panel Solar Reflector Led 200w Solar Luz Blanca</t>
  </si>
  <si>
    <t>Color de la carcasa : Negro | Color de la luz : Blanco frío | Voltaje : 110V</t>
  </si>
  <si>
    <t>Leidy Hernandez</t>
  </si>
  <si>
    <t>CC 1072747676</t>
  </si>
  <si>
    <t>1072747676</t>
  </si>
  <si>
    <t>Carrera 7 #4-69 / Centro, Guaduas, Cundinamarca</t>
  </si>
  <si>
    <t>Guaduas</t>
  </si>
  <si>
    <t>Cundinamarca</t>
  </si>
  <si>
    <t>253440</t>
  </si>
  <si>
    <t>MEL43215351473FMXDF01</t>
  </si>
  <si>
    <t>2000007866298020</t>
  </si>
  <si>
    <t>20 de marzo de 2024 15:13 hs.</t>
  </si>
  <si>
    <t>DG-45-J</t>
  </si>
  <si>
    <t>MCO2257722118</t>
  </si>
  <si>
    <t>Cámara Ip Robotic Vigilancia Wifi Visión Nocturna Yoosee</t>
  </si>
  <si>
    <t>Color : Blanco</t>
  </si>
  <si>
    <t>Juan Carlos Villanueva</t>
  </si>
  <si>
    <t>CC 93436567</t>
  </si>
  <si>
    <t>93436567</t>
  </si>
  <si>
    <t>Carrera 5 #02-35 / Referencia: CASA 121 - Campiñas del Sol CASA 121, Mosquera, Cundinamarca</t>
  </si>
  <si>
    <t>Mosquera</t>
  </si>
  <si>
    <t>250040</t>
  </si>
  <si>
    <t>MEL43215351521FMXDF01</t>
  </si>
  <si>
    <t>2000007873323690</t>
  </si>
  <si>
    <t>21 de marzo de 2024 10:04 hs.</t>
  </si>
  <si>
    <t>TQ-23</t>
  </si>
  <si>
    <t>MCO1382653521</t>
  </si>
  <si>
    <t>Cargador Portátil Power Bank 12800mah 3 Usb + Linterna</t>
  </si>
  <si>
    <t>Color : Marrón</t>
  </si>
  <si>
    <t>jacqueline  garrido</t>
  </si>
  <si>
    <t>CC 1130590116</t>
  </si>
  <si>
    <t>1130590116</t>
  </si>
  <si>
    <t>Calle 2 #93D-66 / Referencia: Apto 305. Torre 5. Parque central Tintal 3. - Tierra Buena, Kennedy, Bogotá D.C.</t>
  </si>
  <si>
    <t>Kennedy</t>
  </si>
  <si>
    <t>110871</t>
  </si>
  <si>
    <t>MEL43217990650FMXDF01</t>
  </si>
  <si>
    <t>2000007868968518</t>
  </si>
  <si>
    <t>21 de marzo de 2024 09:41 hs.</t>
  </si>
  <si>
    <t>NR-25</t>
  </si>
  <si>
    <t>MCO1396310087</t>
  </si>
  <si>
    <t>Arctic Air Enfriador De Aire Personal</t>
  </si>
  <si>
    <t>Color : Blanco | Voltaje : 110V | Voltaje de la unidad externa : 1</t>
  </si>
  <si>
    <t>CLAUDIA PATRICIA CESPEDES DELGADO</t>
  </si>
  <si>
    <t>CC 40400275</t>
  </si>
  <si>
    <t>40400275</t>
  </si>
  <si>
    <t>Calle 29#44a50 #SN-SN / Casa L24 Conjunto Montecatlo Reservado - Montecarlo Reservado, Villavicencio, Meta</t>
  </si>
  <si>
    <t>Villavicencio</t>
  </si>
  <si>
    <t>500005</t>
  </si>
  <si>
    <t>MEL43216532095FMXDF01</t>
  </si>
  <si>
    <t>2000005548413539</t>
  </si>
  <si>
    <t>21 de marzo de 2024 09:10 hs.</t>
  </si>
  <si>
    <t xml:space="preserve">Liz Ary  Cardona </t>
  </si>
  <si>
    <t>CC 48679784</t>
  </si>
  <si>
    <t>48679784</t>
  </si>
  <si>
    <t>Carrera 10 #01-44 / Referencia: Entrada al municipio a mano derecha, al pie del puente, al pie del río. - La playa, Corinto, Cauca</t>
  </si>
  <si>
    <t>Corinto</t>
  </si>
  <si>
    <t>Cauca</t>
  </si>
  <si>
    <t>191560</t>
  </si>
  <si>
    <t>Coordinadora</t>
  </si>
  <si>
    <t>MEL43217791382FMXDF01</t>
  </si>
  <si>
    <t>2000007867853202</t>
  </si>
  <si>
    <t>21 de marzo de 2024 08:58 hs.</t>
  </si>
  <si>
    <t>Johan Anderson Izquierdo Diaz</t>
  </si>
  <si>
    <t>CC 14473650</t>
  </si>
  <si>
    <t>14473650</t>
  </si>
  <si>
    <t>Carrera 67 #67-46 / Referencia: Al frente de. Las acuarelas antes de llegar ala cancha del bolivar - Urbanización bahía, Buenaventura, Valle Del Cauca</t>
  </si>
  <si>
    <t>764502</t>
  </si>
  <si>
    <t>MEL43216049623FMXDF01</t>
  </si>
  <si>
    <t>Listo para recolección</t>
  </si>
  <si>
    <t>2000005549976611</t>
  </si>
  <si>
    <t>21 de marzo de 2024 14:45 hs.</t>
  </si>
  <si>
    <t>DTRNK-93-F</t>
  </si>
  <si>
    <t>MCO2249546220</t>
  </si>
  <si>
    <t>Vapor Ozono Portatil Facial Cn</t>
  </si>
  <si>
    <t>Color : Blanco | Voltaje : 110V</t>
  </si>
  <si>
    <t>javer parra</t>
  </si>
  <si>
    <t>CC 1038800926</t>
  </si>
  <si>
    <t>1038800926</t>
  </si>
  <si>
    <t>Calle 97 # 106-55 #SN-SN / Fondo Obrero Chigorodo, Chigorodó, Antioquia</t>
  </si>
  <si>
    <t>Chigorodó</t>
  </si>
  <si>
    <t>Antioquia</t>
  </si>
  <si>
    <t>057410</t>
  </si>
  <si>
    <t>MEL43218811357FMXDF01</t>
  </si>
  <si>
    <t>2000007875397958</t>
  </si>
  <si>
    <t>21 de marzo de 2024 14:33 hs.</t>
  </si>
  <si>
    <t>TQ-22</t>
  </si>
  <si>
    <t>MCO1383853483</t>
  </si>
  <si>
    <t>Pica Todo Nicer Dicer Plus Genius Rayador Pela Todo Cocina</t>
  </si>
  <si>
    <t>Color : Verde</t>
  </si>
  <si>
    <t xml:space="preserve">Yamileth  Muñoz Gomez </t>
  </si>
  <si>
    <t>CC 1061989416</t>
  </si>
  <si>
    <t>1061989416</t>
  </si>
  <si>
    <t>Carrera Cra 17 dbis 15 a57 #15a-57 / Referencia: Serca al estadero panorama - Altos de la ladera, Popayán, Cauca</t>
  </si>
  <si>
    <t>Popayán</t>
  </si>
  <si>
    <t>190003</t>
  </si>
  <si>
    <t>MEL43218920068FMXDF01</t>
  </si>
  <si>
    <t>PROVEEDOR</t>
  </si>
  <si>
    <t>Suma de VALOR TOTAL</t>
  </si>
  <si>
    <t>ANDRES</t>
  </si>
  <si>
    <t>BODEGA RC</t>
  </si>
  <si>
    <t>DERROCHA</t>
  </si>
  <si>
    <t>DTRONIK</t>
  </si>
  <si>
    <t>GO TECH</t>
  </si>
  <si>
    <t>JULIAN</t>
  </si>
  <si>
    <t>NURY</t>
  </si>
  <si>
    <t>ROOD</t>
  </si>
  <si>
    <t>SULI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</si>
  <si>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</si>
  <si>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</si>
  <si>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</si>
  <si>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</si>
  <si>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</si>
  <si>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</si>
  <si>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</si>
  <si>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</si>
  <si>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</si>
  <si>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Lonchera Porta Comida Electrica Practica Segura + Cuchara Color Blanco 110v/220v TQ-21</t>
  </si>
  <si>
    <t>GIOVANI</t>
  </si>
  <si>
    <t>Molino Eléctrico Para Maíz Carne 2500w 6 En 1 Con Embutidor RD-120F</t>
  </si>
  <si>
    <t>Maquina Mini Olla Fundidora De Chocolate EléctricaColor : Naranja claroDTRNK-36-F --41</t>
  </si>
  <si>
    <t>Secador De Cabello Bopai Bp-8400 Negro 110v PARLCH-M-40</t>
  </si>
  <si>
    <t>Rizador De Pelo Sin Calor Para Cabello Largo Diadema Ondas GOT-12</t>
  </si>
  <si>
    <t>Cargador Portatil Power Bank 20000 Mah Treqa Banco De CargaColor : NegroTRQ-40-E</t>
  </si>
  <si>
    <t>Panel Solar Reflector Led 200w Solar Luz BlancaColor de la carcasa : Negro | Color de la luz : Blanco frío | Voltaje : 110VPARLACH-70</t>
  </si>
  <si>
    <t>Cámara Ip Robotic Vigilancia Wifi Visión Nocturna YooseeColor : BlancoDG-45-J</t>
  </si>
  <si>
    <t>Cargador Portátil Power Bank 12800mah 3 Usb + LinternaColor : MarrónTQ-23</t>
  </si>
  <si>
    <t>Arctic Air Enfriador De Aire PersonalColor : Blanco | Voltaje : 110V | Voltaje de la unidad externa : 1NR-25</t>
  </si>
  <si>
    <t>Vapor Ozono Portatil Facial CnColor : Blanco | Voltaje : 110VDTRNK-93-F</t>
  </si>
  <si>
    <t>Pica Todo Nicer Dicer Plus Genius Rayador Pela Todo CocinaColor : VerdeTQ-22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</si>
</sst>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1" fontId="7" numFmtId="0" xfId="0" applyAlignment="1" applyBorder="1" applyFill="1" applyFont="1">
      <alignment horizontal="center" shrinkToFit="0" wrapText="1"/>
    </xf>
    <xf borderId="6" fillId="11" fontId="7" numFmtId="0" xfId="0" applyAlignment="1" applyBorder="1" applyFont="1">
      <alignment horizontal="center" shrinkToFit="0" wrapText="1"/>
    </xf>
    <xf borderId="6" fillId="11" fontId="7" numFmtId="0" xfId="0" applyAlignment="1" applyBorder="1" applyFont="1">
      <alignment shrinkToFit="0" wrapText="1"/>
    </xf>
    <xf borderId="0" fillId="0" fontId="8" numFmtId="0" xfId="0" applyFont="1"/>
    <xf borderId="7" fillId="12" fontId="9" numFmtId="0" xfId="0" applyAlignment="1" applyBorder="1" applyFill="1" applyFont="1">
      <alignment horizontal="right" shrinkToFit="0" wrapText="1"/>
    </xf>
    <xf borderId="8" fillId="12" fontId="10" numFmtId="0" xfId="0" applyAlignment="1" applyBorder="1" applyFont="1">
      <alignment shrinkToFit="0" wrapText="1"/>
    </xf>
    <xf borderId="8" fillId="12" fontId="10" numFmtId="0" xfId="0" applyAlignment="1" applyBorder="1" applyFont="1">
      <alignment horizontal="right" shrinkToFit="0" wrapText="1"/>
    </xf>
    <xf borderId="8" fillId="12" fontId="9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shrinkToFit="0" wrapText="1"/>
    </xf>
    <xf borderId="8" fillId="12" fontId="9" numFmtId="0" xfId="0" applyAlignment="1" applyBorder="1" applyFont="1">
      <alignment shrinkToFit="0" wrapText="1"/>
    </xf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9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9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7" fillId="15" fontId="9" numFmtId="0" xfId="0" applyAlignment="1" applyBorder="1" applyFill="1" applyFont="1">
      <alignment horizontal="right" shrinkToFit="0" wrapText="1"/>
    </xf>
    <xf borderId="8" fillId="15" fontId="10" numFmtId="0" xfId="0" applyAlignment="1" applyBorder="1" applyFont="1">
      <alignment shrinkToFit="0" wrapText="1"/>
    </xf>
    <xf borderId="8" fillId="15" fontId="10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shrinkToFit="0" wrapText="1"/>
    </xf>
    <xf borderId="8" fillId="15" fontId="9" numFmtId="0" xfId="0" applyAlignment="1" applyBorder="1" applyFont="1">
      <alignment shrinkToFit="0" wrapText="1"/>
    </xf>
    <xf borderId="7" fillId="16" fontId="9" numFmtId="0" xfId="0" applyAlignment="1" applyBorder="1" applyFill="1" applyFont="1">
      <alignment horizontal="right" shrinkToFit="0" wrapText="1"/>
    </xf>
    <xf borderId="8" fillId="16" fontId="10" numFmtId="0" xfId="0" applyAlignment="1" applyBorder="1" applyFont="1">
      <alignment shrinkToFit="0" wrapText="1"/>
    </xf>
    <xf borderId="8" fillId="16" fontId="10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shrinkToFit="0" wrapText="1"/>
    </xf>
    <xf borderId="8" fillId="16" fontId="9" numFmtId="0" xfId="0" applyAlignment="1" applyBorder="1" applyFont="1">
      <alignment shrinkToFit="0" wrapText="1"/>
    </xf>
    <xf borderId="8" fillId="13" fontId="11" numFmtId="0" xfId="0" applyAlignment="1" applyBorder="1" applyFont="1">
      <alignment horizontal="right" shrinkToFit="0" wrapText="1"/>
    </xf>
    <xf borderId="8" fillId="15" fontId="9" numFmtId="0" xfId="0" applyAlignment="1" applyBorder="1" applyFont="1">
      <alignment horizontal="right" shrinkToFit="0" wrapText="1"/>
    </xf>
    <xf borderId="7" fillId="17" fontId="9" numFmtId="0" xfId="0" applyAlignment="1" applyBorder="1" applyFill="1" applyFont="1">
      <alignment horizontal="right" shrinkToFit="0" wrapText="1"/>
    </xf>
    <xf borderId="8" fillId="17" fontId="10" numFmtId="0" xfId="0" applyAlignment="1" applyBorder="1" applyFont="1">
      <alignment shrinkToFit="0" wrapText="1"/>
    </xf>
    <xf borderId="8" fillId="17" fontId="10" numFmtId="0" xfId="0" applyAlignment="1" applyBorder="1" applyFont="1">
      <alignment horizontal="right" shrinkToFit="0" wrapText="1"/>
    </xf>
    <xf borderId="8" fillId="17" fontId="9" numFmtId="0" xfId="0" applyAlignment="1" applyBorder="1" applyFont="1">
      <alignment horizontal="right" shrinkToFit="0" wrapText="1"/>
    </xf>
    <xf borderId="8" fillId="17" fontId="11" numFmtId="0" xfId="0" applyAlignment="1" applyBorder="1" applyFont="1">
      <alignment shrinkToFit="0" wrapText="1"/>
    </xf>
    <xf borderId="8" fillId="17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5" sheet="YOVANI"/>
  </cacheSource>
  <cacheFields>
    <cacheField name="ITEM" numFmtId="0">
      <sharedItems containsSemiMixedTypes="0" containsString="0" containsNumber="1" containsInteger="1">
        <n v="102.0"/>
        <n v="103.0"/>
        <n v="104.0"/>
        <n v="105.0"/>
        <n v="106.0"/>
        <n v="107.0"/>
        <n v="108.0"/>
        <n v="109.0"/>
        <n v="34.0"/>
        <n v="35.0"/>
        <n v="36.0"/>
        <n v="37.0"/>
        <n v="26.0"/>
        <n v="27.0"/>
        <n v="28.0"/>
        <n v="29.0"/>
        <n v="30.0"/>
        <n v="31.0"/>
        <n v="32.0"/>
        <n v="33.0"/>
      </sharedItems>
    </cacheField>
    <cacheField name="PRODUCTO" numFmtId="0">
      <sharedItems>
        <s v="Lonchera Porta Comida Electrica Practica Segura + Cuchara Color Blanco 110v/220v TQ-21"/>
        <s v="Molino Eléctrico Para Maíz Carne 2500w 6 En 1 Con Embutidor RD-120F"/>
        <s v="Maquina Mini Olla Fundidora De Chocolate EléctricaColor : Naranja claroDTRNK-36-F --41"/>
        <s v="Secador De Cabello Bopai Bp-8400 Negro 110v PARLCH-M-40"/>
        <s v="Rizador De Pelo Sin Calor Para Cabello Largo Diadema Ondas GOT-12"/>
        <s v="Cargador Portatil Power Bank 20000 Mah Treqa Banco De CargaColor : NegroTRQ-40-E"/>
        <s v="Panel Solar Reflector Led 200w Solar Luz BlancaColor de la carcasa : Negro | Color de la luz : Blanco frío | Voltaje : 110VPARLACH-70"/>
        <s v="Cámara Ip Robotic Vigilancia Wifi Visión Nocturna YooseeColor : BlancoDG-45-J"/>
        <s v="Cargador Portátil Power Bank 12800mah 3 Usb + LinternaColor : MarrónTQ-23"/>
        <s v="Arctic Air Enfriador De Aire PersonalColor : Blanco | Voltaje : 110V | Voltaje de la unidad externa : 1NR-25"/>
        <s v="Vapor Ozono Portatil Facial CnColor : Blanco | Voltaje : 110VDTRNK-93-F"/>
        <s v="Pica Todo Nicer Dicer Plus Genius Rayador Pela Todo CocinaColor : VerdeTQ-22"/>
      </sharedItems>
    </cacheField>
    <cacheField name="CANT" numFmtId="0">
      <sharedItems containsSemiMixedTypes="0" containsString="0" containsNumber="1" containsInteger="1">
        <n v="1.0"/>
        <n v="4.0"/>
        <n v="2.0"/>
      </sharedItems>
    </cacheField>
    <cacheField name="VALOR U/N" numFmtId="0">
      <sharedItems containsSemiMixedTypes="0" containsString="0" containsNumber="1" containsInteger="1">
        <n v="19000.0"/>
        <n v="115000.0"/>
        <n v="40000.0"/>
        <n v="10000.0"/>
        <n v="70000.0"/>
        <n v="23000.0"/>
        <n v="25000.0"/>
        <n v="18000.0"/>
        <n v="93000.0"/>
        <n v="22000.0"/>
      </sharedItems>
    </cacheField>
    <cacheField name="VALOR TOTAL" numFmtId="0">
      <sharedItems containsSemiMixedTypes="0" containsString="0" containsNumber="1" containsInteger="1">
        <n v="19000.0"/>
        <n v="115000.0"/>
        <n v="40000.0"/>
        <n v="10000.0"/>
        <n v="160000.0"/>
        <n v="70000.0"/>
        <n v="80000.0"/>
        <n v="23000.0"/>
        <n v="25000.0"/>
        <n v="18000.0"/>
        <n v="230000.0"/>
        <n v="36000.0"/>
        <n v="93000.0"/>
        <n v="22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VMX"/>
        <s v="ROOD"/>
        <s v="DERROCHA"/>
        <s v="SULI"/>
        <s v="GO TECH"/>
        <s v="JULIAN"/>
        <s v="BODEGA RC"/>
        <s v="NURY"/>
        <s v="DTRONIK"/>
        <s v="ANDRES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4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9"/>
        <item x="6"/>
        <item x="2"/>
        <item x="8"/>
        <item x="4"/>
        <item x="5"/>
        <item x="7"/>
        <item x="1"/>
        <item x="3"/>
        <item x="0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545483403/detalle" TargetMode="External"/><Relationship Id="rId22" Type="http://schemas.openxmlformats.org/officeDocument/2006/relationships/hyperlink" Target="https://www.mercadolibre.com.co/ventas/2000007866623178/detalle" TargetMode="External"/><Relationship Id="rId21" Type="http://schemas.openxmlformats.org/officeDocument/2006/relationships/hyperlink" Target="https://www.mercadolibre.com.co/ventas/2000005545921535/detalle" TargetMode="External"/><Relationship Id="rId24" Type="http://schemas.openxmlformats.org/officeDocument/2006/relationships/hyperlink" Target="https://www.mercadolibre.com.co/ventas/2000007866298020/detalle" TargetMode="External"/><Relationship Id="rId23" Type="http://schemas.openxmlformats.org/officeDocument/2006/relationships/hyperlink" Target="https://www.mercadolibre.com.co/ventas/2000007866288680/detalle" TargetMode="External"/><Relationship Id="rId1" Type="http://schemas.openxmlformats.org/officeDocument/2006/relationships/hyperlink" Target="https://www.mercadolibre.com.co/ventas/2000007871639306/detalle" TargetMode="External"/><Relationship Id="rId2" Type="http://schemas.openxmlformats.org/officeDocument/2006/relationships/hyperlink" Target="https://www.mercadolibre.com.co/ventas/2000007867504190/detalle" TargetMode="External"/><Relationship Id="rId3" Type="http://schemas.openxmlformats.org/officeDocument/2006/relationships/hyperlink" Target="https://www.mercadolibre.com.co/ventas/2000007867385050/detalle" TargetMode="External"/><Relationship Id="rId4" Type="http://schemas.openxmlformats.org/officeDocument/2006/relationships/hyperlink" Target="https://www.mercadolibre.com.co/ventas/2000005545483403/detalle" TargetMode="External"/><Relationship Id="rId9" Type="http://schemas.openxmlformats.org/officeDocument/2006/relationships/hyperlink" Target="https://www.mercadolibre.com.co/ventas/2000007873323690/detalle" TargetMode="External"/><Relationship Id="rId26" Type="http://schemas.openxmlformats.org/officeDocument/2006/relationships/hyperlink" Target="https://www.mercadolibre.com.co/ventas/2000007875397958/detalle" TargetMode="External"/><Relationship Id="rId25" Type="http://schemas.openxmlformats.org/officeDocument/2006/relationships/hyperlink" Target="https://www.mercadolibre.com.co/ventas/2000005549976611/detalle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5545921535/detalle" TargetMode="External"/><Relationship Id="rId6" Type="http://schemas.openxmlformats.org/officeDocument/2006/relationships/hyperlink" Target="https://www.mercadolibre.com.co/ventas/2000007866623178/detalle" TargetMode="External"/><Relationship Id="rId7" Type="http://schemas.openxmlformats.org/officeDocument/2006/relationships/hyperlink" Target="https://www.mercadolibre.com.co/ventas/2000007866288680/detalle" TargetMode="External"/><Relationship Id="rId8" Type="http://schemas.openxmlformats.org/officeDocument/2006/relationships/hyperlink" Target="https://www.mercadolibre.com.co/ventas/2000007866298020/detalle" TargetMode="External"/><Relationship Id="rId11" Type="http://schemas.openxmlformats.org/officeDocument/2006/relationships/hyperlink" Target="https://www.mercadolibre.com.co/ventas/2000005548413539/detalle" TargetMode="External"/><Relationship Id="rId10" Type="http://schemas.openxmlformats.org/officeDocument/2006/relationships/hyperlink" Target="https://www.mercadolibre.com.co/ventas/2000007868968518/detalle" TargetMode="External"/><Relationship Id="rId13" Type="http://schemas.openxmlformats.org/officeDocument/2006/relationships/hyperlink" Target="https://www.mercadolibre.com.co/ventas/2000007873323690/detalle" TargetMode="External"/><Relationship Id="rId12" Type="http://schemas.openxmlformats.org/officeDocument/2006/relationships/hyperlink" Target="https://www.mercadolibre.com.co/ventas/2000007867853202/detalle" TargetMode="External"/><Relationship Id="rId15" Type="http://schemas.openxmlformats.org/officeDocument/2006/relationships/hyperlink" Target="https://www.mercadolibre.com.co/ventas/2000005548413539/detalle" TargetMode="External"/><Relationship Id="rId14" Type="http://schemas.openxmlformats.org/officeDocument/2006/relationships/hyperlink" Target="https://www.mercadolibre.com.co/ventas/2000007868968518/detalle" TargetMode="External"/><Relationship Id="rId17" Type="http://schemas.openxmlformats.org/officeDocument/2006/relationships/hyperlink" Target="https://www.mercadolibre.com.co/ventas/2000007871639306/detalle" TargetMode="External"/><Relationship Id="rId16" Type="http://schemas.openxmlformats.org/officeDocument/2006/relationships/hyperlink" Target="https://www.mercadolibre.com.co/ventas/2000007867853202/detalle" TargetMode="External"/><Relationship Id="rId19" Type="http://schemas.openxmlformats.org/officeDocument/2006/relationships/hyperlink" Target="https://www.mercadolibre.com.co/ventas/2000007867385050/detalle" TargetMode="External"/><Relationship Id="rId18" Type="http://schemas.openxmlformats.org/officeDocument/2006/relationships/hyperlink" Target="https://www.mercadolibre.com.co/ventas/200000786750419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1.1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31824.0</v>
      </c>
      <c r="H3" s="20">
        <v>9520.0</v>
      </c>
      <c r="I3" s="20">
        <v>-6555.0</v>
      </c>
      <c r="J3" s="20">
        <v>-9520.0</v>
      </c>
      <c r="K3" s="20" t="s">
        <v>60</v>
      </c>
      <c r="L3" s="20">
        <v>25269.0</v>
      </c>
      <c r="M3" s="19" t="s">
        <v>61</v>
      </c>
      <c r="N3" s="19" t="str">
        <f t="shared" ref="N3:N28" si="1">+Y3&amp;Z3&amp;W3</f>
        <v>Lonchera Porta Comida Electrica Practica Segura + Cuchara Color Blanco 110v/220v TQ-21</v>
      </c>
      <c r="O3" s="19" t="str">
        <f t="shared" ref="O3:O28" si="2">+CLEAN(TRIM(N3))</f>
        <v>Lonchera Porta Comida Electrica Practica Segura + Cuchara Color Blanco 110v/220v TQ-21</v>
      </c>
      <c r="P3" s="19">
        <f>+VLOOKUP(O3,YOVANI!B:D,3,0)</f>
        <v>19000</v>
      </c>
      <c r="Q3" s="19">
        <f t="shared" ref="Q3:Q28" si="3">+P3*F3</f>
        <v>19000</v>
      </c>
      <c r="R3" s="19"/>
      <c r="S3" s="19">
        <v>1000.0</v>
      </c>
      <c r="T3" s="19">
        <f t="shared" ref="T3:T28" si="4">+L3-Q3-R3-S3</f>
        <v>5269</v>
      </c>
      <c r="U3" s="19">
        <f t="shared" ref="U3:U28" si="5">+T3/F3</f>
        <v>5269</v>
      </c>
      <c r="V3" s="21">
        <f t="shared" ref="V3:V28" si="6">+T3/Q3</f>
        <v>0.2773157895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31824.0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165000.0</v>
      </c>
      <c r="H4" s="20" t="s">
        <v>60</v>
      </c>
      <c r="I4" s="20">
        <v>-27908.1</v>
      </c>
      <c r="J4" s="20">
        <v>-8175.0</v>
      </c>
      <c r="K4" s="20" t="s">
        <v>60</v>
      </c>
      <c r="L4" s="20">
        <v>128916.9</v>
      </c>
      <c r="M4" s="19" t="s">
        <v>61</v>
      </c>
      <c r="N4" s="19" t="str">
        <f t="shared" si="1"/>
        <v>Molino Eléctrico Para Maíz Carne 2500w 6 En 1 Con Embutidor RD-120F</v>
      </c>
      <c r="O4" s="19" t="str">
        <f t="shared" si="2"/>
        <v>Molino Eléctrico Para Maíz Carne 2500w 6 En 1 Con Embutidor RD-120F</v>
      </c>
      <c r="P4" s="19">
        <f>+VLOOKUP(O4,YOVANI!B:D,3,0)</f>
        <v>115000</v>
      </c>
      <c r="Q4" s="19">
        <f t="shared" si="3"/>
        <v>115000</v>
      </c>
      <c r="R4" s="19"/>
      <c r="S4" s="19">
        <v>1000.0</v>
      </c>
      <c r="T4" s="19">
        <f t="shared" si="4"/>
        <v>12916.9</v>
      </c>
      <c r="U4" s="19">
        <f t="shared" si="5"/>
        <v>12916.9</v>
      </c>
      <c r="V4" s="21">
        <f t="shared" si="6"/>
        <v>0.1123208696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165000.0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71</v>
      </c>
      <c r="AL4" s="19" t="s">
        <v>72</v>
      </c>
      <c r="AM4" s="19" t="s">
        <v>87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88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89</v>
      </c>
      <c r="B5" s="19" t="s">
        <v>90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55000.0</v>
      </c>
      <c r="H5" s="20">
        <v>15600.0</v>
      </c>
      <c r="I5" s="20">
        <v>-9800.0</v>
      </c>
      <c r="J5" s="20">
        <v>-15600.0</v>
      </c>
      <c r="K5" s="20" t="s">
        <v>60</v>
      </c>
      <c r="L5" s="20">
        <v>45200.0</v>
      </c>
      <c r="M5" s="19" t="s">
        <v>61</v>
      </c>
      <c r="N5" s="19" t="str">
        <f t="shared" si="1"/>
        <v>Maquina Mini Olla Fundidora De Chocolate EléctricaColor : Naranja claroDTRNK-36-F --41</v>
      </c>
      <c r="O5" s="19" t="str">
        <f t="shared" si="2"/>
        <v>Maquina Mini Olla Fundidora De Chocolate EléctricaColor : Naranja claroDTRNK-36-F --41</v>
      </c>
      <c r="P5" s="19">
        <f>+VLOOKUP(O5,YOVANI!B:D,3,0)</f>
        <v>40000</v>
      </c>
      <c r="Q5" s="19">
        <f t="shared" si="3"/>
        <v>40000</v>
      </c>
      <c r="R5" s="19"/>
      <c r="S5" s="19">
        <v>1000.0</v>
      </c>
      <c r="T5" s="19">
        <f t="shared" si="4"/>
        <v>4200</v>
      </c>
      <c r="U5" s="19">
        <f t="shared" si="5"/>
        <v>4200</v>
      </c>
      <c r="V5" s="21">
        <f t="shared" si="6"/>
        <v>0.105</v>
      </c>
      <c r="W5" s="19" t="s">
        <v>91</v>
      </c>
      <c r="X5" s="19" t="s">
        <v>92</v>
      </c>
      <c r="Y5" s="19" t="s">
        <v>93</v>
      </c>
      <c r="Z5" s="19" t="s">
        <v>94</v>
      </c>
      <c r="AA5" s="20">
        <v>55000.0</v>
      </c>
      <c r="AB5" s="20" t="s">
        <v>65</v>
      </c>
      <c r="AC5" s="19" t="s">
        <v>66</v>
      </c>
      <c r="AD5" s="19" t="s">
        <v>95</v>
      </c>
      <c r="AE5" s="19" t="s">
        <v>96</v>
      </c>
      <c r="AF5" s="19" t="s">
        <v>61</v>
      </c>
      <c r="AG5" s="19" t="s">
        <v>61</v>
      </c>
      <c r="AH5" s="19" t="s">
        <v>95</v>
      </c>
      <c r="AI5" s="19" t="s">
        <v>97</v>
      </c>
      <c r="AJ5" s="19" t="s">
        <v>98</v>
      </c>
      <c r="AK5" s="19" t="s">
        <v>99</v>
      </c>
      <c r="AL5" s="19" t="s">
        <v>72</v>
      </c>
      <c r="AM5" s="19" t="s">
        <v>100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101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102</v>
      </c>
      <c r="B6" s="19" t="s">
        <v>103</v>
      </c>
      <c r="C6" s="19" t="s">
        <v>57</v>
      </c>
      <c r="D6" s="19" t="s">
        <v>58</v>
      </c>
      <c r="E6" s="19" t="s">
        <v>104</v>
      </c>
      <c r="F6" s="20">
        <v>1.0</v>
      </c>
      <c r="G6" s="20">
        <v>55000.0</v>
      </c>
      <c r="H6" s="20">
        <v>10700.0</v>
      </c>
      <c r="I6" s="20">
        <v>-11450.0</v>
      </c>
      <c r="J6" s="20">
        <v>-10700.0</v>
      </c>
      <c r="K6" s="20" t="s">
        <v>60</v>
      </c>
      <c r="L6" s="20">
        <v>43550.0</v>
      </c>
      <c r="M6" s="19" t="s">
        <v>61</v>
      </c>
      <c r="N6" s="19" t="str">
        <f t="shared" si="1"/>
        <v>Secador De Cabello Bopai Bp-8400 Negro 110v PARLCH-M-40</v>
      </c>
      <c r="O6" s="19" t="str">
        <f t="shared" si="2"/>
        <v>Secador De Cabello Bopai Bp-8400 Negro 110v PARLCH-M-40</v>
      </c>
      <c r="P6" s="19">
        <f>+VLOOKUP(O6,YOVANI!B:D,3,0)</f>
        <v>40000</v>
      </c>
      <c r="Q6" s="19">
        <f t="shared" si="3"/>
        <v>40000</v>
      </c>
      <c r="R6" s="19"/>
      <c r="S6" s="19">
        <v>1000.0</v>
      </c>
      <c r="T6" s="19">
        <f t="shared" si="4"/>
        <v>2550</v>
      </c>
      <c r="U6" s="19">
        <f t="shared" si="5"/>
        <v>2550</v>
      </c>
      <c r="V6" s="22">
        <f t="shared" si="6"/>
        <v>0.06375</v>
      </c>
      <c r="W6" s="19" t="s">
        <v>105</v>
      </c>
      <c r="X6" s="19" t="s">
        <v>106</v>
      </c>
      <c r="Y6" s="19" t="s">
        <v>107</v>
      </c>
      <c r="Z6" s="19" t="s">
        <v>61</v>
      </c>
      <c r="AA6" s="20">
        <v>55000.0</v>
      </c>
      <c r="AB6" s="20" t="s">
        <v>65</v>
      </c>
      <c r="AC6" s="19" t="s">
        <v>66</v>
      </c>
      <c r="AD6" s="19" t="s">
        <v>108</v>
      </c>
      <c r="AE6" s="19" t="s">
        <v>109</v>
      </c>
      <c r="AF6" s="19" t="s">
        <v>61</v>
      </c>
      <c r="AG6" s="19" t="s">
        <v>61</v>
      </c>
      <c r="AH6" s="19" t="s">
        <v>108</v>
      </c>
      <c r="AI6" s="19" t="s">
        <v>110</v>
      </c>
      <c r="AJ6" s="19" t="s">
        <v>111</v>
      </c>
      <c r="AK6" s="19" t="s">
        <v>112</v>
      </c>
      <c r="AL6" s="19" t="s">
        <v>72</v>
      </c>
      <c r="AM6" s="19" t="s">
        <v>113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114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115</v>
      </c>
      <c r="B7" s="19" t="s">
        <v>116</v>
      </c>
      <c r="C7" s="19" t="s">
        <v>57</v>
      </c>
      <c r="D7" s="19" t="s">
        <v>58</v>
      </c>
      <c r="E7" s="19" t="s">
        <v>104</v>
      </c>
      <c r="F7" s="20">
        <v>1.0</v>
      </c>
      <c r="G7" s="20">
        <v>20000.0</v>
      </c>
      <c r="H7" s="20">
        <v>12700.0</v>
      </c>
      <c r="I7" s="20">
        <v>-5598.99</v>
      </c>
      <c r="J7" s="20">
        <v>-12700.0</v>
      </c>
      <c r="K7" s="20" t="s">
        <v>60</v>
      </c>
      <c r="L7" s="20">
        <v>14401.01</v>
      </c>
      <c r="M7" s="19" t="s">
        <v>61</v>
      </c>
      <c r="N7" s="19" t="str">
        <f t="shared" si="1"/>
        <v>Rizador De Pelo Sin Calor Para Cabello Largo Diadema Ondas GOT-12</v>
      </c>
      <c r="O7" s="19" t="str">
        <f t="shared" si="2"/>
        <v>Rizador De Pelo Sin Calor Para Cabello Largo Diadema Ondas GOT-12</v>
      </c>
      <c r="P7" s="19">
        <f>+VLOOKUP(O7,YOVANI!B:D,3,0)</f>
        <v>10000</v>
      </c>
      <c r="Q7" s="19">
        <f t="shared" si="3"/>
        <v>10000</v>
      </c>
      <c r="R7" s="19"/>
      <c r="S7" s="19">
        <v>1000.0</v>
      </c>
      <c r="T7" s="19">
        <f t="shared" si="4"/>
        <v>3401.01</v>
      </c>
      <c r="U7" s="19">
        <f t="shared" si="5"/>
        <v>3401.01</v>
      </c>
      <c r="V7" s="21">
        <f t="shared" si="6"/>
        <v>0.340101</v>
      </c>
      <c r="W7" s="19" t="s">
        <v>117</v>
      </c>
      <c r="X7" s="19" t="s">
        <v>118</v>
      </c>
      <c r="Y7" s="19" t="s">
        <v>119</v>
      </c>
      <c r="Z7" s="19" t="s">
        <v>61</v>
      </c>
      <c r="AA7" s="20">
        <v>20000.0</v>
      </c>
      <c r="AB7" s="20" t="s">
        <v>65</v>
      </c>
      <c r="AC7" s="19" t="s">
        <v>66</v>
      </c>
      <c r="AD7" s="19" t="s">
        <v>120</v>
      </c>
      <c r="AE7" s="19" t="s">
        <v>121</v>
      </c>
      <c r="AF7" s="19" t="s">
        <v>61</v>
      </c>
      <c r="AG7" s="19" t="s">
        <v>61</v>
      </c>
      <c r="AH7" s="19" t="s">
        <v>120</v>
      </c>
      <c r="AI7" s="19" t="s">
        <v>122</v>
      </c>
      <c r="AJ7" s="19" t="s">
        <v>123</v>
      </c>
      <c r="AK7" s="19" t="s">
        <v>124</v>
      </c>
      <c r="AL7" s="19" t="s">
        <v>125</v>
      </c>
      <c r="AM7" s="19" t="s">
        <v>126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127</v>
      </c>
      <c r="AS7" s="19" t="s">
        <v>128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129</v>
      </c>
      <c r="B8" s="19" t="s">
        <v>130</v>
      </c>
      <c r="C8" s="19" t="s">
        <v>57</v>
      </c>
      <c r="D8" s="19" t="s">
        <v>58</v>
      </c>
      <c r="E8" s="19" t="s">
        <v>59</v>
      </c>
      <c r="F8" s="20">
        <v>4.0</v>
      </c>
      <c r="G8" s="20">
        <v>220000.0</v>
      </c>
      <c r="H8" s="20" t="s">
        <v>60</v>
      </c>
      <c r="I8" s="20">
        <v>-50010.8</v>
      </c>
      <c r="J8" s="20" t="s">
        <v>60</v>
      </c>
      <c r="K8" s="20" t="s">
        <v>60</v>
      </c>
      <c r="L8" s="20">
        <v>169989.2</v>
      </c>
      <c r="M8" s="19" t="s">
        <v>61</v>
      </c>
      <c r="N8" s="19" t="str">
        <f t="shared" si="1"/>
        <v>Cargador Portatil Power Bank 20000 Mah Treqa Banco De CargaColor : NegroTRQ-40-E</v>
      </c>
      <c r="O8" s="19" t="str">
        <f t="shared" si="2"/>
        <v>Cargador Portatil Power Bank 20000 Mah Treqa Banco De CargaColor : NegroTRQ-40-E</v>
      </c>
      <c r="P8" s="19">
        <f>+VLOOKUP(O8,YOVANI!B:D,3,0)</f>
        <v>40000</v>
      </c>
      <c r="Q8" s="19">
        <f t="shared" si="3"/>
        <v>160000</v>
      </c>
      <c r="R8" s="19"/>
      <c r="S8" s="19">
        <v>1000.0</v>
      </c>
      <c r="T8" s="19">
        <f t="shared" si="4"/>
        <v>8989.2</v>
      </c>
      <c r="U8" s="19">
        <f t="shared" si="5"/>
        <v>2247.3</v>
      </c>
      <c r="V8" s="22">
        <f t="shared" si="6"/>
        <v>0.0561825</v>
      </c>
      <c r="W8" s="19" t="s">
        <v>131</v>
      </c>
      <c r="X8" s="19" t="s">
        <v>132</v>
      </c>
      <c r="Y8" s="19" t="s">
        <v>133</v>
      </c>
      <c r="Z8" s="19" t="s">
        <v>134</v>
      </c>
      <c r="AA8" s="20">
        <v>55000.0</v>
      </c>
      <c r="AB8" s="20" t="s">
        <v>65</v>
      </c>
      <c r="AC8" s="19" t="s">
        <v>66</v>
      </c>
      <c r="AD8" s="19" t="s">
        <v>135</v>
      </c>
      <c r="AE8" s="19" t="s">
        <v>136</v>
      </c>
      <c r="AF8" s="19" t="s">
        <v>61</v>
      </c>
      <c r="AG8" s="19" t="s">
        <v>61</v>
      </c>
      <c r="AH8" s="19" t="s">
        <v>135</v>
      </c>
      <c r="AI8" s="19" t="s">
        <v>137</v>
      </c>
      <c r="AJ8" s="19" t="s">
        <v>138</v>
      </c>
      <c r="AK8" s="19" t="s">
        <v>139</v>
      </c>
      <c r="AL8" s="19" t="s">
        <v>140</v>
      </c>
      <c r="AM8" s="19" t="s">
        <v>141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143</v>
      </c>
      <c r="B9" s="19" t="s">
        <v>144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119500.0</v>
      </c>
      <c r="H9" s="20" t="s">
        <v>60</v>
      </c>
      <c r="I9" s="20">
        <v>-16730.0</v>
      </c>
      <c r="J9" s="20">
        <v>-7055.0</v>
      </c>
      <c r="K9" s="20" t="s">
        <v>60</v>
      </c>
      <c r="L9" s="20">
        <v>95715.0</v>
      </c>
      <c r="M9" s="19" t="s">
        <v>61</v>
      </c>
      <c r="N9" s="19" t="str">
        <f t="shared" si="1"/>
        <v>Panel Solar Reflector Led 200w Solar Luz BlancaColor de la carcasa : Negro | Color de la luz : Blanco frío | Voltaje : 110VPARLACH-70</v>
      </c>
      <c r="O9" s="19" t="str">
        <f t="shared" si="2"/>
        <v>Panel Solar Reflector Led 200w Solar Luz BlancaColor de la carcasa : Negro | Color de la luz : Blanco frío | Voltaje : 110VPARLACH-70</v>
      </c>
      <c r="P9" s="19">
        <f>+VLOOKUP(O9,YOVANI!B:D,3,0)</f>
        <v>70000</v>
      </c>
      <c r="Q9" s="19">
        <f t="shared" si="3"/>
        <v>70000</v>
      </c>
      <c r="R9" s="19"/>
      <c r="S9" s="19">
        <v>1000.0</v>
      </c>
      <c r="T9" s="19">
        <f t="shared" si="4"/>
        <v>24715</v>
      </c>
      <c r="U9" s="19">
        <f t="shared" si="5"/>
        <v>24715</v>
      </c>
      <c r="V9" s="21">
        <f t="shared" si="6"/>
        <v>0.3530714286</v>
      </c>
      <c r="W9" s="19" t="s">
        <v>145</v>
      </c>
      <c r="X9" s="19" t="s">
        <v>146</v>
      </c>
      <c r="Y9" s="19" t="s">
        <v>147</v>
      </c>
      <c r="Z9" s="19" t="s">
        <v>148</v>
      </c>
      <c r="AA9" s="20">
        <v>119500.0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154</v>
      </c>
      <c r="AM9" s="19" t="s">
        <v>155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156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157</v>
      </c>
      <c r="B10" s="19" t="s">
        <v>158</v>
      </c>
      <c r="C10" s="19" t="s">
        <v>57</v>
      </c>
      <c r="D10" s="19" t="s">
        <v>58</v>
      </c>
      <c r="E10" s="19" t="s">
        <v>59</v>
      </c>
      <c r="F10" s="20">
        <v>2.0</v>
      </c>
      <c r="G10" s="20">
        <v>122000.0</v>
      </c>
      <c r="H10" s="20">
        <v>9040.0</v>
      </c>
      <c r="I10" s="20">
        <v>-21348.11</v>
      </c>
      <c r="J10" s="20">
        <v>-9040.0</v>
      </c>
      <c r="K10" s="20" t="s">
        <v>60</v>
      </c>
      <c r="L10" s="20">
        <v>100651.89</v>
      </c>
      <c r="M10" s="19" t="s">
        <v>61</v>
      </c>
      <c r="N10" s="19" t="str">
        <f t="shared" si="1"/>
        <v>Cámara Ip Robotic Vigilancia Wifi Visión Nocturna YooseeColor : BlancoDG-45-J</v>
      </c>
      <c r="O10" s="19" t="str">
        <f t="shared" si="2"/>
        <v>Cámara Ip Robotic Vigilancia Wifi Visión Nocturna YooseeColor : BlancoDG-45-J</v>
      </c>
      <c r="P10" s="19">
        <f>+VLOOKUP(O10,YOVANI!B:D,3,0)</f>
        <v>40000</v>
      </c>
      <c r="Q10" s="19">
        <f t="shared" si="3"/>
        <v>80000</v>
      </c>
      <c r="R10" s="19"/>
      <c r="S10" s="19">
        <v>1000.0</v>
      </c>
      <c r="T10" s="19">
        <f t="shared" si="4"/>
        <v>19651.89</v>
      </c>
      <c r="U10" s="19">
        <f t="shared" si="5"/>
        <v>9825.945</v>
      </c>
      <c r="V10" s="21">
        <f t="shared" si="6"/>
        <v>0.245648625</v>
      </c>
      <c r="W10" s="19" t="s">
        <v>159</v>
      </c>
      <c r="X10" s="19" t="s">
        <v>160</v>
      </c>
      <c r="Y10" s="19" t="s">
        <v>161</v>
      </c>
      <c r="Z10" s="19" t="s">
        <v>162</v>
      </c>
      <c r="AA10" s="20">
        <v>61000.0</v>
      </c>
      <c r="AB10" s="20" t="s">
        <v>65</v>
      </c>
      <c r="AC10" s="19" t="s">
        <v>66</v>
      </c>
      <c r="AD10" s="19" t="s">
        <v>163</v>
      </c>
      <c r="AE10" s="19" t="s">
        <v>164</v>
      </c>
      <c r="AF10" s="19" t="s">
        <v>61</v>
      </c>
      <c r="AG10" s="19" t="s">
        <v>61</v>
      </c>
      <c r="AH10" s="19" t="s">
        <v>163</v>
      </c>
      <c r="AI10" s="19" t="s">
        <v>165</v>
      </c>
      <c r="AJ10" s="19" t="s">
        <v>166</v>
      </c>
      <c r="AK10" s="19" t="s">
        <v>167</v>
      </c>
      <c r="AL10" s="19" t="s">
        <v>154</v>
      </c>
      <c r="AM10" s="19" t="s">
        <v>168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169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170</v>
      </c>
      <c r="B11" s="19" t="s">
        <v>171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34087.0</v>
      </c>
      <c r="H11" s="20">
        <v>11200.0</v>
      </c>
      <c r="I11" s="20">
        <v>-7895.0</v>
      </c>
      <c r="J11" s="20">
        <v>-11200.0</v>
      </c>
      <c r="K11" s="20" t="s">
        <v>60</v>
      </c>
      <c r="L11" s="20">
        <v>26192.0</v>
      </c>
      <c r="M11" s="19" t="s">
        <v>61</v>
      </c>
      <c r="N11" s="19" t="str">
        <f t="shared" si="1"/>
        <v>Cargador Portátil Power Bank 12800mah 3 Usb + LinternaColor : MarrónTQ-23</v>
      </c>
      <c r="O11" s="19" t="str">
        <f t="shared" si="2"/>
        <v>Cargador Portátil Power Bank 12800mah 3 Usb + LinternaColor : MarrónTQ-23</v>
      </c>
      <c r="P11" s="19">
        <f>+VLOOKUP(O11,YOVANI!B:D,3,0)</f>
        <v>23000</v>
      </c>
      <c r="Q11" s="19">
        <f t="shared" si="3"/>
        <v>23000</v>
      </c>
      <c r="R11" s="19"/>
      <c r="S11" s="19">
        <v>1000.0</v>
      </c>
      <c r="T11" s="19">
        <f t="shared" si="4"/>
        <v>2192</v>
      </c>
      <c r="U11" s="19">
        <f t="shared" si="5"/>
        <v>2192</v>
      </c>
      <c r="V11" s="21">
        <f t="shared" si="6"/>
        <v>0.09530434783</v>
      </c>
      <c r="W11" s="19" t="s">
        <v>172</v>
      </c>
      <c r="X11" s="19" t="s">
        <v>173</v>
      </c>
      <c r="Y11" s="19" t="s">
        <v>174</v>
      </c>
      <c r="Z11" s="19" t="s">
        <v>175</v>
      </c>
      <c r="AA11" s="20">
        <v>34087.0</v>
      </c>
      <c r="AB11" s="20" t="s">
        <v>65</v>
      </c>
      <c r="AC11" s="19" t="s">
        <v>66</v>
      </c>
      <c r="AD11" s="19" t="s">
        <v>176</v>
      </c>
      <c r="AE11" s="19" t="s">
        <v>177</v>
      </c>
      <c r="AF11" s="19" t="s">
        <v>61</v>
      </c>
      <c r="AG11" s="19" t="s">
        <v>61</v>
      </c>
      <c r="AH11" s="19" t="s">
        <v>176</v>
      </c>
      <c r="AI11" s="19" t="s">
        <v>178</v>
      </c>
      <c r="AJ11" s="19" t="s">
        <v>179</v>
      </c>
      <c r="AK11" s="19" t="s">
        <v>180</v>
      </c>
      <c r="AL11" s="19" t="s">
        <v>72</v>
      </c>
      <c r="AM11" s="19" t="s">
        <v>181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182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183</v>
      </c>
      <c r="B12" s="19" t="s">
        <v>184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41900.0</v>
      </c>
      <c r="H12" s="20">
        <v>11925.0</v>
      </c>
      <c r="I12" s="20">
        <v>-6709.0</v>
      </c>
      <c r="J12" s="20">
        <v>-11925.0</v>
      </c>
      <c r="K12" s="20" t="s">
        <v>60</v>
      </c>
      <c r="L12" s="20">
        <v>35191.0</v>
      </c>
      <c r="M12" s="19" t="s">
        <v>61</v>
      </c>
      <c r="N12" s="19" t="str">
        <f t="shared" si="1"/>
        <v>Arctic Air Enfriador De Aire PersonalColor : Blanco | Voltaje : 110V | Voltaje de la unidad externa : 1NR-25</v>
      </c>
      <c r="O12" s="19" t="str">
        <f t="shared" si="2"/>
        <v>Arctic Air Enfriador De Aire PersonalColor : Blanco | Voltaje : 110V | Voltaje de la unidad externa : 1NR-25</v>
      </c>
      <c r="P12" s="19">
        <f>+VLOOKUP(O12,YOVANI!B:D,3,0)</f>
        <v>25000</v>
      </c>
      <c r="Q12" s="19">
        <f t="shared" si="3"/>
        <v>25000</v>
      </c>
      <c r="R12" s="19"/>
      <c r="S12" s="19">
        <v>1000.0</v>
      </c>
      <c r="T12" s="19">
        <f t="shared" si="4"/>
        <v>9191</v>
      </c>
      <c r="U12" s="19">
        <f t="shared" si="5"/>
        <v>9191</v>
      </c>
      <c r="V12" s="21">
        <f t="shared" si="6"/>
        <v>0.36764</v>
      </c>
      <c r="W12" s="19" t="s">
        <v>185</v>
      </c>
      <c r="X12" s="19" t="s">
        <v>186</v>
      </c>
      <c r="Y12" s="19" t="s">
        <v>187</v>
      </c>
      <c r="Z12" s="19" t="s">
        <v>188</v>
      </c>
      <c r="AA12" s="20">
        <v>41900.0</v>
      </c>
      <c r="AB12" s="20" t="s">
        <v>65</v>
      </c>
      <c r="AC12" s="19" t="s">
        <v>66</v>
      </c>
      <c r="AD12" s="19" t="s">
        <v>189</v>
      </c>
      <c r="AE12" s="19" t="s">
        <v>190</v>
      </c>
      <c r="AF12" s="19" t="s">
        <v>61</v>
      </c>
      <c r="AG12" s="19" t="s">
        <v>61</v>
      </c>
      <c r="AH12" s="19" t="s">
        <v>189</v>
      </c>
      <c r="AI12" s="19" t="s">
        <v>191</v>
      </c>
      <c r="AJ12" s="19" t="s">
        <v>192</v>
      </c>
      <c r="AK12" s="19" t="s">
        <v>193</v>
      </c>
      <c r="AL12" s="19" t="s">
        <v>140</v>
      </c>
      <c r="AM12" s="19" t="s">
        <v>194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195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196</v>
      </c>
      <c r="B13" s="19" t="s">
        <v>197</v>
      </c>
      <c r="C13" s="19" t="s">
        <v>57</v>
      </c>
      <c r="D13" s="19" t="s">
        <v>58</v>
      </c>
      <c r="E13" s="19" t="s">
        <v>104</v>
      </c>
      <c r="F13" s="20">
        <v>1.0</v>
      </c>
      <c r="G13" s="20">
        <v>165000.0</v>
      </c>
      <c r="H13" s="20" t="s">
        <v>60</v>
      </c>
      <c r="I13" s="20">
        <v>-24750.0</v>
      </c>
      <c r="J13" s="20">
        <v>-8175.0</v>
      </c>
      <c r="K13" s="20" t="s">
        <v>60</v>
      </c>
      <c r="L13" s="20">
        <v>132075.0</v>
      </c>
      <c r="M13" s="19" t="s">
        <v>61</v>
      </c>
      <c r="N13" s="19" t="str">
        <f t="shared" si="1"/>
        <v>Molino Eléctrico Para Maíz Carne 2500w 6 En 1 Con Embutidor RD-120F</v>
      </c>
      <c r="O13" s="19" t="str">
        <f t="shared" si="2"/>
        <v>Molino Eléctrico Para Maíz Carne 2500w 6 En 1 Con Embutidor RD-120F</v>
      </c>
      <c r="P13" s="19">
        <f>+VLOOKUP(O13,YOVANI!B:D,3,0)</f>
        <v>115000</v>
      </c>
      <c r="Q13" s="19">
        <f t="shared" si="3"/>
        <v>115000</v>
      </c>
      <c r="R13" s="19"/>
      <c r="S13" s="19">
        <v>1000.0</v>
      </c>
      <c r="T13" s="19">
        <f t="shared" si="4"/>
        <v>16075</v>
      </c>
      <c r="U13" s="19">
        <f t="shared" si="5"/>
        <v>16075</v>
      </c>
      <c r="V13" s="21">
        <f t="shared" si="6"/>
        <v>0.1397826087</v>
      </c>
      <c r="W13" s="19" t="s">
        <v>80</v>
      </c>
      <c r="X13" s="19" t="s">
        <v>81</v>
      </c>
      <c r="Y13" s="19" t="s">
        <v>82</v>
      </c>
      <c r="Z13" s="19" t="s">
        <v>61</v>
      </c>
      <c r="AA13" s="20">
        <v>165000.0</v>
      </c>
      <c r="AB13" s="20" t="s">
        <v>65</v>
      </c>
      <c r="AC13" s="19" t="s">
        <v>66</v>
      </c>
      <c r="AD13" s="19" t="s">
        <v>198</v>
      </c>
      <c r="AE13" s="19" t="s">
        <v>199</v>
      </c>
      <c r="AF13" s="19" t="s">
        <v>61</v>
      </c>
      <c r="AG13" s="19" t="s">
        <v>61</v>
      </c>
      <c r="AH13" s="19" t="s">
        <v>198</v>
      </c>
      <c r="AI13" s="19" t="s">
        <v>200</v>
      </c>
      <c r="AJ13" s="19" t="s">
        <v>201</v>
      </c>
      <c r="AK13" s="19" t="s">
        <v>202</v>
      </c>
      <c r="AL13" s="19" t="s">
        <v>203</v>
      </c>
      <c r="AM13" s="19" t="s">
        <v>204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205</v>
      </c>
      <c r="AS13" s="19" t="s">
        <v>206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207</v>
      </c>
      <c r="B14" s="19" t="s">
        <v>208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31824.0</v>
      </c>
      <c r="H14" s="20">
        <v>17700.0</v>
      </c>
      <c r="I14" s="20">
        <v>-6555.0</v>
      </c>
      <c r="J14" s="20">
        <v>-17700.0</v>
      </c>
      <c r="K14" s="20" t="s">
        <v>60</v>
      </c>
      <c r="L14" s="20">
        <v>25269.0</v>
      </c>
      <c r="M14" s="19" t="s">
        <v>61</v>
      </c>
      <c r="N14" s="19" t="str">
        <f t="shared" si="1"/>
        <v>Lonchera Porta Comida Electrica Practica Segura + Cuchara Color Blanco 110v/220v TQ-21</v>
      </c>
      <c r="O14" s="19" t="str">
        <f t="shared" si="2"/>
        <v>Lonchera Porta Comida Electrica Practica Segura + Cuchara Color Blanco 110v/220v TQ-21</v>
      </c>
      <c r="P14" s="19">
        <f>+VLOOKUP(O14,YOVANI!B:D,3,0)</f>
        <v>19000</v>
      </c>
      <c r="Q14" s="19">
        <f t="shared" si="3"/>
        <v>19000</v>
      </c>
      <c r="R14" s="19"/>
      <c r="S14" s="19">
        <v>1000.0</v>
      </c>
      <c r="T14" s="19">
        <f t="shared" si="4"/>
        <v>5269</v>
      </c>
      <c r="U14" s="19">
        <f t="shared" si="5"/>
        <v>5269</v>
      </c>
      <c r="V14" s="21">
        <f t="shared" si="6"/>
        <v>0.2773157895</v>
      </c>
      <c r="W14" s="19" t="s">
        <v>62</v>
      </c>
      <c r="X14" s="19" t="s">
        <v>63</v>
      </c>
      <c r="Y14" s="19" t="s">
        <v>64</v>
      </c>
      <c r="Z14" s="19" t="s">
        <v>61</v>
      </c>
      <c r="AA14" s="20">
        <v>31824.0</v>
      </c>
      <c r="AB14" s="20" t="s">
        <v>65</v>
      </c>
      <c r="AC14" s="19" t="s">
        <v>66</v>
      </c>
      <c r="AD14" s="19" t="s">
        <v>209</v>
      </c>
      <c r="AE14" s="19" t="s">
        <v>210</v>
      </c>
      <c r="AF14" s="19" t="s">
        <v>61</v>
      </c>
      <c r="AG14" s="19" t="s">
        <v>61</v>
      </c>
      <c r="AH14" s="19" t="s">
        <v>209</v>
      </c>
      <c r="AI14" s="19" t="s">
        <v>211</v>
      </c>
      <c r="AJ14" s="19" t="s">
        <v>212</v>
      </c>
      <c r="AK14" s="19" t="s">
        <v>124</v>
      </c>
      <c r="AL14" s="19" t="s">
        <v>125</v>
      </c>
      <c r="AM14" s="19" t="s">
        <v>213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127</v>
      </c>
      <c r="AS14" s="19" t="s">
        <v>214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170</v>
      </c>
      <c r="B15" s="19" t="s">
        <v>171</v>
      </c>
      <c r="C15" s="19" t="s">
        <v>215</v>
      </c>
      <c r="D15" s="19" t="s">
        <v>58</v>
      </c>
      <c r="E15" s="19" t="s">
        <v>59</v>
      </c>
      <c r="F15" s="20">
        <v>1.0</v>
      </c>
      <c r="G15" s="20">
        <v>34087.0</v>
      </c>
      <c r="H15" s="20">
        <v>11200.0</v>
      </c>
      <c r="I15" s="20">
        <v>-7895.0</v>
      </c>
      <c r="J15" s="20">
        <v>-11200.0</v>
      </c>
      <c r="K15" s="20" t="s">
        <v>60</v>
      </c>
      <c r="L15" s="20">
        <v>26192.0</v>
      </c>
      <c r="M15" s="19" t="s">
        <v>61</v>
      </c>
      <c r="N15" s="19" t="str">
        <f t="shared" si="1"/>
        <v>Cargador Portátil Power Bank 12800mah 3 Usb + LinternaColor : MarrónTQ-23</v>
      </c>
      <c r="O15" s="19" t="str">
        <f t="shared" si="2"/>
        <v>Cargador Portátil Power Bank 12800mah 3 Usb + LinternaColor : MarrónTQ-23</v>
      </c>
      <c r="P15" s="19">
        <f>+VLOOKUP(O15,YOVANI!B:D,3,0)</f>
        <v>23000</v>
      </c>
      <c r="Q15" s="19">
        <f t="shared" si="3"/>
        <v>23000</v>
      </c>
      <c r="R15" s="19"/>
      <c r="S15" s="19">
        <v>1000.0</v>
      </c>
      <c r="T15" s="19">
        <f t="shared" si="4"/>
        <v>2192</v>
      </c>
      <c r="U15" s="19">
        <f t="shared" si="5"/>
        <v>2192</v>
      </c>
      <c r="V15" s="21">
        <f t="shared" si="6"/>
        <v>0.09530434783</v>
      </c>
      <c r="W15" s="19" t="s">
        <v>172</v>
      </c>
      <c r="X15" s="19" t="s">
        <v>173</v>
      </c>
      <c r="Y15" s="19" t="s">
        <v>174</v>
      </c>
      <c r="Z15" s="19" t="s">
        <v>175</v>
      </c>
      <c r="AA15" s="20">
        <v>34087.0</v>
      </c>
      <c r="AB15" s="20" t="s">
        <v>65</v>
      </c>
      <c r="AC15" s="19" t="s">
        <v>66</v>
      </c>
      <c r="AD15" s="19" t="s">
        <v>176</v>
      </c>
      <c r="AE15" s="19" t="s">
        <v>177</v>
      </c>
      <c r="AF15" s="19" t="s">
        <v>61</v>
      </c>
      <c r="AG15" s="19" t="s">
        <v>61</v>
      </c>
      <c r="AH15" s="19" t="s">
        <v>176</v>
      </c>
      <c r="AI15" s="19" t="s">
        <v>178</v>
      </c>
      <c r="AJ15" s="19" t="s">
        <v>179</v>
      </c>
      <c r="AK15" s="19" t="s">
        <v>180</v>
      </c>
      <c r="AL15" s="19" t="s">
        <v>72</v>
      </c>
      <c r="AM15" s="19" t="s">
        <v>181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182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183</v>
      </c>
      <c r="B16" s="19" t="s">
        <v>184</v>
      </c>
      <c r="C16" s="19" t="s">
        <v>215</v>
      </c>
      <c r="D16" s="19" t="s">
        <v>58</v>
      </c>
      <c r="E16" s="19" t="s">
        <v>59</v>
      </c>
      <c r="F16" s="20">
        <v>1.0</v>
      </c>
      <c r="G16" s="20">
        <v>41900.0</v>
      </c>
      <c r="H16" s="20">
        <v>11925.0</v>
      </c>
      <c r="I16" s="20">
        <v>-6709.0</v>
      </c>
      <c r="J16" s="20">
        <v>-11925.0</v>
      </c>
      <c r="K16" s="20" t="s">
        <v>60</v>
      </c>
      <c r="L16" s="20">
        <v>35191.0</v>
      </c>
      <c r="M16" s="19" t="s">
        <v>61</v>
      </c>
      <c r="N16" s="19" t="str">
        <f t="shared" si="1"/>
        <v>Arctic Air Enfriador De Aire PersonalColor : Blanco | Voltaje : 110V | Voltaje de la unidad externa : 1NR-25</v>
      </c>
      <c r="O16" s="19" t="str">
        <f t="shared" si="2"/>
        <v>Arctic Air Enfriador De Aire PersonalColor : Blanco | Voltaje : 110V | Voltaje de la unidad externa : 1NR-25</v>
      </c>
      <c r="P16" s="19">
        <f>+VLOOKUP(O16,YOVANI!B:D,3,0)</f>
        <v>25000</v>
      </c>
      <c r="Q16" s="19">
        <f t="shared" si="3"/>
        <v>25000</v>
      </c>
      <c r="R16" s="19"/>
      <c r="S16" s="19">
        <v>1000.0</v>
      </c>
      <c r="T16" s="19">
        <f t="shared" si="4"/>
        <v>9191</v>
      </c>
      <c r="U16" s="19">
        <f t="shared" si="5"/>
        <v>9191</v>
      </c>
      <c r="V16" s="21">
        <f t="shared" si="6"/>
        <v>0.36764</v>
      </c>
      <c r="W16" s="19" t="s">
        <v>185</v>
      </c>
      <c r="X16" s="19" t="s">
        <v>186</v>
      </c>
      <c r="Y16" s="19" t="s">
        <v>187</v>
      </c>
      <c r="Z16" s="19" t="s">
        <v>188</v>
      </c>
      <c r="AA16" s="20">
        <v>41900.0</v>
      </c>
      <c r="AB16" s="20" t="s">
        <v>65</v>
      </c>
      <c r="AC16" s="19" t="s">
        <v>66</v>
      </c>
      <c r="AD16" s="19" t="s">
        <v>189</v>
      </c>
      <c r="AE16" s="19" t="s">
        <v>190</v>
      </c>
      <c r="AF16" s="19" t="s">
        <v>61</v>
      </c>
      <c r="AG16" s="19" t="s">
        <v>61</v>
      </c>
      <c r="AH16" s="19" t="s">
        <v>189</v>
      </c>
      <c r="AI16" s="19" t="s">
        <v>191</v>
      </c>
      <c r="AJ16" s="19" t="s">
        <v>192</v>
      </c>
      <c r="AK16" s="19" t="s">
        <v>193</v>
      </c>
      <c r="AL16" s="19" t="s">
        <v>140</v>
      </c>
      <c r="AM16" s="19" t="s">
        <v>194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195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196</v>
      </c>
      <c r="B17" s="19" t="s">
        <v>197</v>
      </c>
      <c r="C17" s="19" t="s">
        <v>215</v>
      </c>
      <c r="D17" s="19" t="s">
        <v>58</v>
      </c>
      <c r="E17" s="19" t="s">
        <v>104</v>
      </c>
      <c r="F17" s="20">
        <v>1.0</v>
      </c>
      <c r="G17" s="20">
        <v>165000.0</v>
      </c>
      <c r="H17" s="20" t="s">
        <v>60</v>
      </c>
      <c r="I17" s="20">
        <v>-24750.0</v>
      </c>
      <c r="J17" s="20">
        <v>-8175.0</v>
      </c>
      <c r="K17" s="20" t="s">
        <v>60</v>
      </c>
      <c r="L17" s="20">
        <v>132075.0</v>
      </c>
      <c r="M17" s="19" t="s">
        <v>61</v>
      </c>
      <c r="N17" s="19" t="str">
        <f t="shared" si="1"/>
        <v>Molino Eléctrico Para Maíz Carne 2500w 6 En 1 Con Embutidor RD-120F</v>
      </c>
      <c r="O17" s="19" t="str">
        <f t="shared" si="2"/>
        <v>Molino Eléctrico Para Maíz Carne 2500w 6 En 1 Con Embutidor RD-120F</v>
      </c>
      <c r="P17" s="19">
        <f>+VLOOKUP(O17,YOVANI!B:D,3,0)</f>
        <v>115000</v>
      </c>
      <c r="Q17" s="19">
        <f t="shared" si="3"/>
        <v>115000</v>
      </c>
      <c r="R17" s="19"/>
      <c r="S17" s="19">
        <v>1000.0</v>
      </c>
      <c r="T17" s="19">
        <f t="shared" si="4"/>
        <v>16075</v>
      </c>
      <c r="U17" s="19">
        <f t="shared" si="5"/>
        <v>16075</v>
      </c>
      <c r="V17" s="21">
        <f t="shared" si="6"/>
        <v>0.1397826087</v>
      </c>
      <c r="W17" s="19" t="s">
        <v>80</v>
      </c>
      <c r="X17" s="19" t="s">
        <v>81</v>
      </c>
      <c r="Y17" s="19" t="s">
        <v>82</v>
      </c>
      <c r="Z17" s="19" t="s">
        <v>61</v>
      </c>
      <c r="AA17" s="20">
        <v>165000.0</v>
      </c>
      <c r="AB17" s="20" t="s">
        <v>65</v>
      </c>
      <c r="AC17" s="19" t="s">
        <v>66</v>
      </c>
      <c r="AD17" s="19" t="s">
        <v>198</v>
      </c>
      <c r="AE17" s="19" t="s">
        <v>199</v>
      </c>
      <c r="AF17" s="19" t="s">
        <v>61</v>
      </c>
      <c r="AG17" s="19" t="s">
        <v>61</v>
      </c>
      <c r="AH17" s="19" t="s">
        <v>198</v>
      </c>
      <c r="AI17" s="19" t="s">
        <v>200</v>
      </c>
      <c r="AJ17" s="19" t="s">
        <v>201</v>
      </c>
      <c r="AK17" s="19" t="s">
        <v>202</v>
      </c>
      <c r="AL17" s="19" t="s">
        <v>203</v>
      </c>
      <c r="AM17" s="19" t="s">
        <v>204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205</v>
      </c>
      <c r="AS17" s="19" t="s">
        <v>206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207</v>
      </c>
      <c r="B18" s="19" t="s">
        <v>208</v>
      </c>
      <c r="C18" s="19" t="s">
        <v>215</v>
      </c>
      <c r="D18" s="19" t="s">
        <v>58</v>
      </c>
      <c r="E18" s="19" t="s">
        <v>59</v>
      </c>
      <c r="F18" s="20">
        <v>1.0</v>
      </c>
      <c r="G18" s="20">
        <v>31824.0</v>
      </c>
      <c r="H18" s="20">
        <v>17700.0</v>
      </c>
      <c r="I18" s="20">
        <v>-6555.0</v>
      </c>
      <c r="J18" s="20">
        <v>-17700.0</v>
      </c>
      <c r="K18" s="20" t="s">
        <v>60</v>
      </c>
      <c r="L18" s="20">
        <v>25269.0</v>
      </c>
      <c r="M18" s="19" t="s">
        <v>61</v>
      </c>
      <c r="N18" s="19" t="str">
        <f t="shared" si="1"/>
        <v>Lonchera Porta Comida Electrica Practica Segura + Cuchara Color Blanco 110v/220v TQ-21</v>
      </c>
      <c r="O18" s="19" t="str">
        <f t="shared" si="2"/>
        <v>Lonchera Porta Comida Electrica Practica Segura + Cuchara Color Blanco 110v/220v TQ-21</v>
      </c>
      <c r="P18" s="19">
        <f>+VLOOKUP(O18,YOVANI!B:D,3,0)</f>
        <v>19000</v>
      </c>
      <c r="Q18" s="19">
        <f t="shared" si="3"/>
        <v>19000</v>
      </c>
      <c r="R18" s="19"/>
      <c r="S18" s="19">
        <v>1000.0</v>
      </c>
      <c r="T18" s="19">
        <f t="shared" si="4"/>
        <v>5269</v>
      </c>
      <c r="U18" s="19">
        <f t="shared" si="5"/>
        <v>5269</v>
      </c>
      <c r="V18" s="21">
        <f t="shared" si="6"/>
        <v>0.2773157895</v>
      </c>
      <c r="W18" s="19" t="s">
        <v>62</v>
      </c>
      <c r="X18" s="19" t="s">
        <v>63</v>
      </c>
      <c r="Y18" s="19" t="s">
        <v>64</v>
      </c>
      <c r="Z18" s="19" t="s">
        <v>61</v>
      </c>
      <c r="AA18" s="20">
        <v>31824.0</v>
      </c>
      <c r="AB18" s="20" t="s">
        <v>65</v>
      </c>
      <c r="AC18" s="19" t="s">
        <v>66</v>
      </c>
      <c r="AD18" s="19" t="s">
        <v>209</v>
      </c>
      <c r="AE18" s="19" t="s">
        <v>210</v>
      </c>
      <c r="AF18" s="19" t="s">
        <v>61</v>
      </c>
      <c r="AG18" s="19" t="s">
        <v>61</v>
      </c>
      <c r="AH18" s="19" t="s">
        <v>209</v>
      </c>
      <c r="AI18" s="19" t="s">
        <v>211</v>
      </c>
      <c r="AJ18" s="19" t="s">
        <v>212</v>
      </c>
      <c r="AK18" s="19" t="s">
        <v>124</v>
      </c>
      <c r="AL18" s="19" t="s">
        <v>125</v>
      </c>
      <c r="AM18" s="19" t="s">
        <v>213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127</v>
      </c>
      <c r="AS18" s="19" t="s">
        <v>214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55</v>
      </c>
      <c r="B19" s="19" t="s">
        <v>56</v>
      </c>
      <c r="C19" s="19" t="s">
        <v>215</v>
      </c>
      <c r="D19" s="19" t="s">
        <v>58</v>
      </c>
      <c r="E19" s="19" t="s">
        <v>59</v>
      </c>
      <c r="F19" s="20">
        <v>1.0</v>
      </c>
      <c r="G19" s="20">
        <v>31824.0</v>
      </c>
      <c r="H19" s="20">
        <v>9520.0</v>
      </c>
      <c r="I19" s="20">
        <v>-6555.0</v>
      </c>
      <c r="J19" s="20">
        <v>-9520.0</v>
      </c>
      <c r="K19" s="20" t="s">
        <v>60</v>
      </c>
      <c r="L19" s="20">
        <v>25269.0</v>
      </c>
      <c r="M19" s="19" t="s">
        <v>61</v>
      </c>
      <c r="N19" s="19" t="str">
        <f t="shared" si="1"/>
        <v>Lonchera Porta Comida Electrica Practica Segura + Cuchara Color Blanco 110v/220v TQ-21</v>
      </c>
      <c r="O19" s="19" t="str">
        <f t="shared" si="2"/>
        <v>Lonchera Porta Comida Electrica Practica Segura + Cuchara Color Blanco 110v/220v TQ-21</v>
      </c>
      <c r="P19" s="19">
        <f>+VLOOKUP(O19,YOVANI!B:D,3,0)</f>
        <v>19000</v>
      </c>
      <c r="Q19" s="19">
        <f t="shared" si="3"/>
        <v>19000</v>
      </c>
      <c r="R19" s="19"/>
      <c r="S19" s="19">
        <v>1000.0</v>
      </c>
      <c r="T19" s="19">
        <f t="shared" si="4"/>
        <v>5269</v>
      </c>
      <c r="U19" s="19">
        <f t="shared" si="5"/>
        <v>5269</v>
      </c>
      <c r="V19" s="21">
        <f t="shared" si="6"/>
        <v>0.2773157895</v>
      </c>
      <c r="W19" s="19" t="s">
        <v>62</v>
      </c>
      <c r="X19" s="19" t="s">
        <v>63</v>
      </c>
      <c r="Y19" s="19" t="s">
        <v>64</v>
      </c>
      <c r="Z19" s="19" t="s">
        <v>61</v>
      </c>
      <c r="AA19" s="20">
        <v>31824.0</v>
      </c>
      <c r="AB19" s="20" t="s">
        <v>65</v>
      </c>
      <c r="AC19" s="19" t="s">
        <v>66</v>
      </c>
      <c r="AD19" s="19" t="s">
        <v>67</v>
      </c>
      <c r="AE19" s="19" t="s">
        <v>68</v>
      </c>
      <c r="AF19" s="19" t="s">
        <v>61</v>
      </c>
      <c r="AG19" s="19" t="s">
        <v>61</v>
      </c>
      <c r="AH19" s="19" t="s">
        <v>67</v>
      </c>
      <c r="AI19" s="19" t="s">
        <v>69</v>
      </c>
      <c r="AJ19" s="19" t="s">
        <v>70</v>
      </c>
      <c r="AK19" s="19" t="s">
        <v>71</v>
      </c>
      <c r="AL19" s="19" t="s">
        <v>72</v>
      </c>
      <c r="AM19" s="19" t="s">
        <v>73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77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78</v>
      </c>
      <c r="B20" s="19" t="s">
        <v>79</v>
      </c>
      <c r="C20" s="19" t="s">
        <v>215</v>
      </c>
      <c r="D20" s="19" t="s">
        <v>58</v>
      </c>
      <c r="E20" s="19" t="s">
        <v>59</v>
      </c>
      <c r="F20" s="20">
        <v>1.0</v>
      </c>
      <c r="G20" s="20">
        <v>165000.0</v>
      </c>
      <c r="H20" s="20" t="s">
        <v>60</v>
      </c>
      <c r="I20" s="20">
        <v>-27908.1</v>
      </c>
      <c r="J20" s="20">
        <v>-8175.0</v>
      </c>
      <c r="K20" s="20" t="s">
        <v>60</v>
      </c>
      <c r="L20" s="20">
        <v>128916.9</v>
      </c>
      <c r="M20" s="19" t="s">
        <v>61</v>
      </c>
      <c r="N20" s="19" t="str">
        <f t="shared" si="1"/>
        <v>Molino Eléctrico Para Maíz Carne 2500w 6 En 1 Con Embutidor RD-120F</v>
      </c>
      <c r="O20" s="19" t="str">
        <f t="shared" si="2"/>
        <v>Molino Eléctrico Para Maíz Carne 2500w 6 En 1 Con Embutidor RD-120F</v>
      </c>
      <c r="P20" s="19">
        <f>+VLOOKUP(O20,YOVANI!B:D,3,0)</f>
        <v>115000</v>
      </c>
      <c r="Q20" s="19">
        <f t="shared" si="3"/>
        <v>115000</v>
      </c>
      <c r="R20" s="19"/>
      <c r="S20" s="19">
        <v>1000.0</v>
      </c>
      <c r="T20" s="19">
        <f t="shared" si="4"/>
        <v>12916.9</v>
      </c>
      <c r="U20" s="19">
        <f t="shared" si="5"/>
        <v>12916.9</v>
      </c>
      <c r="V20" s="21">
        <f t="shared" si="6"/>
        <v>0.1123208696</v>
      </c>
      <c r="W20" s="19" t="s">
        <v>80</v>
      </c>
      <c r="X20" s="19" t="s">
        <v>81</v>
      </c>
      <c r="Y20" s="19" t="s">
        <v>82</v>
      </c>
      <c r="Z20" s="19" t="s">
        <v>61</v>
      </c>
      <c r="AA20" s="20">
        <v>165000.0</v>
      </c>
      <c r="AB20" s="20" t="s">
        <v>65</v>
      </c>
      <c r="AC20" s="19" t="s">
        <v>66</v>
      </c>
      <c r="AD20" s="19" t="s">
        <v>83</v>
      </c>
      <c r="AE20" s="19" t="s">
        <v>84</v>
      </c>
      <c r="AF20" s="19" t="s">
        <v>61</v>
      </c>
      <c r="AG20" s="19" t="s">
        <v>61</v>
      </c>
      <c r="AH20" s="19" t="s">
        <v>83</v>
      </c>
      <c r="AI20" s="19" t="s">
        <v>85</v>
      </c>
      <c r="AJ20" s="19" t="s">
        <v>86</v>
      </c>
      <c r="AK20" s="19" t="s">
        <v>71</v>
      </c>
      <c r="AL20" s="19" t="s">
        <v>72</v>
      </c>
      <c r="AM20" s="19" t="s">
        <v>87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88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89</v>
      </c>
      <c r="B21" s="19" t="s">
        <v>90</v>
      </c>
      <c r="C21" s="19" t="s">
        <v>215</v>
      </c>
      <c r="D21" s="19" t="s">
        <v>58</v>
      </c>
      <c r="E21" s="19" t="s">
        <v>59</v>
      </c>
      <c r="F21" s="20">
        <v>1.0</v>
      </c>
      <c r="G21" s="20">
        <v>55000.0</v>
      </c>
      <c r="H21" s="20">
        <v>15600.0</v>
      </c>
      <c r="I21" s="20">
        <v>-9800.0</v>
      </c>
      <c r="J21" s="20">
        <v>-15600.0</v>
      </c>
      <c r="K21" s="20" t="s">
        <v>60</v>
      </c>
      <c r="L21" s="20">
        <v>45200.0</v>
      </c>
      <c r="M21" s="19" t="s">
        <v>61</v>
      </c>
      <c r="N21" s="19" t="str">
        <f t="shared" si="1"/>
        <v>Maquina Mini Olla Fundidora De Chocolate EléctricaColor : Naranja claroDTRNK-36-F --41</v>
      </c>
      <c r="O21" s="19" t="str">
        <f t="shared" si="2"/>
        <v>Maquina Mini Olla Fundidora De Chocolate EléctricaColor : Naranja claroDTRNK-36-F --41</v>
      </c>
      <c r="P21" s="19">
        <f>+VLOOKUP(O21,YOVANI!B:D,3,0)</f>
        <v>40000</v>
      </c>
      <c r="Q21" s="19">
        <f t="shared" si="3"/>
        <v>40000</v>
      </c>
      <c r="R21" s="19"/>
      <c r="S21" s="19">
        <v>1000.0</v>
      </c>
      <c r="T21" s="19">
        <f t="shared" si="4"/>
        <v>4200</v>
      </c>
      <c r="U21" s="19">
        <f t="shared" si="5"/>
        <v>4200</v>
      </c>
      <c r="V21" s="21">
        <f t="shared" si="6"/>
        <v>0.105</v>
      </c>
      <c r="W21" s="19" t="s">
        <v>91</v>
      </c>
      <c r="X21" s="19" t="s">
        <v>92</v>
      </c>
      <c r="Y21" s="19" t="s">
        <v>93</v>
      </c>
      <c r="Z21" s="19" t="s">
        <v>94</v>
      </c>
      <c r="AA21" s="20">
        <v>55000.0</v>
      </c>
      <c r="AB21" s="20" t="s">
        <v>65</v>
      </c>
      <c r="AC21" s="19" t="s">
        <v>66</v>
      </c>
      <c r="AD21" s="19" t="s">
        <v>95</v>
      </c>
      <c r="AE21" s="19" t="s">
        <v>96</v>
      </c>
      <c r="AF21" s="19" t="s">
        <v>61</v>
      </c>
      <c r="AG21" s="19" t="s">
        <v>61</v>
      </c>
      <c r="AH21" s="19" t="s">
        <v>95</v>
      </c>
      <c r="AI21" s="19" t="s">
        <v>97</v>
      </c>
      <c r="AJ21" s="19" t="s">
        <v>98</v>
      </c>
      <c r="AK21" s="19" t="s">
        <v>99</v>
      </c>
      <c r="AL21" s="19" t="s">
        <v>72</v>
      </c>
      <c r="AM21" s="19" t="s">
        <v>100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101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102</v>
      </c>
      <c r="B22" s="19" t="s">
        <v>103</v>
      </c>
      <c r="C22" s="19" t="s">
        <v>215</v>
      </c>
      <c r="D22" s="19" t="s">
        <v>58</v>
      </c>
      <c r="E22" s="19" t="s">
        <v>104</v>
      </c>
      <c r="F22" s="20">
        <v>1.0</v>
      </c>
      <c r="G22" s="20">
        <v>55000.0</v>
      </c>
      <c r="H22" s="20">
        <v>10700.0</v>
      </c>
      <c r="I22" s="20">
        <v>-11450.0</v>
      </c>
      <c r="J22" s="20">
        <v>-10700.0</v>
      </c>
      <c r="K22" s="20" t="s">
        <v>60</v>
      </c>
      <c r="L22" s="20">
        <v>43550.0</v>
      </c>
      <c r="M22" s="19" t="s">
        <v>61</v>
      </c>
      <c r="N22" s="19" t="str">
        <f t="shared" si="1"/>
        <v>Secador De Cabello Bopai Bp-8400 Negro 110v PARLCH-M-40</v>
      </c>
      <c r="O22" s="19" t="str">
        <f t="shared" si="2"/>
        <v>Secador De Cabello Bopai Bp-8400 Negro 110v PARLCH-M-40</v>
      </c>
      <c r="P22" s="19">
        <f>+VLOOKUP(O22,YOVANI!B:D,3,0)</f>
        <v>40000</v>
      </c>
      <c r="Q22" s="19">
        <f t="shared" si="3"/>
        <v>40000</v>
      </c>
      <c r="R22" s="19"/>
      <c r="S22" s="19">
        <v>1000.0</v>
      </c>
      <c r="T22" s="19">
        <f t="shared" si="4"/>
        <v>2550</v>
      </c>
      <c r="U22" s="19">
        <f t="shared" si="5"/>
        <v>2550</v>
      </c>
      <c r="V22" s="22">
        <f t="shared" si="6"/>
        <v>0.06375</v>
      </c>
      <c r="W22" s="19" t="s">
        <v>105</v>
      </c>
      <c r="X22" s="19" t="s">
        <v>106</v>
      </c>
      <c r="Y22" s="19" t="s">
        <v>107</v>
      </c>
      <c r="Z22" s="19" t="s">
        <v>61</v>
      </c>
      <c r="AA22" s="20">
        <v>55000.0</v>
      </c>
      <c r="AB22" s="20" t="s">
        <v>65</v>
      </c>
      <c r="AC22" s="19" t="s">
        <v>66</v>
      </c>
      <c r="AD22" s="19" t="s">
        <v>108</v>
      </c>
      <c r="AE22" s="19" t="s">
        <v>109</v>
      </c>
      <c r="AF22" s="19" t="s">
        <v>61</v>
      </c>
      <c r="AG22" s="19" t="s">
        <v>61</v>
      </c>
      <c r="AH22" s="19" t="s">
        <v>108</v>
      </c>
      <c r="AI22" s="19" t="s">
        <v>110</v>
      </c>
      <c r="AJ22" s="19" t="s">
        <v>111</v>
      </c>
      <c r="AK22" s="19" t="s">
        <v>112</v>
      </c>
      <c r="AL22" s="19" t="s">
        <v>72</v>
      </c>
      <c r="AM22" s="19" t="s">
        <v>113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114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115</v>
      </c>
      <c r="B23" s="19" t="s">
        <v>116</v>
      </c>
      <c r="C23" s="19" t="s">
        <v>215</v>
      </c>
      <c r="D23" s="19" t="s">
        <v>58</v>
      </c>
      <c r="E23" s="19" t="s">
        <v>104</v>
      </c>
      <c r="F23" s="20">
        <v>1.0</v>
      </c>
      <c r="G23" s="20">
        <v>20000.0</v>
      </c>
      <c r="H23" s="20">
        <v>12700.0</v>
      </c>
      <c r="I23" s="20">
        <v>-5598.99</v>
      </c>
      <c r="J23" s="20">
        <v>-12700.0</v>
      </c>
      <c r="K23" s="20" t="s">
        <v>60</v>
      </c>
      <c r="L23" s="20">
        <v>14401.01</v>
      </c>
      <c r="M23" s="19" t="s">
        <v>61</v>
      </c>
      <c r="N23" s="19" t="str">
        <f t="shared" si="1"/>
        <v>Rizador De Pelo Sin Calor Para Cabello Largo Diadema Ondas GOT-12</v>
      </c>
      <c r="O23" s="19" t="str">
        <f t="shared" si="2"/>
        <v>Rizador De Pelo Sin Calor Para Cabello Largo Diadema Ondas GOT-12</v>
      </c>
      <c r="P23" s="19">
        <f>+VLOOKUP(O23,YOVANI!B:D,3,0)</f>
        <v>10000</v>
      </c>
      <c r="Q23" s="19">
        <f t="shared" si="3"/>
        <v>10000</v>
      </c>
      <c r="R23" s="19"/>
      <c r="S23" s="19">
        <v>1000.0</v>
      </c>
      <c r="T23" s="19">
        <f t="shared" si="4"/>
        <v>3401.01</v>
      </c>
      <c r="U23" s="19">
        <f t="shared" si="5"/>
        <v>3401.01</v>
      </c>
      <c r="V23" s="21">
        <f t="shared" si="6"/>
        <v>0.340101</v>
      </c>
      <c r="W23" s="19" t="s">
        <v>117</v>
      </c>
      <c r="X23" s="19" t="s">
        <v>118</v>
      </c>
      <c r="Y23" s="19" t="s">
        <v>119</v>
      </c>
      <c r="Z23" s="19" t="s">
        <v>61</v>
      </c>
      <c r="AA23" s="20">
        <v>20000.0</v>
      </c>
      <c r="AB23" s="20" t="s">
        <v>65</v>
      </c>
      <c r="AC23" s="19" t="s">
        <v>66</v>
      </c>
      <c r="AD23" s="19" t="s">
        <v>120</v>
      </c>
      <c r="AE23" s="19" t="s">
        <v>121</v>
      </c>
      <c r="AF23" s="19" t="s">
        <v>61</v>
      </c>
      <c r="AG23" s="19" t="s">
        <v>61</v>
      </c>
      <c r="AH23" s="19" t="s">
        <v>120</v>
      </c>
      <c r="AI23" s="19" t="s">
        <v>122</v>
      </c>
      <c r="AJ23" s="19" t="s">
        <v>123</v>
      </c>
      <c r="AK23" s="19" t="s">
        <v>124</v>
      </c>
      <c r="AL23" s="19" t="s">
        <v>125</v>
      </c>
      <c r="AM23" s="19" t="s">
        <v>126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127</v>
      </c>
      <c r="AS23" s="19" t="s">
        <v>128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129</v>
      </c>
      <c r="B24" s="19" t="s">
        <v>130</v>
      </c>
      <c r="C24" s="19" t="s">
        <v>215</v>
      </c>
      <c r="D24" s="19" t="s">
        <v>58</v>
      </c>
      <c r="E24" s="19" t="s">
        <v>59</v>
      </c>
      <c r="F24" s="20">
        <v>4.0</v>
      </c>
      <c r="G24" s="20">
        <v>220000.0</v>
      </c>
      <c r="H24" s="20" t="s">
        <v>60</v>
      </c>
      <c r="I24" s="20">
        <v>-50010.8</v>
      </c>
      <c r="J24" s="20" t="s">
        <v>60</v>
      </c>
      <c r="K24" s="20" t="s">
        <v>60</v>
      </c>
      <c r="L24" s="20">
        <v>169989.2</v>
      </c>
      <c r="M24" s="19" t="s">
        <v>61</v>
      </c>
      <c r="N24" s="19" t="str">
        <f t="shared" si="1"/>
        <v>Cargador Portatil Power Bank 20000 Mah Treqa Banco De CargaColor : NegroTRQ-40-E</v>
      </c>
      <c r="O24" s="19" t="str">
        <f t="shared" si="2"/>
        <v>Cargador Portatil Power Bank 20000 Mah Treqa Banco De CargaColor : NegroTRQ-40-E</v>
      </c>
      <c r="P24" s="19">
        <f>+VLOOKUP(O24,YOVANI!B:D,3,0)</f>
        <v>40000</v>
      </c>
      <c r="Q24" s="19">
        <f t="shared" si="3"/>
        <v>160000</v>
      </c>
      <c r="R24" s="19"/>
      <c r="S24" s="19">
        <v>1000.0</v>
      </c>
      <c r="T24" s="19">
        <f t="shared" si="4"/>
        <v>8989.2</v>
      </c>
      <c r="U24" s="19">
        <f t="shared" si="5"/>
        <v>2247.3</v>
      </c>
      <c r="V24" s="22">
        <f t="shared" si="6"/>
        <v>0.0561825</v>
      </c>
      <c r="W24" s="19" t="s">
        <v>131</v>
      </c>
      <c r="X24" s="19" t="s">
        <v>132</v>
      </c>
      <c r="Y24" s="19" t="s">
        <v>133</v>
      </c>
      <c r="Z24" s="19" t="s">
        <v>134</v>
      </c>
      <c r="AA24" s="20">
        <v>55000.0</v>
      </c>
      <c r="AB24" s="20" t="s">
        <v>65</v>
      </c>
      <c r="AC24" s="19" t="s">
        <v>66</v>
      </c>
      <c r="AD24" s="19" t="s">
        <v>135</v>
      </c>
      <c r="AE24" s="19" t="s">
        <v>136</v>
      </c>
      <c r="AF24" s="19" t="s">
        <v>61</v>
      </c>
      <c r="AG24" s="19" t="s">
        <v>61</v>
      </c>
      <c r="AH24" s="19" t="s">
        <v>135</v>
      </c>
      <c r="AI24" s="19" t="s">
        <v>137</v>
      </c>
      <c r="AJ24" s="19" t="s">
        <v>138</v>
      </c>
      <c r="AK24" s="19" t="s">
        <v>139</v>
      </c>
      <c r="AL24" s="19" t="s">
        <v>140</v>
      </c>
      <c r="AM24" s="19" t="s">
        <v>141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142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143</v>
      </c>
      <c r="B25" s="19" t="s">
        <v>144</v>
      </c>
      <c r="C25" s="19" t="s">
        <v>215</v>
      </c>
      <c r="D25" s="19" t="s">
        <v>58</v>
      </c>
      <c r="E25" s="19" t="s">
        <v>59</v>
      </c>
      <c r="F25" s="20">
        <v>1.0</v>
      </c>
      <c r="G25" s="20">
        <v>119500.0</v>
      </c>
      <c r="H25" s="20" t="s">
        <v>60</v>
      </c>
      <c r="I25" s="20">
        <v>-16730.0</v>
      </c>
      <c r="J25" s="20">
        <v>-7055.0</v>
      </c>
      <c r="K25" s="20" t="s">
        <v>60</v>
      </c>
      <c r="L25" s="20">
        <v>95715.0</v>
      </c>
      <c r="M25" s="19" t="s">
        <v>61</v>
      </c>
      <c r="N25" s="19" t="str">
        <f t="shared" si="1"/>
        <v>Panel Solar Reflector Led 200w Solar Luz BlancaColor de la carcasa : Negro | Color de la luz : Blanco frío | Voltaje : 110VPARLACH-70</v>
      </c>
      <c r="O25" s="19" t="str">
        <f t="shared" si="2"/>
        <v>Panel Solar Reflector Led 200w Solar Luz BlancaColor de la carcasa : Negro | Color de la luz : Blanco frío | Voltaje : 110VPARLACH-70</v>
      </c>
      <c r="P25" s="19">
        <f>+VLOOKUP(O25,YOVANI!B:D,3,0)</f>
        <v>70000</v>
      </c>
      <c r="Q25" s="19">
        <f t="shared" si="3"/>
        <v>70000</v>
      </c>
      <c r="R25" s="19"/>
      <c r="S25" s="19">
        <v>1000.0</v>
      </c>
      <c r="T25" s="19">
        <f t="shared" si="4"/>
        <v>24715</v>
      </c>
      <c r="U25" s="19">
        <f t="shared" si="5"/>
        <v>24715</v>
      </c>
      <c r="V25" s="21">
        <f t="shared" si="6"/>
        <v>0.3530714286</v>
      </c>
      <c r="W25" s="19" t="s">
        <v>145</v>
      </c>
      <c r="X25" s="19" t="s">
        <v>146</v>
      </c>
      <c r="Y25" s="19" t="s">
        <v>147</v>
      </c>
      <c r="Z25" s="19" t="s">
        <v>148</v>
      </c>
      <c r="AA25" s="20">
        <v>119500.0</v>
      </c>
      <c r="AB25" s="20" t="s">
        <v>65</v>
      </c>
      <c r="AC25" s="19" t="s">
        <v>66</v>
      </c>
      <c r="AD25" s="19" t="s">
        <v>149</v>
      </c>
      <c r="AE25" s="19" t="s">
        <v>150</v>
      </c>
      <c r="AF25" s="19" t="s">
        <v>61</v>
      </c>
      <c r="AG25" s="19" t="s">
        <v>61</v>
      </c>
      <c r="AH25" s="19" t="s">
        <v>149</v>
      </c>
      <c r="AI25" s="19" t="s">
        <v>151</v>
      </c>
      <c r="AJ25" s="19" t="s">
        <v>152</v>
      </c>
      <c r="AK25" s="19" t="s">
        <v>153</v>
      </c>
      <c r="AL25" s="19" t="s">
        <v>154</v>
      </c>
      <c r="AM25" s="19" t="s">
        <v>155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156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157</v>
      </c>
      <c r="B26" s="19" t="s">
        <v>158</v>
      </c>
      <c r="C26" s="19" t="s">
        <v>215</v>
      </c>
      <c r="D26" s="19" t="s">
        <v>58</v>
      </c>
      <c r="E26" s="19" t="s">
        <v>59</v>
      </c>
      <c r="F26" s="20">
        <v>2.0</v>
      </c>
      <c r="G26" s="20">
        <v>122000.0</v>
      </c>
      <c r="H26" s="20">
        <v>9040.0</v>
      </c>
      <c r="I26" s="20">
        <v>-21348.11</v>
      </c>
      <c r="J26" s="20">
        <v>-9040.0</v>
      </c>
      <c r="K26" s="20" t="s">
        <v>60</v>
      </c>
      <c r="L26" s="20">
        <v>100651.89</v>
      </c>
      <c r="M26" s="19" t="s">
        <v>61</v>
      </c>
      <c r="N26" s="19" t="str">
        <f t="shared" si="1"/>
        <v>Cámara Ip Robotic Vigilancia Wifi Visión Nocturna YooseeColor : BlancoDG-45-J</v>
      </c>
      <c r="O26" s="19" t="str">
        <f t="shared" si="2"/>
        <v>Cámara Ip Robotic Vigilancia Wifi Visión Nocturna YooseeColor : BlancoDG-45-J</v>
      </c>
      <c r="P26" s="19">
        <f>+VLOOKUP(O26,YOVANI!B:D,3,0)</f>
        <v>40000</v>
      </c>
      <c r="Q26" s="19">
        <f t="shared" si="3"/>
        <v>80000</v>
      </c>
      <c r="R26" s="19"/>
      <c r="S26" s="19">
        <v>1000.0</v>
      </c>
      <c r="T26" s="19">
        <f t="shared" si="4"/>
        <v>19651.89</v>
      </c>
      <c r="U26" s="19">
        <f t="shared" si="5"/>
        <v>9825.945</v>
      </c>
      <c r="V26" s="21">
        <f t="shared" si="6"/>
        <v>0.245648625</v>
      </c>
      <c r="W26" s="19" t="s">
        <v>159</v>
      </c>
      <c r="X26" s="19" t="s">
        <v>160</v>
      </c>
      <c r="Y26" s="19" t="s">
        <v>161</v>
      </c>
      <c r="Z26" s="19" t="s">
        <v>162</v>
      </c>
      <c r="AA26" s="20">
        <v>61000.0</v>
      </c>
      <c r="AB26" s="20" t="s">
        <v>65</v>
      </c>
      <c r="AC26" s="19" t="s">
        <v>66</v>
      </c>
      <c r="AD26" s="19" t="s">
        <v>163</v>
      </c>
      <c r="AE26" s="19" t="s">
        <v>164</v>
      </c>
      <c r="AF26" s="19" t="s">
        <v>61</v>
      </c>
      <c r="AG26" s="19" t="s">
        <v>61</v>
      </c>
      <c r="AH26" s="19" t="s">
        <v>163</v>
      </c>
      <c r="AI26" s="19" t="s">
        <v>165</v>
      </c>
      <c r="AJ26" s="19" t="s">
        <v>166</v>
      </c>
      <c r="AK26" s="19" t="s">
        <v>167</v>
      </c>
      <c r="AL26" s="19" t="s">
        <v>154</v>
      </c>
      <c r="AM26" s="19" t="s">
        <v>168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169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216</v>
      </c>
      <c r="B27" s="19" t="s">
        <v>217</v>
      </c>
      <c r="C27" s="19" t="s">
        <v>57</v>
      </c>
      <c r="D27" s="19" t="s">
        <v>58</v>
      </c>
      <c r="E27" s="19" t="s">
        <v>104</v>
      </c>
      <c r="F27" s="20">
        <v>1.0</v>
      </c>
      <c r="G27" s="20">
        <v>128500.0</v>
      </c>
      <c r="H27" s="20" t="s">
        <v>60</v>
      </c>
      <c r="I27" s="20">
        <v>-22487.5</v>
      </c>
      <c r="J27" s="20">
        <v>-7055.0</v>
      </c>
      <c r="K27" s="20" t="s">
        <v>60</v>
      </c>
      <c r="L27" s="20">
        <v>98957.5</v>
      </c>
      <c r="M27" s="19" t="s">
        <v>61</v>
      </c>
      <c r="N27" s="19" t="str">
        <f t="shared" si="1"/>
        <v>Vapor Ozono Portatil Facial CnColor : Blanco | Voltaje : 110VDTRNK-93-F</v>
      </c>
      <c r="O27" s="19" t="str">
        <f t="shared" si="2"/>
        <v>Vapor Ozono Portatil Facial CnColor : Blanco | Voltaje : 110VDTRNK-93-F</v>
      </c>
      <c r="P27" s="19">
        <f>+VLOOKUP(O27,YOVANI!B:D,3,0)</f>
        <v>93000</v>
      </c>
      <c r="Q27" s="19">
        <f t="shared" si="3"/>
        <v>93000</v>
      </c>
      <c r="R27" s="19"/>
      <c r="S27" s="19">
        <v>1000.0</v>
      </c>
      <c r="T27" s="19">
        <f t="shared" si="4"/>
        <v>4957.5</v>
      </c>
      <c r="U27" s="19">
        <f t="shared" si="5"/>
        <v>4957.5</v>
      </c>
      <c r="V27" s="22">
        <f t="shared" si="6"/>
        <v>0.05330645161</v>
      </c>
      <c r="W27" s="19" t="s">
        <v>218</v>
      </c>
      <c r="X27" s="19" t="s">
        <v>219</v>
      </c>
      <c r="Y27" s="19" t="s">
        <v>220</v>
      </c>
      <c r="Z27" s="19" t="s">
        <v>221</v>
      </c>
      <c r="AA27" s="20">
        <v>128500.0</v>
      </c>
      <c r="AB27" s="20" t="s">
        <v>65</v>
      </c>
      <c r="AC27" s="19" t="s">
        <v>66</v>
      </c>
      <c r="AD27" s="19" t="s">
        <v>222</v>
      </c>
      <c r="AE27" s="19" t="s">
        <v>223</v>
      </c>
      <c r="AF27" s="19" t="s">
        <v>61</v>
      </c>
      <c r="AG27" s="19" t="s">
        <v>61</v>
      </c>
      <c r="AH27" s="19" t="s">
        <v>222</v>
      </c>
      <c r="AI27" s="19" t="s">
        <v>224</v>
      </c>
      <c r="AJ27" s="19" t="s">
        <v>225</v>
      </c>
      <c r="AK27" s="19" t="s">
        <v>226</v>
      </c>
      <c r="AL27" s="19" t="s">
        <v>227</v>
      </c>
      <c r="AM27" s="19" t="s">
        <v>228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229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230</v>
      </c>
      <c r="B28" s="19" t="s">
        <v>231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33900.0</v>
      </c>
      <c r="H28" s="20">
        <v>15300.0</v>
      </c>
      <c r="I28" s="20">
        <v>-7787.69</v>
      </c>
      <c r="J28" s="20">
        <v>-15300.0</v>
      </c>
      <c r="K28" s="20" t="s">
        <v>60</v>
      </c>
      <c r="L28" s="20">
        <v>26112.31</v>
      </c>
      <c r="M28" s="19" t="s">
        <v>61</v>
      </c>
      <c r="N28" s="19" t="str">
        <f t="shared" si="1"/>
        <v>Pica Todo Nicer Dicer Plus Genius Rayador Pela Todo CocinaColor : VerdeTQ-22</v>
      </c>
      <c r="O28" s="19" t="str">
        <f t="shared" si="2"/>
        <v>Pica Todo Nicer Dicer Plus Genius Rayador Pela Todo CocinaColor : VerdeTQ-22</v>
      </c>
      <c r="P28" s="19">
        <f>+VLOOKUP(O28,YOVANI!B:D,3,0)</f>
        <v>22000</v>
      </c>
      <c r="Q28" s="19">
        <f t="shared" si="3"/>
        <v>22000</v>
      </c>
      <c r="R28" s="19"/>
      <c r="S28" s="19">
        <v>1000.0</v>
      </c>
      <c r="T28" s="19">
        <f t="shared" si="4"/>
        <v>3112.31</v>
      </c>
      <c r="U28" s="19">
        <f t="shared" si="5"/>
        <v>3112.31</v>
      </c>
      <c r="V28" s="21">
        <f t="shared" si="6"/>
        <v>0.1414686364</v>
      </c>
      <c r="W28" s="19" t="s">
        <v>232</v>
      </c>
      <c r="X28" s="19" t="s">
        <v>233</v>
      </c>
      <c r="Y28" s="19" t="s">
        <v>234</v>
      </c>
      <c r="Z28" s="19" t="s">
        <v>235</v>
      </c>
      <c r="AA28" s="20">
        <v>33900.0</v>
      </c>
      <c r="AB28" s="20" t="s">
        <v>65</v>
      </c>
      <c r="AC28" s="19" t="s">
        <v>66</v>
      </c>
      <c r="AD28" s="19" t="s">
        <v>236</v>
      </c>
      <c r="AE28" s="19" t="s">
        <v>237</v>
      </c>
      <c r="AF28" s="19" t="s">
        <v>61</v>
      </c>
      <c r="AG28" s="19" t="s">
        <v>61</v>
      </c>
      <c r="AH28" s="19" t="s">
        <v>236</v>
      </c>
      <c r="AI28" s="19" t="s">
        <v>238</v>
      </c>
      <c r="AJ28" s="19" t="s">
        <v>239</v>
      </c>
      <c r="AK28" s="19" t="s">
        <v>240</v>
      </c>
      <c r="AL28" s="19" t="s">
        <v>203</v>
      </c>
      <c r="AM28" s="19" t="s">
        <v>241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242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28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</hyperlinks>
  <printOptions/>
  <pageMargins bottom="0.75" footer="0.0" header="0.0" left="0.7" right="0.7" top="0.75"/>
  <pageSetup orientation="landscape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5.13"/>
    <col customWidth="1" min="3" max="3" width="11.38"/>
    <col customWidth="1" min="4" max="8" width="20.13"/>
    <col customWidth="1" min="9" max="26" width="10.63"/>
  </cols>
  <sheetData>
    <row r="1" ht="68.25" customHeight="1">
      <c r="A1" s="27" t="s">
        <v>256</v>
      </c>
      <c r="B1" s="28" t="s">
        <v>257</v>
      </c>
      <c r="C1" s="28" t="s">
        <v>258</v>
      </c>
      <c r="D1" s="28" t="s">
        <v>259</v>
      </c>
      <c r="E1" s="29" t="s">
        <v>260</v>
      </c>
      <c r="F1" s="28" t="s">
        <v>261</v>
      </c>
      <c r="G1" s="28" t="s">
        <v>243</v>
      </c>
      <c r="H1" s="28" t="s">
        <v>262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68.25" customHeight="1">
      <c r="A2" s="31">
        <v>102.0</v>
      </c>
      <c r="B2" s="32" t="s">
        <v>263</v>
      </c>
      <c r="C2" s="33">
        <v>1.0</v>
      </c>
      <c r="D2" s="34">
        <v>19000.0</v>
      </c>
      <c r="E2" s="34">
        <v>19000.0</v>
      </c>
      <c r="F2" s="35"/>
      <c r="G2" s="36" t="s">
        <v>254</v>
      </c>
      <c r="H2" s="36" t="s">
        <v>264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68.25" customHeight="1">
      <c r="A3" s="37">
        <v>103.0</v>
      </c>
      <c r="B3" s="38" t="s">
        <v>265</v>
      </c>
      <c r="C3" s="39">
        <v>1.0</v>
      </c>
      <c r="D3" s="40">
        <v>115000.0</v>
      </c>
      <c r="E3" s="34">
        <v>115000.0</v>
      </c>
      <c r="F3" s="41"/>
      <c r="G3" s="42" t="s">
        <v>252</v>
      </c>
      <c r="H3" s="42" t="s">
        <v>264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68.25" customHeight="1">
      <c r="A4" s="43">
        <v>104.0</v>
      </c>
      <c r="B4" s="44" t="s">
        <v>266</v>
      </c>
      <c r="C4" s="45">
        <v>1.0</v>
      </c>
      <c r="D4" s="46">
        <v>40000.0</v>
      </c>
      <c r="E4" s="34">
        <v>40000.0</v>
      </c>
      <c r="F4" s="47"/>
      <c r="G4" s="48" t="s">
        <v>247</v>
      </c>
      <c r="H4" s="48" t="s">
        <v>264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68.25" customHeight="1">
      <c r="A5" s="43">
        <v>105.0</v>
      </c>
      <c r="B5" s="44" t="s">
        <v>267</v>
      </c>
      <c r="C5" s="45">
        <v>1.0</v>
      </c>
      <c r="D5" s="46">
        <v>40000.0</v>
      </c>
      <c r="E5" s="34">
        <v>40000.0</v>
      </c>
      <c r="F5" s="47"/>
      <c r="G5" s="48" t="s">
        <v>253</v>
      </c>
      <c r="H5" s="48" t="s">
        <v>264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68.25" customHeight="1">
      <c r="A6" s="43">
        <v>106.0</v>
      </c>
      <c r="B6" s="44" t="s">
        <v>268</v>
      </c>
      <c r="C6" s="45">
        <v>1.0</v>
      </c>
      <c r="D6" s="46">
        <v>10000.0</v>
      </c>
      <c r="E6" s="34">
        <v>10000.0</v>
      </c>
      <c r="F6" s="47"/>
      <c r="G6" s="48" t="s">
        <v>249</v>
      </c>
      <c r="H6" s="48" t="s">
        <v>264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68.25" customHeight="1">
      <c r="A7" s="31">
        <v>107.0</v>
      </c>
      <c r="B7" s="32" t="s">
        <v>269</v>
      </c>
      <c r="C7" s="33">
        <v>4.0</v>
      </c>
      <c r="D7" s="34">
        <v>40000.0</v>
      </c>
      <c r="E7" s="34">
        <v>160000.0</v>
      </c>
      <c r="F7" s="35"/>
      <c r="G7" s="36" t="s">
        <v>250</v>
      </c>
      <c r="H7" s="36" t="s">
        <v>264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68.25" customHeight="1">
      <c r="A8" s="43">
        <v>108.0</v>
      </c>
      <c r="B8" s="44" t="s">
        <v>270</v>
      </c>
      <c r="C8" s="45">
        <v>1.0</v>
      </c>
      <c r="D8" s="46">
        <v>70000.0</v>
      </c>
      <c r="E8" s="34">
        <v>70000.0</v>
      </c>
      <c r="F8" s="47"/>
      <c r="G8" s="48" t="s">
        <v>253</v>
      </c>
      <c r="H8" s="48" t="s">
        <v>264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68.25" customHeight="1">
      <c r="A9" s="37">
        <v>109.0</v>
      </c>
      <c r="B9" s="38" t="s">
        <v>271</v>
      </c>
      <c r="C9" s="39">
        <v>2.0</v>
      </c>
      <c r="D9" s="40">
        <v>40000.0</v>
      </c>
      <c r="E9" s="34">
        <v>80000.0</v>
      </c>
      <c r="F9" s="41"/>
      <c r="G9" s="42" t="s">
        <v>246</v>
      </c>
      <c r="H9" s="42" t="s">
        <v>264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68.25" customHeight="1">
      <c r="A10" s="49">
        <v>34.0</v>
      </c>
      <c r="B10" s="50" t="s">
        <v>272</v>
      </c>
      <c r="C10" s="51">
        <v>1.0</v>
      </c>
      <c r="D10" s="52">
        <v>23000.0</v>
      </c>
      <c r="E10" s="34">
        <v>23000.0</v>
      </c>
      <c r="F10" s="53"/>
      <c r="G10" s="53" t="s">
        <v>250</v>
      </c>
      <c r="H10" s="54" t="s">
        <v>264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68.25" customHeight="1">
      <c r="A11" s="55">
        <v>35.0</v>
      </c>
      <c r="B11" s="56" t="s">
        <v>273</v>
      </c>
      <c r="C11" s="57">
        <v>1.0</v>
      </c>
      <c r="D11" s="58">
        <v>25000.0</v>
      </c>
      <c r="E11" s="34">
        <v>25000.0</v>
      </c>
      <c r="F11" s="59"/>
      <c r="G11" s="59" t="s">
        <v>251</v>
      </c>
      <c r="H11" s="60" t="s">
        <v>264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68.25" customHeight="1">
      <c r="A12" s="37">
        <v>36.0</v>
      </c>
      <c r="B12" s="38" t="s">
        <v>265</v>
      </c>
      <c r="C12" s="39">
        <v>1.0</v>
      </c>
      <c r="D12" s="61">
        <v>115000.0</v>
      </c>
      <c r="E12" s="34">
        <v>115000.0</v>
      </c>
      <c r="F12" s="41"/>
      <c r="G12" s="41" t="s">
        <v>252</v>
      </c>
      <c r="H12" s="42" t="s">
        <v>264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68.25" customHeight="1">
      <c r="A13" s="37">
        <v>37.0</v>
      </c>
      <c r="B13" s="38" t="s">
        <v>263</v>
      </c>
      <c r="C13" s="39">
        <v>1.0</v>
      </c>
      <c r="D13" s="61">
        <v>18000.0</v>
      </c>
      <c r="E13" s="34">
        <v>18000.0</v>
      </c>
      <c r="F13" s="41"/>
      <c r="G13" s="41" t="s">
        <v>254</v>
      </c>
      <c r="H13" s="42" t="s">
        <v>264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68.25" customHeight="1">
      <c r="A14" s="49">
        <v>26.0</v>
      </c>
      <c r="B14" s="50" t="s">
        <v>272</v>
      </c>
      <c r="C14" s="51">
        <v>1.0</v>
      </c>
      <c r="D14" s="62">
        <v>23000.0</v>
      </c>
      <c r="E14" s="34">
        <v>23000.0</v>
      </c>
      <c r="F14" s="53"/>
      <c r="G14" s="54" t="s">
        <v>250</v>
      </c>
      <c r="H14" s="54" t="s">
        <v>264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68.25" customHeight="1">
      <c r="A15" s="37">
        <v>27.0</v>
      </c>
      <c r="B15" s="38" t="s">
        <v>273</v>
      </c>
      <c r="C15" s="39">
        <v>1.0</v>
      </c>
      <c r="D15" s="40">
        <v>25000.0</v>
      </c>
      <c r="E15" s="34">
        <v>25000.0</v>
      </c>
      <c r="F15" s="41"/>
      <c r="G15" s="42" t="s">
        <v>251</v>
      </c>
      <c r="H15" s="42" t="s">
        <v>264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68.25" customHeight="1">
      <c r="A16" s="37">
        <v>28.0</v>
      </c>
      <c r="B16" s="38" t="s">
        <v>265</v>
      </c>
      <c r="C16" s="39">
        <v>2.0</v>
      </c>
      <c r="D16" s="40">
        <v>115000.0</v>
      </c>
      <c r="E16" s="34">
        <v>230000.0</v>
      </c>
      <c r="F16" s="41"/>
      <c r="G16" s="42" t="s">
        <v>252</v>
      </c>
      <c r="H16" s="42" t="s">
        <v>264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68.25" customHeight="1">
      <c r="A17" s="37">
        <v>29.0</v>
      </c>
      <c r="B17" s="38" t="s">
        <v>263</v>
      </c>
      <c r="C17" s="39">
        <v>2.0</v>
      </c>
      <c r="D17" s="40">
        <v>18000.0</v>
      </c>
      <c r="E17" s="34">
        <v>36000.0</v>
      </c>
      <c r="F17" s="41"/>
      <c r="G17" s="42" t="s">
        <v>254</v>
      </c>
      <c r="H17" s="42" t="s">
        <v>264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68.25" customHeight="1">
      <c r="A18" s="37">
        <v>30.0</v>
      </c>
      <c r="B18" s="38" t="s">
        <v>266</v>
      </c>
      <c r="C18" s="39">
        <v>1.0</v>
      </c>
      <c r="D18" s="40">
        <v>40000.0</v>
      </c>
      <c r="E18" s="34">
        <v>40000.0</v>
      </c>
      <c r="F18" s="41"/>
      <c r="G18" s="42" t="s">
        <v>247</v>
      </c>
      <c r="H18" s="42" t="s">
        <v>264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68.25" customHeight="1">
      <c r="A19" s="37">
        <v>31.0</v>
      </c>
      <c r="B19" s="38" t="s">
        <v>267</v>
      </c>
      <c r="C19" s="39">
        <v>1.0</v>
      </c>
      <c r="D19" s="40">
        <v>40000.0</v>
      </c>
      <c r="E19" s="34">
        <v>40000.0</v>
      </c>
      <c r="F19" s="41"/>
      <c r="G19" s="42" t="s">
        <v>253</v>
      </c>
      <c r="H19" s="42" t="s">
        <v>264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68.25" customHeight="1">
      <c r="A20" s="37">
        <v>32.0</v>
      </c>
      <c r="B20" s="38" t="s">
        <v>268</v>
      </c>
      <c r="C20" s="39">
        <v>1.0</v>
      </c>
      <c r="D20" s="40">
        <v>10000.0</v>
      </c>
      <c r="E20" s="34">
        <v>10000.0</v>
      </c>
      <c r="F20" s="41"/>
      <c r="G20" s="42" t="s">
        <v>249</v>
      </c>
      <c r="H20" s="42" t="s">
        <v>264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68.25" customHeight="1">
      <c r="A21" s="37">
        <v>33.0</v>
      </c>
      <c r="B21" s="38" t="s">
        <v>269</v>
      </c>
      <c r="C21" s="39">
        <v>4.0</v>
      </c>
      <c r="D21" s="40">
        <v>40000.0</v>
      </c>
      <c r="E21" s="34">
        <v>160000.0</v>
      </c>
      <c r="F21" s="41"/>
      <c r="G21" s="42" t="s">
        <v>250</v>
      </c>
      <c r="H21" s="42" t="s">
        <v>264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68.25" customHeight="1">
      <c r="A22" s="37">
        <v>34.0</v>
      </c>
      <c r="B22" s="38" t="s">
        <v>270</v>
      </c>
      <c r="C22" s="39">
        <v>1.0</v>
      </c>
      <c r="D22" s="40">
        <v>70000.0</v>
      </c>
      <c r="E22" s="34">
        <v>70000.0</v>
      </c>
      <c r="F22" s="41"/>
      <c r="G22" s="42" t="s">
        <v>253</v>
      </c>
      <c r="H22" s="42" t="s">
        <v>264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68.25" customHeight="1">
      <c r="A23" s="63">
        <v>35.0</v>
      </c>
      <c r="B23" s="64" t="s">
        <v>271</v>
      </c>
      <c r="C23" s="65">
        <v>2.0</v>
      </c>
      <c r="D23" s="66">
        <v>40000.0</v>
      </c>
      <c r="E23" s="34">
        <v>80000.0</v>
      </c>
      <c r="F23" s="67"/>
      <c r="G23" s="68" t="s">
        <v>246</v>
      </c>
      <c r="H23" s="68" t="s">
        <v>264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68.25" customHeight="1">
      <c r="A24" s="37">
        <v>31.0</v>
      </c>
      <c r="B24" s="38" t="s">
        <v>274</v>
      </c>
      <c r="C24" s="39">
        <v>1.0</v>
      </c>
      <c r="D24" s="61">
        <v>93000.0</v>
      </c>
      <c r="E24" s="34">
        <v>93000.0</v>
      </c>
      <c r="F24" s="41"/>
      <c r="G24" s="41" t="s">
        <v>248</v>
      </c>
      <c r="H24" s="42" t="s">
        <v>264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68.25" customHeight="1">
      <c r="A25" s="37">
        <v>32.0</v>
      </c>
      <c r="B25" s="38" t="s">
        <v>275</v>
      </c>
      <c r="C25" s="39">
        <v>1.0</v>
      </c>
      <c r="D25" s="61">
        <v>22000.0</v>
      </c>
      <c r="E25" s="34">
        <v>22000.0</v>
      </c>
      <c r="F25" s="41"/>
      <c r="G25" s="41" t="s">
        <v>245</v>
      </c>
      <c r="H25" s="42" t="s">
        <v>264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2024-03-21T13:38:18Z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2024-03-22T14:52:35Z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36a68a8a-afdf-49ff-9cf8-6bde1a37194c</vt:lpwstr>
  </property>
  <property fmtid="{D5CDD505-2E9C-101B-9397-08002B2CF9AE}" pid="8" name="MSIP_Label_defa4170-0d19-0005-0004-bc88714345d2_ContentBits">
    <vt:lpwstr>0</vt:lpwstr>
  </property>
</Properties>
</file>