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597353A6-E6B2-4B0B-9F40-EE3A9E909E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entas CO" sheetId="1" r:id="rId1"/>
    <sheet name="REPORTE PROVEEDORES" sheetId="5" r:id="rId2"/>
    <sheet name="YOVANI" sheetId="2" r:id="rId3"/>
  </sheets>
  <definedNames>
    <definedName name="_xlnm._FilterDatabase" localSheetId="0" hidden="1">'Ventas CO'!$A$2:$BE$23</definedName>
  </definedNames>
  <calcPr calcId="191029"/>
  <pivotCaches>
    <pivotCache cacheId="2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" l="1"/>
  <c r="U11" i="1" s="1"/>
  <c r="V23" i="1"/>
  <c r="U23" i="1"/>
  <c r="T21" i="1"/>
  <c r="V21" i="1" s="1"/>
  <c r="T23" i="1"/>
  <c r="Q5" i="1"/>
  <c r="T5" i="1" s="1"/>
  <c r="Q19" i="1"/>
  <c r="T19" i="1" s="1"/>
  <c r="Q20" i="1"/>
  <c r="T20" i="1" s="1"/>
  <c r="Q21" i="1"/>
  <c r="Q22" i="1"/>
  <c r="T22" i="1" s="1"/>
  <c r="Q23" i="1"/>
  <c r="N4" i="1"/>
  <c r="O4" i="1" s="1"/>
  <c r="P4" i="1" s="1"/>
  <c r="Q4" i="1" s="1"/>
  <c r="T4" i="1" s="1"/>
  <c r="N5" i="1"/>
  <c r="O5" i="1" s="1"/>
  <c r="N6" i="1"/>
  <c r="O6" i="1" s="1"/>
  <c r="P6" i="1" s="1"/>
  <c r="Q6" i="1" s="1"/>
  <c r="T6" i="1" s="1"/>
  <c r="N7" i="1"/>
  <c r="O7" i="1" s="1"/>
  <c r="P7" i="1" s="1"/>
  <c r="Q7" i="1" s="1"/>
  <c r="T7" i="1" s="1"/>
  <c r="N8" i="1"/>
  <c r="O8" i="1" s="1"/>
  <c r="P8" i="1" s="1"/>
  <c r="Q8" i="1" s="1"/>
  <c r="T8" i="1" s="1"/>
  <c r="N9" i="1"/>
  <c r="O9" i="1" s="1"/>
  <c r="P9" i="1" s="1"/>
  <c r="Q9" i="1" s="1"/>
  <c r="T9" i="1" s="1"/>
  <c r="N10" i="1"/>
  <c r="O10" i="1" s="1"/>
  <c r="P10" i="1" s="1"/>
  <c r="Q10" i="1" s="1"/>
  <c r="T10" i="1" s="1"/>
  <c r="N11" i="1"/>
  <c r="O11" i="1" s="1"/>
  <c r="N12" i="1"/>
  <c r="O12" i="1" s="1"/>
  <c r="P12" i="1" s="1"/>
  <c r="Q12" i="1" s="1"/>
  <c r="T12" i="1" s="1"/>
  <c r="N13" i="1"/>
  <c r="O13" i="1" s="1"/>
  <c r="P13" i="1" s="1"/>
  <c r="Q13" i="1" s="1"/>
  <c r="T13" i="1" s="1"/>
  <c r="N14" i="1"/>
  <c r="O14" i="1" s="1"/>
  <c r="P14" i="1" s="1"/>
  <c r="Q14" i="1" s="1"/>
  <c r="T14" i="1" s="1"/>
  <c r="N15" i="1"/>
  <c r="O15" i="1" s="1"/>
  <c r="P15" i="1" s="1"/>
  <c r="Q15" i="1" s="1"/>
  <c r="T15" i="1" s="1"/>
  <c r="N16" i="1"/>
  <c r="O16" i="1" s="1"/>
  <c r="P16" i="1" s="1"/>
  <c r="Q16" i="1" s="1"/>
  <c r="T16" i="1" s="1"/>
  <c r="N17" i="1"/>
  <c r="O17" i="1" s="1"/>
  <c r="P17" i="1" s="1"/>
  <c r="Q17" i="1" s="1"/>
  <c r="T17" i="1" s="1"/>
  <c r="N18" i="1"/>
  <c r="O18" i="1" s="1"/>
  <c r="P18" i="1" s="1"/>
  <c r="Q18" i="1" s="1"/>
  <c r="T18" i="1" s="1"/>
  <c r="N19" i="1"/>
  <c r="O19" i="1" s="1"/>
  <c r="N20" i="1"/>
  <c r="O20" i="1" s="1"/>
  <c r="N21" i="1"/>
  <c r="O21" i="1" s="1"/>
  <c r="N22" i="1"/>
  <c r="O22" i="1" s="1"/>
  <c r="N23" i="1"/>
  <c r="O23" i="1" s="1"/>
  <c r="N3" i="1"/>
  <c r="O3" i="1" s="1"/>
  <c r="P3" i="1" s="1"/>
  <c r="Q3" i="1" s="1"/>
  <c r="T3" i="1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U10" i="1" l="1"/>
  <c r="V10" i="1"/>
  <c r="V8" i="1"/>
  <c r="U8" i="1"/>
  <c r="U6" i="1"/>
  <c r="V6" i="1"/>
  <c r="V18" i="1"/>
  <c r="U18" i="1"/>
  <c r="U14" i="1"/>
  <c r="V14" i="1"/>
  <c r="U3" i="1"/>
  <c r="V3" i="1"/>
  <c r="U7" i="1"/>
  <c r="V7" i="1"/>
  <c r="U4" i="1"/>
  <c r="V4" i="1"/>
  <c r="U17" i="1"/>
  <c r="V17" i="1"/>
  <c r="U16" i="1"/>
  <c r="V16" i="1"/>
  <c r="U15" i="1"/>
  <c r="V15" i="1"/>
  <c r="U13" i="1"/>
  <c r="V13" i="1"/>
  <c r="U12" i="1"/>
  <c r="V12" i="1"/>
  <c r="U9" i="1"/>
  <c r="V9" i="1"/>
  <c r="V22" i="1"/>
  <c r="U22" i="1"/>
  <c r="U21" i="1"/>
  <c r="U20" i="1"/>
  <c r="V20" i="1"/>
  <c r="U19" i="1"/>
  <c r="V19" i="1"/>
  <c r="V11" i="1"/>
  <c r="U5" i="1"/>
  <c r="V5" i="1"/>
</calcChain>
</file>

<file path=xl/sharedStrings.xml><?xml version="1.0" encoding="utf-8"?>
<sst xmlns="http://schemas.openxmlformats.org/spreadsheetml/2006/main" count="1016" uniqueCount="355">
  <si>
    <t>Ventas</t>
  </si>
  <si>
    <t>Publicidad</t>
  </si>
  <si>
    <t>Publicaciones</t>
  </si>
  <si>
    <t>Facturación al comprador</t>
  </si>
  <si>
    <t>Compradores</t>
  </si>
  <si>
    <t>Envíos</t>
  </si>
  <si>
    <t>Devoluciones</t>
  </si>
  <si>
    <t>Reclamos</t>
  </si>
  <si>
    <t># de venta</t>
  </si>
  <si>
    <t>Fecha de venta</t>
  </si>
  <si>
    <t>Estado</t>
  </si>
  <si>
    <t>Descripción del estado</t>
  </si>
  <si>
    <t>Paquete de varios productos</t>
  </si>
  <si>
    <t>Unidades</t>
  </si>
  <si>
    <t>Ingresos por productos (COP)</t>
  </si>
  <si>
    <t>Ingresos por envío (COP)</t>
  </si>
  <si>
    <t>Cargo por venta e impuestos</t>
  </si>
  <si>
    <t>Costos de envío</t>
  </si>
  <si>
    <t>Anulaciones y reembolsos (COP)</t>
  </si>
  <si>
    <t>Total (COP)</t>
  </si>
  <si>
    <t>Mes de facturación de tus cargos</t>
  </si>
  <si>
    <t>Venta por publicidad</t>
  </si>
  <si>
    <t>SKU</t>
  </si>
  <si>
    <t># de publicación</t>
  </si>
  <si>
    <t>Título de la publicación</t>
  </si>
  <si>
    <t>Variante</t>
  </si>
  <si>
    <t>Precio unitario de venta de la publicación (COP)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</si>
  <si>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</si>
  <si>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</si>
  <si>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</si>
  <si>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</si>
  <si>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</si>
  <si>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</si>
  <si>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Comprador</t>
  </si>
  <si>
    <t>CC</t>
  </si>
  <si>
    <t>Domicilio</t>
  </si>
  <si>
    <t>Municipio o ciudad capital</t>
  </si>
  <si>
    <t>Código postal</t>
  </si>
  <si>
    <t>País</t>
  </si>
  <si>
    <t>Forma de entrega</t>
  </si>
  <si>
    <t>Fecha en camino</t>
  </si>
  <si>
    <t>Fecha entregado</t>
  </si>
  <si>
    <t>Transportista</t>
  </si>
  <si>
    <t>Número de seguimiento</t>
  </si>
  <si>
    <t>URL de seguimiento</t>
  </si>
  <si>
    <t>Reclamo abierto</t>
  </si>
  <si>
    <t>Reclamo cerrado</t>
  </si>
  <si>
    <t>Con mediación</t>
  </si>
  <si>
    <t>2000007783308236</t>
  </si>
  <si>
    <t>9 de marzo de 2024 12:58 hs.</t>
  </si>
  <si>
    <t>Etiqueta lista para imprimir</t>
  </si>
  <si>
    <t>Tienes que darle el paquete a la próxima colecta que te visite.</t>
  </si>
  <si>
    <t>No</t>
  </si>
  <si>
    <t/>
  </si>
  <si>
    <t xml:space="preserve"> </t>
  </si>
  <si>
    <t>TC-14</t>
  </si>
  <si>
    <t>MCO2206660172</t>
  </si>
  <si>
    <t>Cámara De Seguridad Shenzhen A9 Mini Con Resolución De 1080p Visión Nocturna Incluida Negra</t>
  </si>
  <si>
    <t>Clásica</t>
  </si>
  <si>
    <t>Factura no adjunta</t>
  </si>
  <si>
    <t>Wilson de jesus Adrada Daza</t>
  </si>
  <si>
    <t>CC 105361550</t>
  </si>
  <si>
    <t>105361550</t>
  </si>
  <si>
    <t>Calle calle71 i2 Norte #3BN-06 / Referencia: calle 71 i2N # 3BN -06
 en el frente de la casa hay 3 pinos vela muy altos y únicos en la calle - Lares De Comfenalco, Cali, Valle Del Cauca</t>
  </si>
  <si>
    <t>Cali</t>
  </si>
  <si>
    <t>Valle Del Cauca</t>
  </si>
  <si>
    <t>760050</t>
  </si>
  <si>
    <t>Colombia</t>
  </si>
  <si>
    <t>Colecta de Mercado Envíos</t>
  </si>
  <si>
    <t>MELI Logistics</t>
  </si>
  <si>
    <t>MEL43179373817FMXDF01</t>
  </si>
  <si>
    <t>2000007782732760</t>
  </si>
  <si>
    <t>9 de marzo de 2024 11:31 hs.</t>
  </si>
  <si>
    <t>DTNK-77-F</t>
  </si>
  <si>
    <t>MCO1399263367</t>
  </si>
  <si>
    <t>Camara Espía Hd Wifi Reloj Despertador Color Negro</t>
  </si>
  <si>
    <t>John Fredy Zuluaga</t>
  </si>
  <si>
    <t>CC 15356310</t>
  </si>
  <si>
    <t>15356310</t>
  </si>
  <si>
    <t>Calle 61 #56-51 / Referencia: Apartamento 626 - El Chagualo apartamento urbanizacion capri 626, Medellín, Antioquia</t>
  </si>
  <si>
    <t>Medellín</t>
  </si>
  <si>
    <t>Antioquia</t>
  </si>
  <si>
    <t>050010</t>
  </si>
  <si>
    <t>MEL43179266388FMXDF01</t>
  </si>
  <si>
    <t>2000005501227073</t>
  </si>
  <si>
    <t>9 de marzo de 2024 11:29 hs.</t>
  </si>
  <si>
    <t>Sí</t>
  </si>
  <si>
    <t>STO-25-J</t>
  </si>
  <si>
    <t>MCO2253067346</t>
  </si>
  <si>
    <t>Controlador Regulador Carga Panel Solar 10a 12v/24v Cargador</t>
  </si>
  <si>
    <t>edwin morales</t>
  </si>
  <si>
    <t>CC 10346725</t>
  </si>
  <si>
    <t>10346725</t>
  </si>
  <si>
    <t>Carrera 4b con calle 1 as #01-11 / Referencia: frente el parque la eliza tienda recibe Osiris - LA ELIZA, Miranda, Cauca</t>
  </si>
  <si>
    <t>Miranda</t>
  </si>
  <si>
    <t>Cauca</t>
  </si>
  <si>
    <t>191528</t>
  </si>
  <si>
    <t>Coordinadora</t>
  </si>
  <si>
    <t>MEL43179271436FMXDF01</t>
  </si>
  <si>
    <t>2000007782672062</t>
  </si>
  <si>
    <t>9 de marzo de 2024 11:20 hs.</t>
  </si>
  <si>
    <t>Elena Martinez</t>
  </si>
  <si>
    <t>CC 52543148</t>
  </si>
  <si>
    <t>52543148</t>
  </si>
  <si>
    <t>Manzana 2 #00-7 / 01 Referencia: primer piso - cacique, Quimbaya, Quindio</t>
  </si>
  <si>
    <t>Quimbaya</t>
  </si>
  <si>
    <t>Quindio</t>
  </si>
  <si>
    <t>634020</t>
  </si>
  <si>
    <t>Envia</t>
  </si>
  <si>
    <t>MEL43179238846FMXDF01</t>
  </si>
  <si>
    <t>2000007782132290</t>
  </si>
  <si>
    <t>9 de marzo de 2024 09:51 hs.</t>
  </si>
  <si>
    <t>Jose preciado</t>
  </si>
  <si>
    <t>CC 1087188825</t>
  </si>
  <si>
    <t>1087188825</t>
  </si>
  <si>
    <t>Calle san Martín # 2-18 #SN-SN / Antonio nariño, Tumaco, Nariño</t>
  </si>
  <si>
    <t>Tumaco</t>
  </si>
  <si>
    <t>Nariño</t>
  </si>
  <si>
    <t>MEL43179005606FMXDF01</t>
  </si>
  <si>
    <t>2000005500871129</t>
  </si>
  <si>
    <t>9 de marzo de 2024 09:33 hs.</t>
  </si>
  <si>
    <t>VZ-11</t>
  </si>
  <si>
    <t>MCO1384053565</t>
  </si>
  <si>
    <t>Afeitadora Eléctrica Portátil Mini-shave Recargable Por Usb Color Negro</t>
  </si>
  <si>
    <t>Guillermo Prieto</t>
  </si>
  <si>
    <t>CC 70098407</t>
  </si>
  <si>
    <t>70098407</t>
  </si>
  <si>
    <t>Calle 60 #75-150 / Referencia: UNIDAD RIBERA DEL VALLE - Los Colores, Medellín, Antioquia</t>
  </si>
  <si>
    <t>050034</t>
  </si>
  <si>
    <t>MEL43178815497FMXDF01</t>
  </si>
  <si>
    <t>ITEM</t>
  </si>
  <si>
    <t>PRODUCTO</t>
  </si>
  <si>
    <t>CANT</t>
  </si>
  <si>
    <t>VALOR U/N</t>
  </si>
  <si>
    <t>VALOR TOTAL</t>
  </si>
  <si>
    <t>FORMA DE PAGO</t>
  </si>
  <si>
    <t>PROVEEDOR</t>
  </si>
  <si>
    <t>CUENTA</t>
  </si>
  <si>
    <t>2000007783176410</t>
  </si>
  <si>
    <t>9 de marzo de 2024 12:38 hs.</t>
  </si>
  <si>
    <t>Tienes que darle el paquete a tu conductor hoy mismo para no demorarte.</t>
  </si>
  <si>
    <t>GOT-10</t>
  </si>
  <si>
    <t>MCO2194399164</t>
  </si>
  <si>
    <t>Kit Bandas De Resistencia Elásticas Planas Cerradas X 3</t>
  </si>
  <si>
    <t>Color : Negro</t>
  </si>
  <si>
    <t>Sanabria Sierra Cesar Fabian</t>
  </si>
  <si>
    <t>CC 1022419880</t>
  </si>
  <si>
    <t>1022419880</t>
  </si>
  <si>
    <t>calle 50bsur #36-24 / fatima, Tunjuelito, Bogotá D.C.</t>
  </si>
  <si>
    <t>Tunjuelito</t>
  </si>
  <si>
    <t>Bogotá D.C.</t>
  </si>
  <si>
    <t>Mercado Envíos Flex</t>
  </si>
  <si>
    <t>VENDERAYUDAME20231125182521</t>
  </si>
  <si>
    <t>43179458698</t>
  </si>
  <si>
    <t>2000007782885798</t>
  </si>
  <si>
    <t>9 de marzo de 2024 11:56 hs.</t>
  </si>
  <si>
    <t>BMX-M-210</t>
  </si>
  <si>
    <t>MCO1400105599</t>
  </si>
  <si>
    <t>Maquina Contadora De Billetes Id Billetes Falsos Billcounter</t>
  </si>
  <si>
    <t>Wilson Betancourt</t>
  </si>
  <si>
    <t>CC 79285638</t>
  </si>
  <si>
    <t>79285638</t>
  </si>
  <si>
    <t>Calle calle 7a #74-04 / 5-403 Referencia: Interior 5 Apartamento 403 - castilla, Kennedy, Bogotá D.C.</t>
  </si>
  <si>
    <t>Kennedy</t>
  </si>
  <si>
    <t>110821</t>
  </si>
  <si>
    <t>43179197985</t>
  </si>
  <si>
    <t>2000007782816360</t>
  </si>
  <si>
    <t>9 de marzo de 2024 11:40 hs.</t>
  </si>
  <si>
    <t>TS-90</t>
  </si>
  <si>
    <t>MCO2196748908</t>
  </si>
  <si>
    <t>Aktion Proyector Ultra Portátil  Modelo Yg300 Resolución Hd- Amarillo</t>
  </si>
  <si>
    <t>Camilo Alexander</t>
  </si>
  <si>
    <t>CC 80801812</t>
  </si>
  <si>
    <t>80801812</t>
  </si>
  <si>
    <t>Carrera 100 #15a-93 / Referencia: interior 16 casa 8 - Zona Franca, Fontibón, Bogotá D.C.</t>
  </si>
  <si>
    <t>Fontibón</t>
  </si>
  <si>
    <t>110921</t>
  </si>
  <si>
    <t>43179301944</t>
  </si>
  <si>
    <t>2000007778910834</t>
  </si>
  <si>
    <t>9 de marzo de 2024 09:03 hs.</t>
  </si>
  <si>
    <t>VT-35</t>
  </si>
  <si>
    <t>MCO2219292852</t>
  </si>
  <si>
    <t>Mesa Laptop Portátil Computador Tablet Cama Desayuno</t>
  </si>
  <si>
    <t>Color : Azul claro</t>
  </si>
  <si>
    <t>astrid atehortua</t>
  </si>
  <si>
    <t>CC 1128384326</t>
  </si>
  <si>
    <t>1128384326</t>
  </si>
  <si>
    <t>Carrera 63 #49-04 / Casa  489 - Pedregal, Copacabana, Antioquia</t>
  </si>
  <si>
    <t>Copacabana</t>
  </si>
  <si>
    <t>051040</t>
  </si>
  <si>
    <t>MEL43177466467FMXDF01</t>
  </si>
  <si>
    <t>2000007780716034</t>
  </si>
  <si>
    <t>9 de marzo de 2024 00:18 hs.</t>
  </si>
  <si>
    <t>JUA-M-6.7</t>
  </si>
  <si>
    <t>MCO1398834877</t>
  </si>
  <si>
    <t>Rodillera Ajustable Deportiva Elástica Compresora Lesión Gym</t>
  </si>
  <si>
    <t>orlando sanchez arias</t>
  </si>
  <si>
    <t>CC 1054561487</t>
  </si>
  <si>
    <t>1054561487</t>
  </si>
  <si>
    <t>Calle 49 #02-09 / Referencia: Diagonal al colegio Marco fidel - Villa esperanza, La Dorada, Caldas</t>
  </si>
  <si>
    <t>La Dorada</t>
  </si>
  <si>
    <t>Caldas</t>
  </si>
  <si>
    <t>175030</t>
  </si>
  <si>
    <t>MEL43178230001FMXDF01</t>
  </si>
  <si>
    <t>2000007780669470</t>
  </si>
  <si>
    <t>9 de marzo de 2024 00:06 hs.</t>
  </si>
  <si>
    <t>leon gonzalez</t>
  </si>
  <si>
    <t>CC 73009035</t>
  </si>
  <si>
    <t>73009035</t>
  </si>
  <si>
    <t>Calle carrera 6 calle 3 No. 8 #SN-SN / Referencia: barrio costa azul,
carrera 6, calle 3 #8 - Costa Azul, Magangué, Bolivar</t>
  </si>
  <si>
    <t>Magangué</t>
  </si>
  <si>
    <t>Bolivar</t>
  </si>
  <si>
    <t>MEL43178362472FMXDF01</t>
  </si>
  <si>
    <t>2000007780102390</t>
  </si>
  <si>
    <t>8 de marzo de 2024 21:09 hs.</t>
  </si>
  <si>
    <t>RD-22</t>
  </si>
  <si>
    <t>MCO2223179380</t>
  </si>
  <si>
    <t>Molino Moledor De Café Y Pequeñas Especias Eléctrico</t>
  </si>
  <si>
    <t>Color : Gris</t>
  </si>
  <si>
    <t>Andres Obando</t>
  </si>
  <si>
    <t>CC 1061701207</t>
  </si>
  <si>
    <t>1061701207</t>
  </si>
  <si>
    <t>Calle 15 #28-19 / Solidaridad, Popayán, Cauca</t>
  </si>
  <si>
    <t>Popayán</t>
  </si>
  <si>
    <t>190004</t>
  </si>
  <si>
    <t>MEL43177977567FMXDF01</t>
  </si>
  <si>
    <t>2000007778932764</t>
  </si>
  <si>
    <t>8 de marzo de 2024 20:03 hs.</t>
  </si>
  <si>
    <t xml:space="preserve">Laura  Acevedo </t>
  </si>
  <si>
    <t>CC 1114211638</t>
  </si>
  <si>
    <t>1114211638</t>
  </si>
  <si>
    <t>Calle 10c #63-108 / casa Referencia: Segundo piso - maracaibo zaragoza, Cartago, Valle Del Cauca</t>
  </si>
  <si>
    <t>Cartago</t>
  </si>
  <si>
    <t>762021</t>
  </si>
  <si>
    <t>MEL43177475355FMXDF01</t>
  </si>
  <si>
    <t>2000007778916754</t>
  </si>
  <si>
    <t>8 de marzo de 2024 17:47 hs.</t>
  </si>
  <si>
    <t>MCO2196799974</t>
  </si>
  <si>
    <t>Video Beam Proyector Mini Led Hdmi Yg300 60 Pulgadas</t>
  </si>
  <si>
    <t>John Steven Cardona Toro</t>
  </si>
  <si>
    <t>CC 1089380612</t>
  </si>
  <si>
    <t>1089380612</t>
  </si>
  <si>
    <t>CARRERA 5 17-98 / EL LLANO, Cartago, Valle Del Cauca</t>
  </si>
  <si>
    <t>762022</t>
  </si>
  <si>
    <t>MEL43177470823FMXDF01</t>
  </si>
  <si>
    <t>2000007775974508</t>
  </si>
  <si>
    <t>8 de marzo de 2024 15:47 hs.</t>
  </si>
  <si>
    <t>VT-30</t>
  </si>
  <si>
    <t>MCO2219676866</t>
  </si>
  <si>
    <t>Masajeador Muscular Inalámbrico Facial Gun Fascial Gun 720</t>
  </si>
  <si>
    <t>Color : Negro | Voltaje : 110V</t>
  </si>
  <si>
    <t>IPS SAN MIGUEL SAS</t>
  </si>
  <si>
    <t>NIT 9006618575</t>
  </si>
  <si>
    <t>9006618575</t>
  </si>
  <si>
    <t>CARRERA 31 #20-13 / LAS CUADRAS, Pasto, Nariño</t>
  </si>
  <si>
    <t>Pasto</t>
  </si>
  <si>
    <t>520002</t>
  </si>
  <si>
    <t>MEL43176158903FMXDF01</t>
  </si>
  <si>
    <t>2000007781488064</t>
  </si>
  <si>
    <t>9 de marzo de 2024 07:53 hs.</t>
  </si>
  <si>
    <t>GAT-13</t>
  </si>
  <si>
    <t>MCO2217084788</t>
  </si>
  <si>
    <t>Manguera Expandible 15 Metros Color Verde + Pistola</t>
  </si>
  <si>
    <t>alejandro Moreno Rincon</t>
  </si>
  <si>
    <t>CC 19486962</t>
  </si>
  <si>
    <t>19486962</t>
  </si>
  <si>
    <t>Carrera 21 #36-19 / Referencia: Casa 27 Manzana 9 - Portal Del Nogal Soacha conjunto casas, Soacha, Cundinamarca</t>
  </si>
  <si>
    <t>Soacha</t>
  </si>
  <si>
    <t>Cundinamarca</t>
  </si>
  <si>
    <t>250051</t>
  </si>
  <si>
    <t>43178580383</t>
  </si>
  <si>
    <t>2000007781287822</t>
  </si>
  <si>
    <t>9 de marzo de 2024 07:09 hs.</t>
  </si>
  <si>
    <t>Tienes que darle el paquete a tu conductor el lunes.</t>
  </si>
  <si>
    <t>MV-30</t>
  </si>
  <si>
    <t>MCO2217288146</t>
  </si>
  <si>
    <t>Set X8 Bolsas Malla Fina Para Lavar Ropa Delicada, Lavadora</t>
  </si>
  <si>
    <t>Color : Blanco</t>
  </si>
  <si>
    <t>Ángel Fabián Avendaño Sánchez</t>
  </si>
  <si>
    <t>CC 79902577</t>
  </si>
  <si>
    <t>79902577</t>
  </si>
  <si>
    <t>Calle 40 C SUR #72M-75 / Referencia: Conjunto residencial MA - MB Int 3 apto 304. Barrio Timiza. Dejar en la portería del conjunto. - Timiza, Kennedy, Bogotá D.C.</t>
  </si>
  <si>
    <t>110841</t>
  </si>
  <si>
    <t>43178497199</t>
  </si>
  <si>
    <t>2000007780063038</t>
  </si>
  <si>
    <t>8 de marzo de 2024 21:02 hs.</t>
  </si>
  <si>
    <t>GT-48</t>
  </si>
  <si>
    <t>MCO2194343292</t>
  </si>
  <si>
    <t>Organizador De Baño Estantería Mueble Ahorrador De Espacio 3</t>
  </si>
  <si>
    <t xml:space="preserve">Miguel Ángel Mora Romero </t>
  </si>
  <si>
    <t>CC 1013577470</t>
  </si>
  <si>
    <t>1013577470</t>
  </si>
  <si>
    <t>Carrera 3 #06-25Sur / Torre 8 apto 404 Referencia: Apto 404 - Las Brisas, San Cristobal Sur, Bogotá D.C.</t>
  </si>
  <si>
    <t>San Cristobal Sur</t>
  </si>
  <si>
    <t>110411</t>
  </si>
  <si>
    <t>43177965035</t>
  </si>
  <si>
    <t>2000007779436160</t>
  </si>
  <si>
    <t>8 de marzo de 2024 19:09 hs.</t>
  </si>
  <si>
    <t>TQ-7</t>
  </si>
  <si>
    <t>MCO2160832590</t>
  </si>
  <si>
    <t>Kit Bandas Elasticas Cerradas X5 + Guía De Ejercicio + Bolso</t>
  </si>
  <si>
    <t>Color : TQ-7</t>
  </si>
  <si>
    <t>wilson sopo</t>
  </si>
  <si>
    <t>CC 79825542</t>
  </si>
  <si>
    <t>79825542</t>
  </si>
  <si>
    <t>Carrera 100 #148-57 / Int 16 Ap 104 Referencia: La campiña de refous 2 es un conjunto esquinero - La Campiña, Suba, Bogotá D.C.</t>
  </si>
  <si>
    <t>Suba</t>
  </si>
  <si>
    <t>111161</t>
  </si>
  <si>
    <t>43177830840</t>
  </si>
  <si>
    <t>2000005498850869</t>
  </si>
  <si>
    <t>8 de marzo de 2024 15:49 hs.</t>
  </si>
  <si>
    <t>VMX-7-J</t>
  </si>
  <si>
    <t>MCO1399262133</t>
  </si>
  <si>
    <t>Dispensador Automatico De Agua Para Botellon Recargable Econ Color Blanco/negro</t>
  </si>
  <si>
    <t>RICARDO CABRERA</t>
  </si>
  <si>
    <t>CC 1018482724</t>
  </si>
  <si>
    <t>1018482724</t>
  </si>
  <si>
    <t>Calle 150a #50-86 / TUNDAMA II APTO 308 Referencia: EDIFICIO TUNDAMA II - La Victoria Norte, Suba, Bogotá D.C.</t>
  </si>
  <si>
    <t>111156</t>
  </si>
  <si>
    <t>43177132119</t>
  </si>
  <si>
    <t>GIOVANI</t>
  </si>
  <si>
    <t>ROOD</t>
  </si>
  <si>
    <t>Afeitadora Eléctrica Portátil Mini-shave Recargable Por Usb Color Negro VZ-11</t>
  </si>
  <si>
    <t>Controlador Regulador Carga Panel Solar 10a 12v/24v Cargador STO-25-J</t>
  </si>
  <si>
    <t>D'TRONIK</t>
  </si>
  <si>
    <t>Camara Espía Hd Wifi Reloj Despertador Color Negro DTNK-77-F</t>
  </si>
  <si>
    <t>BUGO</t>
  </si>
  <si>
    <t>Cámara De Seguridad Shenzhen A9 Mini Con Resolución De 1080p Visión Nocturna Incluida Negra TC-14</t>
  </si>
  <si>
    <t>BODEGA RC</t>
  </si>
  <si>
    <t>Aktion Proyector Ultra Portátil Modelo Yg300 Resolución Hd- Amarillo TS-90</t>
  </si>
  <si>
    <t>VMX</t>
  </si>
  <si>
    <t>Maquina Contadora De Billetes Id Billetes Falsos Billcounter BMX-M-210</t>
  </si>
  <si>
    <t>GO TECH</t>
  </si>
  <si>
    <t>Kit Bandas De Resistencia Elásticas Planas Cerradas X 3Color : NegroGOT-10</t>
  </si>
  <si>
    <t>TOR SEBAS</t>
  </si>
  <si>
    <t>Masajeador Muscular Inalámbrico Facial Gun Fascial Gun 720Color : Negro | Voltaje : 110VVT-30</t>
  </si>
  <si>
    <t>Video Beam Proyector Mini Led Hdmi Yg300 60 Pulgadas TS-90</t>
  </si>
  <si>
    <t>Molino Moledor De Café Y Pequeñas Especias EléctricoColor : GrisRD-22</t>
  </si>
  <si>
    <t>JOMA</t>
  </si>
  <si>
    <t>JUAN</t>
  </si>
  <si>
    <t>Rodillera Ajustable Deportiva Elástica Compresora Lesión Gym JUA-M-6.7</t>
  </si>
  <si>
    <t>VARIEDADES</t>
  </si>
  <si>
    <t>Mesa Laptop Portátil Computador Tablet Cama DesayunoColor : Azul claroVT-35</t>
  </si>
  <si>
    <t>BUGO ESQUINA</t>
  </si>
  <si>
    <t>COSTO UNIDAD</t>
  </si>
  <si>
    <t>COSTO TOTAL</t>
  </si>
  <si>
    <t>FLEX</t>
  </si>
  <si>
    <t>COLECTA</t>
  </si>
  <si>
    <t>UTILIDAD TOTAL</t>
  </si>
  <si>
    <t>UTILIDAD UNIDAD</t>
  </si>
  <si>
    <t>RENTABILIDAD</t>
  </si>
  <si>
    <t>Etiquetas de fila</t>
  </si>
  <si>
    <t>(en blanco)</t>
  </si>
  <si>
    <t>Total general</t>
  </si>
  <si>
    <t>Suma de 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</si>
</sst>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_-&quot;$&quot;\ * #,##0_-;\-&quot;$&quot;\ * #,##0_-;_-&quot;$&quot;\ * &quot;-&quot;??_-;_-@_-"/>
  </numFmts>
  <fonts count="20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Calibri"/>
      <family val="2"/>
    </font>
    <font>
      <u/>
      <sz val="10"/>
      <color rgb="FF1218DC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u/>
      <sz val="10"/>
      <color rgb="FF1218DC"/>
      <name val="Calibri"/>
      <family val="2"/>
    </font>
    <font>
      <sz val="10"/>
      <name val="Calibri"/>
      <family val="2"/>
    </font>
    <font>
      <sz val="11"/>
      <color indexed="8"/>
      <name val="Aptos Narrow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  <family val="2"/>
    </font>
    <font>
      <b/>
      <sz val="16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1C232"/>
      </patternFill>
    </fill>
    <fill>
      <patternFill patternType="solid">
        <fgColor rgb="FFAB86FF"/>
      </patternFill>
    </fill>
    <fill>
      <patternFill patternType="solid">
        <fgColor rgb="FFF6B26B"/>
      </patternFill>
    </fill>
    <fill>
      <patternFill patternType="solid">
        <fgColor rgb="FFFFD966"/>
      </patternFill>
    </fill>
    <fill>
      <patternFill patternType="solid">
        <fgColor rgb="FFB1DA9F"/>
      </patternFill>
    </fill>
    <fill>
      <patternFill patternType="solid">
        <fgColor rgb="FF6FA8DC"/>
      </patternFill>
    </fill>
    <fill>
      <patternFill patternType="solid">
        <fgColor rgb="FFC27BA0"/>
      </patternFill>
    </fill>
    <fill>
      <patternFill patternType="none">
        <fgColor rgb="FF76A5AF"/>
      </patternFill>
    </fill>
    <fill>
      <patternFill patternType="solid">
        <fgColor rgb="FF76A5AF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9" fontId="15" fillId="0" borderId="0" applyFont="0" applyFill="0" applyBorder="0" applyAlignment="0" applyProtection="0"/>
    <xf numFmtId="0" fontId="15" fillId="9" borderId="0"/>
    <xf numFmtId="0" fontId="15" fillId="9" borderId="0"/>
    <xf numFmtId="0" fontId="15" fillId="9" borderId="0"/>
    <xf numFmtId="0" fontId="1" fillId="9" borderId="0"/>
  </cellStyleXfs>
  <cellXfs count="60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/>
    </xf>
    <xf numFmtId="0" fontId="12" fillId="1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13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right" vertical="center"/>
      <protection locked="0"/>
    </xf>
    <xf numFmtId="0" fontId="0" fillId="0" borderId="0" xfId="0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/>
    </xf>
    <xf numFmtId="0" fontId="12" fillId="10" borderId="1" xfId="0" applyFont="1" applyFill="1" applyBorder="1" applyAlignment="1" applyProtection="1">
      <alignment horizontal="center" vertical="center" wrapText="1"/>
      <protection locked="0"/>
    </xf>
    <xf numFmtId="0" fontId="2" fillId="9" borderId="0" xfId="2" applyFont="1" applyAlignment="1" applyProtection="1">
      <alignment vertical="center"/>
      <protection locked="0"/>
    </xf>
    <xf numFmtId="0" fontId="3" fillId="9" borderId="0" xfId="2" applyFont="1" applyAlignment="1" applyProtection="1">
      <alignment vertical="center"/>
      <protection locked="0"/>
    </xf>
    <xf numFmtId="0" fontId="2" fillId="9" borderId="0" xfId="2" applyFont="1" applyAlignment="1" applyProtection="1">
      <alignment horizontal="right" vertical="center"/>
      <protection locked="0"/>
    </xf>
    <xf numFmtId="0" fontId="2" fillId="9" borderId="0" xfId="3" applyFont="1" applyAlignment="1" applyProtection="1">
      <alignment vertical="center"/>
      <protection locked="0"/>
    </xf>
    <xf numFmtId="0" fontId="3" fillId="9" borderId="0" xfId="3" applyFont="1" applyAlignment="1" applyProtection="1">
      <alignment vertical="center"/>
      <protection locked="0"/>
    </xf>
    <xf numFmtId="0" fontId="2" fillId="9" borderId="0" xfId="3" applyFont="1" applyAlignment="1" applyProtection="1">
      <alignment horizontal="right" vertical="center"/>
      <protection locked="0"/>
    </xf>
    <xf numFmtId="0" fontId="2" fillId="9" borderId="0" xfId="4" applyFont="1" applyAlignment="1" applyProtection="1">
      <alignment vertical="center"/>
      <protection locked="0"/>
    </xf>
    <xf numFmtId="0" fontId="3" fillId="9" borderId="0" xfId="4" applyFont="1" applyAlignment="1" applyProtection="1">
      <alignment vertical="center"/>
      <protection locked="0"/>
    </xf>
    <xf numFmtId="0" fontId="2" fillId="9" borderId="0" xfId="4" applyFont="1" applyAlignment="1" applyProtection="1">
      <alignment horizontal="right" vertical="center"/>
      <protection locked="0"/>
    </xf>
    <xf numFmtId="0" fontId="1" fillId="9" borderId="0" xfId="5"/>
    <xf numFmtId="0" fontId="16" fillId="11" borderId="3" xfId="5" applyFont="1" applyFill="1" applyBorder="1" applyAlignment="1">
      <alignment wrapText="1"/>
    </xf>
    <xf numFmtId="0" fontId="17" fillId="11" borderId="3" xfId="5" applyFont="1" applyFill="1" applyBorder="1" applyAlignment="1">
      <alignment wrapText="1"/>
    </xf>
    <xf numFmtId="0" fontId="17" fillId="11" borderId="3" xfId="5" applyFont="1" applyFill="1" applyBorder="1" applyAlignment="1">
      <alignment horizontal="right" wrapText="1"/>
    </xf>
    <xf numFmtId="0" fontId="18" fillId="11" borderId="3" xfId="5" applyFont="1" applyFill="1" applyBorder="1" applyAlignment="1">
      <alignment horizontal="right" wrapText="1"/>
    </xf>
    <xf numFmtId="0" fontId="18" fillId="11" borderId="3" xfId="5" applyFont="1" applyFill="1" applyBorder="1" applyAlignment="1">
      <alignment wrapText="1"/>
    </xf>
    <xf numFmtId="0" fontId="16" fillId="11" borderId="2" xfId="5" applyFont="1" applyFill="1" applyBorder="1" applyAlignment="1">
      <alignment horizontal="right" wrapText="1"/>
    </xf>
    <xf numFmtId="0" fontId="16" fillId="9" borderId="3" xfId="5" applyFont="1" applyBorder="1" applyAlignment="1">
      <alignment wrapText="1"/>
    </xf>
    <xf numFmtId="0" fontId="17" fillId="9" borderId="3" xfId="5" applyFont="1" applyBorder="1" applyAlignment="1">
      <alignment wrapText="1"/>
    </xf>
    <xf numFmtId="0" fontId="18" fillId="9" borderId="3" xfId="5" applyFont="1" applyBorder="1" applyAlignment="1">
      <alignment horizontal="right" wrapText="1"/>
    </xf>
    <xf numFmtId="0" fontId="18" fillId="9" borderId="3" xfId="5" applyFont="1" applyBorder="1" applyAlignment="1">
      <alignment wrapText="1"/>
    </xf>
    <xf numFmtId="0" fontId="16" fillId="9" borderId="2" xfId="5" applyFont="1" applyBorder="1" applyAlignment="1">
      <alignment horizontal="right" wrapText="1"/>
    </xf>
    <xf numFmtId="0" fontId="16" fillId="11" borderId="4" xfId="5" applyFont="1" applyFill="1" applyBorder="1" applyAlignment="1">
      <alignment wrapText="1"/>
    </xf>
    <xf numFmtId="0" fontId="17" fillId="11" borderId="4" xfId="5" applyFont="1" applyFill="1" applyBorder="1" applyAlignment="1">
      <alignment wrapText="1"/>
    </xf>
    <xf numFmtId="0" fontId="17" fillId="11" borderId="4" xfId="5" applyFont="1" applyFill="1" applyBorder="1" applyAlignment="1">
      <alignment horizontal="right" wrapText="1"/>
    </xf>
    <xf numFmtId="0" fontId="18" fillId="11" borderId="4" xfId="5" applyFont="1" applyFill="1" applyBorder="1" applyAlignment="1">
      <alignment horizontal="right" wrapText="1"/>
    </xf>
    <xf numFmtId="0" fontId="18" fillId="11" borderId="4" xfId="5" applyFont="1" applyFill="1" applyBorder="1" applyAlignment="1">
      <alignment wrapText="1"/>
    </xf>
    <xf numFmtId="0" fontId="16" fillId="11" borderId="5" xfId="5" applyFont="1" applyFill="1" applyBorder="1" applyAlignment="1">
      <alignment horizontal="right" wrapText="1"/>
    </xf>
    <xf numFmtId="0" fontId="17" fillId="9" borderId="3" xfId="5" applyFont="1" applyBorder="1" applyAlignment="1">
      <alignment horizontal="right" wrapText="1"/>
    </xf>
    <xf numFmtId="0" fontId="17" fillId="11" borderId="6" xfId="5" applyFont="1" applyFill="1" applyBorder="1" applyAlignment="1">
      <alignment wrapText="1"/>
    </xf>
    <xf numFmtId="0" fontId="19" fillId="9" borderId="3" xfId="5" applyFont="1" applyBorder="1" applyAlignment="1">
      <alignment horizontal="center" wrapText="1"/>
    </xf>
    <xf numFmtId="0" fontId="19" fillId="12" borderId="3" xfId="5" applyFont="1" applyFill="1" applyBorder="1" applyAlignment="1">
      <alignment horizontal="center" wrapText="1"/>
    </xf>
    <xf numFmtId="0" fontId="19" fillId="12" borderId="6" xfId="5" applyFont="1" applyFill="1" applyBorder="1" applyAlignment="1">
      <alignment horizontal="center" wrapText="1"/>
    </xf>
    <xf numFmtId="0" fontId="19" fillId="9" borderId="3" xfId="5" applyFont="1" applyBorder="1" applyAlignment="1">
      <alignment wrapText="1"/>
    </xf>
    <xf numFmtId="0" fontId="19" fillId="12" borderId="2" xfId="5" applyFont="1" applyFill="1" applyBorder="1" applyAlignment="1">
      <alignment horizont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9" fontId="4" fillId="0" borderId="0" xfId="1" applyFont="1" applyAlignment="1" applyProtection="1">
      <alignment vertical="center"/>
      <protection locked="0"/>
    </xf>
    <xf numFmtId="0" fontId="0" fillId="0" borderId="0" xfId="0" pivotButton="1"/>
    <xf numFmtId="0" fontId="0" fillId="0" borderId="0" xfId="0" applyAlignment="1">
      <alignment horizontal="left"/>
    </xf>
    <xf numFmtId="173" fontId="0" fillId="0" borderId="0" xfId="0" applyNumberFormat="1"/>
  </cellXfs>
  <cellStyles count="6">
    <cellStyle name="Normal" xfId="0" builtinId="0"/>
    <cellStyle name="Normal 2" xfId="2" xr:uid="{315689AA-7443-42DD-9F69-CDF42A47EEC1}"/>
    <cellStyle name="Normal 3" xfId="3" xr:uid="{6918FFF4-B9E0-47EE-9B53-B8E75DBD25EF}"/>
    <cellStyle name="Normal 4" xfId="4" xr:uid="{984F120E-E8A4-43D3-A4BE-98C733D3F8C1}"/>
    <cellStyle name="Normal 5" xfId="5" xr:uid="{2CBA3130-C007-4130-BCFB-6B6179BBFB51}"/>
    <cellStyle name="Porcentaje" xfId="1" builtinId="5"/>
  </cellStyles>
  <dxfs count="5">
    <dxf>
      <numFmt numFmtId="172" formatCode="_-&quot;$&quot;\ * #,##0.0_-;\-&quot;$&quot;\ * #,##0.0_-;_-&quot;$&quot;\ * &quot;-&quot;??_-;_-@_-"/>
    </dxf>
    <dxf>
      <numFmt numFmtId="173" formatCode="_-&quot;$&quot;\ * #,##0_-;\-&quot;$&quot;\ * #,##0_-;_-&quot;$&quot;\ * &quot;-&quot;??_-;_-@_-"/>
    </dxf>
    <dxf>
      <numFmt numFmtId="172" formatCode="_-&quot;$&quot;\ * #,##0.0_-;\-&quot;$&quot;\ * #,##0.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ruiz" refreshedDate="45362.512409953706" createdVersion="8" refreshedVersion="8" minRefreshableVersion="3" recordCount="19" xr:uid="{C31111CC-B83A-44A0-A940-AC7E027D0B76}">
  <cacheSource type="worksheet">
    <worksheetSource ref="A1:H20" sheet="YOVANI"/>
  </cacheSource>
  <cacheFields count="8">
    <cacheField name="ITEM" numFmtId="0">
      <sharedItems containsSemiMixedTypes="0" containsString="0" containsNumber="1" containsInteger="1" minValue="14" maxValue="57"/>
    </cacheField>
    <cacheField name="PRODUCTO" numFmtId="0">
      <sharedItems/>
    </cacheField>
    <cacheField name="CANT" numFmtId="0">
      <sharedItems containsSemiMixedTypes="0" containsString="0" containsNumber="1" containsInteger="1" minValue="1" maxValue="6"/>
    </cacheField>
    <cacheField name="VALOR U/N" numFmtId="0">
      <sharedItems containsSemiMixedTypes="0" containsString="0" containsNumber="1" containsInteger="1" minValue="0" maxValue="210000"/>
    </cacheField>
    <cacheField name="VALOR TOTAL" numFmtId="0">
      <sharedItems containsSemiMixedTypes="0" containsString="0" containsNumber="1" containsInteger="1" minValue="0" maxValue="210000"/>
    </cacheField>
    <cacheField name="FORMA DE PAGO" numFmtId="0">
      <sharedItems containsNonDate="0" containsString="0" containsBlank="1"/>
    </cacheField>
    <cacheField name="PROVEEDOR" numFmtId="0">
      <sharedItems containsBlank="1" count="12">
        <s v="BODEGA RC"/>
        <s v="BUGO ESQUINA"/>
        <s v="JUAN"/>
        <s v="TOR SEBAS"/>
        <s v="VARIEDADES"/>
        <s v="JOMA"/>
        <s v="GO TECH"/>
        <s v="VMX"/>
        <s v="BUGO"/>
        <s v="D'TRONIK"/>
        <m/>
        <s v="ROOD"/>
      </sharedItems>
    </cacheField>
    <cacheField name="CUEN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20"/>
    <s v="Video Beam Proyector Mini Led Hdmi Yg300 60 Pulgadas TS-90"/>
    <n v="1"/>
    <n v="80000"/>
    <n v="80000"/>
    <m/>
    <x v="0"/>
    <s v="GIOVANI"/>
  </r>
  <r>
    <n v="18"/>
    <s v="Cámara De Seguridad Shenzhen A9 Mini Con Resolución De 1080p Visión Nocturna Incluida Negra TC-14"/>
    <n v="6"/>
    <n v="13000"/>
    <n v="78000"/>
    <m/>
    <x v="1"/>
    <s v="GIOVANI"/>
  </r>
  <r>
    <n v="17"/>
    <s v="Rodillera Ajustable Deportiva Elástica Compresora Lesión Gym JUA-M-6.7"/>
    <n v="1"/>
    <n v="7000"/>
    <n v="7000"/>
    <m/>
    <x v="2"/>
    <s v="GIOVANI"/>
  </r>
  <r>
    <n v="19"/>
    <s v="Molino Moledor De Café Y Pequeñas Especias EléctricoColor : GrisRD-22"/>
    <n v="1"/>
    <n v="23000"/>
    <n v="23000"/>
    <m/>
    <x v="3"/>
    <s v="GIOVANI"/>
  </r>
  <r>
    <n v="21"/>
    <s v="Masajeador Muscular Inalámbrico Facial Gun Fascial Gun 720Color : Negro | Voltaje : 110VVT-30"/>
    <n v="1"/>
    <n v="43000"/>
    <n v="43000"/>
    <m/>
    <x v="3"/>
    <s v="GIOVANI"/>
  </r>
  <r>
    <n v="16"/>
    <s v="Mesa Laptop Portátil Computador Tablet Cama DesayunoColor : Azul claroVT-35"/>
    <n v="1"/>
    <n v="35000"/>
    <n v="35000"/>
    <m/>
    <x v="4"/>
    <s v="GIOVANI"/>
  </r>
  <r>
    <n v="52"/>
    <s v="Mesa Laptop Portátil Computador Tablet Cama DesayunoColor : Azul claroVT-35"/>
    <n v="1"/>
    <n v="35000"/>
    <n v="35000"/>
    <m/>
    <x v="4"/>
    <s v="GIOVANI"/>
  </r>
  <r>
    <n v="53"/>
    <s v="Rodillera Ajustable Deportiva Elástica Compresora Lesión Gym JUA-M-6.7"/>
    <n v="1"/>
    <n v="6700"/>
    <n v="6700"/>
    <m/>
    <x v="2"/>
    <s v="GIOVANI"/>
  </r>
  <r>
    <n v="54"/>
    <s v="Cámara De Seguridad Shenzhen A9 Mini Con Resolución De 1080p Visión Nocturna Incluida Negra TC-14"/>
    <n v="6"/>
    <n v="14000"/>
    <n v="84000"/>
    <m/>
    <x v="5"/>
    <s v="GIOVANI"/>
  </r>
  <r>
    <n v="55"/>
    <s v="Molino Moledor De Café Y Pequeñas Especias EléctricoColor : GrisRD-22"/>
    <n v="1"/>
    <n v="23000"/>
    <n v="23000"/>
    <m/>
    <x v="3"/>
    <s v="GIOVANI"/>
  </r>
  <r>
    <n v="56"/>
    <s v="Video Beam Proyector Mini Led Hdmi Yg300 60 Pulgadas TS-90"/>
    <n v="1"/>
    <n v="80000"/>
    <n v="80000"/>
    <m/>
    <x v="0"/>
    <s v="GIOVANI"/>
  </r>
  <r>
    <n v="57"/>
    <s v="Masajeador Muscular Inalámbrico Facial Gun Fascial Gun 720Color : Negro | Voltaje : 110VVT-30"/>
    <n v="1"/>
    <n v="43000"/>
    <n v="43000"/>
    <m/>
    <x v="3"/>
    <s v="GIOVANI"/>
  </r>
  <r>
    <n v="14"/>
    <s v="Kit Bandas De Resistencia Elásticas Planas Cerradas X 3Color : NegroGOT-10"/>
    <n v="1"/>
    <n v="10000"/>
    <n v="10000"/>
    <m/>
    <x v="6"/>
    <s v="GIOVANI"/>
  </r>
  <r>
    <n v="15"/>
    <s v="Maquina Contadora De Billetes Id Billetes Falsos Billcounter BMX-M-210"/>
    <n v="1"/>
    <n v="210000"/>
    <n v="210000"/>
    <m/>
    <x v="7"/>
    <s v="GIOVANI"/>
  </r>
  <r>
    <n v="16"/>
    <s v="Aktion Proyector Ultra Portátil Modelo Yg300 Resolución Hd- Amarillo TS-90"/>
    <n v="1"/>
    <n v="78000"/>
    <n v="78000"/>
    <m/>
    <x v="0"/>
    <s v="GIOVANI"/>
  </r>
  <r>
    <n v="22"/>
    <s v="Cámara De Seguridad Shenzhen A9 Mini Con Resolución De 1080p Visión Nocturna Incluida Negra TC-14"/>
    <n v="4"/>
    <n v="13000"/>
    <n v="52000"/>
    <m/>
    <x v="8"/>
    <s v="GIOVANI"/>
  </r>
  <r>
    <n v="23"/>
    <s v="Camara Espía Hd Wifi Reloj Despertador Color Negro DTNK-77-F"/>
    <n v="1"/>
    <n v="77000"/>
    <n v="77000"/>
    <m/>
    <x v="9"/>
    <s v="GIOVANI"/>
  </r>
  <r>
    <n v="24"/>
    <s v="Controlador Regulador Carga Panel Solar 10a 12v/24v Cargador STO-25-J"/>
    <n v="2"/>
    <n v="0"/>
    <n v="0"/>
    <m/>
    <x v="10"/>
    <s v="GIOVANI"/>
  </r>
  <r>
    <n v="25"/>
    <s v="Afeitadora Eléctrica Portátil Mini-shave Recargable Por Usb Color Negro VZ-11"/>
    <n v="1"/>
    <n v="8000"/>
    <n v="8000"/>
    <m/>
    <x v="11"/>
    <s v="GIOVAN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58B9D-88FC-487C-A75C-BFFEDE276274}" name="TablaDinámica7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6" firstHeaderRow="1" firstDataRow="1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>
      <items count="13">
        <item x="0"/>
        <item x="8"/>
        <item x="1"/>
        <item x="9"/>
        <item x="6"/>
        <item x="5"/>
        <item x="2"/>
        <item x="11"/>
        <item x="3"/>
        <item x="4"/>
        <item x="7"/>
        <item x="10"/>
        <item t="default"/>
      </items>
    </pivotField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TOTAL" fld="4" baseField="0" baseItem="0" numFmtId="17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cadolibre.com.co/ventas/2000007782885798/detalle" TargetMode="External"/><Relationship Id="rId13" Type="http://schemas.openxmlformats.org/officeDocument/2006/relationships/hyperlink" Target="https://www.mercadolibre.com.co/ventas/2000007780102390/detalle" TargetMode="External"/><Relationship Id="rId18" Type="http://schemas.openxmlformats.org/officeDocument/2006/relationships/hyperlink" Target="https://www.mercadolibre.com.co/ventas/2000007781287822/detalle" TargetMode="External"/><Relationship Id="rId3" Type="http://schemas.openxmlformats.org/officeDocument/2006/relationships/hyperlink" Target="https://www.mercadolibre.com.co/ventas/2000005501227073/detalle" TargetMode="External"/><Relationship Id="rId21" Type="http://schemas.openxmlformats.org/officeDocument/2006/relationships/hyperlink" Target="https://www.mercadolibre.com.co/ventas/2000005498850869/detalle" TargetMode="External"/><Relationship Id="rId7" Type="http://schemas.openxmlformats.org/officeDocument/2006/relationships/hyperlink" Target="https://www.mercadolibre.com.co/ventas/2000007783176410/detalle" TargetMode="External"/><Relationship Id="rId12" Type="http://schemas.openxmlformats.org/officeDocument/2006/relationships/hyperlink" Target="https://www.mercadolibre.com.co/ventas/2000007780669470/detalle" TargetMode="External"/><Relationship Id="rId17" Type="http://schemas.openxmlformats.org/officeDocument/2006/relationships/hyperlink" Target="https://www.mercadolibre.com.co/ventas/2000007781488064/detalle" TargetMode="External"/><Relationship Id="rId2" Type="http://schemas.openxmlformats.org/officeDocument/2006/relationships/hyperlink" Target="https://www.mercadolibre.com.co/ventas/2000007782732760/detalle" TargetMode="External"/><Relationship Id="rId16" Type="http://schemas.openxmlformats.org/officeDocument/2006/relationships/hyperlink" Target="https://www.mercadolibre.com.co/ventas/2000007775974508/detalle" TargetMode="External"/><Relationship Id="rId20" Type="http://schemas.openxmlformats.org/officeDocument/2006/relationships/hyperlink" Target="https://www.mercadolibre.com.co/ventas/2000007779436160/detalle" TargetMode="External"/><Relationship Id="rId1" Type="http://schemas.openxmlformats.org/officeDocument/2006/relationships/hyperlink" Target="https://www.mercadolibre.com.co/ventas/2000007783308236/detalle" TargetMode="External"/><Relationship Id="rId6" Type="http://schemas.openxmlformats.org/officeDocument/2006/relationships/hyperlink" Target="https://www.mercadolibre.com.co/ventas/2000005500871129/detalle" TargetMode="External"/><Relationship Id="rId11" Type="http://schemas.openxmlformats.org/officeDocument/2006/relationships/hyperlink" Target="https://www.mercadolibre.com.co/ventas/2000007780716034/detalle" TargetMode="External"/><Relationship Id="rId5" Type="http://schemas.openxmlformats.org/officeDocument/2006/relationships/hyperlink" Target="https://www.mercadolibre.com.co/ventas/2000007782132290/detalle" TargetMode="External"/><Relationship Id="rId15" Type="http://schemas.openxmlformats.org/officeDocument/2006/relationships/hyperlink" Target="https://www.mercadolibre.com.co/ventas/2000007778916754/detalle" TargetMode="External"/><Relationship Id="rId10" Type="http://schemas.openxmlformats.org/officeDocument/2006/relationships/hyperlink" Target="https://www.mercadolibre.com.co/ventas/2000007778910834/detalle" TargetMode="External"/><Relationship Id="rId19" Type="http://schemas.openxmlformats.org/officeDocument/2006/relationships/hyperlink" Target="https://www.mercadolibre.com.co/ventas/2000007780063038/detalle" TargetMode="External"/><Relationship Id="rId4" Type="http://schemas.openxmlformats.org/officeDocument/2006/relationships/hyperlink" Target="https://www.mercadolibre.com.co/ventas/2000007782672062/detalle" TargetMode="External"/><Relationship Id="rId9" Type="http://schemas.openxmlformats.org/officeDocument/2006/relationships/hyperlink" Target="https://www.mercadolibre.com.co/ventas/2000007782816360/detalle" TargetMode="External"/><Relationship Id="rId14" Type="http://schemas.openxmlformats.org/officeDocument/2006/relationships/hyperlink" Target="https://www.mercadolibre.com.co/ventas/2000007778932764/detal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"/>
  <sheetViews>
    <sheetView topLeftCell="N1" workbookViewId="0">
      <selection activeCell="P18" sqref="P18"/>
    </sheetView>
  </sheetViews>
  <sheetFormatPr baseColWidth="10" defaultColWidth="9.140625" defaultRowHeight="15" x14ac:dyDescent="0.25"/>
  <cols>
    <col min="1" max="6" width="12.7109375" customWidth="1"/>
    <col min="7" max="12" width="12.7109375" style="10" customWidth="1"/>
    <col min="13" max="14" width="12.7109375" customWidth="1"/>
    <col min="15" max="15" width="84.5703125" bestFit="1" customWidth="1"/>
    <col min="16" max="26" width="12.7109375" customWidth="1"/>
    <col min="27" max="27" width="12.7109375" style="10" customWidth="1"/>
    <col min="28" max="57" width="12.7109375" customWidth="1"/>
  </cols>
  <sheetData>
    <row r="1" spans="1:57" ht="30" customHeight="1" x14ac:dyDescent="0.2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" t="s">
        <v>1</v>
      </c>
      <c r="O1" s="3"/>
      <c r="P1" s="3"/>
      <c r="Q1" s="3"/>
      <c r="R1" s="3"/>
      <c r="S1" s="3"/>
      <c r="T1" s="3"/>
      <c r="U1" s="3"/>
      <c r="V1" s="3"/>
      <c r="W1" s="15" t="s">
        <v>2</v>
      </c>
      <c r="X1" s="13"/>
      <c r="Y1" s="13"/>
      <c r="Z1" s="13"/>
      <c r="AA1" s="13"/>
      <c r="AB1" s="13"/>
      <c r="AC1" s="16" t="s">
        <v>3</v>
      </c>
      <c r="AD1" s="13"/>
      <c r="AE1" s="13"/>
      <c r="AF1" s="13"/>
      <c r="AG1" s="13"/>
      <c r="AH1" s="17" t="s">
        <v>4</v>
      </c>
      <c r="AI1" s="13"/>
      <c r="AJ1" s="13"/>
      <c r="AK1" s="13"/>
      <c r="AL1" s="13"/>
      <c r="AM1" s="13"/>
      <c r="AN1" s="13"/>
      <c r="AO1" s="18" t="s">
        <v>5</v>
      </c>
      <c r="AP1" s="13"/>
      <c r="AQ1" s="13"/>
      <c r="AR1" s="13"/>
      <c r="AS1" s="13"/>
      <c r="AT1" s="13"/>
      <c r="AU1" s="19" t="s">
        <v>6</v>
      </c>
      <c r="AV1" s="13"/>
      <c r="AW1" s="13"/>
      <c r="AX1" s="13"/>
      <c r="AY1" s="13"/>
      <c r="AZ1" s="13"/>
      <c r="BA1" s="13"/>
      <c r="BB1" s="20" t="s">
        <v>7</v>
      </c>
      <c r="BC1" s="13"/>
      <c r="BD1" s="13"/>
      <c r="BE1" s="13"/>
    </row>
    <row r="2" spans="1:57" ht="60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3" t="s">
        <v>21</v>
      </c>
      <c r="O2" s="55"/>
      <c r="P2" s="55" t="s">
        <v>344</v>
      </c>
      <c r="Q2" s="55" t="s">
        <v>345</v>
      </c>
      <c r="R2" s="55" t="s">
        <v>346</v>
      </c>
      <c r="S2" s="55" t="s">
        <v>347</v>
      </c>
      <c r="T2" s="55" t="s">
        <v>348</v>
      </c>
      <c r="U2" s="55" t="s">
        <v>349</v>
      </c>
      <c r="V2" s="55" t="s">
        <v>350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10</v>
      </c>
      <c r="AM2" s="6" t="s">
        <v>37</v>
      </c>
      <c r="AN2" s="6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8" t="s">
        <v>13</v>
      </c>
      <c r="AV2" s="8" t="s">
        <v>39</v>
      </c>
      <c r="AW2" s="8" t="s">
        <v>40</v>
      </c>
      <c r="AX2" s="8" t="s">
        <v>41</v>
      </c>
      <c r="AY2" s="8" t="s">
        <v>42</v>
      </c>
      <c r="AZ2" s="8" t="s">
        <v>43</v>
      </c>
      <c r="BA2" s="8" t="s">
        <v>44</v>
      </c>
      <c r="BB2" s="9" t="s">
        <v>13</v>
      </c>
      <c r="BC2" s="9" t="s">
        <v>45</v>
      </c>
      <c r="BD2" s="9" t="s">
        <v>46</v>
      </c>
      <c r="BE2" s="9" t="s">
        <v>47</v>
      </c>
    </row>
    <row r="3" spans="1:57" ht="22.5" customHeight="1" x14ac:dyDescent="0.25">
      <c r="A3" s="1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2">
        <v>1</v>
      </c>
      <c r="G3" s="12">
        <v>20033</v>
      </c>
      <c r="H3" s="12">
        <v>12500</v>
      </c>
      <c r="I3" s="12">
        <v>-5126.6899999999996</v>
      </c>
      <c r="J3" s="12">
        <v>-12500</v>
      </c>
      <c r="K3" s="12" t="s">
        <v>53</v>
      </c>
      <c r="L3" s="12">
        <v>14906.31</v>
      </c>
      <c r="M3" s="1" t="s">
        <v>54</v>
      </c>
      <c r="N3" s="1" t="str">
        <f>+Y3&amp;Z3&amp;W3</f>
        <v>Cámara De Seguridad Shenzhen A9 Mini Con Resolución De 1080p Visión Nocturna Incluida Negra TC-14</v>
      </c>
      <c r="O3" s="1" t="str">
        <f>+CLEAN(TRIM(N3))</f>
        <v>Cámara De Seguridad Shenzhen A9 Mini Con Resolución De 1080p Visión Nocturna Incluida Negra TC-14</v>
      </c>
      <c r="P3" s="1">
        <f>+VLOOKUP(O3,YOVANI!B:D,3,0)</f>
        <v>13000</v>
      </c>
      <c r="Q3">
        <f>+P3*F3</f>
        <v>13000</v>
      </c>
      <c r="R3" s="1"/>
      <c r="S3" s="1">
        <v>1000</v>
      </c>
      <c r="T3" s="1">
        <f>+L3-Q3-R3-S3</f>
        <v>906.30999999999949</v>
      </c>
      <c r="U3" s="1">
        <f>+T3/F3</f>
        <v>906.30999999999949</v>
      </c>
      <c r="V3" s="56">
        <f>+T3/Q3</f>
        <v>6.9716153846153803E-2</v>
      </c>
      <c r="W3" s="1" t="s">
        <v>55</v>
      </c>
      <c r="X3" s="1" t="s">
        <v>56</v>
      </c>
      <c r="Y3" s="1" t="s">
        <v>57</v>
      </c>
      <c r="Z3" s="1" t="s">
        <v>54</v>
      </c>
      <c r="AA3" s="12">
        <v>20033</v>
      </c>
      <c r="AB3" s="12" t="s">
        <v>58</v>
      </c>
      <c r="AC3" s="1" t="s">
        <v>59</v>
      </c>
      <c r="AD3" s="1" t="s">
        <v>60</v>
      </c>
      <c r="AE3" s="1" t="s">
        <v>61</v>
      </c>
      <c r="AF3" s="1" t="s">
        <v>54</v>
      </c>
      <c r="AG3" s="1" t="s">
        <v>54</v>
      </c>
      <c r="AH3" s="1" t="s">
        <v>60</v>
      </c>
      <c r="AI3" s="1" t="s">
        <v>62</v>
      </c>
      <c r="AJ3" s="1" t="s">
        <v>63</v>
      </c>
      <c r="AK3" s="1" t="s">
        <v>64</v>
      </c>
      <c r="AL3" s="1" t="s">
        <v>65</v>
      </c>
      <c r="AM3" s="1" t="s">
        <v>66</v>
      </c>
      <c r="AN3" s="1" t="s">
        <v>67</v>
      </c>
      <c r="AO3" s="1" t="s">
        <v>68</v>
      </c>
      <c r="AP3" s="1" t="s">
        <v>54</v>
      </c>
      <c r="AQ3" s="1" t="s">
        <v>54</v>
      </c>
      <c r="AR3" s="1" t="s">
        <v>69</v>
      </c>
      <c r="AS3" s="1" t="s">
        <v>70</v>
      </c>
      <c r="AT3" s="1" t="s">
        <v>54</v>
      </c>
      <c r="AU3" s="12" t="s">
        <v>54</v>
      </c>
      <c r="AV3" s="1" t="s">
        <v>54</v>
      </c>
      <c r="AW3" s="1" t="s">
        <v>54</v>
      </c>
      <c r="AX3" s="1" t="s">
        <v>54</v>
      </c>
      <c r="AY3" s="1" t="s">
        <v>54</v>
      </c>
      <c r="AZ3" s="1" t="s">
        <v>54</v>
      </c>
      <c r="BA3" s="1" t="s">
        <v>54</v>
      </c>
      <c r="BB3" s="12" t="s">
        <v>53</v>
      </c>
      <c r="BC3" s="1" t="s">
        <v>52</v>
      </c>
      <c r="BD3" s="1" t="s">
        <v>53</v>
      </c>
      <c r="BE3" s="1" t="s">
        <v>52</v>
      </c>
    </row>
    <row r="4" spans="1:57" ht="22.5" customHeight="1" x14ac:dyDescent="0.25">
      <c r="A4" s="11" t="s">
        <v>71</v>
      </c>
      <c r="B4" s="1" t="s">
        <v>72</v>
      </c>
      <c r="C4" s="1" t="s">
        <v>50</v>
      </c>
      <c r="D4" s="1" t="s">
        <v>51</v>
      </c>
      <c r="E4" s="1" t="s">
        <v>52</v>
      </c>
      <c r="F4" s="12">
        <v>1</v>
      </c>
      <c r="G4" s="12">
        <v>106000</v>
      </c>
      <c r="H4" s="12" t="s">
        <v>53</v>
      </c>
      <c r="I4" s="12">
        <v>-12720</v>
      </c>
      <c r="J4" s="12">
        <v>-8175</v>
      </c>
      <c r="K4" s="12" t="s">
        <v>53</v>
      </c>
      <c r="L4" s="12">
        <v>85105</v>
      </c>
      <c r="M4" s="1" t="s">
        <v>54</v>
      </c>
      <c r="N4" s="1" t="str">
        <f t="shared" ref="N4:N23" si="0">+Y4&amp;Z4&amp;W4</f>
        <v>Camara Espía Hd Wifi Reloj Despertador Color Negro DTNK-77-F</v>
      </c>
      <c r="O4" s="1" t="str">
        <f t="shared" ref="O4:O23" si="1">+CLEAN(TRIM(N4))</f>
        <v>Camara Espía Hd Wifi Reloj Despertador Color Negro DTNK-77-F</v>
      </c>
      <c r="P4" s="1">
        <f>+VLOOKUP(O4,YOVANI!B:D,3,0)</f>
        <v>77000</v>
      </c>
      <c r="Q4">
        <f t="shared" ref="Q4:Q23" si="2">+P4*F4</f>
        <v>77000</v>
      </c>
      <c r="R4" s="1"/>
      <c r="S4" s="1">
        <v>1000</v>
      </c>
      <c r="T4" s="1">
        <f t="shared" ref="T4:T23" si="3">+L4-Q4-R4-S4</f>
        <v>7105</v>
      </c>
      <c r="U4" s="1">
        <f t="shared" ref="U4:U23" si="4">+T4/F4</f>
        <v>7105</v>
      </c>
      <c r="V4" s="56">
        <f t="shared" ref="V4:V23" si="5">+T4/Q4</f>
        <v>9.227272727272727E-2</v>
      </c>
      <c r="W4" s="1" t="s">
        <v>73</v>
      </c>
      <c r="X4" s="1" t="s">
        <v>74</v>
      </c>
      <c r="Y4" s="1" t="s">
        <v>75</v>
      </c>
      <c r="Z4" s="1" t="s">
        <v>54</v>
      </c>
      <c r="AA4" s="12">
        <v>106000</v>
      </c>
      <c r="AB4" s="12" t="s">
        <v>58</v>
      </c>
      <c r="AC4" s="1" t="s">
        <v>59</v>
      </c>
      <c r="AD4" s="1" t="s">
        <v>76</v>
      </c>
      <c r="AE4" s="1" t="s">
        <v>77</v>
      </c>
      <c r="AF4" s="1" t="s">
        <v>54</v>
      </c>
      <c r="AG4" s="1" t="s">
        <v>54</v>
      </c>
      <c r="AH4" s="1" t="s">
        <v>76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67</v>
      </c>
      <c r="AO4" s="1" t="s">
        <v>68</v>
      </c>
      <c r="AP4" s="1" t="s">
        <v>54</v>
      </c>
      <c r="AQ4" s="1" t="s">
        <v>54</v>
      </c>
      <c r="AR4" s="1" t="s">
        <v>69</v>
      </c>
      <c r="AS4" s="1" t="s">
        <v>83</v>
      </c>
      <c r="AT4" s="1" t="s">
        <v>54</v>
      </c>
      <c r="AU4" s="12" t="s">
        <v>54</v>
      </c>
      <c r="AV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2" t="s">
        <v>53</v>
      </c>
      <c r="BC4" s="1" t="s">
        <v>52</v>
      </c>
      <c r="BD4" s="1" t="s">
        <v>53</v>
      </c>
      <c r="BE4" s="1" t="s">
        <v>52</v>
      </c>
    </row>
    <row r="5" spans="1:57" ht="22.5" customHeight="1" x14ac:dyDescent="0.25">
      <c r="A5" s="11" t="s">
        <v>84</v>
      </c>
      <c r="B5" s="1" t="s">
        <v>85</v>
      </c>
      <c r="C5" s="1" t="s">
        <v>50</v>
      </c>
      <c r="D5" s="1" t="s">
        <v>51</v>
      </c>
      <c r="E5" s="1" t="s">
        <v>86</v>
      </c>
      <c r="F5" s="12">
        <v>2</v>
      </c>
      <c r="G5" s="12">
        <v>87700</v>
      </c>
      <c r="H5" s="12">
        <v>10660</v>
      </c>
      <c r="I5" s="12">
        <v>-17356</v>
      </c>
      <c r="J5" s="12">
        <v>-10660</v>
      </c>
      <c r="K5" s="12" t="s">
        <v>53</v>
      </c>
      <c r="L5" s="12">
        <v>70344</v>
      </c>
      <c r="M5" s="1" t="s">
        <v>54</v>
      </c>
      <c r="N5" s="1" t="str">
        <f t="shared" si="0"/>
        <v>Controlador Regulador Carga Panel Solar 10a 12v/24v Cargador STO-25-J</v>
      </c>
      <c r="O5" s="1" t="str">
        <f t="shared" si="1"/>
        <v>Controlador Regulador Carga Panel Solar 10a 12v/24v Cargador STO-25-J</v>
      </c>
      <c r="P5" s="1">
        <v>25000</v>
      </c>
      <c r="Q5">
        <f t="shared" si="2"/>
        <v>50000</v>
      </c>
      <c r="R5" s="1"/>
      <c r="S5" s="1">
        <v>1000</v>
      </c>
      <c r="T5" s="1">
        <f t="shared" si="3"/>
        <v>19344</v>
      </c>
      <c r="U5" s="1">
        <f t="shared" si="4"/>
        <v>9672</v>
      </c>
      <c r="V5" s="56">
        <f t="shared" si="5"/>
        <v>0.38688</v>
      </c>
      <c r="W5" s="1" t="s">
        <v>87</v>
      </c>
      <c r="X5" s="1" t="s">
        <v>88</v>
      </c>
      <c r="Y5" s="1" t="s">
        <v>89</v>
      </c>
      <c r="Z5" s="1" t="s">
        <v>54</v>
      </c>
      <c r="AA5" s="12">
        <v>43850</v>
      </c>
      <c r="AB5" s="12" t="s">
        <v>58</v>
      </c>
      <c r="AC5" s="1" t="s">
        <v>59</v>
      </c>
      <c r="AD5" s="1" t="s">
        <v>90</v>
      </c>
      <c r="AE5" s="1" t="s">
        <v>91</v>
      </c>
      <c r="AF5" s="1" t="s">
        <v>54</v>
      </c>
      <c r="AG5" s="1" t="s">
        <v>54</v>
      </c>
      <c r="AH5" s="1" t="s">
        <v>90</v>
      </c>
      <c r="AI5" s="1" t="s">
        <v>92</v>
      </c>
      <c r="AJ5" s="1" t="s">
        <v>93</v>
      </c>
      <c r="AK5" s="1" t="s">
        <v>94</v>
      </c>
      <c r="AL5" s="1" t="s">
        <v>95</v>
      </c>
      <c r="AM5" s="1" t="s">
        <v>96</v>
      </c>
      <c r="AN5" s="1" t="s">
        <v>67</v>
      </c>
      <c r="AO5" s="1" t="s">
        <v>68</v>
      </c>
      <c r="AP5" s="1" t="s">
        <v>54</v>
      </c>
      <c r="AQ5" s="1" t="s">
        <v>54</v>
      </c>
      <c r="AR5" s="1" t="s">
        <v>97</v>
      </c>
      <c r="AS5" s="1" t="s">
        <v>98</v>
      </c>
      <c r="AT5" s="1" t="s">
        <v>54</v>
      </c>
      <c r="AU5" s="12" t="s">
        <v>54</v>
      </c>
      <c r="AV5" s="1" t="s">
        <v>54</v>
      </c>
      <c r="AW5" s="1" t="s">
        <v>54</v>
      </c>
      <c r="AX5" s="1" t="s">
        <v>54</v>
      </c>
      <c r="AY5" s="1" t="s">
        <v>54</v>
      </c>
      <c r="AZ5" s="1" t="s">
        <v>54</v>
      </c>
      <c r="BA5" s="1" t="s">
        <v>54</v>
      </c>
      <c r="BB5" s="12" t="s">
        <v>53</v>
      </c>
      <c r="BC5" s="1" t="s">
        <v>52</v>
      </c>
      <c r="BD5" s="1" t="s">
        <v>53</v>
      </c>
      <c r="BE5" s="1" t="s">
        <v>52</v>
      </c>
    </row>
    <row r="6" spans="1:57" ht="22.5" customHeight="1" x14ac:dyDescent="0.25">
      <c r="A6" s="11" t="s">
        <v>99</v>
      </c>
      <c r="B6" s="1" t="s">
        <v>100</v>
      </c>
      <c r="C6" s="1" t="s">
        <v>50</v>
      </c>
      <c r="D6" s="1" t="s">
        <v>51</v>
      </c>
      <c r="E6" s="1" t="s">
        <v>52</v>
      </c>
      <c r="F6" s="12">
        <v>2</v>
      </c>
      <c r="G6" s="12">
        <v>40066</v>
      </c>
      <c r="H6" s="12">
        <v>17200</v>
      </c>
      <c r="I6" s="12">
        <v>-9008</v>
      </c>
      <c r="J6" s="12">
        <v>-17200</v>
      </c>
      <c r="K6" s="12" t="s">
        <v>53</v>
      </c>
      <c r="L6" s="12">
        <v>31058</v>
      </c>
      <c r="M6" s="1" t="s">
        <v>54</v>
      </c>
      <c r="N6" s="1" t="str">
        <f t="shared" si="0"/>
        <v>Cámara De Seguridad Shenzhen A9 Mini Con Resolución De 1080p Visión Nocturna Incluida Negra TC-14</v>
      </c>
      <c r="O6" s="1" t="str">
        <f t="shared" si="1"/>
        <v>Cámara De Seguridad Shenzhen A9 Mini Con Resolución De 1080p Visión Nocturna Incluida Negra TC-14</v>
      </c>
      <c r="P6" s="1">
        <f>+VLOOKUP(O6,YOVANI!B:D,3,0)</f>
        <v>13000</v>
      </c>
      <c r="Q6">
        <f t="shared" si="2"/>
        <v>26000</v>
      </c>
      <c r="R6" s="1"/>
      <c r="S6" s="1">
        <v>1000</v>
      </c>
      <c r="T6" s="1">
        <f t="shared" si="3"/>
        <v>4058</v>
      </c>
      <c r="U6" s="1">
        <f t="shared" si="4"/>
        <v>2029</v>
      </c>
      <c r="V6" s="56">
        <f t="shared" si="5"/>
        <v>0.15607692307692309</v>
      </c>
      <c r="W6" s="1" t="s">
        <v>55</v>
      </c>
      <c r="X6" s="1" t="s">
        <v>56</v>
      </c>
      <c r="Y6" s="1" t="s">
        <v>57</v>
      </c>
      <c r="Z6" s="1" t="s">
        <v>54</v>
      </c>
      <c r="AA6" s="12">
        <v>20033</v>
      </c>
      <c r="AB6" s="12" t="s">
        <v>58</v>
      </c>
      <c r="AC6" s="1" t="s">
        <v>59</v>
      </c>
      <c r="AD6" s="1" t="s">
        <v>101</v>
      </c>
      <c r="AE6" s="1" t="s">
        <v>102</v>
      </c>
      <c r="AF6" s="1" t="s">
        <v>54</v>
      </c>
      <c r="AG6" s="1" t="s">
        <v>54</v>
      </c>
      <c r="AH6" s="1" t="s">
        <v>101</v>
      </c>
      <c r="AI6" s="1" t="s">
        <v>103</v>
      </c>
      <c r="AJ6" s="1" t="s">
        <v>104</v>
      </c>
      <c r="AK6" s="1" t="s">
        <v>105</v>
      </c>
      <c r="AL6" s="1" t="s">
        <v>106</v>
      </c>
      <c r="AM6" s="1" t="s">
        <v>107</v>
      </c>
      <c r="AN6" s="1" t="s">
        <v>67</v>
      </c>
      <c r="AO6" s="1" t="s">
        <v>68</v>
      </c>
      <c r="AP6" s="1" t="s">
        <v>54</v>
      </c>
      <c r="AQ6" s="1" t="s">
        <v>54</v>
      </c>
      <c r="AR6" s="1" t="s">
        <v>108</v>
      </c>
      <c r="AS6" s="1" t="s">
        <v>109</v>
      </c>
      <c r="AT6" s="1" t="s">
        <v>54</v>
      </c>
      <c r="AU6" s="12" t="s">
        <v>54</v>
      </c>
      <c r="AV6" s="1" t="s">
        <v>54</v>
      </c>
      <c r="AW6" s="1" t="s">
        <v>54</v>
      </c>
      <c r="AX6" s="1" t="s">
        <v>54</v>
      </c>
      <c r="AY6" s="1" t="s">
        <v>54</v>
      </c>
      <c r="AZ6" s="1" t="s">
        <v>54</v>
      </c>
      <c r="BA6" s="1" t="s">
        <v>54</v>
      </c>
      <c r="BB6" s="12" t="s">
        <v>53</v>
      </c>
      <c r="BC6" s="1" t="s">
        <v>52</v>
      </c>
      <c r="BD6" s="1" t="s">
        <v>53</v>
      </c>
      <c r="BE6" s="1" t="s">
        <v>52</v>
      </c>
    </row>
    <row r="7" spans="1:57" ht="22.5" customHeight="1" x14ac:dyDescent="0.25">
      <c r="A7" s="11" t="s">
        <v>110</v>
      </c>
      <c r="B7" s="1" t="s">
        <v>111</v>
      </c>
      <c r="C7" s="1" t="s">
        <v>50</v>
      </c>
      <c r="D7" s="1" t="s">
        <v>51</v>
      </c>
      <c r="E7" s="1" t="s">
        <v>52</v>
      </c>
      <c r="F7" s="12">
        <v>1</v>
      </c>
      <c r="G7" s="12">
        <v>20033</v>
      </c>
      <c r="H7" s="12">
        <v>19000</v>
      </c>
      <c r="I7" s="12">
        <v>-4504</v>
      </c>
      <c r="J7" s="12">
        <v>-19000</v>
      </c>
      <c r="K7" s="12" t="s">
        <v>53</v>
      </c>
      <c r="L7" s="12">
        <v>15529</v>
      </c>
      <c r="M7" s="1" t="s">
        <v>54</v>
      </c>
      <c r="N7" s="1" t="str">
        <f t="shared" si="0"/>
        <v>Cámara De Seguridad Shenzhen A9 Mini Con Resolución De 1080p Visión Nocturna Incluida Negra TC-14</v>
      </c>
      <c r="O7" s="1" t="str">
        <f t="shared" si="1"/>
        <v>Cámara De Seguridad Shenzhen A9 Mini Con Resolución De 1080p Visión Nocturna Incluida Negra TC-14</v>
      </c>
      <c r="P7" s="1">
        <f>+VLOOKUP(O7,YOVANI!B:D,3,0)</f>
        <v>13000</v>
      </c>
      <c r="Q7">
        <f t="shared" si="2"/>
        <v>13000</v>
      </c>
      <c r="R7" s="1"/>
      <c r="S7" s="1">
        <v>1000</v>
      </c>
      <c r="T7" s="1">
        <f t="shared" si="3"/>
        <v>1529</v>
      </c>
      <c r="U7" s="1">
        <f t="shared" si="4"/>
        <v>1529</v>
      </c>
      <c r="V7" s="56">
        <f t="shared" si="5"/>
        <v>0.11761538461538462</v>
      </c>
      <c r="W7" s="1" t="s">
        <v>55</v>
      </c>
      <c r="X7" s="1" t="s">
        <v>56</v>
      </c>
      <c r="Y7" s="1" t="s">
        <v>57</v>
      </c>
      <c r="Z7" s="1" t="s">
        <v>54</v>
      </c>
      <c r="AA7" s="12">
        <v>20033</v>
      </c>
      <c r="AB7" s="12" t="s">
        <v>58</v>
      </c>
      <c r="AC7" s="1" t="s">
        <v>59</v>
      </c>
      <c r="AD7" s="1" t="s">
        <v>112</v>
      </c>
      <c r="AE7" s="1" t="s">
        <v>113</v>
      </c>
      <c r="AF7" s="1" t="s">
        <v>54</v>
      </c>
      <c r="AG7" s="1" t="s">
        <v>54</v>
      </c>
      <c r="AH7" s="1" t="s">
        <v>112</v>
      </c>
      <c r="AI7" s="1" t="s">
        <v>114</v>
      </c>
      <c r="AJ7" s="1" t="s">
        <v>115</v>
      </c>
      <c r="AK7" s="1" t="s">
        <v>116</v>
      </c>
      <c r="AL7" s="1" t="s">
        <v>117</v>
      </c>
      <c r="AM7" s="1" t="s">
        <v>54</v>
      </c>
      <c r="AN7" s="1" t="s">
        <v>67</v>
      </c>
      <c r="AO7" s="1" t="s">
        <v>68</v>
      </c>
      <c r="AP7" s="1" t="s">
        <v>54</v>
      </c>
      <c r="AQ7" s="1" t="s">
        <v>54</v>
      </c>
      <c r="AR7" s="1" t="s">
        <v>97</v>
      </c>
      <c r="AS7" s="1" t="s">
        <v>118</v>
      </c>
      <c r="AT7" s="1" t="s">
        <v>54</v>
      </c>
      <c r="AU7" s="12" t="s">
        <v>54</v>
      </c>
      <c r="AV7" s="1" t="s">
        <v>54</v>
      </c>
      <c r="AW7" s="1" t="s">
        <v>54</v>
      </c>
      <c r="AX7" s="1" t="s">
        <v>54</v>
      </c>
      <c r="AY7" s="1" t="s">
        <v>54</v>
      </c>
      <c r="AZ7" s="1" t="s">
        <v>54</v>
      </c>
      <c r="BA7" s="1" t="s">
        <v>54</v>
      </c>
      <c r="BB7" s="12" t="s">
        <v>53</v>
      </c>
      <c r="BC7" s="1" t="s">
        <v>52</v>
      </c>
      <c r="BD7" s="1" t="s">
        <v>53</v>
      </c>
      <c r="BE7" s="1" t="s">
        <v>52</v>
      </c>
    </row>
    <row r="8" spans="1:57" ht="22.5" customHeight="1" x14ac:dyDescent="0.25">
      <c r="A8" s="11" t="s">
        <v>119</v>
      </c>
      <c r="B8" s="1" t="s">
        <v>120</v>
      </c>
      <c r="C8" s="1" t="s">
        <v>50</v>
      </c>
      <c r="D8" s="1" t="s">
        <v>51</v>
      </c>
      <c r="E8" s="1" t="s">
        <v>86</v>
      </c>
      <c r="F8" s="12">
        <v>1</v>
      </c>
      <c r="G8" s="12">
        <v>18038</v>
      </c>
      <c r="H8" s="12">
        <v>11305</v>
      </c>
      <c r="I8" s="12">
        <v>-5166</v>
      </c>
      <c r="J8" s="12">
        <v>-11305</v>
      </c>
      <c r="K8" s="12" t="s">
        <v>53</v>
      </c>
      <c r="L8" s="12">
        <v>12872</v>
      </c>
      <c r="M8" s="1" t="s">
        <v>54</v>
      </c>
      <c r="N8" s="1" t="str">
        <f t="shared" si="0"/>
        <v>Afeitadora Eléctrica Portátil Mini-shave Recargable Por Usb Color Negro VZ-11</v>
      </c>
      <c r="O8" s="1" t="str">
        <f t="shared" si="1"/>
        <v>Afeitadora Eléctrica Portátil Mini-shave Recargable Por Usb Color Negro VZ-11</v>
      </c>
      <c r="P8" s="1">
        <f>+VLOOKUP(O8,YOVANI!B:D,3,0)</f>
        <v>8000</v>
      </c>
      <c r="Q8">
        <f t="shared" si="2"/>
        <v>8000</v>
      </c>
      <c r="R8" s="1"/>
      <c r="S8" s="1">
        <v>1000</v>
      </c>
      <c r="T8" s="1">
        <f t="shared" si="3"/>
        <v>3872</v>
      </c>
      <c r="U8" s="1">
        <f t="shared" si="4"/>
        <v>3872</v>
      </c>
      <c r="V8" s="56">
        <f t="shared" si="5"/>
        <v>0.48399999999999999</v>
      </c>
      <c r="W8" s="1" t="s">
        <v>121</v>
      </c>
      <c r="X8" s="1" t="s">
        <v>122</v>
      </c>
      <c r="Y8" s="1" t="s">
        <v>123</v>
      </c>
      <c r="Z8" s="1" t="s">
        <v>54</v>
      </c>
      <c r="AA8" s="12">
        <v>18038</v>
      </c>
      <c r="AB8" s="12" t="s">
        <v>58</v>
      </c>
      <c r="AC8" s="1" t="s">
        <v>59</v>
      </c>
      <c r="AD8" s="1" t="s">
        <v>124</v>
      </c>
      <c r="AE8" s="1" t="s">
        <v>125</v>
      </c>
      <c r="AF8" s="1" t="s">
        <v>54</v>
      </c>
      <c r="AG8" s="1" t="s">
        <v>54</v>
      </c>
      <c r="AH8" s="1" t="s">
        <v>124</v>
      </c>
      <c r="AI8" s="1" t="s">
        <v>126</v>
      </c>
      <c r="AJ8" s="1" t="s">
        <v>127</v>
      </c>
      <c r="AK8" s="1" t="s">
        <v>80</v>
      </c>
      <c r="AL8" s="1" t="s">
        <v>81</v>
      </c>
      <c r="AM8" s="1" t="s">
        <v>128</v>
      </c>
      <c r="AN8" s="1" t="s">
        <v>67</v>
      </c>
      <c r="AO8" s="1" t="s">
        <v>68</v>
      </c>
      <c r="AP8" s="1" t="s">
        <v>54</v>
      </c>
      <c r="AQ8" s="1" t="s">
        <v>54</v>
      </c>
      <c r="AR8" s="1" t="s">
        <v>69</v>
      </c>
      <c r="AS8" s="1" t="s">
        <v>129</v>
      </c>
      <c r="AT8" s="1" t="s">
        <v>54</v>
      </c>
      <c r="AU8" s="12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AZ8" s="1" t="s">
        <v>54</v>
      </c>
      <c r="BA8" s="1" t="s">
        <v>54</v>
      </c>
      <c r="BB8" s="12" t="s">
        <v>53</v>
      </c>
      <c r="BC8" s="1" t="s">
        <v>52</v>
      </c>
      <c r="BD8" s="1" t="s">
        <v>53</v>
      </c>
      <c r="BE8" s="1" t="s">
        <v>52</v>
      </c>
    </row>
    <row r="9" spans="1:57" x14ac:dyDescent="0.25">
      <c r="A9" s="22" t="s">
        <v>138</v>
      </c>
      <c r="B9" s="21" t="s">
        <v>139</v>
      </c>
      <c r="C9" s="21" t="s">
        <v>50</v>
      </c>
      <c r="D9" s="21" t="s">
        <v>140</v>
      </c>
      <c r="E9" s="21" t="s">
        <v>52</v>
      </c>
      <c r="F9" s="23">
        <v>1</v>
      </c>
      <c r="G9" s="23">
        <v>19900</v>
      </c>
      <c r="H9" s="23">
        <v>8900</v>
      </c>
      <c r="I9" s="23">
        <v>-5394.65</v>
      </c>
      <c r="J9" s="23" t="s">
        <v>53</v>
      </c>
      <c r="K9" s="23" t="s">
        <v>53</v>
      </c>
      <c r="L9" s="23">
        <v>23405.35</v>
      </c>
      <c r="M9" s="21" t="s">
        <v>54</v>
      </c>
      <c r="N9" s="1" t="str">
        <f t="shared" si="0"/>
        <v>Kit Bandas De Resistencia Elásticas Planas Cerradas X 3Color : NegroGOT-10</v>
      </c>
      <c r="O9" s="1" t="str">
        <f t="shared" si="1"/>
        <v>Kit Bandas De Resistencia Elásticas Planas Cerradas X 3Color : NegroGOT-10</v>
      </c>
      <c r="P9" s="1">
        <f>+VLOOKUP(O9,YOVANI!B:D,3,0)</f>
        <v>10000</v>
      </c>
      <c r="Q9">
        <f t="shared" si="2"/>
        <v>10000</v>
      </c>
      <c r="R9" s="21">
        <v>7300</v>
      </c>
      <c r="S9" s="1">
        <v>1000</v>
      </c>
      <c r="T9" s="1">
        <f t="shared" si="3"/>
        <v>5105.3499999999985</v>
      </c>
      <c r="U9" s="1">
        <f t="shared" si="4"/>
        <v>5105.3499999999985</v>
      </c>
      <c r="V9" s="56">
        <f t="shared" si="5"/>
        <v>0.51053499999999985</v>
      </c>
      <c r="W9" s="21" t="s">
        <v>141</v>
      </c>
      <c r="X9" s="21" t="s">
        <v>142</v>
      </c>
      <c r="Y9" s="21" t="s">
        <v>143</v>
      </c>
      <c r="Z9" s="21" t="s">
        <v>144</v>
      </c>
      <c r="AA9" s="23">
        <v>19900</v>
      </c>
      <c r="AB9" s="23" t="s">
        <v>58</v>
      </c>
      <c r="AC9" s="21" t="s">
        <v>59</v>
      </c>
      <c r="AD9" s="21" t="s">
        <v>145</v>
      </c>
      <c r="AE9" s="21" t="s">
        <v>146</v>
      </c>
      <c r="AF9" s="21" t="s">
        <v>54</v>
      </c>
      <c r="AG9" s="21" t="s">
        <v>54</v>
      </c>
      <c r="AH9" s="21" t="s">
        <v>145</v>
      </c>
      <c r="AI9" s="21" t="s">
        <v>147</v>
      </c>
      <c r="AJ9" s="21" t="s">
        <v>148</v>
      </c>
      <c r="AK9" s="21" t="s">
        <v>149</v>
      </c>
      <c r="AL9" s="21" t="s">
        <v>150</v>
      </c>
      <c r="AM9" s="21" t="s">
        <v>54</v>
      </c>
      <c r="AN9" s="21" t="s">
        <v>67</v>
      </c>
      <c r="AO9" s="21" t="s">
        <v>151</v>
      </c>
      <c r="AP9" s="21" t="s">
        <v>54</v>
      </c>
      <c r="AQ9" s="21" t="s">
        <v>54</v>
      </c>
      <c r="AR9" s="21" t="s">
        <v>152</v>
      </c>
      <c r="AS9" s="21" t="s">
        <v>153</v>
      </c>
      <c r="AT9" s="21" t="s">
        <v>54</v>
      </c>
      <c r="AU9" s="23" t="s">
        <v>54</v>
      </c>
      <c r="AV9" s="21" t="s">
        <v>54</v>
      </c>
      <c r="AW9" s="21" t="s">
        <v>54</v>
      </c>
      <c r="AX9" s="21" t="s">
        <v>54</v>
      </c>
      <c r="AY9" s="21" t="s">
        <v>54</v>
      </c>
      <c r="AZ9" s="21" t="s">
        <v>54</v>
      </c>
      <c r="BA9" s="21" t="s">
        <v>54</v>
      </c>
      <c r="BB9" s="23" t="s">
        <v>53</v>
      </c>
      <c r="BC9" s="21" t="s">
        <v>52</v>
      </c>
      <c r="BD9" s="21" t="s">
        <v>53</v>
      </c>
      <c r="BE9" s="21" t="s">
        <v>52</v>
      </c>
    </row>
    <row r="10" spans="1:57" x14ac:dyDescent="0.25">
      <c r="A10" s="22" t="s">
        <v>154</v>
      </c>
      <c r="B10" s="21" t="s">
        <v>155</v>
      </c>
      <c r="C10" s="21" t="s">
        <v>50</v>
      </c>
      <c r="D10" s="21" t="s">
        <v>140</v>
      </c>
      <c r="E10" s="21" t="s">
        <v>52</v>
      </c>
      <c r="F10" s="23">
        <v>1</v>
      </c>
      <c r="G10" s="23">
        <v>285419</v>
      </c>
      <c r="H10" s="23">
        <v>1780</v>
      </c>
      <c r="I10" s="23">
        <v>-42813</v>
      </c>
      <c r="J10" s="23" t="s">
        <v>53</v>
      </c>
      <c r="K10" s="23" t="s">
        <v>53</v>
      </c>
      <c r="L10" s="23">
        <v>244386</v>
      </c>
      <c r="M10" s="21" t="s">
        <v>54</v>
      </c>
      <c r="N10" s="1" t="str">
        <f t="shared" si="0"/>
        <v>Maquina Contadora De Billetes Id Billetes Falsos Billcounter BMX-M-210</v>
      </c>
      <c r="O10" s="1" t="str">
        <f t="shared" si="1"/>
        <v>Maquina Contadora De Billetes Id Billetes Falsos Billcounter BMX-M-210</v>
      </c>
      <c r="P10" s="1">
        <f>+VLOOKUP(O10,YOVANI!B:D,3,0)</f>
        <v>210000</v>
      </c>
      <c r="Q10">
        <f t="shared" si="2"/>
        <v>210000</v>
      </c>
      <c r="R10" s="21">
        <v>7300</v>
      </c>
      <c r="S10" s="1">
        <v>1000</v>
      </c>
      <c r="T10" s="1">
        <f t="shared" si="3"/>
        <v>26086</v>
      </c>
      <c r="U10" s="1">
        <f t="shared" si="4"/>
        <v>26086</v>
      </c>
      <c r="V10" s="56">
        <f t="shared" si="5"/>
        <v>0.12421904761904762</v>
      </c>
      <c r="W10" s="21" t="s">
        <v>156</v>
      </c>
      <c r="X10" s="21" t="s">
        <v>157</v>
      </c>
      <c r="Y10" s="21" t="s">
        <v>158</v>
      </c>
      <c r="Z10" s="21" t="s">
        <v>54</v>
      </c>
      <c r="AA10" s="23">
        <v>285419</v>
      </c>
      <c r="AB10" s="23" t="s">
        <v>58</v>
      </c>
      <c r="AC10" s="21" t="s">
        <v>59</v>
      </c>
      <c r="AD10" s="21" t="s">
        <v>159</v>
      </c>
      <c r="AE10" s="21" t="s">
        <v>160</v>
      </c>
      <c r="AF10" s="21" t="s">
        <v>54</v>
      </c>
      <c r="AG10" s="21" t="s">
        <v>54</v>
      </c>
      <c r="AH10" s="21" t="s">
        <v>159</v>
      </c>
      <c r="AI10" s="21" t="s">
        <v>161</v>
      </c>
      <c r="AJ10" s="21" t="s">
        <v>162</v>
      </c>
      <c r="AK10" s="21" t="s">
        <v>163</v>
      </c>
      <c r="AL10" s="21" t="s">
        <v>150</v>
      </c>
      <c r="AM10" s="21" t="s">
        <v>164</v>
      </c>
      <c r="AN10" s="21" t="s">
        <v>67</v>
      </c>
      <c r="AO10" s="21" t="s">
        <v>151</v>
      </c>
      <c r="AP10" s="21" t="s">
        <v>54</v>
      </c>
      <c r="AQ10" s="21" t="s">
        <v>54</v>
      </c>
      <c r="AR10" s="21" t="s">
        <v>152</v>
      </c>
      <c r="AS10" s="21" t="s">
        <v>165</v>
      </c>
      <c r="AT10" s="21" t="s">
        <v>54</v>
      </c>
      <c r="AU10" s="23" t="s">
        <v>54</v>
      </c>
      <c r="AV10" s="21" t="s">
        <v>54</v>
      </c>
      <c r="AW10" s="21" t="s">
        <v>54</v>
      </c>
      <c r="AX10" s="21" t="s">
        <v>54</v>
      </c>
      <c r="AY10" s="21" t="s">
        <v>54</v>
      </c>
      <c r="AZ10" s="21" t="s">
        <v>54</v>
      </c>
      <c r="BA10" s="21" t="s">
        <v>54</v>
      </c>
      <c r="BB10" s="23" t="s">
        <v>53</v>
      </c>
      <c r="BC10" s="21" t="s">
        <v>52</v>
      </c>
      <c r="BD10" s="21" t="s">
        <v>53</v>
      </c>
      <c r="BE10" s="21" t="s">
        <v>52</v>
      </c>
    </row>
    <row r="11" spans="1:57" x14ac:dyDescent="0.25">
      <c r="A11" s="22" t="s">
        <v>166</v>
      </c>
      <c r="B11" s="21" t="s">
        <v>167</v>
      </c>
      <c r="C11" s="21" t="s">
        <v>50</v>
      </c>
      <c r="D11" s="21" t="s">
        <v>140</v>
      </c>
      <c r="E11" s="21" t="s">
        <v>52</v>
      </c>
      <c r="F11" s="23">
        <v>1</v>
      </c>
      <c r="G11" s="23">
        <v>121580</v>
      </c>
      <c r="H11" s="23">
        <v>1980</v>
      </c>
      <c r="I11" s="23">
        <v>-14485.04</v>
      </c>
      <c r="J11" s="23" t="s">
        <v>53</v>
      </c>
      <c r="K11" s="23" t="s">
        <v>53</v>
      </c>
      <c r="L11" s="23">
        <v>109074.96</v>
      </c>
      <c r="M11" s="21" t="s">
        <v>54</v>
      </c>
      <c r="N11" s="1" t="str">
        <f t="shared" si="0"/>
        <v>Aktion Proyector Ultra Portátil  Modelo Yg300 Resolución Hd- Amarillo TS-90</v>
      </c>
      <c r="O11" s="1" t="str">
        <f t="shared" si="1"/>
        <v>Aktion Proyector Ultra Portátil Modelo Yg300 Resolución Hd- Amarillo TS-90</v>
      </c>
      <c r="P11" s="1">
        <v>85000</v>
      </c>
      <c r="Q11">
        <v>85000</v>
      </c>
      <c r="R11" s="21">
        <v>7300</v>
      </c>
      <c r="S11" s="1">
        <v>1000</v>
      </c>
      <c r="T11" s="1">
        <f t="shared" si="3"/>
        <v>15774.960000000006</v>
      </c>
      <c r="U11" s="1">
        <f t="shared" si="4"/>
        <v>15774.960000000006</v>
      </c>
      <c r="V11" s="56">
        <f t="shared" si="5"/>
        <v>0.18558776470588242</v>
      </c>
      <c r="W11" s="21" t="s">
        <v>168</v>
      </c>
      <c r="X11" s="21" t="s">
        <v>169</v>
      </c>
      <c r="Y11" s="21" t="s">
        <v>170</v>
      </c>
      <c r="Z11" s="21" t="s">
        <v>54</v>
      </c>
      <c r="AA11" s="23">
        <v>121580</v>
      </c>
      <c r="AB11" s="23" t="s">
        <v>58</v>
      </c>
      <c r="AC11" s="21" t="s">
        <v>59</v>
      </c>
      <c r="AD11" s="21" t="s">
        <v>171</v>
      </c>
      <c r="AE11" s="21" t="s">
        <v>172</v>
      </c>
      <c r="AF11" s="21" t="s">
        <v>54</v>
      </c>
      <c r="AG11" s="21" t="s">
        <v>54</v>
      </c>
      <c r="AH11" s="21" t="s">
        <v>171</v>
      </c>
      <c r="AI11" s="21" t="s">
        <v>173</v>
      </c>
      <c r="AJ11" s="21" t="s">
        <v>174</v>
      </c>
      <c r="AK11" s="21" t="s">
        <v>175</v>
      </c>
      <c r="AL11" s="21" t="s">
        <v>150</v>
      </c>
      <c r="AM11" s="21" t="s">
        <v>176</v>
      </c>
      <c r="AN11" s="21" t="s">
        <v>67</v>
      </c>
      <c r="AO11" s="21" t="s">
        <v>151</v>
      </c>
      <c r="AP11" s="21" t="s">
        <v>54</v>
      </c>
      <c r="AQ11" s="21" t="s">
        <v>54</v>
      </c>
      <c r="AR11" s="21" t="s">
        <v>152</v>
      </c>
      <c r="AS11" s="21" t="s">
        <v>177</v>
      </c>
      <c r="AT11" s="21" t="s">
        <v>54</v>
      </c>
      <c r="AU11" s="23" t="s">
        <v>54</v>
      </c>
      <c r="AV11" s="21" t="s">
        <v>54</v>
      </c>
      <c r="AW11" s="21" t="s">
        <v>54</v>
      </c>
      <c r="AX11" s="21" t="s">
        <v>54</v>
      </c>
      <c r="AY11" s="21" t="s">
        <v>54</v>
      </c>
      <c r="AZ11" s="21" t="s">
        <v>54</v>
      </c>
      <c r="BA11" s="21" t="s">
        <v>54</v>
      </c>
      <c r="BB11" s="23" t="s">
        <v>53</v>
      </c>
      <c r="BC11" s="21" t="s">
        <v>52</v>
      </c>
      <c r="BD11" s="21" t="s">
        <v>53</v>
      </c>
      <c r="BE11" s="21" t="s">
        <v>52</v>
      </c>
    </row>
    <row r="12" spans="1:57" x14ac:dyDescent="0.25">
      <c r="A12" s="25" t="s">
        <v>178</v>
      </c>
      <c r="B12" s="24" t="s">
        <v>179</v>
      </c>
      <c r="C12" s="24" t="s">
        <v>50</v>
      </c>
      <c r="D12" s="24" t="s">
        <v>51</v>
      </c>
      <c r="E12" s="24" t="s">
        <v>52</v>
      </c>
      <c r="F12" s="26">
        <v>1</v>
      </c>
      <c r="G12" s="26">
        <v>46900</v>
      </c>
      <c r="H12" s="26">
        <v>12500</v>
      </c>
      <c r="I12" s="26">
        <v>-8197</v>
      </c>
      <c r="J12" s="26">
        <v>-12500</v>
      </c>
      <c r="K12" s="26" t="s">
        <v>53</v>
      </c>
      <c r="L12" s="26">
        <v>38703</v>
      </c>
      <c r="M12" s="24" t="s">
        <v>54</v>
      </c>
      <c r="N12" s="1" t="str">
        <f t="shared" si="0"/>
        <v>Mesa Laptop Portátil Computador Tablet Cama DesayunoColor : Azul claroVT-35</v>
      </c>
      <c r="O12" s="1" t="str">
        <f t="shared" si="1"/>
        <v>Mesa Laptop Portátil Computador Tablet Cama DesayunoColor : Azul claroVT-35</v>
      </c>
      <c r="P12" s="1">
        <f>+VLOOKUP(O12,YOVANI!B:D,3,0)</f>
        <v>35000</v>
      </c>
      <c r="Q12">
        <f t="shared" si="2"/>
        <v>35000</v>
      </c>
      <c r="R12" s="24"/>
      <c r="S12" s="1">
        <v>1000</v>
      </c>
      <c r="T12" s="1">
        <f t="shared" si="3"/>
        <v>2703</v>
      </c>
      <c r="U12" s="1">
        <f t="shared" si="4"/>
        <v>2703</v>
      </c>
      <c r="V12" s="56">
        <f t="shared" si="5"/>
        <v>7.7228571428571424E-2</v>
      </c>
      <c r="W12" s="24" t="s">
        <v>180</v>
      </c>
      <c r="X12" s="24" t="s">
        <v>181</v>
      </c>
      <c r="Y12" s="24" t="s">
        <v>182</v>
      </c>
      <c r="Z12" s="24" t="s">
        <v>183</v>
      </c>
      <c r="AA12" s="26">
        <v>46900</v>
      </c>
      <c r="AB12" s="26" t="s">
        <v>58</v>
      </c>
      <c r="AC12" s="24" t="s">
        <v>59</v>
      </c>
      <c r="AD12" s="24" t="s">
        <v>184</v>
      </c>
      <c r="AE12" s="24" t="s">
        <v>185</v>
      </c>
      <c r="AF12" s="24" t="s">
        <v>54</v>
      </c>
      <c r="AG12" s="24" t="s">
        <v>54</v>
      </c>
      <c r="AH12" s="24" t="s">
        <v>184</v>
      </c>
      <c r="AI12" s="24" t="s">
        <v>186</v>
      </c>
      <c r="AJ12" s="24" t="s">
        <v>187</v>
      </c>
      <c r="AK12" s="24" t="s">
        <v>188</v>
      </c>
      <c r="AL12" s="24" t="s">
        <v>81</v>
      </c>
      <c r="AM12" s="24" t="s">
        <v>189</v>
      </c>
      <c r="AN12" s="24" t="s">
        <v>67</v>
      </c>
      <c r="AO12" s="24" t="s">
        <v>68</v>
      </c>
      <c r="AP12" s="24" t="s">
        <v>54</v>
      </c>
      <c r="AQ12" s="24" t="s">
        <v>54</v>
      </c>
      <c r="AR12" s="24" t="s">
        <v>69</v>
      </c>
      <c r="AS12" s="24" t="s">
        <v>190</v>
      </c>
      <c r="AT12" s="24" t="s">
        <v>54</v>
      </c>
      <c r="AU12" s="26" t="s">
        <v>54</v>
      </c>
      <c r="AV12" s="24" t="s">
        <v>54</v>
      </c>
      <c r="AW12" s="24" t="s">
        <v>54</v>
      </c>
      <c r="AX12" s="24" t="s">
        <v>54</v>
      </c>
      <c r="AY12" s="24" t="s">
        <v>54</v>
      </c>
      <c r="AZ12" s="24" t="s">
        <v>54</v>
      </c>
      <c r="BA12" s="24" t="s">
        <v>54</v>
      </c>
      <c r="BB12" s="26" t="s">
        <v>53</v>
      </c>
      <c r="BC12" s="24" t="s">
        <v>52</v>
      </c>
      <c r="BD12" s="24" t="s">
        <v>53</v>
      </c>
      <c r="BE12" s="24" t="s">
        <v>52</v>
      </c>
    </row>
    <row r="13" spans="1:57" x14ac:dyDescent="0.25">
      <c r="A13" s="25" t="s">
        <v>191</v>
      </c>
      <c r="B13" s="24" t="s">
        <v>192</v>
      </c>
      <c r="C13" s="24" t="s">
        <v>50</v>
      </c>
      <c r="D13" s="24" t="s">
        <v>51</v>
      </c>
      <c r="E13" s="24" t="s">
        <v>52</v>
      </c>
      <c r="F13" s="26">
        <v>1</v>
      </c>
      <c r="G13" s="26">
        <v>14900</v>
      </c>
      <c r="H13" s="26">
        <v>15400</v>
      </c>
      <c r="I13" s="26">
        <v>-4186</v>
      </c>
      <c r="J13" s="26">
        <v>-15400</v>
      </c>
      <c r="K13" s="26" t="s">
        <v>53</v>
      </c>
      <c r="L13" s="26">
        <v>10714</v>
      </c>
      <c r="M13" s="24" t="s">
        <v>54</v>
      </c>
      <c r="N13" s="1" t="str">
        <f t="shared" si="0"/>
        <v>Rodillera Ajustable Deportiva Elástica Compresora Lesión Gym JUA-M-6.7</v>
      </c>
      <c r="O13" s="1" t="str">
        <f t="shared" si="1"/>
        <v>Rodillera Ajustable Deportiva Elástica Compresora Lesión Gym JUA-M-6.7</v>
      </c>
      <c r="P13" s="1">
        <f>+VLOOKUP(O13,YOVANI!B:D,3,0)</f>
        <v>7000</v>
      </c>
      <c r="Q13">
        <f t="shared" si="2"/>
        <v>7000</v>
      </c>
      <c r="R13" s="24"/>
      <c r="S13" s="1">
        <v>1000</v>
      </c>
      <c r="T13" s="1">
        <f t="shared" si="3"/>
        <v>2714</v>
      </c>
      <c r="U13" s="1">
        <f t="shared" si="4"/>
        <v>2714</v>
      </c>
      <c r="V13" s="56">
        <f t="shared" si="5"/>
        <v>0.38771428571428573</v>
      </c>
      <c r="W13" s="24" t="s">
        <v>193</v>
      </c>
      <c r="X13" s="24" t="s">
        <v>194</v>
      </c>
      <c r="Y13" s="24" t="s">
        <v>195</v>
      </c>
      <c r="Z13" s="24" t="s">
        <v>54</v>
      </c>
      <c r="AA13" s="26">
        <v>14900</v>
      </c>
      <c r="AB13" s="26" t="s">
        <v>58</v>
      </c>
      <c r="AC13" s="24" t="s">
        <v>59</v>
      </c>
      <c r="AD13" s="24" t="s">
        <v>196</v>
      </c>
      <c r="AE13" s="24" t="s">
        <v>197</v>
      </c>
      <c r="AF13" s="24" t="s">
        <v>54</v>
      </c>
      <c r="AG13" s="24" t="s">
        <v>54</v>
      </c>
      <c r="AH13" s="24" t="s">
        <v>196</v>
      </c>
      <c r="AI13" s="24" t="s">
        <v>198</v>
      </c>
      <c r="AJ13" s="24" t="s">
        <v>199</v>
      </c>
      <c r="AK13" s="24" t="s">
        <v>200</v>
      </c>
      <c r="AL13" s="24" t="s">
        <v>201</v>
      </c>
      <c r="AM13" s="24" t="s">
        <v>202</v>
      </c>
      <c r="AN13" s="24" t="s">
        <v>67</v>
      </c>
      <c r="AO13" s="24" t="s">
        <v>68</v>
      </c>
      <c r="AP13" s="24" t="s">
        <v>54</v>
      </c>
      <c r="AQ13" s="24" t="s">
        <v>54</v>
      </c>
      <c r="AR13" s="24" t="s">
        <v>69</v>
      </c>
      <c r="AS13" s="24" t="s">
        <v>203</v>
      </c>
      <c r="AT13" s="24" t="s">
        <v>54</v>
      </c>
      <c r="AU13" s="26" t="s">
        <v>54</v>
      </c>
      <c r="AV13" s="24" t="s">
        <v>54</v>
      </c>
      <c r="AW13" s="24" t="s">
        <v>54</v>
      </c>
      <c r="AX13" s="24" t="s">
        <v>54</v>
      </c>
      <c r="AY13" s="24" t="s">
        <v>54</v>
      </c>
      <c r="AZ13" s="24" t="s">
        <v>54</v>
      </c>
      <c r="BA13" s="24" t="s">
        <v>54</v>
      </c>
      <c r="BB13" s="26" t="s">
        <v>53</v>
      </c>
      <c r="BC13" s="24" t="s">
        <v>52</v>
      </c>
      <c r="BD13" s="24" t="s">
        <v>53</v>
      </c>
      <c r="BE13" s="24" t="s">
        <v>52</v>
      </c>
    </row>
    <row r="14" spans="1:57" x14ac:dyDescent="0.25">
      <c r="A14" s="25" t="s">
        <v>204</v>
      </c>
      <c r="B14" s="24" t="s">
        <v>205</v>
      </c>
      <c r="C14" s="24" t="s">
        <v>50</v>
      </c>
      <c r="D14" s="24" t="s">
        <v>51</v>
      </c>
      <c r="E14" s="24" t="s">
        <v>52</v>
      </c>
      <c r="F14" s="26">
        <v>1</v>
      </c>
      <c r="G14" s="26">
        <v>20033</v>
      </c>
      <c r="H14" s="26">
        <v>15400</v>
      </c>
      <c r="I14" s="26">
        <v>-4504</v>
      </c>
      <c r="J14" s="26">
        <v>-15400</v>
      </c>
      <c r="K14" s="26" t="s">
        <v>53</v>
      </c>
      <c r="L14" s="26">
        <v>15529</v>
      </c>
      <c r="M14" s="24" t="s">
        <v>54</v>
      </c>
      <c r="N14" s="1" t="str">
        <f t="shared" si="0"/>
        <v>Cámara De Seguridad Shenzhen A9 Mini Con Resolución De 1080p Visión Nocturna Incluida Negra TC-14</v>
      </c>
      <c r="O14" s="1" t="str">
        <f t="shared" si="1"/>
        <v>Cámara De Seguridad Shenzhen A9 Mini Con Resolución De 1080p Visión Nocturna Incluida Negra TC-14</v>
      </c>
      <c r="P14" s="1">
        <f>+VLOOKUP(O14,YOVANI!B:D,3,0)</f>
        <v>13000</v>
      </c>
      <c r="Q14">
        <f t="shared" si="2"/>
        <v>13000</v>
      </c>
      <c r="R14" s="24"/>
      <c r="S14" s="1">
        <v>1000</v>
      </c>
      <c r="T14" s="1">
        <f t="shared" si="3"/>
        <v>1529</v>
      </c>
      <c r="U14" s="1">
        <f t="shared" si="4"/>
        <v>1529</v>
      </c>
      <c r="V14" s="56">
        <f t="shared" si="5"/>
        <v>0.11761538461538462</v>
      </c>
      <c r="W14" s="24" t="s">
        <v>55</v>
      </c>
      <c r="X14" s="24" t="s">
        <v>56</v>
      </c>
      <c r="Y14" s="24" t="s">
        <v>57</v>
      </c>
      <c r="Z14" s="24" t="s">
        <v>54</v>
      </c>
      <c r="AA14" s="26">
        <v>20033</v>
      </c>
      <c r="AB14" s="26" t="s">
        <v>58</v>
      </c>
      <c r="AC14" s="24" t="s">
        <v>59</v>
      </c>
      <c r="AD14" s="24" t="s">
        <v>206</v>
      </c>
      <c r="AE14" s="24" t="s">
        <v>207</v>
      </c>
      <c r="AF14" s="24" t="s">
        <v>54</v>
      </c>
      <c r="AG14" s="24" t="s">
        <v>54</v>
      </c>
      <c r="AH14" s="24" t="s">
        <v>206</v>
      </c>
      <c r="AI14" s="24" t="s">
        <v>208</v>
      </c>
      <c r="AJ14" s="24" t="s">
        <v>209</v>
      </c>
      <c r="AK14" s="24" t="s">
        <v>210</v>
      </c>
      <c r="AL14" s="24" t="s">
        <v>211</v>
      </c>
      <c r="AM14" s="24" t="s">
        <v>54</v>
      </c>
      <c r="AN14" s="24" t="s">
        <v>67</v>
      </c>
      <c r="AO14" s="24" t="s">
        <v>68</v>
      </c>
      <c r="AP14" s="24" t="s">
        <v>54</v>
      </c>
      <c r="AQ14" s="24" t="s">
        <v>54</v>
      </c>
      <c r="AR14" s="24" t="s">
        <v>69</v>
      </c>
      <c r="AS14" s="24" t="s">
        <v>212</v>
      </c>
      <c r="AT14" s="24" t="s">
        <v>54</v>
      </c>
      <c r="AU14" s="26" t="s">
        <v>54</v>
      </c>
      <c r="AV14" s="24" t="s">
        <v>54</v>
      </c>
      <c r="AW14" s="24" t="s">
        <v>54</v>
      </c>
      <c r="AX14" s="24" t="s">
        <v>54</v>
      </c>
      <c r="AY14" s="24" t="s">
        <v>54</v>
      </c>
      <c r="AZ14" s="24" t="s">
        <v>54</v>
      </c>
      <c r="BA14" s="24" t="s">
        <v>54</v>
      </c>
      <c r="BB14" s="26" t="s">
        <v>53</v>
      </c>
      <c r="BC14" s="24" t="s">
        <v>52</v>
      </c>
      <c r="BD14" s="24" t="s">
        <v>53</v>
      </c>
      <c r="BE14" s="24" t="s">
        <v>52</v>
      </c>
    </row>
    <row r="15" spans="1:57" x14ac:dyDescent="0.25">
      <c r="A15" s="25" t="s">
        <v>213</v>
      </c>
      <c r="B15" s="24" t="s">
        <v>214</v>
      </c>
      <c r="C15" s="24" t="s">
        <v>50</v>
      </c>
      <c r="D15" s="24" t="s">
        <v>51</v>
      </c>
      <c r="E15" s="24" t="s">
        <v>52</v>
      </c>
      <c r="F15" s="26">
        <v>1</v>
      </c>
      <c r="G15" s="26">
        <v>32550</v>
      </c>
      <c r="H15" s="26">
        <v>12580</v>
      </c>
      <c r="I15" s="26">
        <v>-7042.29</v>
      </c>
      <c r="J15" s="26">
        <v>-12580</v>
      </c>
      <c r="K15" s="26" t="s">
        <v>53</v>
      </c>
      <c r="L15" s="26">
        <v>25507.71</v>
      </c>
      <c r="M15" s="24" t="s">
        <v>54</v>
      </c>
      <c r="N15" s="1" t="str">
        <f t="shared" si="0"/>
        <v>Molino Moledor De Café Y Pequeñas Especias EléctricoColor : GrisRD-22</v>
      </c>
      <c r="O15" s="1" t="str">
        <f t="shared" si="1"/>
        <v>Molino Moledor De Café Y Pequeñas Especias EléctricoColor : GrisRD-22</v>
      </c>
      <c r="P15" s="1">
        <f>+VLOOKUP(O15,YOVANI!B:D,3,0)</f>
        <v>23000</v>
      </c>
      <c r="Q15">
        <f t="shared" si="2"/>
        <v>23000</v>
      </c>
      <c r="R15" s="24"/>
      <c r="S15" s="1">
        <v>1000</v>
      </c>
      <c r="T15" s="1">
        <f t="shared" si="3"/>
        <v>1507.7099999999991</v>
      </c>
      <c r="U15" s="1">
        <f t="shared" si="4"/>
        <v>1507.7099999999991</v>
      </c>
      <c r="V15" s="56">
        <f t="shared" si="5"/>
        <v>6.5552608695652131E-2</v>
      </c>
      <c r="W15" s="24" t="s">
        <v>215</v>
      </c>
      <c r="X15" s="24" t="s">
        <v>216</v>
      </c>
      <c r="Y15" s="24" t="s">
        <v>217</v>
      </c>
      <c r="Z15" s="24" t="s">
        <v>218</v>
      </c>
      <c r="AA15" s="26">
        <v>32550</v>
      </c>
      <c r="AB15" s="26" t="s">
        <v>58</v>
      </c>
      <c r="AC15" s="24" t="s">
        <v>59</v>
      </c>
      <c r="AD15" s="24" t="s">
        <v>219</v>
      </c>
      <c r="AE15" s="24" t="s">
        <v>220</v>
      </c>
      <c r="AF15" s="24" t="s">
        <v>54</v>
      </c>
      <c r="AG15" s="24" t="s">
        <v>54</v>
      </c>
      <c r="AH15" s="24" t="s">
        <v>219</v>
      </c>
      <c r="AI15" s="24" t="s">
        <v>221</v>
      </c>
      <c r="AJ15" s="24" t="s">
        <v>222</v>
      </c>
      <c r="AK15" s="24" t="s">
        <v>223</v>
      </c>
      <c r="AL15" s="24" t="s">
        <v>95</v>
      </c>
      <c r="AM15" s="24" t="s">
        <v>224</v>
      </c>
      <c r="AN15" s="24" t="s">
        <v>67</v>
      </c>
      <c r="AO15" s="24" t="s">
        <v>68</v>
      </c>
      <c r="AP15" s="24" t="s">
        <v>54</v>
      </c>
      <c r="AQ15" s="24" t="s">
        <v>54</v>
      </c>
      <c r="AR15" s="24" t="s">
        <v>69</v>
      </c>
      <c r="AS15" s="24" t="s">
        <v>225</v>
      </c>
      <c r="AT15" s="24" t="s">
        <v>54</v>
      </c>
      <c r="AU15" s="26" t="s">
        <v>54</v>
      </c>
      <c r="AV15" s="24" t="s">
        <v>54</v>
      </c>
      <c r="AW15" s="24" t="s">
        <v>54</v>
      </c>
      <c r="AX15" s="24" t="s">
        <v>54</v>
      </c>
      <c r="AY15" s="24" t="s">
        <v>54</v>
      </c>
      <c r="AZ15" s="24" t="s">
        <v>54</v>
      </c>
      <c r="BA15" s="24" t="s">
        <v>54</v>
      </c>
      <c r="BB15" s="26" t="s">
        <v>53</v>
      </c>
      <c r="BC15" s="24" t="s">
        <v>52</v>
      </c>
      <c r="BD15" s="24" t="s">
        <v>53</v>
      </c>
      <c r="BE15" s="24" t="s">
        <v>52</v>
      </c>
    </row>
    <row r="16" spans="1:57" x14ac:dyDescent="0.25">
      <c r="A16" s="25" t="s">
        <v>226</v>
      </c>
      <c r="B16" s="24" t="s">
        <v>227</v>
      </c>
      <c r="C16" s="24" t="s">
        <v>50</v>
      </c>
      <c r="D16" s="24" t="s">
        <v>51</v>
      </c>
      <c r="E16" s="24" t="s">
        <v>52</v>
      </c>
      <c r="F16" s="26">
        <v>5</v>
      </c>
      <c r="G16" s="26">
        <v>100165</v>
      </c>
      <c r="H16" s="26" t="s">
        <v>53</v>
      </c>
      <c r="I16" s="26">
        <v>-22520</v>
      </c>
      <c r="J16" s="26" t="s">
        <v>53</v>
      </c>
      <c r="K16" s="26" t="s">
        <v>53</v>
      </c>
      <c r="L16" s="26">
        <v>77645</v>
      </c>
      <c r="M16" s="24" t="s">
        <v>54</v>
      </c>
      <c r="N16" s="1" t="str">
        <f t="shared" si="0"/>
        <v>Cámara De Seguridad Shenzhen A9 Mini Con Resolución De 1080p Visión Nocturna Incluida Negra TC-14</v>
      </c>
      <c r="O16" s="1" t="str">
        <f t="shared" si="1"/>
        <v>Cámara De Seguridad Shenzhen A9 Mini Con Resolución De 1080p Visión Nocturna Incluida Negra TC-14</v>
      </c>
      <c r="P16" s="1">
        <f>+VLOOKUP(O16,YOVANI!B:D,3,0)</f>
        <v>13000</v>
      </c>
      <c r="Q16">
        <f t="shared" si="2"/>
        <v>65000</v>
      </c>
      <c r="R16" s="24"/>
      <c r="S16" s="1">
        <v>1000</v>
      </c>
      <c r="T16" s="1">
        <f t="shared" si="3"/>
        <v>11645</v>
      </c>
      <c r="U16" s="1">
        <f t="shared" si="4"/>
        <v>2329</v>
      </c>
      <c r="V16" s="56">
        <f t="shared" si="5"/>
        <v>0.17915384615384616</v>
      </c>
      <c r="W16" s="24" t="s">
        <v>55</v>
      </c>
      <c r="X16" s="24" t="s">
        <v>56</v>
      </c>
      <c r="Y16" s="24" t="s">
        <v>57</v>
      </c>
      <c r="Z16" s="24" t="s">
        <v>54</v>
      </c>
      <c r="AA16" s="26">
        <v>20033</v>
      </c>
      <c r="AB16" s="26" t="s">
        <v>58</v>
      </c>
      <c r="AC16" s="24" t="s">
        <v>59</v>
      </c>
      <c r="AD16" s="24" t="s">
        <v>228</v>
      </c>
      <c r="AE16" s="24" t="s">
        <v>229</v>
      </c>
      <c r="AF16" s="24" t="s">
        <v>54</v>
      </c>
      <c r="AG16" s="24" t="s">
        <v>54</v>
      </c>
      <c r="AH16" s="24" t="s">
        <v>228</v>
      </c>
      <c r="AI16" s="24" t="s">
        <v>230</v>
      </c>
      <c r="AJ16" s="24" t="s">
        <v>231</v>
      </c>
      <c r="AK16" s="24" t="s">
        <v>232</v>
      </c>
      <c r="AL16" s="24" t="s">
        <v>65</v>
      </c>
      <c r="AM16" s="24" t="s">
        <v>233</v>
      </c>
      <c r="AN16" s="24" t="s">
        <v>67</v>
      </c>
      <c r="AO16" s="24" t="s">
        <v>68</v>
      </c>
      <c r="AP16" s="24" t="s">
        <v>54</v>
      </c>
      <c r="AQ16" s="24" t="s">
        <v>54</v>
      </c>
      <c r="AR16" s="24" t="s">
        <v>69</v>
      </c>
      <c r="AS16" s="24" t="s">
        <v>234</v>
      </c>
      <c r="AT16" s="24" t="s">
        <v>54</v>
      </c>
      <c r="AU16" s="26" t="s">
        <v>54</v>
      </c>
      <c r="AV16" s="24" t="s">
        <v>54</v>
      </c>
      <c r="AW16" s="24" t="s">
        <v>54</v>
      </c>
      <c r="AX16" s="24" t="s">
        <v>54</v>
      </c>
      <c r="AY16" s="24" t="s">
        <v>54</v>
      </c>
      <c r="AZ16" s="24" t="s">
        <v>54</v>
      </c>
      <c r="BA16" s="24" t="s">
        <v>54</v>
      </c>
      <c r="BB16" s="26" t="s">
        <v>53</v>
      </c>
      <c r="BC16" s="24" t="s">
        <v>52</v>
      </c>
      <c r="BD16" s="24" t="s">
        <v>53</v>
      </c>
      <c r="BE16" s="24" t="s">
        <v>52</v>
      </c>
    </row>
    <row r="17" spans="1:57" x14ac:dyDescent="0.25">
      <c r="A17" s="25" t="s">
        <v>235</v>
      </c>
      <c r="B17" s="24" t="s">
        <v>236</v>
      </c>
      <c r="C17" s="24" t="s">
        <v>50</v>
      </c>
      <c r="D17" s="24" t="s">
        <v>51</v>
      </c>
      <c r="E17" s="24" t="s">
        <v>52</v>
      </c>
      <c r="F17" s="26">
        <v>1</v>
      </c>
      <c r="G17" s="26">
        <v>120649</v>
      </c>
      <c r="H17" s="26" t="s">
        <v>53</v>
      </c>
      <c r="I17" s="26">
        <v>-14374.23</v>
      </c>
      <c r="J17" s="26">
        <v>-6825</v>
      </c>
      <c r="K17" s="26" t="s">
        <v>53</v>
      </c>
      <c r="L17" s="26">
        <v>99449.77</v>
      </c>
      <c r="M17" s="24" t="s">
        <v>54</v>
      </c>
      <c r="N17" s="1" t="str">
        <f t="shared" si="0"/>
        <v>Video Beam Proyector Mini Led Hdmi Yg300 60 Pulgadas TS-90</v>
      </c>
      <c r="O17" s="1" t="str">
        <f t="shared" si="1"/>
        <v>Video Beam Proyector Mini Led Hdmi Yg300 60 Pulgadas TS-90</v>
      </c>
      <c r="P17" s="1">
        <f>+VLOOKUP(O17,YOVANI!B:D,3,0)</f>
        <v>80000</v>
      </c>
      <c r="Q17">
        <f t="shared" si="2"/>
        <v>80000</v>
      </c>
      <c r="R17" s="24"/>
      <c r="S17" s="1">
        <v>1000</v>
      </c>
      <c r="T17" s="1">
        <f t="shared" si="3"/>
        <v>18449.770000000004</v>
      </c>
      <c r="U17" s="1">
        <f t="shared" si="4"/>
        <v>18449.770000000004</v>
      </c>
      <c r="V17" s="56">
        <f t="shared" si="5"/>
        <v>0.23062212500000004</v>
      </c>
      <c r="W17" s="24" t="s">
        <v>168</v>
      </c>
      <c r="X17" s="24" t="s">
        <v>237</v>
      </c>
      <c r="Y17" s="24" t="s">
        <v>238</v>
      </c>
      <c r="Z17" s="24" t="s">
        <v>54</v>
      </c>
      <c r="AA17" s="26">
        <v>120649</v>
      </c>
      <c r="AB17" s="26" t="s">
        <v>58</v>
      </c>
      <c r="AC17" s="24" t="s">
        <v>59</v>
      </c>
      <c r="AD17" s="24" t="s">
        <v>239</v>
      </c>
      <c r="AE17" s="24" t="s">
        <v>240</v>
      </c>
      <c r="AF17" s="24" t="s">
        <v>54</v>
      </c>
      <c r="AG17" s="24" t="s">
        <v>54</v>
      </c>
      <c r="AH17" s="24" t="s">
        <v>239</v>
      </c>
      <c r="AI17" s="24" t="s">
        <v>241</v>
      </c>
      <c r="AJ17" s="24" t="s">
        <v>242</v>
      </c>
      <c r="AK17" s="24" t="s">
        <v>232</v>
      </c>
      <c r="AL17" s="24" t="s">
        <v>65</v>
      </c>
      <c r="AM17" s="24" t="s">
        <v>243</v>
      </c>
      <c r="AN17" s="24" t="s">
        <v>67</v>
      </c>
      <c r="AO17" s="24" t="s">
        <v>68</v>
      </c>
      <c r="AP17" s="24" t="s">
        <v>54</v>
      </c>
      <c r="AQ17" s="24" t="s">
        <v>54</v>
      </c>
      <c r="AR17" s="24" t="s">
        <v>69</v>
      </c>
      <c r="AS17" s="24" t="s">
        <v>244</v>
      </c>
      <c r="AT17" s="24" t="s">
        <v>54</v>
      </c>
      <c r="AU17" s="26" t="s">
        <v>54</v>
      </c>
      <c r="AV17" s="24" t="s">
        <v>54</v>
      </c>
      <c r="AW17" s="24" t="s">
        <v>54</v>
      </c>
      <c r="AX17" s="24" t="s">
        <v>54</v>
      </c>
      <c r="AY17" s="24" t="s">
        <v>54</v>
      </c>
      <c r="AZ17" s="24" t="s">
        <v>54</v>
      </c>
      <c r="BA17" s="24" t="s">
        <v>54</v>
      </c>
      <c r="BB17" s="26" t="s">
        <v>53</v>
      </c>
      <c r="BC17" s="24" t="s">
        <v>52</v>
      </c>
      <c r="BD17" s="24" t="s">
        <v>53</v>
      </c>
      <c r="BE17" s="24" t="s">
        <v>52</v>
      </c>
    </row>
    <row r="18" spans="1:57" x14ac:dyDescent="0.25">
      <c r="A18" s="25" t="s">
        <v>245</v>
      </c>
      <c r="B18" s="24" t="s">
        <v>246</v>
      </c>
      <c r="C18" s="24" t="s">
        <v>50</v>
      </c>
      <c r="D18" s="24" t="s">
        <v>51</v>
      </c>
      <c r="E18" s="24" t="s">
        <v>52</v>
      </c>
      <c r="F18" s="26">
        <v>1</v>
      </c>
      <c r="G18" s="26">
        <v>43900</v>
      </c>
      <c r="H18" s="26">
        <v>18400</v>
      </c>
      <c r="I18" s="26">
        <v>-8246</v>
      </c>
      <c r="J18" s="26">
        <v>-18400</v>
      </c>
      <c r="K18" s="26" t="s">
        <v>53</v>
      </c>
      <c r="L18" s="26">
        <v>35654</v>
      </c>
      <c r="M18" s="24" t="s">
        <v>54</v>
      </c>
      <c r="N18" s="1" t="str">
        <f t="shared" si="0"/>
        <v>Masajeador Muscular Inalámbrico Facial Gun Fascial Gun 720Color : Negro | Voltaje : 110VVT-30</v>
      </c>
      <c r="O18" s="1" t="str">
        <f t="shared" si="1"/>
        <v>Masajeador Muscular Inalámbrico Facial Gun Fascial Gun 720Color : Negro | Voltaje : 110VVT-30</v>
      </c>
      <c r="P18" s="1">
        <f>+VLOOKUP(O18,YOVANI!B:D,3,0)</f>
        <v>43000</v>
      </c>
      <c r="Q18">
        <f t="shared" si="2"/>
        <v>43000</v>
      </c>
      <c r="R18" s="24"/>
      <c r="S18" s="1">
        <v>1000</v>
      </c>
      <c r="T18" s="1">
        <f t="shared" si="3"/>
        <v>-8346</v>
      </c>
      <c r="U18" s="1">
        <f t="shared" si="4"/>
        <v>-8346</v>
      </c>
      <c r="V18" s="56">
        <f t="shared" si="5"/>
        <v>-0.19409302325581396</v>
      </c>
      <c r="W18" s="24" t="s">
        <v>247</v>
      </c>
      <c r="X18" s="24" t="s">
        <v>248</v>
      </c>
      <c r="Y18" s="24" t="s">
        <v>249</v>
      </c>
      <c r="Z18" s="24" t="s">
        <v>250</v>
      </c>
      <c r="AA18" s="26">
        <v>43900</v>
      </c>
      <c r="AB18" s="26" t="s">
        <v>58</v>
      </c>
      <c r="AC18" s="24" t="s">
        <v>59</v>
      </c>
      <c r="AD18" s="24" t="s">
        <v>251</v>
      </c>
      <c r="AE18" s="24" t="s">
        <v>252</v>
      </c>
      <c r="AF18" s="24" t="s">
        <v>54</v>
      </c>
      <c r="AG18" s="24" t="s">
        <v>54</v>
      </c>
      <c r="AH18" s="24" t="s">
        <v>251</v>
      </c>
      <c r="AI18" s="24" t="s">
        <v>253</v>
      </c>
      <c r="AJ18" s="24" t="s">
        <v>254</v>
      </c>
      <c r="AK18" s="24" t="s">
        <v>255</v>
      </c>
      <c r="AL18" s="24" t="s">
        <v>117</v>
      </c>
      <c r="AM18" s="24" t="s">
        <v>256</v>
      </c>
      <c r="AN18" s="24" t="s">
        <v>67</v>
      </c>
      <c r="AO18" s="24" t="s">
        <v>68</v>
      </c>
      <c r="AP18" s="24" t="s">
        <v>54</v>
      </c>
      <c r="AQ18" s="24" t="s">
        <v>54</v>
      </c>
      <c r="AR18" s="24" t="s">
        <v>69</v>
      </c>
      <c r="AS18" s="24" t="s">
        <v>257</v>
      </c>
      <c r="AT18" s="24" t="s">
        <v>54</v>
      </c>
      <c r="AU18" s="26" t="s">
        <v>54</v>
      </c>
      <c r="AV18" s="24" t="s">
        <v>54</v>
      </c>
      <c r="AW18" s="24" t="s">
        <v>54</v>
      </c>
      <c r="AX18" s="24" t="s">
        <v>54</v>
      </c>
      <c r="AY18" s="24" t="s">
        <v>54</v>
      </c>
      <c r="AZ18" s="24" t="s">
        <v>54</v>
      </c>
      <c r="BA18" s="24" t="s">
        <v>54</v>
      </c>
      <c r="BB18" s="26" t="s">
        <v>53</v>
      </c>
      <c r="BC18" s="24" t="s">
        <v>52</v>
      </c>
      <c r="BD18" s="24" t="s">
        <v>53</v>
      </c>
      <c r="BE18" s="24" t="s">
        <v>52</v>
      </c>
    </row>
    <row r="19" spans="1:57" x14ac:dyDescent="0.25">
      <c r="A19" s="28" t="s">
        <v>258</v>
      </c>
      <c r="B19" s="27" t="s">
        <v>259</v>
      </c>
      <c r="C19" s="27" t="s">
        <v>50</v>
      </c>
      <c r="D19" s="27" t="s">
        <v>140</v>
      </c>
      <c r="E19" s="27" t="s">
        <v>52</v>
      </c>
      <c r="F19" s="29">
        <v>1</v>
      </c>
      <c r="G19" s="29">
        <v>21900</v>
      </c>
      <c r="H19" s="29">
        <v>9900</v>
      </c>
      <c r="I19" s="29">
        <v>-5746.23</v>
      </c>
      <c r="J19" s="29" t="s">
        <v>53</v>
      </c>
      <c r="K19" s="29" t="s">
        <v>53</v>
      </c>
      <c r="L19" s="29">
        <v>26053.77</v>
      </c>
      <c r="M19" s="27" t="s">
        <v>54</v>
      </c>
      <c r="N19" s="1" t="str">
        <f t="shared" si="0"/>
        <v>Manguera Expandible 15 Metros Color Verde + Pistola GAT-13</v>
      </c>
      <c r="O19" s="1" t="str">
        <f t="shared" si="1"/>
        <v>Manguera Expandible 15 Metros Color Verde + Pistola GAT-13</v>
      </c>
      <c r="P19" s="1">
        <v>12000</v>
      </c>
      <c r="Q19">
        <f t="shared" si="2"/>
        <v>12000</v>
      </c>
      <c r="R19" s="21">
        <v>7300</v>
      </c>
      <c r="S19" s="1">
        <v>1000</v>
      </c>
      <c r="T19" s="1">
        <f t="shared" si="3"/>
        <v>5753.77</v>
      </c>
      <c r="U19" s="1">
        <f t="shared" si="4"/>
        <v>5753.77</v>
      </c>
      <c r="V19" s="56">
        <f t="shared" si="5"/>
        <v>0.47948083333333336</v>
      </c>
      <c r="W19" s="27" t="s">
        <v>260</v>
      </c>
      <c r="X19" s="27" t="s">
        <v>261</v>
      </c>
      <c r="Y19" s="27" t="s">
        <v>262</v>
      </c>
      <c r="Z19" s="27" t="s">
        <v>54</v>
      </c>
      <c r="AA19" s="29">
        <v>21900</v>
      </c>
      <c r="AB19" s="29" t="s">
        <v>58</v>
      </c>
      <c r="AC19" s="27" t="s">
        <v>59</v>
      </c>
      <c r="AD19" s="27" t="s">
        <v>263</v>
      </c>
      <c r="AE19" s="27" t="s">
        <v>264</v>
      </c>
      <c r="AF19" s="27" t="s">
        <v>54</v>
      </c>
      <c r="AG19" s="27" t="s">
        <v>54</v>
      </c>
      <c r="AH19" s="27" t="s">
        <v>263</v>
      </c>
      <c r="AI19" s="27" t="s">
        <v>265</v>
      </c>
      <c r="AJ19" s="27" t="s">
        <v>266</v>
      </c>
      <c r="AK19" s="27" t="s">
        <v>267</v>
      </c>
      <c r="AL19" s="27" t="s">
        <v>268</v>
      </c>
      <c r="AM19" s="27" t="s">
        <v>269</v>
      </c>
      <c r="AN19" s="27" t="s">
        <v>67</v>
      </c>
      <c r="AO19" s="27" t="s">
        <v>151</v>
      </c>
      <c r="AP19" s="27" t="s">
        <v>54</v>
      </c>
      <c r="AQ19" s="27" t="s">
        <v>54</v>
      </c>
      <c r="AR19" s="27" t="s">
        <v>152</v>
      </c>
      <c r="AS19" s="27" t="s">
        <v>270</v>
      </c>
      <c r="AT19" s="27" t="s">
        <v>54</v>
      </c>
      <c r="AU19" s="29" t="s">
        <v>54</v>
      </c>
      <c r="AV19" s="27" t="s">
        <v>54</v>
      </c>
      <c r="AW19" s="27" t="s">
        <v>54</v>
      </c>
      <c r="AX19" s="27" t="s">
        <v>54</v>
      </c>
      <c r="AY19" s="27" t="s">
        <v>54</v>
      </c>
      <c r="AZ19" s="27" t="s">
        <v>54</v>
      </c>
      <c r="BA19" s="27" t="s">
        <v>54</v>
      </c>
      <c r="BB19" s="29" t="s">
        <v>53</v>
      </c>
      <c r="BC19" s="27" t="s">
        <v>52</v>
      </c>
      <c r="BD19" s="27" t="s">
        <v>53</v>
      </c>
      <c r="BE19" s="27" t="s">
        <v>52</v>
      </c>
    </row>
    <row r="20" spans="1:57" x14ac:dyDescent="0.25">
      <c r="A20" s="28" t="s">
        <v>271</v>
      </c>
      <c r="B20" s="27" t="s">
        <v>272</v>
      </c>
      <c r="C20" s="27" t="s">
        <v>50</v>
      </c>
      <c r="D20" s="27" t="s">
        <v>273</v>
      </c>
      <c r="E20" s="27" t="s">
        <v>52</v>
      </c>
      <c r="F20" s="29">
        <v>1</v>
      </c>
      <c r="G20" s="29">
        <v>45900</v>
      </c>
      <c r="H20" s="29">
        <v>8900</v>
      </c>
      <c r="I20" s="29">
        <v>-6885</v>
      </c>
      <c r="J20" s="29" t="s">
        <v>53</v>
      </c>
      <c r="K20" s="29" t="s">
        <v>53</v>
      </c>
      <c r="L20" s="29">
        <v>47915</v>
      </c>
      <c r="M20" s="27" t="s">
        <v>54</v>
      </c>
      <c r="N20" s="1" t="str">
        <f t="shared" si="0"/>
        <v>Set X8 Bolsas Malla Fina Para Lavar Ropa Delicada, LavadoraColor : BlancoMV-30</v>
      </c>
      <c r="O20" s="1" t="str">
        <f t="shared" si="1"/>
        <v>Set X8 Bolsas Malla Fina Para Lavar Ropa Delicada, LavadoraColor : BlancoMV-30</v>
      </c>
      <c r="P20" s="1">
        <v>30000</v>
      </c>
      <c r="Q20">
        <f t="shared" si="2"/>
        <v>30000</v>
      </c>
      <c r="R20" s="21">
        <v>7300</v>
      </c>
      <c r="S20" s="1">
        <v>1000</v>
      </c>
      <c r="T20" s="1">
        <f t="shared" si="3"/>
        <v>9615</v>
      </c>
      <c r="U20" s="1">
        <f t="shared" si="4"/>
        <v>9615</v>
      </c>
      <c r="V20" s="56">
        <f t="shared" si="5"/>
        <v>0.32050000000000001</v>
      </c>
      <c r="W20" s="27" t="s">
        <v>274</v>
      </c>
      <c r="X20" s="27" t="s">
        <v>275</v>
      </c>
      <c r="Y20" s="27" t="s">
        <v>276</v>
      </c>
      <c r="Z20" s="27" t="s">
        <v>277</v>
      </c>
      <c r="AA20" s="29">
        <v>45900</v>
      </c>
      <c r="AB20" s="29" t="s">
        <v>58</v>
      </c>
      <c r="AC20" s="27" t="s">
        <v>59</v>
      </c>
      <c r="AD20" s="27" t="s">
        <v>278</v>
      </c>
      <c r="AE20" s="27" t="s">
        <v>279</v>
      </c>
      <c r="AF20" s="27" t="s">
        <v>54</v>
      </c>
      <c r="AG20" s="27" t="s">
        <v>54</v>
      </c>
      <c r="AH20" s="27" t="s">
        <v>278</v>
      </c>
      <c r="AI20" s="27" t="s">
        <v>280</v>
      </c>
      <c r="AJ20" s="27" t="s">
        <v>281</v>
      </c>
      <c r="AK20" s="27" t="s">
        <v>163</v>
      </c>
      <c r="AL20" s="27" t="s">
        <v>150</v>
      </c>
      <c r="AM20" s="27" t="s">
        <v>282</v>
      </c>
      <c r="AN20" s="27" t="s">
        <v>67</v>
      </c>
      <c r="AO20" s="27" t="s">
        <v>151</v>
      </c>
      <c r="AP20" s="27" t="s">
        <v>54</v>
      </c>
      <c r="AQ20" s="27" t="s">
        <v>54</v>
      </c>
      <c r="AR20" s="27" t="s">
        <v>152</v>
      </c>
      <c r="AS20" s="27" t="s">
        <v>283</v>
      </c>
      <c r="AT20" s="27" t="s">
        <v>54</v>
      </c>
      <c r="AU20" s="29" t="s">
        <v>54</v>
      </c>
      <c r="AV20" s="27" t="s">
        <v>54</v>
      </c>
      <c r="AW20" s="27" t="s">
        <v>54</v>
      </c>
      <c r="AX20" s="27" t="s">
        <v>54</v>
      </c>
      <c r="AY20" s="27" t="s">
        <v>54</v>
      </c>
      <c r="AZ20" s="27" t="s">
        <v>54</v>
      </c>
      <c r="BA20" s="27" t="s">
        <v>54</v>
      </c>
      <c r="BB20" s="29" t="s">
        <v>53</v>
      </c>
      <c r="BC20" s="27" t="s">
        <v>52</v>
      </c>
      <c r="BD20" s="27" t="s">
        <v>53</v>
      </c>
      <c r="BE20" s="27" t="s">
        <v>52</v>
      </c>
    </row>
    <row r="21" spans="1:57" x14ac:dyDescent="0.25">
      <c r="A21" s="28" t="s">
        <v>284</v>
      </c>
      <c r="B21" s="27" t="s">
        <v>285</v>
      </c>
      <c r="C21" s="27" t="s">
        <v>50</v>
      </c>
      <c r="D21" s="27" t="s">
        <v>140</v>
      </c>
      <c r="E21" s="27" t="s">
        <v>52</v>
      </c>
      <c r="F21" s="29">
        <v>1</v>
      </c>
      <c r="G21" s="29">
        <v>61000</v>
      </c>
      <c r="H21" s="29">
        <v>9900</v>
      </c>
      <c r="I21" s="29">
        <v>-10777.03</v>
      </c>
      <c r="J21" s="29" t="s">
        <v>53</v>
      </c>
      <c r="K21" s="29" t="s">
        <v>53</v>
      </c>
      <c r="L21" s="29">
        <v>60122.97</v>
      </c>
      <c r="M21" s="27" t="s">
        <v>54</v>
      </c>
      <c r="N21" s="1" t="str">
        <f t="shared" si="0"/>
        <v>Organizador De Baño Estantería Mueble Ahorrador De Espacio 3Color : BlancoGT-48</v>
      </c>
      <c r="O21" s="1" t="str">
        <f t="shared" si="1"/>
        <v>Organizador De Baño Estantería Mueble Ahorrador De Espacio 3Color : BlancoGT-48</v>
      </c>
      <c r="P21" s="1">
        <v>47000</v>
      </c>
      <c r="Q21">
        <f t="shared" si="2"/>
        <v>47000</v>
      </c>
      <c r="R21" s="21">
        <v>7300</v>
      </c>
      <c r="S21" s="1">
        <v>1000</v>
      </c>
      <c r="T21" s="1">
        <f t="shared" si="3"/>
        <v>4822.9700000000012</v>
      </c>
      <c r="U21" s="1">
        <f t="shared" si="4"/>
        <v>4822.9700000000012</v>
      </c>
      <c r="V21" s="56">
        <f t="shared" si="5"/>
        <v>0.10261638297872343</v>
      </c>
      <c r="W21" s="27" t="s">
        <v>286</v>
      </c>
      <c r="X21" s="27" t="s">
        <v>287</v>
      </c>
      <c r="Y21" s="27" t="s">
        <v>288</v>
      </c>
      <c r="Z21" s="27" t="s">
        <v>277</v>
      </c>
      <c r="AA21" s="29">
        <v>61000</v>
      </c>
      <c r="AB21" s="29" t="s">
        <v>58</v>
      </c>
      <c r="AC21" s="27" t="s">
        <v>59</v>
      </c>
      <c r="AD21" s="27" t="s">
        <v>289</v>
      </c>
      <c r="AE21" s="27" t="s">
        <v>290</v>
      </c>
      <c r="AF21" s="27" t="s">
        <v>54</v>
      </c>
      <c r="AG21" s="27" t="s">
        <v>54</v>
      </c>
      <c r="AH21" s="27" t="s">
        <v>289</v>
      </c>
      <c r="AI21" s="27" t="s">
        <v>291</v>
      </c>
      <c r="AJ21" s="27" t="s">
        <v>292</v>
      </c>
      <c r="AK21" s="27" t="s">
        <v>293</v>
      </c>
      <c r="AL21" s="27" t="s">
        <v>150</v>
      </c>
      <c r="AM21" s="27" t="s">
        <v>294</v>
      </c>
      <c r="AN21" s="27" t="s">
        <v>67</v>
      </c>
      <c r="AO21" s="27" t="s">
        <v>151</v>
      </c>
      <c r="AP21" s="27" t="s">
        <v>54</v>
      </c>
      <c r="AQ21" s="27" t="s">
        <v>54</v>
      </c>
      <c r="AR21" s="27" t="s">
        <v>152</v>
      </c>
      <c r="AS21" s="27" t="s">
        <v>295</v>
      </c>
      <c r="AT21" s="27" t="s">
        <v>54</v>
      </c>
      <c r="AU21" s="29" t="s">
        <v>54</v>
      </c>
      <c r="AV21" s="27" t="s">
        <v>54</v>
      </c>
      <c r="AW21" s="27" t="s">
        <v>54</v>
      </c>
      <c r="AX21" s="27" t="s">
        <v>54</v>
      </c>
      <c r="AY21" s="27" t="s">
        <v>54</v>
      </c>
      <c r="AZ21" s="27" t="s">
        <v>54</v>
      </c>
      <c r="BA21" s="27" t="s">
        <v>54</v>
      </c>
      <c r="BB21" s="29" t="s">
        <v>53</v>
      </c>
      <c r="BC21" s="27" t="s">
        <v>52</v>
      </c>
      <c r="BD21" s="27" t="s">
        <v>53</v>
      </c>
      <c r="BE21" s="27" t="s">
        <v>52</v>
      </c>
    </row>
    <row r="22" spans="1:57" x14ac:dyDescent="0.25">
      <c r="A22" s="28" t="s">
        <v>296</v>
      </c>
      <c r="B22" s="27" t="s">
        <v>297</v>
      </c>
      <c r="C22" s="27" t="s">
        <v>50</v>
      </c>
      <c r="D22" s="27" t="s">
        <v>140</v>
      </c>
      <c r="E22" s="27" t="s">
        <v>52</v>
      </c>
      <c r="F22" s="29">
        <v>1</v>
      </c>
      <c r="G22" s="29">
        <v>13600</v>
      </c>
      <c r="H22" s="29">
        <v>11500</v>
      </c>
      <c r="I22" s="29">
        <v>-4484.41</v>
      </c>
      <c r="J22" s="29" t="s">
        <v>53</v>
      </c>
      <c r="K22" s="29" t="s">
        <v>53</v>
      </c>
      <c r="L22" s="29">
        <v>20615.59</v>
      </c>
      <c r="M22" s="27" t="s">
        <v>54</v>
      </c>
      <c r="N22" s="1" t="str">
        <f t="shared" si="0"/>
        <v>Kit Bandas Elasticas Cerradas X5 + Guía De Ejercicio + BolsoColor : TQ-7TQ-7</v>
      </c>
      <c r="O22" s="1" t="str">
        <f t="shared" si="1"/>
        <v>Kit Bandas Elasticas Cerradas X5 + Guía De Ejercicio + BolsoColor : TQ-7TQ-7</v>
      </c>
      <c r="P22" s="1">
        <v>4000</v>
      </c>
      <c r="Q22">
        <f t="shared" si="2"/>
        <v>4000</v>
      </c>
      <c r="R22" s="21">
        <v>7300</v>
      </c>
      <c r="S22" s="1">
        <v>1000</v>
      </c>
      <c r="T22" s="1">
        <f t="shared" si="3"/>
        <v>8315.59</v>
      </c>
      <c r="U22" s="1">
        <f t="shared" si="4"/>
        <v>8315.59</v>
      </c>
      <c r="V22" s="56">
        <f t="shared" si="5"/>
        <v>2.0788975000000001</v>
      </c>
      <c r="W22" s="27" t="s">
        <v>298</v>
      </c>
      <c r="X22" s="27" t="s">
        <v>299</v>
      </c>
      <c r="Y22" s="27" t="s">
        <v>300</v>
      </c>
      <c r="Z22" s="27" t="s">
        <v>301</v>
      </c>
      <c r="AA22" s="29">
        <v>13600</v>
      </c>
      <c r="AB22" s="29" t="s">
        <v>58</v>
      </c>
      <c r="AC22" s="27" t="s">
        <v>59</v>
      </c>
      <c r="AD22" s="27" t="s">
        <v>302</v>
      </c>
      <c r="AE22" s="27" t="s">
        <v>303</v>
      </c>
      <c r="AF22" s="27" t="s">
        <v>54</v>
      </c>
      <c r="AG22" s="27" t="s">
        <v>54</v>
      </c>
      <c r="AH22" s="27" t="s">
        <v>302</v>
      </c>
      <c r="AI22" s="27" t="s">
        <v>304</v>
      </c>
      <c r="AJ22" s="27" t="s">
        <v>305</v>
      </c>
      <c r="AK22" s="27" t="s">
        <v>306</v>
      </c>
      <c r="AL22" s="27" t="s">
        <v>150</v>
      </c>
      <c r="AM22" s="27" t="s">
        <v>307</v>
      </c>
      <c r="AN22" s="27" t="s">
        <v>67</v>
      </c>
      <c r="AO22" s="27" t="s">
        <v>151</v>
      </c>
      <c r="AP22" s="27" t="s">
        <v>54</v>
      </c>
      <c r="AQ22" s="27" t="s">
        <v>54</v>
      </c>
      <c r="AR22" s="27" t="s">
        <v>152</v>
      </c>
      <c r="AS22" s="27" t="s">
        <v>308</v>
      </c>
      <c r="AT22" s="27" t="s">
        <v>54</v>
      </c>
      <c r="AU22" s="29" t="s">
        <v>54</v>
      </c>
      <c r="AV22" s="27" t="s">
        <v>54</v>
      </c>
      <c r="AW22" s="27" t="s">
        <v>54</v>
      </c>
      <c r="AX22" s="27" t="s">
        <v>54</v>
      </c>
      <c r="AY22" s="27" t="s">
        <v>54</v>
      </c>
      <c r="AZ22" s="27" t="s">
        <v>54</v>
      </c>
      <c r="BA22" s="27" t="s">
        <v>54</v>
      </c>
      <c r="BB22" s="29" t="s">
        <v>53</v>
      </c>
      <c r="BC22" s="27" t="s">
        <v>52</v>
      </c>
      <c r="BD22" s="27" t="s">
        <v>53</v>
      </c>
      <c r="BE22" s="27" t="s">
        <v>52</v>
      </c>
    </row>
    <row r="23" spans="1:57" x14ac:dyDescent="0.25">
      <c r="A23" s="28" t="s">
        <v>309</v>
      </c>
      <c r="B23" s="27" t="s">
        <v>310</v>
      </c>
      <c r="C23" s="27" t="s">
        <v>50</v>
      </c>
      <c r="D23" s="27" t="s">
        <v>140</v>
      </c>
      <c r="E23" s="27" t="s">
        <v>86</v>
      </c>
      <c r="F23" s="29">
        <v>1</v>
      </c>
      <c r="G23" s="29">
        <v>14900</v>
      </c>
      <c r="H23" s="29">
        <v>11500</v>
      </c>
      <c r="I23" s="29">
        <v>-4409.5</v>
      </c>
      <c r="J23" s="29" t="s">
        <v>53</v>
      </c>
      <c r="K23" s="29" t="s">
        <v>53</v>
      </c>
      <c r="L23" s="29">
        <v>21990.5</v>
      </c>
      <c r="M23" s="27" t="s">
        <v>54</v>
      </c>
      <c r="N23" s="1" t="str">
        <f t="shared" si="0"/>
        <v>Dispensador Automatico De Agua Para Botellon Recargable Econ Color Blanco/negro VMX-7-J</v>
      </c>
      <c r="O23" s="1" t="str">
        <f t="shared" si="1"/>
        <v>Dispensador Automatico De Agua Para Botellon Recargable Econ Color Blanco/negro VMX-7-J</v>
      </c>
      <c r="P23" s="1">
        <v>7000</v>
      </c>
      <c r="Q23">
        <f t="shared" si="2"/>
        <v>7000</v>
      </c>
      <c r="R23" s="21">
        <v>7300</v>
      </c>
      <c r="S23" s="1">
        <v>1000</v>
      </c>
      <c r="T23" s="1">
        <f t="shared" si="3"/>
        <v>6690.5</v>
      </c>
      <c r="U23" s="1">
        <f t="shared" si="4"/>
        <v>6690.5</v>
      </c>
      <c r="V23" s="56">
        <f t="shared" si="5"/>
        <v>0.95578571428571424</v>
      </c>
      <c r="W23" s="27" t="s">
        <v>311</v>
      </c>
      <c r="X23" s="27" t="s">
        <v>312</v>
      </c>
      <c r="Y23" s="27" t="s">
        <v>313</v>
      </c>
      <c r="Z23" s="27" t="s">
        <v>54</v>
      </c>
      <c r="AA23" s="29">
        <v>14900</v>
      </c>
      <c r="AB23" s="29" t="s">
        <v>58</v>
      </c>
      <c r="AC23" s="27" t="s">
        <v>59</v>
      </c>
      <c r="AD23" s="27" t="s">
        <v>314</v>
      </c>
      <c r="AE23" s="27" t="s">
        <v>315</v>
      </c>
      <c r="AF23" s="27" t="s">
        <v>54</v>
      </c>
      <c r="AG23" s="27" t="s">
        <v>54</v>
      </c>
      <c r="AH23" s="27" t="s">
        <v>314</v>
      </c>
      <c r="AI23" s="27" t="s">
        <v>316</v>
      </c>
      <c r="AJ23" s="27" t="s">
        <v>317</v>
      </c>
      <c r="AK23" s="27" t="s">
        <v>306</v>
      </c>
      <c r="AL23" s="27" t="s">
        <v>150</v>
      </c>
      <c r="AM23" s="27" t="s">
        <v>318</v>
      </c>
      <c r="AN23" s="27" t="s">
        <v>67</v>
      </c>
      <c r="AO23" s="27" t="s">
        <v>151</v>
      </c>
      <c r="AP23" s="27" t="s">
        <v>54</v>
      </c>
      <c r="AQ23" s="27" t="s">
        <v>54</v>
      </c>
      <c r="AR23" s="27" t="s">
        <v>152</v>
      </c>
      <c r="AS23" s="27" t="s">
        <v>319</v>
      </c>
      <c r="AT23" s="27" t="s">
        <v>54</v>
      </c>
      <c r="AU23" s="29" t="s">
        <v>54</v>
      </c>
      <c r="AV23" s="27" t="s">
        <v>54</v>
      </c>
      <c r="AW23" s="27" t="s">
        <v>54</v>
      </c>
      <c r="AX23" s="27" t="s">
        <v>54</v>
      </c>
      <c r="AY23" s="27" t="s">
        <v>54</v>
      </c>
      <c r="AZ23" s="27" t="s">
        <v>54</v>
      </c>
      <c r="BA23" s="27" t="s">
        <v>54</v>
      </c>
      <c r="BB23" s="29" t="s">
        <v>53</v>
      </c>
      <c r="BC23" s="27" t="s">
        <v>52</v>
      </c>
      <c r="BD23" s="27" t="s">
        <v>53</v>
      </c>
      <c r="BE23" s="27" t="s">
        <v>52</v>
      </c>
    </row>
  </sheetData>
  <autoFilter ref="A2:BE23" xr:uid="{00000000-0001-0000-0000-000000000000}"/>
  <mergeCells count="7">
    <mergeCell ref="AH1:AN1"/>
    <mergeCell ref="AO1:AT1"/>
    <mergeCell ref="AU1:BA1"/>
    <mergeCell ref="BB1:BE1"/>
    <mergeCell ref="A1:M1"/>
    <mergeCell ref="W1:AB1"/>
    <mergeCell ref="AC1:AG1"/>
  </mergeCells>
  <dataValidations count="1">
    <dataValidation type="decimal" allowBlank="1" showInputMessage="1" sqref="AA3:AA9997 G3:L9997" xr:uid="{00000000-0002-0000-0000-000000000000}">
      <formula1>-2147483648</formula1>
      <formula2>2147483647</formula2>
    </dataValidation>
  </dataValidations>
  <hyperlinks>
    <hyperlink ref="A3" r:id="rId1" location="source=excel" xr:uid="{00000000-0004-0000-0000-000001000000}"/>
    <hyperlink ref="A4" r:id="rId2" location="source=excel" xr:uid="{00000000-0004-0000-0000-000002000000}"/>
    <hyperlink ref="A5" r:id="rId3" location="source=excel" xr:uid="{00000000-0004-0000-0000-000003000000}"/>
    <hyperlink ref="A6" r:id="rId4" location="source=excel" xr:uid="{00000000-0004-0000-0000-000004000000}"/>
    <hyperlink ref="A7" r:id="rId5" location="source=excel" xr:uid="{00000000-0004-0000-0000-000005000000}"/>
    <hyperlink ref="A8" r:id="rId6" location="source=excel" xr:uid="{00000000-0004-0000-0000-000006000000}"/>
    <hyperlink ref="A9" r:id="rId7" location="source=excel" xr:uid="{00000000-0004-0000-0000-000001000000}"/>
    <hyperlink ref="A10" r:id="rId8" location="source=excel" xr:uid="{00000000-0004-0000-0000-000002000000}"/>
    <hyperlink ref="A11" r:id="rId9" location="source=excel" xr:uid="{00000000-0004-0000-0000-000003000000}"/>
    <hyperlink ref="A12" r:id="rId10" location="source=excel" xr:uid="{00000000-0004-0000-0000-000001000000}"/>
    <hyperlink ref="A13" r:id="rId11" location="source=excel" xr:uid="{00000000-0004-0000-0000-000002000000}"/>
    <hyperlink ref="A14" r:id="rId12" location="source=excel" xr:uid="{00000000-0004-0000-0000-000003000000}"/>
    <hyperlink ref="A15" r:id="rId13" location="source=excel" xr:uid="{00000000-0004-0000-0000-000004000000}"/>
    <hyperlink ref="A16" r:id="rId14" location="source=excel" xr:uid="{00000000-0004-0000-0000-000005000000}"/>
    <hyperlink ref="A17" r:id="rId15" location="source=excel" xr:uid="{00000000-0004-0000-0000-000006000000}"/>
    <hyperlink ref="A18" r:id="rId16" location="source=excel" xr:uid="{00000000-0004-0000-0000-000007000000}"/>
    <hyperlink ref="A19" r:id="rId17" location="source=excel" xr:uid="{00000000-0004-0000-0000-000001000000}"/>
    <hyperlink ref="A20" r:id="rId18" location="source=excel" xr:uid="{00000000-0004-0000-0000-000002000000}"/>
    <hyperlink ref="A21" r:id="rId19" location="source=excel" xr:uid="{00000000-0004-0000-0000-000003000000}"/>
    <hyperlink ref="A22" r:id="rId20" location="source=excel" xr:uid="{00000000-0004-0000-0000-000004000000}"/>
    <hyperlink ref="A23" r:id="rId21" location="source=excel" xr:uid="{00000000-0004-0000-0000-000005000000}"/>
  </hyperlinks>
  <pageMargins left="0.7" right="0.7" top="0.75" bottom="0.75" header="0.3" footer="0.3"/>
  <ignoredErrors>
    <ignoredError sqref="A3:A8 B3:B8 C3:C8 D3:D8 E3:E8 F3:F8 M3:M8 W3:W8 X3:X8 Y3:Y8 Z3:Z8 AB3:AB8 AC3:AC8 AD3:AD8 AE3:AE8 AF3:AF8 AG3:AG8 AH3:AH8 AI3:AI8 AJ3:AJ8 AK3:AK8 AL3:AL8 AM3:AM8 AN3:AN8 AO3:AO8 AP3:AP8 AQ3:AQ8 AR3:AR8 AS3:AS8 AT3:AT8 AU3:AU8 AV3:AV8 AW3:AW8 AX3:AX8 AY3:AY8 AZ3:AZ8 BA3:BA8 BB3:BB8 BC3:BC8 BD3:BD8 BE3:BE8 A24:A9997 B24:B9997 C24:C9997 D24:D9997 E24:E9997 F24:F9997 M24:M9997 N24:N9997 W24:W9997 X24:X9997 Y24:Y9997 Z24:Z9997 AB24:AB9997 AC24:AC9997 AD24:AD9997 AE24:AE9997 AF24:AF9997 AG24:AG9997 AH24:AH9997 AI24:AI9997 AJ24:AJ9997 AK24:AK9997 AL24:AL9997 AM24:AM9997 AN24:AN9997 AO24:AO9997 AP24:AP9997 AQ24:AQ9997 AR24:AR9997 AS24:AS9997 AT24:AT9997 AU24:AU9997 AV24:AV9997 AW24:AW9997 AX24:AX9997 AY24:AY9997 AZ24:AZ9997 BA24:BA9997 BB24:BB9997 BC24:BC9997 BD24:BD9997 BE24:BE99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BF2F-8D48-4071-9DD7-2ED58F518864}">
  <dimension ref="A3:B16"/>
  <sheetViews>
    <sheetView tabSelected="1" workbookViewId="0">
      <selection activeCell="C24" sqref="C24"/>
    </sheetView>
  </sheetViews>
  <sheetFormatPr baseColWidth="10" defaultRowHeight="15" x14ac:dyDescent="0.25"/>
  <cols>
    <col min="1" max="1" width="17.85546875" bestFit="1" customWidth="1"/>
    <col min="2" max="2" width="21.42578125" bestFit="1" customWidth="1"/>
  </cols>
  <sheetData>
    <row r="3" spans="1:2" x14ac:dyDescent="0.25">
      <c r="A3" s="57" t="s">
        <v>351</v>
      </c>
      <c r="B3" t="s">
        <v>354</v>
      </c>
    </row>
    <row r="4" spans="1:2" x14ac:dyDescent="0.25">
      <c r="A4" s="58" t="s">
        <v>328</v>
      </c>
      <c r="B4" s="59">
        <v>238000</v>
      </c>
    </row>
    <row r="5" spans="1:2" x14ac:dyDescent="0.25">
      <c r="A5" s="58" t="s">
        <v>326</v>
      </c>
      <c r="B5" s="59">
        <v>52000</v>
      </c>
    </row>
    <row r="6" spans="1:2" x14ac:dyDescent="0.25">
      <c r="A6" s="58" t="s">
        <v>343</v>
      </c>
      <c r="B6" s="59">
        <v>78000</v>
      </c>
    </row>
    <row r="7" spans="1:2" x14ac:dyDescent="0.25">
      <c r="A7" s="58" t="s">
        <v>324</v>
      </c>
      <c r="B7" s="59">
        <v>77000</v>
      </c>
    </row>
    <row r="8" spans="1:2" x14ac:dyDescent="0.25">
      <c r="A8" s="58" t="s">
        <v>332</v>
      </c>
      <c r="B8" s="59">
        <v>10000</v>
      </c>
    </row>
    <row r="9" spans="1:2" x14ac:dyDescent="0.25">
      <c r="A9" s="58" t="s">
        <v>338</v>
      </c>
      <c r="B9" s="59">
        <v>84000</v>
      </c>
    </row>
    <row r="10" spans="1:2" x14ac:dyDescent="0.25">
      <c r="A10" s="58" t="s">
        <v>339</v>
      </c>
      <c r="B10" s="59">
        <v>13700</v>
      </c>
    </row>
    <row r="11" spans="1:2" x14ac:dyDescent="0.25">
      <c r="A11" s="58" t="s">
        <v>321</v>
      </c>
      <c r="B11" s="59">
        <v>8000</v>
      </c>
    </row>
    <row r="12" spans="1:2" x14ac:dyDescent="0.25">
      <c r="A12" s="58" t="s">
        <v>334</v>
      </c>
      <c r="B12" s="59">
        <v>132000</v>
      </c>
    </row>
    <row r="13" spans="1:2" x14ac:dyDescent="0.25">
      <c r="A13" s="58" t="s">
        <v>341</v>
      </c>
      <c r="B13" s="59">
        <v>70000</v>
      </c>
    </row>
    <row r="14" spans="1:2" x14ac:dyDescent="0.25">
      <c r="A14" s="58" t="s">
        <v>330</v>
      </c>
      <c r="B14" s="59">
        <v>210000</v>
      </c>
    </row>
    <row r="15" spans="1:2" x14ac:dyDescent="0.25">
      <c r="A15" s="58" t="s">
        <v>352</v>
      </c>
      <c r="B15" s="59">
        <v>0</v>
      </c>
    </row>
    <row r="16" spans="1:2" x14ac:dyDescent="0.25">
      <c r="A16" s="58" t="s">
        <v>353</v>
      </c>
      <c r="B16" s="59">
        <v>972700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3A27-29C8-4330-B508-443D0AFEEB55}">
  <dimension ref="A1:H20"/>
  <sheetViews>
    <sheetView workbookViewId="0">
      <selection sqref="A1:H20"/>
    </sheetView>
  </sheetViews>
  <sheetFormatPr baseColWidth="10" defaultRowHeight="15" x14ac:dyDescent="0.25"/>
  <cols>
    <col min="1" max="1" width="11.42578125" style="30"/>
    <col min="2" max="2" width="60.28515625" style="30" customWidth="1"/>
    <col min="3" max="3" width="11.42578125" style="30"/>
    <col min="4" max="8" width="22.28515625" style="30" customWidth="1"/>
    <col min="9" max="16384" width="11.42578125" style="30"/>
  </cols>
  <sheetData>
    <row r="1" spans="1:8" ht="65.25" customHeight="1" thickBot="1" x14ac:dyDescent="0.35">
      <c r="A1" s="54" t="s">
        <v>130</v>
      </c>
      <c r="B1" s="51" t="s">
        <v>131</v>
      </c>
      <c r="C1" s="51" t="s">
        <v>132</v>
      </c>
      <c r="D1" s="51" t="s">
        <v>133</v>
      </c>
      <c r="E1" s="53" t="s">
        <v>134</v>
      </c>
      <c r="F1" s="52" t="s">
        <v>135</v>
      </c>
      <c r="G1" s="51" t="s">
        <v>136</v>
      </c>
      <c r="H1" s="50" t="s">
        <v>137</v>
      </c>
    </row>
    <row r="2" spans="1:8" ht="65.25" customHeight="1" thickBot="1" x14ac:dyDescent="0.4">
      <c r="A2" s="36">
        <v>20</v>
      </c>
      <c r="B2" s="35" t="s">
        <v>336</v>
      </c>
      <c r="C2" s="34">
        <v>1</v>
      </c>
      <c r="D2" s="33">
        <v>80000</v>
      </c>
      <c r="E2" s="33">
        <f>+D2*C2</f>
        <v>80000</v>
      </c>
      <c r="F2" s="32"/>
      <c r="G2" s="32" t="s">
        <v>328</v>
      </c>
      <c r="H2" s="31" t="s">
        <v>320</v>
      </c>
    </row>
    <row r="3" spans="1:8" ht="65.25" customHeight="1" thickBot="1" x14ac:dyDescent="0.4">
      <c r="A3" s="36">
        <v>18</v>
      </c>
      <c r="B3" s="35" t="s">
        <v>327</v>
      </c>
      <c r="C3" s="34">
        <v>6</v>
      </c>
      <c r="D3" s="33">
        <v>13000</v>
      </c>
      <c r="E3" s="33">
        <f t="shared" ref="E3:E20" si="0">+D3*C3</f>
        <v>78000</v>
      </c>
      <c r="F3" s="32"/>
      <c r="G3" s="32" t="s">
        <v>343</v>
      </c>
      <c r="H3" s="31" t="s">
        <v>320</v>
      </c>
    </row>
    <row r="4" spans="1:8" ht="65.25" customHeight="1" thickBot="1" x14ac:dyDescent="0.4">
      <c r="A4" s="36">
        <v>17</v>
      </c>
      <c r="B4" s="35" t="s">
        <v>340</v>
      </c>
      <c r="C4" s="34">
        <v>1</v>
      </c>
      <c r="D4" s="33">
        <v>7000</v>
      </c>
      <c r="E4" s="33">
        <f t="shared" si="0"/>
        <v>7000</v>
      </c>
      <c r="F4" s="49"/>
      <c r="G4" s="32" t="s">
        <v>339</v>
      </c>
      <c r="H4" s="31" t="s">
        <v>320</v>
      </c>
    </row>
    <row r="5" spans="1:8" ht="65.25" customHeight="1" thickBot="1" x14ac:dyDescent="0.4">
      <c r="A5" s="36">
        <v>19</v>
      </c>
      <c r="B5" s="35" t="s">
        <v>337</v>
      </c>
      <c r="C5" s="34">
        <v>1</v>
      </c>
      <c r="D5" s="33">
        <v>23000</v>
      </c>
      <c r="E5" s="33">
        <f t="shared" si="0"/>
        <v>23000</v>
      </c>
      <c r="F5" s="49"/>
      <c r="G5" s="32" t="s">
        <v>334</v>
      </c>
      <c r="H5" s="31" t="s">
        <v>320</v>
      </c>
    </row>
    <row r="6" spans="1:8" ht="65.25" customHeight="1" thickBot="1" x14ac:dyDescent="0.4">
      <c r="A6" s="36">
        <v>21</v>
      </c>
      <c r="B6" s="35" t="s">
        <v>335</v>
      </c>
      <c r="C6" s="34">
        <v>1</v>
      </c>
      <c r="D6" s="33">
        <v>43000</v>
      </c>
      <c r="E6" s="33">
        <f t="shared" si="0"/>
        <v>43000</v>
      </c>
      <c r="F6" s="49"/>
      <c r="G6" s="32" t="s">
        <v>334</v>
      </c>
      <c r="H6" s="31" t="s">
        <v>320</v>
      </c>
    </row>
    <row r="7" spans="1:8" ht="65.25" customHeight="1" thickBot="1" x14ac:dyDescent="0.4">
      <c r="A7" s="36">
        <v>16</v>
      </c>
      <c r="B7" s="35" t="s">
        <v>342</v>
      </c>
      <c r="C7" s="34">
        <v>1</v>
      </c>
      <c r="D7" s="33">
        <v>35000</v>
      </c>
      <c r="E7" s="33">
        <f t="shared" si="0"/>
        <v>35000</v>
      </c>
      <c r="F7" s="49"/>
      <c r="G7" s="32" t="s">
        <v>341</v>
      </c>
      <c r="H7" s="31" t="s">
        <v>320</v>
      </c>
    </row>
    <row r="8" spans="1:8" ht="42.75" thickBot="1" x14ac:dyDescent="0.4">
      <c r="A8" s="47">
        <v>52</v>
      </c>
      <c r="B8" s="46" t="s">
        <v>342</v>
      </c>
      <c r="C8" s="45">
        <v>1</v>
      </c>
      <c r="D8" s="44">
        <v>35000</v>
      </c>
      <c r="E8" s="33">
        <f t="shared" si="0"/>
        <v>35000</v>
      </c>
      <c r="F8" s="43"/>
      <c r="G8" s="43" t="s">
        <v>341</v>
      </c>
      <c r="H8" s="42" t="s">
        <v>320</v>
      </c>
    </row>
    <row r="9" spans="1:8" ht="42.75" thickBot="1" x14ac:dyDescent="0.4">
      <c r="A9" s="41">
        <v>53</v>
      </c>
      <c r="B9" s="40" t="s">
        <v>340</v>
      </c>
      <c r="C9" s="39">
        <v>1</v>
      </c>
      <c r="D9" s="48">
        <v>6700</v>
      </c>
      <c r="E9" s="33">
        <f t="shared" si="0"/>
        <v>6700</v>
      </c>
      <c r="F9" s="38"/>
      <c r="G9" s="38" t="s">
        <v>339</v>
      </c>
      <c r="H9" s="37" t="s">
        <v>320</v>
      </c>
    </row>
    <row r="10" spans="1:8" ht="63.75" thickBot="1" x14ac:dyDescent="0.4">
      <c r="A10" s="36">
        <v>54</v>
      </c>
      <c r="B10" s="35" t="s">
        <v>327</v>
      </c>
      <c r="C10" s="34">
        <v>6</v>
      </c>
      <c r="D10" s="33">
        <v>14000</v>
      </c>
      <c r="E10" s="33">
        <f t="shared" si="0"/>
        <v>84000</v>
      </c>
      <c r="F10" s="32"/>
      <c r="G10" s="32" t="s">
        <v>338</v>
      </c>
      <c r="H10" s="31" t="s">
        <v>320</v>
      </c>
    </row>
    <row r="11" spans="1:8" ht="42.75" thickBot="1" x14ac:dyDescent="0.4">
      <c r="A11" s="36">
        <v>55</v>
      </c>
      <c r="B11" s="35" t="s">
        <v>337</v>
      </c>
      <c r="C11" s="34">
        <v>1</v>
      </c>
      <c r="D11" s="33">
        <v>23000</v>
      </c>
      <c r="E11" s="33">
        <f t="shared" si="0"/>
        <v>23000</v>
      </c>
      <c r="F11" s="32"/>
      <c r="G11" s="32" t="s">
        <v>334</v>
      </c>
      <c r="H11" s="31" t="s">
        <v>320</v>
      </c>
    </row>
    <row r="12" spans="1:8" ht="42.75" thickBot="1" x14ac:dyDescent="0.4">
      <c r="A12" s="36">
        <v>56</v>
      </c>
      <c r="B12" s="35" t="s">
        <v>336</v>
      </c>
      <c r="C12" s="34">
        <v>1</v>
      </c>
      <c r="D12" s="33">
        <v>80000</v>
      </c>
      <c r="E12" s="33">
        <f t="shared" si="0"/>
        <v>80000</v>
      </c>
      <c r="F12" s="32"/>
      <c r="G12" s="32" t="s">
        <v>328</v>
      </c>
      <c r="H12" s="31" t="s">
        <v>320</v>
      </c>
    </row>
    <row r="13" spans="1:8" ht="63.75" thickBot="1" x14ac:dyDescent="0.4">
      <c r="A13" s="36">
        <v>57</v>
      </c>
      <c r="B13" s="35" t="s">
        <v>335</v>
      </c>
      <c r="C13" s="34">
        <v>1</v>
      </c>
      <c r="D13" s="33">
        <v>43000</v>
      </c>
      <c r="E13" s="33">
        <f t="shared" si="0"/>
        <v>43000</v>
      </c>
      <c r="F13" s="32"/>
      <c r="G13" s="32" t="s">
        <v>334</v>
      </c>
      <c r="H13" s="31" t="s">
        <v>320</v>
      </c>
    </row>
    <row r="14" spans="1:8" ht="42.75" thickBot="1" x14ac:dyDescent="0.4">
      <c r="A14" s="47">
        <v>14</v>
      </c>
      <c r="B14" s="46" t="s">
        <v>333</v>
      </c>
      <c r="C14" s="45">
        <v>1</v>
      </c>
      <c r="D14" s="44">
        <v>10000</v>
      </c>
      <c r="E14" s="33">
        <f t="shared" si="0"/>
        <v>10000</v>
      </c>
      <c r="F14" s="43"/>
      <c r="G14" s="43" t="s">
        <v>332</v>
      </c>
      <c r="H14" s="42" t="s">
        <v>320</v>
      </c>
    </row>
    <row r="15" spans="1:8" ht="42.75" thickBot="1" x14ac:dyDescent="0.4">
      <c r="A15" s="36">
        <v>15</v>
      </c>
      <c r="B15" s="35" t="s">
        <v>331</v>
      </c>
      <c r="C15" s="34">
        <v>1</v>
      </c>
      <c r="D15" s="33">
        <v>210000</v>
      </c>
      <c r="E15" s="33">
        <f t="shared" si="0"/>
        <v>210000</v>
      </c>
      <c r="F15" s="32"/>
      <c r="G15" s="32" t="s">
        <v>330</v>
      </c>
      <c r="H15" s="31" t="s">
        <v>320</v>
      </c>
    </row>
    <row r="16" spans="1:8" ht="42.75" thickBot="1" x14ac:dyDescent="0.4">
      <c r="A16" s="36">
        <v>16</v>
      </c>
      <c r="B16" s="35" t="s">
        <v>329</v>
      </c>
      <c r="C16" s="34">
        <v>1</v>
      </c>
      <c r="D16" s="32">
        <v>78000</v>
      </c>
      <c r="E16" s="33">
        <f t="shared" si="0"/>
        <v>78000</v>
      </c>
      <c r="F16" s="32"/>
      <c r="G16" s="32" t="s">
        <v>328</v>
      </c>
      <c r="H16" s="31" t="s">
        <v>320</v>
      </c>
    </row>
    <row r="17" spans="1:8" ht="63.75" thickBot="1" x14ac:dyDescent="0.4">
      <c r="A17" s="47">
        <v>22</v>
      </c>
      <c r="B17" s="46" t="s">
        <v>327</v>
      </c>
      <c r="C17" s="45">
        <v>4</v>
      </c>
      <c r="D17" s="44">
        <v>13000</v>
      </c>
      <c r="E17" s="33">
        <f t="shared" si="0"/>
        <v>52000</v>
      </c>
      <c r="F17" s="43"/>
      <c r="G17" s="43" t="s">
        <v>326</v>
      </c>
      <c r="H17" s="42" t="s">
        <v>320</v>
      </c>
    </row>
    <row r="18" spans="1:8" ht="42.75" thickBot="1" x14ac:dyDescent="0.4">
      <c r="A18" s="36">
        <v>23</v>
      </c>
      <c r="B18" s="35" t="s">
        <v>325</v>
      </c>
      <c r="C18" s="34">
        <v>1</v>
      </c>
      <c r="D18" s="33">
        <v>77000</v>
      </c>
      <c r="E18" s="33">
        <f t="shared" si="0"/>
        <v>77000</v>
      </c>
      <c r="F18" s="32"/>
      <c r="G18" s="32" t="s">
        <v>324</v>
      </c>
      <c r="H18" s="31" t="s">
        <v>320</v>
      </c>
    </row>
    <row r="19" spans="1:8" ht="42.75" thickBot="1" x14ac:dyDescent="0.4">
      <c r="A19" s="41">
        <v>24</v>
      </c>
      <c r="B19" s="40" t="s">
        <v>323</v>
      </c>
      <c r="C19" s="39">
        <v>2</v>
      </c>
      <c r="D19" s="38">
        <v>0</v>
      </c>
      <c r="E19" s="33">
        <f t="shared" si="0"/>
        <v>0</v>
      </c>
      <c r="F19" s="38"/>
      <c r="G19" s="38"/>
      <c r="H19" s="37" t="s">
        <v>320</v>
      </c>
    </row>
    <row r="20" spans="1:8" ht="42.75" thickBot="1" x14ac:dyDescent="0.4">
      <c r="A20" s="36">
        <v>25</v>
      </c>
      <c r="B20" s="35" t="s">
        <v>322</v>
      </c>
      <c r="C20" s="34">
        <v>1</v>
      </c>
      <c r="D20" s="33">
        <v>8000</v>
      </c>
      <c r="E20" s="33">
        <f t="shared" si="0"/>
        <v>8000</v>
      </c>
      <c r="F20" s="32"/>
      <c r="G20" s="32" t="s">
        <v>321</v>
      </c>
      <c r="H20" s="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CO</vt:lpstr>
      <vt:lpstr>REPORTE PROVEEDORES</vt:lpstr>
      <vt:lpstr>YOVANI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FNU LNU</cp:lastModifiedBy>
  <dcterms:created xsi:type="dcterms:W3CDTF">2024-03-09T18:23:44Z</dcterms:created>
  <dcterms:modified xsi:type="dcterms:W3CDTF">2024-03-11T17:18:22Z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2024-03-11T17:18:15Z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748bbf81-6ef3-4467-94af-21db584a1ede</vt:lpwstr>
  </property>
  <property fmtid="{D5CDD505-2E9C-101B-9397-08002B2CF9AE}" pid="7" name="MSIP_Label_defa4170-0d19-0005-0004-bc88714345d2_ActionId">
    <vt:lpwstr>93d5ca3f-d9b4-4068-a176-1a8e981f8561</vt:lpwstr>
  </property>
  <property fmtid="{D5CDD505-2E9C-101B-9397-08002B2CF9AE}" pid="8" name="MSIP_Label_defa4170-0d19-0005-0004-bc88714345d2_ContentBits">
    <vt:lpwstr>0</vt:lpwstr>
  </property>
</Properties>
</file>