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ta Science\"/>
    </mc:Choice>
  </mc:AlternateContent>
  <bookViews>
    <workbookView xWindow="0" yWindow="0" windowWidth="20490" windowHeight="7620" firstSheet="4" activeTab="4"/>
  </bookViews>
  <sheets>
    <sheet name="Z Test" sheetId="9" state="hidden" r:id="rId1"/>
    <sheet name="Z-Test n" sheetId="10" r:id="rId2"/>
    <sheet name="T-Test" sheetId="2" r:id="rId3"/>
    <sheet name="F-Test" sheetId="1" r:id="rId4"/>
    <sheet name="ANOVA - One Way" sheetId="3" r:id="rId5"/>
    <sheet name="Descriptive Statistics" sheetId="4" r:id="rId6"/>
    <sheet name="Histogram" sheetId="6" r:id="rId7"/>
    <sheet name="Moving Average" sheetId="7" r:id="rId8"/>
    <sheet name="Exp Smoothing" sheetId="8" r:id="rId9"/>
    <sheet name="Sheet3" sheetId="1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 l="1"/>
  <c r="F48" i="2"/>
  <c r="F47" i="2"/>
  <c r="F46" i="2"/>
  <c r="F44" i="2"/>
  <c r="F43" i="2"/>
  <c r="F28" i="2"/>
  <c r="F29" i="2"/>
  <c r="F30" i="2"/>
  <c r="F31" i="2"/>
  <c r="F32" i="2"/>
  <c r="F33" i="2"/>
  <c r="F34" i="2"/>
  <c r="F35" i="2"/>
  <c r="F36" i="2"/>
  <c r="F37" i="2"/>
  <c r="F38" i="2"/>
  <c r="F39" i="2"/>
  <c r="F40" i="2"/>
  <c r="F41" i="2"/>
  <c r="F27" i="2"/>
  <c r="E2" i="9"/>
  <c r="A9" i="10"/>
  <c r="C2" i="9"/>
  <c r="C5" i="9"/>
  <c r="C4" i="9"/>
  <c r="C3" i="9"/>
  <c r="O5" i="8" l="1"/>
  <c r="N5" i="8"/>
  <c r="M5" i="8"/>
  <c r="L5" i="8"/>
  <c r="K5" i="8"/>
  <c r="J5" i="8"/>
  <c r="I5" i="8"/>
  <c r="H5" i="8"/>
  <c r="G5" i="8"/>
  <c r="F5" i="8"/>
  <c r="E5" i="8"/>
  <c r="O4" i="8"/>
  <c r="N4" i="8"/>
  <c r="M4" i="8"/>
  <c r="L4" i="8"/>
  <c r="K4" i="8"/>
  <c r="J4" i="8"/>
  <c r="I4" i="8"/>
  <c r="H4" i="8"/>
  <c r="G4" i="8"/>
  <c r="F4" i="8"/>
  <c r="E4" i="8"/>
  <c r="O3" i="8"/>
  <c r="N3" i="8"/>
  <c r="M3" i="8"/>
  <c r="L3" i="8"/>
  <c r="K3" i="8"/>
  <c r="J3" i="8"/>
  <c r="I3" i="8"/>
  <c r="H3" i="8"/>
  <c r="G3" i="8"/>
  <c r="F3" i="8"/>
  <c r="E3" i="8"/>
  <c r="O6" i="7"/>
  <c r="N6" i="7"/>
  <c r="M6" i="7"/>
  <c r="L6" i="7"/>
  <c r="K6" i="7"/>
  <c r="J6" i="7"/>
  <c r="I6" i="7"/>
  <c r="O5" i="7"/>
  <c r="N5" i="7"/>
  <c r="M5" i="7"/>
  <c r="L5" i="7"/>
  <c r="K5" i="7"/>
  <c r="J5" i="7"/>
  <c r="I5" i="7"/>
  <c r="H5" i="7"/>
  <c r="G5" i="7"/>
  <c r="O4" i="7"/>
  <c r="N4" i="7"/>
  <c r="M4" i="7"/>
  <c r="L4" i="7"/>
  <c r="K4" i="7"/>
  <c r="J4" i="7"/>
  <c r="I4" i="7"/>
  <c r="H4" i="7"/>
  <c r="G4" i="7"/>
  <c r="F4" i="7"/>
  <c r="E4" i="7"/>
</calcChain>
</file>

<file path=xl/sharedStrings.xml><?xml version="1.0" encoding="utf-8"?>
<sst xmlns="http://schemas.openxmlformats.org/spreadsheetml/2006/main" count="184" uniqueCount="150">
  <si>
    <t>F-Test</t>
  </si>
  <si>
    <t>This example teaches you how to perform an F-Test in Excel. The F-Test is used to test the null hypothesis that the variances of two populations are equal.</t>
  </si>
  <si>
    <t>Below you can find the study hours of 6 female students and 5 male students.</t>
  </si>
  <si>
    <r>
      <t>H</t>
    </r>
    <r>
      <rPr>
        <vertAlign val="subscript"/>
        <sz val="7.5"/>
        <color rgb="FF666666"/>
        <rFont val="Inherit"/>
      </rPr>
      <t>0</t>
    </r>
    <r>
      <rPr>
        <sz val="9"/>
        <color rgb="FF666666"/>
        <rFont val="Inherit"/>
      </rPr>
      <t>: σ</t>
    </r>
    <r>
      <rPr>
        <vertAlign val="subscript"/>
        <sz val="7.5"/>
        <color rgb="FF666666"/>
        <rFont val="Inherit"/>
      </rPr>
      <t>1</t>
    </r>
    <r>
      <rPr>
        <vertAlign val="superscript"/>
        <sz val="7.5"/>
        <color rgb="FF666666"/>
        <rFont val="Inherit"/>
      </rPr>
      <t>2</t>
    </r>
    <r>
      <rPr>
        <sz val="9"/>
        <color rgb="FF666666"/>
        <rFont val="Inherit"/>
      </rPr>
      <t> = σ</t>
    </r>
    <r>
      <rPr>
        <vertAlign val="subscript"/>
        <sz val="7.5"/>
        <color rgb="FF666666"/>
        <rFont val="Inherit"/>
      </rPr>
      <t>2</t>
    </r>
    <r>
      <rPr>
        <vertAlign val="superscript"/>
        <sz val="7.5"/>
        <color rgb="FF666666"/>
        <rFont val="Inherit"/>
      </rPr>
      <t>2</t>
    </r>
  </si>
  <si>
    <r>
      <t>H</t>
    </r>
    <r>
      <rPr>
        <vertAlign val="subscript"/>
        <sz val="7.5"/>
        <color rgb="FF666666"/>
        <rFont val="Inherit"/>
      </rPr>
      <t>1</t>
    </r>
    <r>
      <rPr>
        <sz val="9"/>
        <color rgb="FF666666"/>
        <rFont val="Inherit"/>
      </rPr>
      <t>: σ</t>
    </r>
    <r>
      <rPr>
        <vertAlign val="subscript"/>
        <sz val="7.5"/>
        <color rgb="FF666666"/>
        <rFont val="Inherit"/>
      </rPr>
      <t>1</t>
    </r>
    <r>
      <rPr>
        <vertAlign val="superscript"/>
        <sz val="7.5"/>
        <color rgb="FF666666"/>
        <rFont val="Inherit"/>
      </rPr>
      <t>2</t>
    </r>
    <r>
      <rPr>
        <sz val="9"/>
        <color rgb="FF666666"/>
        <rFont val="Inherit"/>
      </rPr>
      <t> ≠ σ</t>
    </r>
    <r>
      <rPr>
        <vertAlign val="subscript"/>
        <sz val="7.5"/>
        <color rgb="FF666666"/>
        <rFont val="Inherit"/>
      </rPr>
      <t>2</t>
    </r>
    <r>
      <rPr>
        <vertAlign val="superscript"/>
        <sz val="7.5"/>
        <color rgb="FF666666"/>
        <rFont val="Inherit"/>
      </rPr>
      <t>2</t>
    </r>
  </si>
  <si>
    <t>Female</t>
  </si>
  <si>
    <t>Male</t>
  </si>
  <si>
    <t>F-Test Two-Sample for Variances</t>
  </si>
  <si>
    <t>Variable 1</t>
  </si>
  <si>
    <t>Variable 2</t>
  </si>
  <si>
    <t>Mean</t>
  </si>
  <si>
    <t>Variance</t>
  </si>
  <si>
    <t>Observations</t>
  </si>
  <si>
    <t>df</t>
  </si>
  <si>
    <t>F</t>
  </si>
  <si>
    <t>P(F&lt;=f) one-tail</t>
  </si>
  <si>
    <t>F Critical one-tail</t>
  </si>
  <si>
    <t>Important: be sure that the variance of Variable 1 is higher than the variance of Variable 2. This is the case, 160 &gt; 21.7. If not, swap your data. As a result, Excel calculates the correct F value, which is the ratio of Variance 1 to Variance 2 (F = 160 / 21.7 = 7.373).</t>
  </si>
  <si>
    <t>Conclusion: if F &gt; F Critical one-tail, we reject the null hypothesis. This is the case, 7.373 &gt; 6.256. Therefore, we reject the null hypothesis. The variances of the two populations are unequal.</t>
  </si>
  <si>
    <t>t-Test</t>
  </si>
  <si>
    <t>This example teaches you how to perform a t-Test in Excel. The t-Test is used to test the null hypothesis that the means of two populations are equal.</t>
  </si>
  <si>
    <r>
      <t>H</t>
    </r>
    <r>
      <rPr>
        <vertAlign val="subscript"/>
        <sz val="7.5"/>
        <color rgb="FF666666"/>
        <rFont val="Inherit"/>
      </rPr>
      <t>0</t>
    </r>
    <r>
      <rPr>
        <sz val="9"/>
        <color rgb="FF666666"/>
        <rFont val="Inherit"/>
      </rPr>
      <t>: μ</t>
    </r>
    <r>
      <rPr>
        <vertAlign val="subscript"/>
        <sz val="7.5"/>
        <color rgb="FF666666"/>
        <rFont val="Inherit"/>
      </rPr>
      <t>1</t>
    </r>
    <r>
      <rPr>
        <sz val="9"/>
        <color rgb="FF666666"/>
        <rFont val="Inherit"/>
      </rPr>
      <t> - μ</t>
    </r>
    <r>
      <rPr>
        <vertAlign val="subscript"/>
        <sz val="7.5"/>
        <color rgb="FF666666"/>
        <rFont val="Inherit"/>
      </rPr>
      <t>2</t>
    </r>
    <r>
      <rPr>
        <sz val="9"/>
        <color rgb="FF666666"/>
        <rFont val="Inherit"/>
      </rPr>
      <t> = 0</t>
    </r>
  </si>
  <si>
    <r>
      <t>H</t>
    </r>
    <r>
      <rPr>
        <vertAlign val="subscript"/>
        <sz val="7.5"/>
        <color rgb="FF666666"/>
        <rFont val="Inherit"/>
      </rPr>
      <t>1</t>
    </r>
    <r>
      <rPr>
        <sz val="9"/>
        <color rgb="FF666666"/>
        <rFont val="Inherit"/>
      </rPr>
      <t>: μ</t>
    </r>
    <r>
      <rPr>
        <vertAlign val="subscript"/>
        <sz val="7.5"/>
        <color rgb="FF666666"/>
        <rFont val="Inherit"/>
      </rPr>
      <t>1</t>
    </r>
    <r>
      <rPr>
        <sz val="9"/>
        <color rgb="FF666666"/>
        <rFont val="Inherit"/>
      </rPr>
      <t> - μ</t>
    </r>
    <r>
      <rPr>
        <vertAlign val="subscript"/>
        <sz val="7.5"/>
        <color rgb="FF666666"/>
        <rFont val="Inherit"/>
      </rPr>
      <t>2</t>
    </r>
    <r>
      <rPr>
        <sz val="9"/>
        <color rgb="FF666666"/>
        <rFont val="Inherit"/>
      </rPr>
      <t> ≠ 0</t>
    </r>
  </si>
  <si>
    <t>t-Test: Two-Sample Assuming Unequal Variances</t>
  </si>
  <si>
    <t>Hypothesized Mean Difference</t>
  </si>
  <si>
    <t>t Stat</t>
  </si>
  <si>
    <t>P(T&lt;=t) one-tail</t>
  </si>
  <si>
    <t>t Critical one-tail</t>
  </si>
  <si>
    <t>P(T&lt;=t) two-tail</t>
  </si>
  <si>
    <t>t Critical two-tail</t>
  </si>
  <si>
    <t>Conclusion: We do a two-tail test (inequality). lf t Stat &lt; -t Critical two-tail or t Stat &gt; t Critical two-tail, we reject the null hypothesis. This is not the case, -2.365 &lt; 1.473 &lt; 2.365. Therefore, we do not reject the null hypothesis. The observed difference between the sample means (33 - 24.8) is not convincing enough to say that the average number of study hours between female and male students differ significantly.</t>
  </si>
  <si>
    <t>Anova</t>
  </si>
  <si>
    <r>
      <t>This example teaches you how to perform a single factor </t>
    </r>
    <r>
      <rPr>
        <sz val="9"/>
        <color rgb="FF666666"/>
        <rFont val="Inherit"/>
      </rPr>
      <t>ANOVA</t>
    </r>
    <r>
      <rPr>
        <sz val="9"/>
        <color rgb="FF666666"/>
        <rFont val="Arial"/>
        <family val="2"/>
      </rPr>
      <t> (analysis of variance) in </t>
    </r>
    <r>
      <rPr>
        <sz val="9"/>
        <color rgb="FF666666"/>
        <rFont val="Inherit"/>
      </rPr>
      <t>Excel</t>
    </r>
    <r>
      <rPr>
        <sz val="9"/>
        <color rgb="FF666666"/>
        <rFont val="Arial"/>
        <family val="2"/>
      </rPr>
      <t>. A single factor or one-way ANOVA is used to test the null hypothesis that the means of several populations are all equal.</t>
    </r>
  </si>
  <si>
    <t>Below you can find the salaries of people who have a degree in economics, medicine or history.</t>
  </si>
  <si>
    <r>
      <t>H</t>
    </r>
    <r>
      <rPr>
        <vertAlign val="subscript"/>
        <sz val="7.5"/>
        <color rgb="FF666666"/>
        <rFont val="Inherit"/>
      </rPr>
      <t>0</t>
    </r>
    <r>
      <rPr>
        <sz val="9"/>
        <color rgb="FF666666"/>
        <rFont val="Arial"/>
        <family val="2"/>
      </rPr>
      <t>: μ</t>
    </r>
    <r>
      <rPr>
        <vertAlign val="subscript"/>
        <sz val="7.5"/>
        <color rgb="FF666666"/>
        <rFont val="Inherit"/>
      </rPr>
      <t>1</t>
    </r>
    <r>
      <rPr>
        <sz val="9"/>
        <color rgb="FF666666"/>
        <rFont val="Arial"/>
        <family val="2"/>
      </rPr>
      <t> = μ</t>
    </r>
    <r>
      <rPr>
        <vertAlign val="subscript"/>
        <sz val="7.5"/>
        <color rgb="FF666666"/>
        <rFont val="Inherit"/>
      </rPr>
      <t>2</t>
    </r>
    <r>
      <rPr>
        <sz val="9"/>
        <color rgb="FF666666"/>
        <rFont val="Arial"/>
        <family val="2"/>
      </rPr>
      <t> = μ</t>
    </r>
    <r>
      <rPr>
        <vertAlign val="subscript"/>
        <sz val="7.5"/>
        <color rgb="FF666666"/>
        <rFont val="Inherit"/>
      </rPr>
      <t>3</t>
    </r>
  </si>
  <si>
    <r>
      <t>H</t>
    </r>
    <r>
      <rPr>
        <vertAlign val="subscript"/>
        <sz val="7.5"/>
        <color rgb="FF666666"/>
        <rFont val="Inherit"/>
      </rPr>
      <t>1</t>
    </r>
    <r>
      <rPr>
        <sz val="9"/>
        <color rgb="FF666666"/>
        <rFont val="Arial"/>
        <family val="2"/>
      </rPr>
      <t>: at least one of the means is different.</t>
    </r>
  </si>
  <si>
    <t>Economic</t>
  </si>
  <si>
    <t>Medicine</t>
  </si>
  <si>
    <t>History</t>
  </si>
  <si>
    <t>Anova: Single Factor</t>
  </si>
  <si>
    <t>SUMMARY</t>
  </si>
  <si>
    <t>Groups</t>
  </si>
  <si>
    <t>Count</t>
  </si>
  <si>
    <t>Sum</t>
  </si>
  <si>
    <t>Average</t>
  </si>
  <si>
    <t>Column 1</t>
  </si>
  <si>
    <t>Column 2</t>
  </si>
  <si>
    <t>Column 3</t>
  </si>
  <si>
    <t>ANOVA</t>
  </si>
  <si>
    <t>Source of Variation</t>
  </si>
  <si>
    <t>SS</t>
  </si>
  <si>
    <t>MS</t>
  </si>
  <si>
    <t>P-value</t>
  </si>
  <si>
    <t>F crit</t>
  </si>
  <si>
    <t>Between Groups</t>
  </si>
  <si>
    <t>Within Groups</t>
  </si>
  <si>
    <t>Total</t>
  </si>
  <si>
    <t>Histogram</t>
  </si>
  <si>
    <t>Descriptive Statistics</t>
  </si>
  <si>
    <t>Moving Average</t>
  </si>
  <si>
    <t>Conclusion: if F &gt; F crit, we reject the null hypothesis. This is the case, 15.196 &gt; 3.443. Therefore, we reject the null hypothesis. The means of the three populations are not all equal. At least one of the means is different. However, the ANOVA does not tell you where the difference lies. You need a t-Test to test each pair of means.</t>
  </si>
  <si>
    <t>You can use the Analysis Toolpak add-in to generate descriptive statistics. For example, you may have the scores of 14 participants for a test.</t>
  </si>
  <si>
    <t>Scores</t>
  </si>
  <si>
    <t>Column1</t>
  </si>
  <si>
    <t>Standard Error</t>
  </si>
  <si>
    <t>Median</t>
  </si>
  <si>
    <t>Mode</t>
  </si>
  <si>
    <t>Standard Deviation</t>
  </si>
  <si>
    <t>Sample Variance</t>
  </si>
  <si>
    <t>Kurtosis</t>
  </si>
  <si>
    <t>Skewness</t>
  </si>
  <si>
    <t>Range</t>
  </si>
  <si>
    <t>Minimum</t>
  </si>
  <si>
    <t>Maximum</t>
  </si>
  <si>
    <t>This example teaches you how to create a histogram in Excel.</t>
  </si>
  <si>
    <t>Number of Students</t>
  </si>
  <si>
    <t>Bin</t>
  </si>
  <si>
    <t>Frequency</t>
  </si>
  <si>
    <t>0 - 20</t>
  </si>
  <si>
    <t>21 - 25</t>
  </si>
  <si>
    <t>26 - 30</t>
  </si>
  <si>
    <t>31 - 35</t>
  </si>
  <si>
    <t>36 - 40</t>
  </si>
  <si>
    <t>40+</t>
  </si>
  <si>
    <t>This example teaches you how to calculate the moving average of a time series in Excel. A moving average is used to smooth out irregularities (peaks and valleys) to easily recognize trends.</t>
  </si>
  <si>
    <t>Period</t>
  </si>
  <si>
    <t>Actual</t>
  </si>
  <si>
    <t>Explanation: because we set the interval to 6, the moving average is the average of the previous 5 data points and the current data point. As a result, peaks and valleys are smoothed out. The graph shows an increasing trend. Excel cannot calculate the moving average for the first 5 data points because there are not enough previous data points.</t>
  </si>
  <si>
    <t>Interval = 6</t>
  </si>
  <si>
    <t>Interval = 4</t>
  </si>
  <si>
    <t>Interval = 2</t>
  </si>
  <si>
    <t>Exponential Smoothing</t>
  </si>
  <si>
    <t>This example teaches you how to apply exponential smoothing to a time series in Excel. Exponential smoothing is used to smooth out irregularities (peaks and valleys) to easily recognize trends.</t>
  </si>
  <si>
    <t>Explanation: because we set alpha to 0.1, the previous data point is given a relatively small weight while the previous smoothed value is given a large weight (i.e. 0.9). As a result, peaks and valleys are smoothed out. The graph shows an increasing trend. Excel cannot calculate the smoothed value for the first data point because there is no previous data point. The smoothed value for the second data point equals the previous data point.</t>
  </si>
  <si>
    <t>Alpha=0.1</t>
  </si>
  <si>
    <t>Alpha=0.3</t>
  </si>
  <si>
    <t>Alpha=0.8</t>
  </si>
  <si>
    <t>Conclusion: The smaller alpha (larger the damping factor), the more the peaks and valleys are smoothed out. The larger alpha (smaller the damping factor), the closer the smoothed values are to the actual data points.</t>
  </si>
  <si>
    <t>Data</t>
  </si>
  <si>
    <t>Test</t>
  </si>
  <si>
    <t>Description</t>
  </si>
  <si>
    <t>One-tailed probability-value of a z-test for the data set above, at the hypothesized population mean of 4</t>
  </si>
  <si>
    <t>Two-tailed probability-value of a z-test for the data set above, at the hypothesized population mean of 4</t>
  </si>
  <si>
    <t>One-tailed probability-value of a z-test for the data set above, at the hypothesized population mean of 6</t>
  </si>
  <si>
    <t>Two-tailed probability-value of a z-test for the data set above, at the hypothesized population mean of 6</t>
  </si>
  <si>
    <t>Suppose a pharmaceutical company manufactures ibuprofen pills. They need to perform some quality assurance to ensure they have the correct dosage, which is supposed to be 500 milligrams. This is a two-sided test because if the company's pills are deviating significantly in either direction, meaning there are more than 500 milligrams or less than 500 milligrams, this will indicate a problem.</t>
  </si>
  <si>
    <t>In a random sample of 125 pills, there is an average dose of 499.3 milligrams with a standard deviation of 6 milligrams. Because this is quantitative data, 500 mg is the population mean. We can use the following formula to calculate the z-score:</t>
  </si>
  <si>
    <t>We get a z-score of negative 1.304. Because this is a two-sided test, it is not enough to just look at the left tail. We also have to look at the equivalent of the right tail, or a positive 1.304</t>
  </si>
  <si>
    <t xml:space="preserve">The first way to find the p-value is to use the z-table. In the z-table, the left column will show values to the tenths place, while the top row will show values to the hundredths place. If we have a z-score of -1.304, we need to round this to the hundredths place, or -1.30. In the left column, we will first find the tenths place, or -1.3. In the top row, we will find the hundredths place, or 0.
</t>
  </si>
  <si>
    <t>Two-Sided Tests</t>
  </si>
  <si>
    <t>Left-Tailed Test</t>
  </si>
  <si>
    <t>In this next example, we'll look at the proportion of students who suffer from test anxiety. We want to test the claim that fewer than half of students suffer from test anxiety.</t>
  </si>
  <si>
    <t>In this case, we will have a left-tailed test. Because this is qualitative data, meaning the students answer yes or no to suffering from test anxiety, this is a population proportion and we can use the following formula to calculate the z-test statistic:</t>
  </si>
  <si>
    <t>In a random sample of 1000 students, 450 students claimed to have test anxiety. This will be p-hat, or the sample proportion. We can calculate this by dividing 450 by 1000, or 0.45. The population proportion, p, is 50%, or 0.50. The complement of p, or q, can be found by calculating 1 minus 0.50, or 0.50. The sample size is 1000.</t>
  </si>
  <si>
    <t>The corresponding z-score is negative 3.162. Testing against that half, or 50%, of students suffer from test anxiety, we get the following shaded region all the way to the left of our curve:</t>
  </si>
  <si>
    <t>The first way to find the p-value is with the z-table. Remember, we can only go up to the hundredths place, so we will need to round -3.162 to -3.16. In the left column, we will first find the tenths place, or -3.1. In the top row, we will find the hundredths place, or 0.06. This gives us a p-value of 0.0008, or 0.08%.</t>
  </si>
  <si>
    <t>To find the p-value on the graphing calculator, click "2nd", then "DISTR" for distribution. Again, we will use "normalcdf". When inserting the values into the calculator, remember we always go lower boundary to upper boundary. In this case, the lower boundary was shaded all the way to the left of the curve, which would be negative infinity. We cannot enter negative infinity in our calculator, so instead, we can just enter negative 99. The shading stops at -3.162, so this is the upper boundary.</t>
  </si>
  <si>
    <t>A clinic provides a program to help their clients lose weight and asks a consumer agency to investigate the effectiveness of the program. The agency takes a sample of 15 people, weighing each person in the sample before the program begins and 3 months later to produce the table in Figure 2. Determine whether the program is effective.</t>
  </si>
  <si>
    <t>Paired t-test</t>
  </si>
  <si>
    <t>In paired sample hypothesis testing, a sample from the population is chosen and two measurements for each element in the sample are taken. Each set of measurements is considered a sample. Unlike the hypothesis testing studied so far, the two samples are not independent of one another. Paired samples are also called matched samples or repeated measures.</t>
  </si>
  <si>
    <t>For example, if you want to determine whether drinking a glass of wine or drinking a glass of beer has the same or different impact on memory, one approach is to take a sample of say 40 people, and have half of them drink a glass of wine and the other half drink a glass of beer, and then give each of the 40 people a memory test and compare results. This is the approach with independent samples.
Another approach is to take a sample of 20 people and have each person drink a glass of wine and take a memory test, and then have the same people drink a glass of beer and again take a memory test; finally we compare the results. This is the approach used with paired samples.
The advantage of this second approach is the sample can be smaller. Also since the sampled subjects are the same for beer and wine there is less chance that some external factor (confounding variable) will influence the result. The problem with this approach is that it is possible that the results of the second memory test will be lower simply because the person has imbibed more alcohol. This can be corrected by sufficiently separating the tests, e.g. by conducting the test with beer a day after the test with wine.
It is also possible that the order in which people take the tests influences the result (e.g. the subjects learn something on the first test that helps them on the second test, or perhaps taking the test the second time introduces a degree of boredom that lowers the score). One way to address these order effects is to have half the people drink wine on day 1 and beer on day 2, while for the other half the order is reversed (called counterbalancing).</t>
  </si>
  <si>
    <t>The following table summarizes the advantages of paired samples versus independent samples:</t>
  </si>
  <si>
    <t>Paired Samples</t>
  </si>
  <si>
    <t>Independent Samples</t>
  </si>
  <si>
    <t>Need fewer participants</t>
  </si>
  <si>
    <t>Fewer problems with fatigue or practice effects</t>
  </si>
  <si>
    <t>Greater control over confounding variables</t>
  </si>
  <si>
    <t>Participants are less likely to figure out the purpose of the study</t>
  </si>
  <si>
    <t>A clinic provides a program to help their clients lose weight and asks a consumer agency to investigate the effectiveness of the program. The agency takes a sample of 15 people, weighing each person in the sample before the program begins and 3 months later to produce the table</t>
  </si>
  <si>
    <t>Person</t>
  </si>
  <si>
    <t>Before</t>
  </si>
  <si>
    <t>After</t>
  </si>
  <si>
    <t>Difference</t>
  </si>
  <si>
    <t>STD DEV</t>
  </si>
  <si>
    <r>
      <t>Let </t>
    </r>
    <r>
      <rPr>
        <i/>
        <sz val="12"/>
        <color rgb="FF333333"/>
        <rFont val="Georgia"/>
        <family val="1"/>
      </rPr>
      <t>x</t>
    </r>
    <r>
      <rPr>
        <sz val="12"/>
        <color rgb="FF333333"/>
        <rFont val="Georgia"/>
        <family val="1"/>
      </rPr>
      <t> = the difference in weight 3 months after the program starts. The null hypothesis is:</t>
    </r>
  </si>
  <si>
    <r>
      <t>H</t>
    </r>
    <r>
      <rPr>
        <sz val="8"/>
        <color rgb="FF333333"/>
        <rFont val="Georgia"/>
        <family val="1"/>
      </rPr>
      <t>0</t>
    </r>
    <r>
      <rPr>
        <sz val="12"/>
        <color rgb="FF333333"/>
        <rFont val="Georgia"/>
        <family val="1"/>
      </rPr>
      <t>: </t>
    </r>
    <r>
      <rPr>
        <i/>
        <sz val="12"/>
        <color rgb="FF333333"/>
        <rFont val="Georgia"/>
        <family val="1"/>
      </rPr>
      <t>μ</t>
    </r>
    <r>
      <rPr>
        <sz val="12"/>
        <color rgb="FF333333"/>
        <rFont val="Georgia"/>
        <family val="1"/>
      </rPr>
      <t> = 0; i.e. any differences in weight is due to chance</t>
    </r>
  </si>
  <si>
    <t>SE</t>
  </si>
  <si>
    <t>tobs</t>
  </si>
  <si>
    <r>
      <t>"=STDEV/</t>
    </r>
    <r>
      <rPr>
        <sz val="11"/>
        <color theme="1"/>
        <rFont val="Calibri"/>
        <family val="2"/>
      </rPr>
      <t>√n"</t>
    </r>
  </si>
  <si>
    <r>
      <t xml:space="preserve">"= (xbar - </t>
    </r>
    <r>
      <rPr>
        <sz val="11"/>
        <color theme="1"/>
        <rFont val="Calibri"/>
        <family val="2"/>
      </rPr>
      <t>µ) / SE"</t>
    </r>
  </si>
  <si>
    <t>tcrit</t>
  </si>
  <si>
    <t>"=TINV(alpaha, df) "</t>
  </si>
  <si>
    <r>
      <t>Since </t>
    </r>
    <r>
      <rPr>
        <i/>
        <sz val="12"/>
        <color rgb="FF333333"/>
        <rFont val="Georgia"/>
        <family val="1"/>
      </rPr>
      <t>t</t>
    </r>
    <r>
      <rPr>
        <i/>
        <sz val="8"/>
        <color rgb="FF333333"/>
        <rFont val="Georgia"/>
        <family val="1"/>
      </rPr>
      <t>obs</t>
    </r>
    <r>
      <rPr>
        <i/>
        <sz val="12"/>
        <color rgb="FF333333"/>
        <rFont val="Georgia"/>
        <family val="1"/>
      </rPr>
      <t> &gt; t</t>
    </r>
    <r>
      <rPr>
        <i/>
        <sz val="8"/>
        <color rgb="FF333333"/>
        <rFont val="Georgia"/>
        <family val="1"/>
      </rPr>
      <t>crit</t>
    </r>
    <r>
      <rPr>
        <i/>
        <sz val="12"/>
        <color rgb="FF333333"/>
        <rFont val="Georgia"/>
        <family val="1"/>
      </rPr>
      <t> </t>
    </r>
    <r>
      <rPr>
        <sz val="12"/>
        <color rgb="FF333333"/>
        <rFont val="Georgia"/>
        <family val="1"/>
      </rPr>
      <t>we reject the null hypothesis and conclude with 95% confidence that the difference in weight before and after the program is not due solely to chance.</t>
    </r>
  </si>
  <si>
    <t>Alternatively we can use a type 1 TTEST to perform the analysis as follows:</t>
  </si>
  <si>
    <t>p value</t>
  </si>
  <si>
    <t>&lt; 0.05</t>
  </si>
  <si>
    <t>Reject Null Hypothesis</t>
  </si>
  <si>
    <t>t-Test: Paired Two Sample for Means</t>
  </si>
  <si>
    <t>Pearson Correlation</t>
  </si>
  <si>
    <t>A one-way ANOVA tells us that at least two groups are different from each other. But it won’t tell us which groups are different. If our test returns a significant f-statistic, we may need to run a post-hoc test to tell us exactly which groups have a difference in means. Below I have mentioned the steps to perform one-way ANOVA in Excel along with a post-hoc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</si>
</sst>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30.8"/>
      <color rgb="FF3E3530"/>
      <name val="Arial"/>
      <family val="2"/>
    </font>
    <font>
      <sz val="9"/>
      <color rgb="FF666666"/>
      <name val="Arial"/>
      <family val="2"/>
    </font>
    <font>
      <sz val="9"/>
      <color rgb="FF666666"/>
      <name val="Inherit"/>
    </font>
    <font>
      <vertAlign val="subscript"/>
      <sz val="7.5"/>
      <color rgb="FF666666"/>
      <name val="Inherit"/>
    </font>
    <font>
      <vertAlign val="superscript"/>
      <sz val="7.5"/>
      <color rgb="FF666666"/>
      <name val="Inherit"/>
    </font>
    <font>
      <i/>
      <sz val="11"/>
      <color theme="1"/>
      <name val="Calibri"/>
      <family val="2"/>
      <scheme val="minor"/>
    </font>
    <font>
      <b/>
      <sz val="11"/>
      <color theme="1"/>
      <name val="Calibri"/>
      <family val="2"/>
      <scheme val="minor"/>
    </font>
    <font>
      <b/>
      <sz val="17.600000000000001"/>
      <color rgb="FF303335"/>
      <name val="Arial"/>
      <family val="2"/>
    </font>
    <font>
      <sz val="12"/>
      <color rgb="FF333333"/>
      <name val="Georgia"/>
      <family val="1"/>
    </font>
    <font>
      <sz val="9"/>
      <color rgb="FF333333"/>
      <name val="Georgia"/>
      <family val="1"/>
    </font>
    <font>
      <i/>
      <sz val="9"/>
      <color rgb="FF333333"/>
      <name val="Georgia"/>
      <family val="1"/>
    </font>
    <font>
      <i/>
      <sz val="12"/>
      <color rgb="FF333333"/>
      <name val="Georgia"/>
      <family val="1"/>
    </font>
    <font>
      <sz val="8"/>
      <color rgb="FF333333"/>
      <name val="Georgia"/>
      <family val="1"/>
    </font>
    <font>
      <sz val="11"/>
      <color theme="1"/>
      <name val="Calibri"/>
      <family val="2"/>
    </font>
    <font>
      <i/>
      <sz val="8"/>
      <color rgb="FF333333"/>
      <name val="Georgia"/>
      <family val="1"/>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rgb="FFE7E7E7"/>
      </left>
      <right/>
      <top style="medium">
        <color rgb="FFE7E7E7"/>
      </top>
      <bottom/>
      <diagonal/>
    </border>
    <border>
      <left/>
      <right style="medium">
        <color rgb="FFE7E7E7"/>
      </right>
      <top style="medium">
        <color rgb="FFE7E7E7"/>
      </top>
      <bottom/>
      <diagonal/>
    </border>
    <border>
      <left style="medium">
        <color rgb="FFE7E7E7"/>
      </left>
      <right/>
      <top style="medium">
        <color rgb="FFE7E7E7"/>
      </top>
      <bottom style="medium">
        <color rgb="FFE7E7E7"/>
      </bottom>
      <diagonal/>
    </border>
    <border>
      <left/>
      <right style="medium">
        <color rgb="FFE7E7E7"/>
      </right>
      <top style="medium">
        <color rgb="FFE7E7E7"/>
      </top>
      <bottom style="medium">
        <color rgb="FFE7E7E7"/>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0" fontId="2" fillId="0" borderId="0" xfId="0" applyFont="1"/>
    <xf numFmtId="0" fontId="2" fillId="0" borderId="0" xfId="0" applyFont="1" applyAlignment="1">
      <alignment vertical="center" wrapText="1"/>
    </xf>
    <xf numFmtId="0" fontId="3" fillId="0" borderId="0" xfId="0" applyFont="1" applyAlignment="1">
      <alignment horizontal="justify"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2" fillId="0" borderId="0" xfId="0" applyFont="1" applyAlignment="1">
      <alignment horizontal="justify" vertical="center" wrapText="1"/>
    </xf>
    <xf numFmtId="0" fontId="6" fillId="0" borderId="2" xfId="0" applyFont="1" applyFill="1" applyBorder="1" applyAlignment="1">
      <alignment horizontal="centerContinuous"/>
    </xf>
    <xf numFmtId="0" fontId="0" fillId="0" borderId="0" xfId="0" applyNumberFormat="1" applyFill="1" applyBorder="1" applyAlignment="1"/>
    <xf numFmtId="0" fontId="7" fillId="0" borderId="0" xfId="0" applyFont="1" applyAlignment="1">
      <alignment wrapText="1"/>
    </xf>
    <xf numFmtId="0" fontId="0" fillId="0" borderId="0" xfId="0" applyAlignment="1">
      <alignment wrapText="1"/>
    </xf>
    <xf numFmtId="0" fontId="8" fillId="0" borderId="0" xfId="0" applyFont="1" applyAlignment="1">
      <alignment vertical="center" wrapText="1"/>
    </xf>
    <xf numFmtId="0" fontId="9" fillId="0" borderId="0" xfId="0" applyFont="1" applyAlignment="1">
      <alignment horizontal="justify" vertical="center" wrapText="1"/>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indent="2"/>
    </xf>
    <xf numFmtId="0" fontId="10" fillId="2" borderId="5" xfId="0" applyFont="1" applyFill="1" applyBorder="1" applyAlignment="1">
      <alignment horizontal="left" vertical="center" wrapText="1" indent="2"/>
    </xf>
    <xf numFmtId="0" fontId="10" fillId="2" borderId="6" xfId="0" applyFont="1" applyFill="1" applyBorder="1" applyAlignment="1">
      <alignment horizontal="left" vertical="center" wrapText="1" indent="2"/>
    </xf>
    <xf numFmtId="0" fontId="9" fillId="0" borderId="0" xfId="0" applyFont="1" applyAlignment="1">
      <alignment horizontal="left" vertical="center" wrapText="1" indent="3"/>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layout/>
      <c:overlay val="0"/>
    </c:title>
    <c:autoTitleDeleted val="0"/>
    <c:plotArea>
      <c:layout/>
      <c:barChart>
        <c:barDir val="col"/>
        <c:grouping val="clustered"/>
        <c:varyColors val="0"/>
        <c:ser>
          <c:idx val="0"/>
          <c:order val="0"/>
          <c:tx>
            <c:v>Frequency</c:v>
          </c:tx>
          <c:spPr>
            <a:ln>
              <a:solidFill>
                <a:schemeClr val="tx1"/>
              </a:solidFill>
            </a:ln>
          </c:spPr>
          <c:invertIfNegative val="0"/>
          <c:cat>
            <c:strRef>
              <c:f>Histogram!$F$2:$F$7</c:f>
              <c:strCache>
                <c:ptCount val="6"/>
                <c:pt idx="0">
                  <c:v>0 - 20</c:v>
                </c:pt>
                <c:pt idx="1">
                  <c:v>21 - 25</c:v>
                </c:pt>
                <c:pt idx="2">
                  <c:v>26 - 30</c:v>
                </c:pt>
                <c:pt idx="3">
                  <c:v>31 - 35</c:v>
                </c:pt>
                <c:pt idx="4">
                  <c:v>36 - 40</c:v>
                </c:pt>
                <c:pt idx="5">
                  <c:v>40+</c:v>
                </c:pt>
              </c:strCache>
            </c:strRef>
          </c:cat>
          <c:val>
            <c:numRef>
              <c:f>Histogram!$G$2:$G$7</c:f>
              <c:numCache>
                <c:formatCode>General</c:formatCode>
                <c:ptCount val="6"/>
                <c:pt idx="0">
                  <c:v>1</c:v>
                </c:pt>
                <c:pt idx="1">
                  <c:v>8</c:v>
                </c:pt>
                <c:pt idx="2">
                  <c:v>2</c:v>
                </c:pt>
                <c:pt idx="3">
                  <c:v>2</c:v>
                </c:pt>
                <c:pt idx="4">
                  <c:v>3</c:v>
                </c:pt>
                <c:pt idx="5">
                  <c:v>2</c:v>
                </c:pt>
              </c:numCache>
            </c:numRef>
          </c:val>
          <c:extLst>
            <c:ext xmlns:c16="http://schemas.microsoft.com/office/drawing/2014/chart" uri="{C3380CC4-5D6E-409C-BE32-E72D297353CC}">
              <c16:uniqueId val="{00000001-7CDD-4A9C-822A-3D3D70120119}"/>
            </c:ext>
          </c:extLst>
        </c:ser>
        <c:dLbls>
          <c:showLegendKey val="0"/>
          <c:showVal val="0"/>
          <c:showCatName val="0"/>
          <c:showSerName val="0"/>
          <c:showPercent val="0"/>
          <c:showBubbleSize val="0"/>
        </c:dLbls>
        <c:gapWidth val="0"/>
        <c:axId val="202499040"/>
        <c:axId val="202496128"/>
      </c:barChart>
      <c:catAx>
        <c:axId val="202499040"/>
        <c:scaling>
          <c:orientation val="minMax"/>
        </c:scaling>
        <c:delete val="0"/>
        <c:axPos val="b"/>
        <c:title>
          <c:tx>
            <c:rich>
              <a:bodyPr/>
              <a:lstStyle/>
              <a:p>
                <a:pPr>
                  <a:defRPr/>
                </a:pPr>
                <a:r>
                  <a:rPr lang="en-IN"/>
                  <a:t>Bin</a:t>
                </a:r>
              </a:p>
            </c:rich>
          </c:tx>
          <c:layout/>
          <c:overlay val="0"/>
        </c:title>
        <c:numFmt formatCode="General" sourceLinked="1"/>
        <c:majorTickMark val="out"/>
        <c:minorTickMark val="none"/>
        <c:tickLblPos val="nextTo"/>
        <c:crossAx val="202496128"/>
        <c:crosses val="autoZero"/>
        <c:auto val="1"/>
        <c:lblAlgn val="ctr"/>
        <c:lblOffset val="100"/>
        <c:noMultiLvlLbl val="0"/>
      </c:catAx>
      <c:valAx>
        <c:axId val="202496128"/>
        <c:scaling>
          <c:orientation val="minMax"/>
        </c:scaling>
        <c:delete val="0"/>
        <c:axPos val="l"/>
        <c:title>
          <c:tx>
            <c:rich>
              <a:bodyPr/>
              <a:lstStyle/>
              <a:p>
                <a:pPr>
                  <a:defRPr/>
                </a:pPr>
                <a:r>
                  <a:rPr lang="en-IN"/>
                  <a:t>Frequency</a:t>
                </a:r>
              </a:p>
            </c:rich>
          </c:tx>
          <c:layout/>
          <c:overlay val="0"/>
        </c:title>
        <c:numFmt formatCode="General" sourceLinked="1"/>
        <c:majorTickMark val="out"/>
        <c:minorTickMark val="none"/>
        <c:tickLblPos val="nextTo"/>
        <c:crossAx val="2024990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'Moving Average'!$C$2</c:f>
              <c:strCache>
                <c:ptCount val="1"/>
                <c:pt idx="0">
                  <c:v>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'Moving Average'!$D$1:$O$1</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'Moving Average'!$D$2:$O$2</c:f>
              <c:numCache>
                <c:formatCode>General</c:formatCode>
                <c:ptCount val="12"/>
                <c:pt idx="0">
                  <c:v>120</c:v>
                </c:pt>
                <c:pt idx="1">
                  <c:v>150</c:v>
                </c:pt>
                <c:pt idx="2">
                  <c:v>240</c:v>
                </c:pt>
                <c:pt idx="3">
                  <c:v>540</c:v>
                </c:pt>
                <c:pt idx="4">
                  <c:v>210</c:v>
                </c:pt>
                <c:pt idx="5">
                  <c:v>380</c:v>
                </c:pt>
                <c:pt idx="6">
                  <c:v>120</c:v>
                </c:pt>
                <c:pt idx="7">
                  <c:v>870</c:v>
                </c:pt>
                <c:pt idx="8">
                  <c:v>250</c:v>
                </c:pt>
                <c:pt idx="9">
                  <c:v>1100</c:v>
                </c:pt>
                <c:pt idx="10">
                  <c:v>500</c:v>
                </c:pt>
                <c:pt idx="11">
                  <c:v>950</c:v>
                </c:pt>
              </c:numCache>
            </c:numRef>
          </c:val>
          <c:smooth val="0"/>
          <c:extLst>
            <c:ext xmlns:c16="http://schemas.microsoft.com/office/drawing/2014/chart" uri="{C3380CC4-5D6E-409C-BE32-E72D297353CC}">
              <c16:uniqueId val="{00000004-8926-49FA-9C56-1E046CD971C2}"/>
            </c:ext>
          </c:extLst>
        </c:ser>
        <c:ser>
          <c:idx val="1"/>
          <c:order val="1"/>
          <c:tx>
            <c:strRef>
              <c:f>'Moving Average'!$C$4</c:f>
              <c:strCache>
                <c:ptCount val="1"/>
                <c:pt idx="0">
                  <c:v>Interval =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'Moving Average'!$D$4:$O$4</c:f>
              <c:numCache>
                <c:formatCode>General</c:formatCode>
                <c:ptCount val="12"/>
                <c:pt idx="0">
                  <c:v>#N/A</c:v>
                </c:pt>
                <c:pt idx="1">
                  <c:v>135</c:v>
                </c:pt>
                <c:pt idx="2">
                  <c:v>195</c:v>
                </c:pt>
                <c:pt idx="3">
                  <c:v>390</c:v>
                </c:pt>
                <c:pt idx="4">
                  <c:v>375</c:v>
                </c:pt>
                <c:pt idx="5">
                  <c:v>295</c:v>
                </c:pt>
                <c:pt idx="6">
                  <c:v>250</c:v>
                </c:pt>
                <c:pt idx="7">
                  <c:v>495</c:v>
                </c:pt>
                <c:pt idx="8">
                  <c:v>560</c:v>
                </c:pt>
                <c:pt idx="9">
                  <c:v>675</c:v>
                </c:pt>
                <c:pt idx="10">
                  <c:v>800</c:v>
                </c:pt>
                <c:pt idx="11">
                  <c:v>725</c:v>
                </c:pt>
              </c:numCache>
            </c:numRef>
          </c:val>
          <c:smooth val="0"/>
          <c:extLst>
            <c:ext xmlns:c16="http://schemas.microsoft.com/office/drawing/2014/chart" uri="{C3380CC4-5D6E-409C-BE32-E72D297353CC}">
              <c16:uniqueId val="{00000005-8926-49FA-9C56-1E046CD971C2}"/>
            </c:ext>
          </c:extLst>
        </c:ser>
        <c:ser>
          <c:idx val="2"/>
          <c:order val="2"/>
          <c:tx>
            <c:strRef>
              <c:f>'Moving Average'!$C$5</c:f>
              <c:strCache>
                <c:ptCount val="1"/>
                <c:pt idx="0">
                  <c:v>Interval = 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'Moving Average'!$D$5:$O$5</c:f>
              <c:numCache>
                <c:formatCode>General</c:formatCode>
                <c:ptCount val="12"/>
                <c:pt idx="0">
                  <c:v>#N/A</c:v>
                </c:pt>
                <c:pt idx="1">
                  <c:v>#N/A</c:v>
                </c:pt>
                <c:pt idx="2">
                  <c:v>#N/A</c:v>
                </c:pt>
                <c:pt idx="3">
                  <c:v>262.5</c:v>
                </c:pt>
                <c:pt idx="4">
                  <c:v>285</c:v>
                </c:pt>
                <c:pt idx="5">
                  <c:v>342.5</c:v>
                </c:pt>
                <c:pt idx="6">
                  <c:v>312.5</c:v>
                </c:pt>
                <c:pt idx="7">
                  <c:v>395</c:v>
                </c:pt>
                <c:pt idx="8">
                  <c:v>405</c:v>
                </c:pt>
                <c:pt idx="9">
                  <c:v>585</c:v>
                </c:pt>
                <c:pt idx="10">
                  <c:v>680</c:v>
                </c:pt>
                <c:pt idx="11">
                  <c:v>700</c:v>
                </c:pt>
              </c:numCache>
            </c:numRef>
          </c:val>
          <c:smooth val="0"/>
          <c:extLst>
            <c:ext xmlns:c16="http://schemas.microsoft.com/office/drawing/2014/chart" uri="{C3380CC4-5D6E-409C-BE32-E72D297353CC}">
              <c16:uniqueId val="{00000006-8926-49FA-9C56-1E046CD971C2}"/>
            </c:ext>
          </c:extLst>
        </c:ser>
        <c:ser>
          <c:idx val="3"/>
          <c:order val="3"/>
          <c:tx>
            <c:strRef>
              <c:f>'Moving Average'!$C$6</c:f>
              <c:strCache>
                <c:ptCount val="1"/>
                <c:pt idx="0">
                  <c:v>Interval = 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'Moving Average'!$D$6:$O$6</c:f>
              <c:numCache>
                <c:formatCode>General</c:formatCode>
                <c:ptCount val="12"/>
                <c:pt idx="0">
                  <c:v>#N/A</c:v>
                </c:pt>
                <c:pt idx="1">
                  <c:v>#N/A</c:v>
                </c:pt>
                <c:pt idx="2">
                  <c:v>#N/A</c:v>
                </c:pt>
                <c:pt idx="3">
                  <c:v>#N/A</c:v>
                </c:pt>
                <c:pt idx="4">
                  <c:v>#N/A</c:v>
                </c:pt>
                <c:pt idx="5">
                  <c:v>273.33333333333331</c:v>
                </c:pt>
                <c:pt idx="6">
                  <c:v>273.33333333333331</c:v>
                </c:pt>
                <c:pt idx="7">
                  <c:v>393.33333333333331</c:v>
                </c:pt>
                <c:pt idx="8">
                  <c:v>395</c:v>
                </c:pt>
                <c:pt idx="9">
                  <c:v>488.33333333333331</c:v>
                </c:pt>
                <c:pt idx="10">
                  <c:v>536.66666666666663</c:v>
                </c:pt>
                <c:pt idx="11">
                  <c:v>631.66666666666663</c:v>
                </c:pt>
              </c:numCache>
            </c:numRef>
          </c:val>
          <c:smooth val="0"/>
          <c:extLst>
            <c:ext xmlns:c16="http://schemas.microsoft.com/office/drawing/2014/chart" uri="{C3380CC4-5D6E-409C-BE32-E72D297353CC}">
              <c16:uniqueId val="{00000007-8926-49FA-9C56-1E046CD971C2}"/>
            </c:ext>
          </c:extLst>
        </c:ser>
        <c:dLbls>
          <c:showLegendKey val="0"/>
          <c:showVal val="0"/>
          <c:showCatName val="0"/>
          <c:showSerName val="0"/>
          <c:showPercent val="0"/>
          <c:showBubbleSize val="0"/>
        </c:dLbls>
        <c:marker val="1"/>
        <c:smooth val="0"/>
        <c:axId val="303854624"/>
        <c:axId val="303852544"/>
      </c:lineChart>
      <c:catAx>
        <c:axId val="3038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52544"/>
        <c:crosses val="autoZero"/>
        <c:auto val="1"/>
        <c:lblAlgn val="ctr"/>
        <c:lblOffset val="100"/>
        <c:noMultiLvlLbl val="0"/>
      </c:catAx>
      <c:valAx>
        <c:axId val="30385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5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'Exp Smoothing'!$C$2</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 Smoothing'!$D$2:$O$2</c:f>
              <c:numCache>
                <c:formatCode>General</c:formatCode>
                <c:ptCount val="12"/>
                <c:pt idx="0">
                  <c:v>120</c:v>
                </c:pt>
                <c:pt idx="1">
                  <c:v>150</c:v>
                </c:pt>
                <c:pt idx="2">
                  <c:v>240</c:v>
                </c:pt>
                <c:pt idx="3">
                  <c:v>540</c:v>
                </c:pt>
                <c:pt idx="4">
                  <c:v>210</c:v>
                </c:pt>
                <c:pt idx="5">
                  <c:v>380</c:v>
                </c:pt>
                <c:pt idx="6">
                  <c:v>120</c:v>
                </c:pt>
                <c:pt idx="7">
                  <c:v>870</c:v>
                </c:pt>
                <c:pt idx="8">
                  <c:v>250</c:v>
                </c:pt>
                <c:pt idx="9">
                  <c:v>1100</c:v>
                </c:pt>
                <c:pt idx="10">
                  <c:v>500</c:v>
                </c:pt>
                <c:pt idx="11">
                  <c:v>950</c:v>
                </c:pt>
              </c:numCache>
            </c:numRef>
          </c:val>
          <c:smooth val="0"/>
          <c:extLst>
            <c:ext xmlns:c16="http://schemas.microsoft.com/office/drawing/2014/chart" uri="{C3380CC4-5D6E-409C-BE32-E72D297353CC}">
              <c16:uniqueId val="{00000001-F97D-4869-95AB-E3E0741CC288}"/>
            </c:ext>
          </c:extLst>
        </c:ser>
        <c:ser>
          <c:idx val="2"/>
          <c:order val="2"/>
          <c:tx>
            <c:strRef>
              <c:f>'Exp Smoothing'!$C$3</c:f>
              <c:strCache>
                <c:ptCount val="1"/>
                <c:pt idx="0">
                  <c:v>Alpha=0.1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'Exp Smoothing'!$D$3:$O$3</c:f>
              <c:numCache>
                <c:formatCode>General</c:formatCode>
                <c:ptCount val="12"/>
                <c:pt idx="0">
                  <c:v>#N/A</c:v>
                </c:pt>
                <c:pt idx="1">
                  <c:v>120</c:v>
                </c:pt>
                <c:pt idx="2">
                  <c:v>123</c:v>
                </c:pt>
                <c:pt idx="3">
                  <c:v>134.69999999999999</c:v>
                </c:pt>
                <c:pt idx="4">
                  <c:v>175.23</c:v>
                </c:pt>
                <c:pt idx="5">
                  <c:v>178.70699999999999</c:v>
                </c:pt>
                <c:pt idx="6">
                  <c:v>198.83629999999999</c:v>
                </c:pt>
                <c:pt idx="7">
                  <c:v>190.95267000000001</c:v>
                </c:pt>
                <c:pt idx="8">
                  <c:v>258.85740299999998</c:v>
                </c:pt>
                <c:pt idx="9">
                  <c:v>257.97166270000002</c:v>
                </c:pt>
                <c:pt idx="10">
                  <c:v>342.17449643000003</c:v>
                </c:pt>
                <c:pt idx="11">
                  <c:v>357.95704678700002</c:v>
                </c:pt>
              </c:numCache>
            </c:numRef>
          </c:val>
          <c:smooth val="0"/>
          <c:extLst>
            <c:ext xmlns:c16="http://schemas.microsoft.com/office/drawing/2014/chart" uri="{C3380CC4-5D6E-409C-BE32-E72D297353CC}">
              <c16:uniqueId val="{00000002-F97D-4869-95AB-E3E0741CC288}"/>
            </c:ext>
          </c:extLst>
        </c:ser>
        <c:ser>
          <c:idx val="3"/>
          <c:order val="3"/>
          <c:tx>
            <c:strRef>
              <c:f>'Exp Smoothing'!$C$4</c:f>
              <c:strCache>
                <c:ptCount val="1"/>
                <c:pt idx="0">
                  <c:v>Alpha=0.3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'Exp Smoothing'!$D$4:$O$4</c:f>
              <c:numCache>
                <c:formatCode>General</c:formatCode>
                <c:ptCount val="12"/>
                <c:pt idx="0">
                  <c:v>#N/A</c:v>
                </c:pt>
                <c:pt idx="1">
                  <c:v>120</c:v>
                </c:pt>
                <c:pt idx="2">
                  <c:v>129</c:v>
                </c:pt>
                <c:pt idx="3">
                  <c:v>162.30000000000001</c:v>
                </c:pt>
                <c:pt idx="4">
                  <c:v>275.61</c:v>
                </c:pt>
                <c:pt idx="5">
                  <c:v>255.92699999999999</c:v>
                </c:pt>
                <c:pt idx="6">
                  <c:v>293.14889999999997</c:v>
                </c:pt>
                <c:pt idx="7">
                  <c:v>241.20422999999997</c:v>
                </c:pt>
                <c:pt idx="8">
                  <c:v>429.84296099999995</c:v>
                </c:pt>
                <c:pt idx="9">
                  <c:v>375.89007269999996</c:v>
                </c:pt>
                <c:pt idx="10">
                  <c:v>593.12305088999994</c:v>
                </c:pt>
                <c:pt idx="11">
                  <c:v>565.18613562299993</c:v>
                </c:pt>
              </c:numCache>
            </c:numRef>
          </c:val>
          <c:smooth val="0"/>
          <c:extLst>
            <c:ext xmlns:c16="http://schemas.microsoft.com/office/drawing/2014/chart" uri="{C3380CC4-5D6E-409C-BE32-E72D297353CC}">
              <c16:uniqueId val="{00000003-F97D-4869-95AB-E3E0741CC288}"/>
            </c:ext>
          </c:extLst>
        </c:ser>
        <c:ser>
          <c:idx val="4"/>
          <c:order val="4"/>
          <c:tx>
            <c:strRef>
              <c:f>'Exp Smoothing'!$C$5</c:f>
              <c:strCache>
                <c:ptCount val="1"/>
                <c:pt idx="0">
                  <c:v>Alpha=0.8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'Exp Smoothing'!$D$5:$O$5</c:f>
              <c:numCache>
                <c:formatCode>General</c:formatCode>
                <c:ptCount val="12"/>
                <c:pt idx="0">
                  <c:v>#N/A</c:v>
                </c:pt>
                <c:pt idx="1">
                  <c:v>120</c:v>
                </c:pt>
                <c:pt idx="2">
                  <c:v>144</c:v>
                </c:pt>
                <c:pt idx="3">
                  <c:v>220.8</c:v>
                </c:pt>
                <c:pt idx="4">
                  <c:v>476.16</c:v>
                </c:pt>
                <c:pt idx="5">
                  <c:v>263.23200000000003</c:v>
                </c:pt>
                <c:pt idx="6">
                  <c:v>356.64640000000003</c:v>
                </c:pt>
                <c:pt idx="7">
                  <c:v>167.32928000000001</c:v>
                </c:pt>
                <c:pt idx="8">
                  <c:v>729.46585600000003</c:v>
                </c:pt>
                <c:pt idx="9">
                  <c:v>345.89317119999998</c:v>
                </c:pt>
                <c:pt idx="10">
                  <c:v>949.17863423999995</c:v>
                </c:pt>
                <c:pt idx="11">
                  <c:v>589.83572684800004</c:v>
                </c:pt>
              </c:numCache>
            </c:numRef>
          </c:val>
          <c:smooth val="0"/>
          <c:extLst>
            <c:ext xmlns:c16="http://schemas.microsoft.com/office/drawing/2014/chart" uri="{C3380CC4-5D6E-409C-BE32-E72D297353CC}">
              <c16:uniqueId val="{00000004-F97D-4869-95AB-E3E0741CC288}"/>
            </c:ext>
          </c:extLst>
        </c:ser>
        <c:dLbls>
          <c:showLegendKey val="0"/>
          <c:showVal val="0"/>
          <c:showCatName val="0"/>
          <c:showSerName val="0"/>
          <c:showPercent val="0"/>
          <c:showBubbleSize val="0"/>
        </c:dLbls>
        <c:marker val="1"/>
        <c:smooth val="0"/>
        <c:axId val="433729727"/>
        <c:axId val="433727231"/>
        <c:extLst>
          <c:ext xmlns:c15="http://schemas.microsoft.com/office/drawing/2012/chart" uri="{02D57815-91ED-43cb-92C2-25804820EDAC}">
            <c15:filteredLineSeries>
              <c15:ser>
                <c:idx val="0"/>
                <c:order val="0"/>
                <c:tx>
                  <c:strRef>
                    <c:extLst>
                      <c:ext uri="{02D57815-91ED-43cb-92C2-25804820EDAC}">
                        <c15:formulaRef>
                          <c15:sqref>'Exp Smoothing'!$C$1</c15:sqref>
                        </c15:formulaRef>
                      </c:ext>
                    </c:extLst>
                    <c:strCache>
                      <c:ptCount val="1"/>
                      <c:pt idx="0">
                        <c:v>Period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'Exp Smoothing'!$D$1:$O$1</c15:sqref>
                        </c15:formulaRef>
                      </c:ext>
                    </c:extLst>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val>
                <c:smooth val="0"/>
                <c:extLst>
                  <c:ext xmlns:c16="http://schemas.microsoft.com/office/drawing/2014/chart" uri="{C3380CC4-5D6E-409C-BE32-E72D297353CC}">
                    <c16:uniqueId val="{00000000-F97D-4869-95AB-E3E0741CC288}"/>
                  </c:ext>
                </c:extLst>
              </c15:ser>
            </c15:filteredLineSeries>
          </c:ext>
        </c:extLst>
      </c:lineChart>
      <c:catAx>
        <c:axId val="4337297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27231"/>
        <c:crosses val="autoZero"/>
        <c:auto val="1"/>
        <c:lblAlgn val="ctr"/>
        <c:lblOffset val="100"/>
        <c:noMultiLvlLbl val="0"/>
      </c:catAx>
      <c:valAx>
        <c:axId val="4337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29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1152525</xdr:colOff>
      <xdr:row>3</xdr:row>
      <xdr:rowOff>514350</xdr:rowOff>
    </xdr:to>
    <xdr:pic>
      <xdr:nvPicPr>
        <xdr:cNvPr id="2" name="Picture 1" descr="table attributes columnalign left end attributes row cell H subscript 0 colon space mu equals 500 space m g end cell row cell H subscript A colon space mu not equal to 500 space m g end cell end t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14425"/>
          <a:ext cx="115252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4667250</xdr:colOff>
      <xdr:row>6</xdr:row>
      <xdr:rowOff>66675</xdr:rowOff>
    </xdr:to>
    <xdr:pic>
      <xdr:nvPicPr>
        <xdr:cNvPr id="3" name="Picture 2" descr="table attributes columnalign left end attributes row cell z equals fraction numerator x with bar on top minus mu over denominator begin display style fraction numerator sigma over denominator square root of n end fraction end style end fraction end cell row cell x with bar on top equals s a m p l e space m e a n equals 499.3 space m g end cell row cell mu equals p o p u l a t i o n space m e a n equals 500 space m g end cell row cell sigma equals s a m p l e space s t a n d a r d space d e v i a t i o n equals 6 space m g end cell row cell n equals s a m p l e space s i z e equals 123 end cell row cell z equals fraction numerator x with bar on top minus mu over denominator begin display style fraction numerator sigma over denominator square root of n end fraction end style end fraction equals fraction numerator 499.3 minus 500 over denominator begin display style fraction numerator 6 over denominator square root of 125 end fraction end style end fraction equals fraction numerator negative 0.7 over denominator begin display style fraction numerator 6 over denominator square root of 125 end fraction end style end fraction equals fraction numerator negative 0.7 over denominator begin display style fraction numerator 6 over denominator 11.18 end fraction end style end fraction equals fraction numerator negative 0.7 over denominator 0.53667 end fraction equals negative 1.304 end cell end tabl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66950"/>
          <a:ext cx="4667250"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923925</xdr:colOff>
      <xdr:row>3</xdr:row>
      <xdr:rowOff>514350</xdr:rowOff>
    </xdr:to>
    <xdr:pic>
      <xdr:nvPicPr>
        <xdr:cNvPr id="4" name="Picture 3" descr="table attributes columnalign left end attributes row cell H subscript 0 colon space p equals 0.50 end cell row cell H subscript A colon space p less than 0.50 end cell end tabl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57775" y="1238250"/>
          <a:ext cx="92392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2581275</xdr:colOff>
      <xdr:row>5</xdr:row>
      <xdr:rowOff>1638300</xdr:rowOff>
    </xdr:to>
    <xdr:pic>
      <xdr:nvPicPr>
        <xdr:cNvPr id="5" name="Picture 4" descr="table attributes columnalign left end attributes row cell z equals fraction numerator p with hat on top minus p over denominator square root of begin display style fraction numerator p q over denominator n end fraction end style end root end fraction end cell row cell p with hat on top equals s a m p l e space p r o p o r t i o n space o f space s u c c e s s end cell row cell p equals p o p u l a t i o n space p r o p o r t i o n space o f space s u c c e s s end cell row cell q equals c o m p l e m e n t space o f space p end cell row cell n equals s a m p l e space s i z e end cell end tabl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57775" y="2543175"/>
          <a:ext cx="2581275"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5</xdr:col>
      <xdr:colOff>95250</xdr:colOff>
      <xdr:row>7</xdr:row>
      <xdr:rowOff>819150</xdr:rowOff>
    </xdr:to>
    <xdr:pic>
      <xdr:nvPicPr>
        <xdr:cNvPr id="6" name="Picture 5" descr="z equals fraction numerator p with hat on top minus p over denominator square root of begin display style fraction numerator p q over denominator n end fraction end style end root end fraction equals fraction numerator 0.45 minus 0.50 over denominator square root of begin display style fraction numerator left parenthesis 0.50 right parenthesis left parenthesis 0.50 right parenthesis over denominator 1000 end fraction end style end root end fraction equals fraction numerator negative 0.05 over denominator square root of begin display style fraction numerator 0.25 over denominator 1000 end fraction end style end root end fraction equals fraction numerator negative 0.05 over denominator square root of 0.00025 end root end fraction equals fraction numerator negative 0.05 over denominator 0.015811 end fraction equals negative 3.16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57775" y="5676900"/>
          <a:ext cx="53435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2</xdr:col>
      <xdr:colOff>342900</xdr:colOff>
      <xdr:row>19</xdr:row>
      <xdr:rowOff>142875</xdr:rowOff>
    </xdr:to>
    <xdr:pic>
      <xdr:nvPicPr>
        <xdr:cNvPr id="7" name="Picture 6" descr="File:5231-pvalue6.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57775" y="7200900"/>
          <a:ext cx="3762375"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8</xdr:row>
      <xdr:rowOff>19050</xdr:rowOff>
    </xdr:from>
    <xdr:to>
      <xdr:col>10</xdr:col>
      <xdr:colOff>9525</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xdr:row>
      <xdr:rowOff>161925</xdr:rowOff>
    </xdr:from>
    <xdr:to>
      <xdr:col>9</xdr:col>
      <xdr:colOff>323850</xdr:colOff>
      <xdr:row>21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5</xdr:row>
      <xdr:rowOff>171450</xdr:rowOff>
    </xdr:from>
    <xdr:to>
      <xdr:col>10</xdr:col>
      <xdr:colOff>295275</xdr:colOff>
      <xdr:row>20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2" sqref="E2"/>
    </sheetView>
  </sheetViews>
  <sheetFormatPr defaultRowHeight="15"/>
  <cols>
    <col min="1" max="2" width="9.140625" style="12"/>
    <col min="3" max="3" width="14.140625" style="12" customWidth="1"/>
    <col min="4" max="4" width="38.85546875" style="12" customWidth="1"/>
    <col min="5" max="5" width="18.28515625" style="12" customWidth="1"/>
    <col min="6" max="6" width="9.140625" style="12"/>
    <col min="7" max="7" width="11.5703125" style="12" bestFit="1" customWidth="1"/>
    <col min="8" max="8" width="12.28515625" style="12" bestFit="1" customWidth="1"/>
    <col min="9" max="16384" width="9.140625" style="12"/>
  </cols>
  <sheetData>
    <row r="1" spans="1:5">
      <c r="A1" s="11" t="s">
        <v>98</v>
      </c>
      <c r="B1" s="11"/>
      <c r="C1" s="11" t="s">
        <v>99</v>
      </c>
      <c r="D1" s="11" t="s">
        <v>100</v>
      </c>
      <c r="E1" s="11"/>
    </row>
    <row r="2" spans="1:5" ht="45">
      <c r="A2" s="12">
        <v>3</v>
      </c>
      <c r="C2" s="12">
        <f>_xlfn.Z.TEST(A2:A11,4)</f>
        <v>9.0574196851363808E-2</v>
      </c>
      <c r="D2" s="12" t="s">
        <v>101</v>
      </c>
      <c r="E2" s="12">
        <f>_xlfn.NORM.DIST(4,AVERAGE(A2:A11),STDEV(A2:A11)/SQRT(COUNT(A2:A11)),TRUE)</f>
        <v>9.0574196851363739E-2</v>
      </c>
    </row>
    <row r="3" spans="1:5" ht="45">
      <c r="A3" s="12">
        <v>6</v>
      </c>
      <c r="C3" s="12">
        <f>2*MIN(_xlfn.Z.TEST(A2:A11,4),1-_xlfn.Z.TEST(A2:A11,4))</f>
        <v>0.18114839370272762</v>
      </c>
      <c r="D3" s="12" t="s">
        <v>102</v>
      </c>
    </row>
    <row r="4" spans="1:5" ht="45">
      <c r="A4" s="12">
        <v>7</v>
      </c>
      <c r="C4" s="12">
        <f>_xlfn.Z.TEST(A2:A11,6)</f>
        <v>0.86304338912953005</v>
      </c>
      <c r="D4" s="12" t="s">
        <v>103</v>
      </c>
    </row>
    <row r="5" spans="1:5" ht="45">
      <c r="A5" s="12">
        <v>8</v>
      </c>
      <c r="C5" s="12">
        <f>2 * MIN(_xlfn.Z.TEST(A2:A11,6), 1 - _xlfn.Z.TEST(A2:A11,6))</f>
        <v>0.27391322174093991</v>
      </c>
      <c r="D5" s="12" t="s">
        <v>104</v>
      </c>
    </row>
    <row r="6" spans="1:5">
      <c r="A6" s="12">
        <v>6</v>
      </c>
    </row>
    <row r="7" spans="1:5">
      <c r="A7" s="12">
        <v>5</v>
      </c>
    </row>
    <row r="8" spans="1:5">
      <c r="A8" s="12">
        <v>4</v>
      </c>
    </row>
    <row r="9" spans="1:5">
      <c r="A9" s="12">
        <v>2</v>
      </c>
    </row>
    <row r="10" spans="1:5">
      <c r="A10" s="12">
        <v>1</v>
      </c>
    </row>
    <row r="11" spans="1:5">
      <c r="A11" s="12">
        <v>9</v>
      </c>
    </row>
  </sheetData>
  <pageMargins left="0.7" right="0.7" top="0.75" bottom="0.75" header="0.3" footer="0.3"/>
  <pageSetup orientation="portrait" r:id="rId1"/>
  <headerFooter>
    <oddFooter>&amp;C&amp;1#&amp;"Arial"&amp;7 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23" sqref="B23"/>
    </sheetView>
  </sheetViews>
  <sheetFormatPr defaultRowHeight="15"/>
  <cols>
    <col min="1" max="1" width="75.85546875" customWidth="1"/>
    <col min="2" max="2" width="51.28515625" customWidth="1"/>
    <col min="6" max="6" width="23.140625" customWidth="1"/>
    <col min="8" max="8" width="14.140625" customWidth="1"/>
  </cols>
  <sheetData>
    <row r="1" spans="1:8" ht="21.75">
      <c r="A1" s="13" t="s">
        <v>109</v>
      </c>
      <c r="B1" s="13" t="s">
        <v>110</v>
      </c>
    </row>
    <row r="2" spans="1:8" ht="60">
      <c r="A2" s="4" t="s">
        <v>105</v>
      </c>
      <c r="B2" s="4" t="s">
        <v>111</v>
      </c>
    </row>
    <row r="3" spans="1:8" ht="15.75" thickBot="1">
      <c r="A3" s="3"/>
    </row>
    <row r="4" spans="1:8" ht="42.75" customHeight="1">
      <c r="F4" s="7"/>
      <c r="G4" s="7"/>
      <c r="H4" s="7"/>
    </row>
    <row r="5" spans="1:8" ht="60">
      <c r="A5" s="4" t="s">
        <v>106</v>
      </c>
      <c r="B5" s="4" t="s">
        <v>112</v>
      </c>
      <c r="F5" s="5"/>
      <c r="G5" s="5"/>
      <c r="H5" s="5"/>
    </row>
    <row r="6" spans="1:8" ht="174.75" customHeight="1">
      <c r="F6" s="5"/>
      <c r="G6" s="5"/>
      <c r="H6" s="5"/>
    </row>
    <row r="7" spans="1:8" ht="72">
      <c r="A7" s="4" t="s">
        <v>107</v>
      </c>
      <c r="B7" s="4" t="s">
        <v>113</v>
      </c>
      <c r="F7" s="5"/>
      <c r="G7" s="5"/>
      <c r="H7" s="5"/>
    </row>
    <row r="8" spans="1:8" ht="84">
      <c r="A8" s="4" t="s">
        <v>108</v>
      </c>
      <c r="F8" s="5"/>
      <c r="G8" s="5"/>
      <c r="H8" s="5"/>
    </row>
    <row r="9" spans="1:8" ht="36">
      <c r="A9">
        <f>_xlfn.NORM.DIST(499.3,500,6/SQRT(125),TRUE)</f>
        <v>9.6053220433974726E-2</v>
      </c>
      <c r="B9" s="4" t="s">
        <v>114</v>
      </c>
      <c r="F9" s="5"/>
      <c r="G9" s="5"/>
      <c r="H9" s="5"/>
    </row>
    <row r="10" spans="1:8">
      <c r="F10" s="5"/>
      <c r="G10" s="5"/>
      <c r="H10" s="5"/>
    </row>
    <row r="11" spans="1:8">
      <c r="F11" s="5"/>
      <c r="G11" s="5"/>
      <c r="H11" s="5"/>
    </row>
    <row r="12" spans="1:8">
      <c r="A12" s="8"/>
      <c r="F12" s="5"/>
      <c r="G12" s="5"/>
      <c r="H12" s="5"/>
    </row>
    <row r="13" spans="1:8">
      <c r="A13" s="8"/>
      <c r="F13" s="5"/>
      <c r="G13" s="5"/>
      <c r="H13" s="5"/>
    </row>
    <row r="14" spans="1:8" ht="15.75" thickBot="1">
      <c r="F14" s="6"/>
      <c r="G14" s="6"/>
      <c r="H14" s="6"/>
    </row>
    <row r="15" spans="1:8">
      <c r="A15" s="8"/>
    </row>
    <row r="22" spans="2:2" ht="60">
      <c r="B22" s="4" t="s">
        <v>115</v>
      </c>
    </row>
    <row r="23" spans="2:2" ht="96">
      <c r="B23" s="4" t="s">
        <v>116</v>
      </c>
    </row>
  </sheetData>
  <pageMargins left="0.7" right="0.7" top="0.75" bottom="0.75" header="0.3" footer="0.3"/>
  <pageSetup orientation="portrait" r:id="rId1"/>
  <headerFooter>
    <oddFooter>&amp;C&amp;1#&amp;"Arial"&amp;7 Sensitivity: Internal &amp;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opLeftCell="A50" workbookViewId="0">
      <selection activeCell="B67" sqref="B67"/>
    </sheetView>
  </sheetViews>
  <sheetFormatPr defaultRowHeight="15"/>
  <cols>
    <col min="1" max="1" width="71" customWidth="1"/>
    <col min="2" max="2" width="52" customWidth="1"/>
    <col min="6" max="6" width="23.140625" customWidth="1"/>
    <col min="8" max="8" width="14.140625" customWidth="1"/>
    <col min="11" max="11" width="56" customWidth="1"/>
  </cols>
  <sheetData>
    <row r="1" spans="1:11" ht="72">
      <c r="A1" s="1" t="s">
        <v>19</v>
      </c>
      <c r="C1" t="s">
        <v>5</v>
      </c>
      <c r="D1" t="s">
        <v>6</v>
      </c>
      <c r="F1" t="s">
        <v>23</v>
      </c>
      <c r="K1" s="4" t="s">
        <v>117</v>
      </c>
    </row>
    <row r="2" spans="1:11" ht="15.75" thickBot="1">
      <c r="A2" s="3"/>
      <c r="C2">
        <v>26</v>
      </c>
      <c r="D2">
        <v>23</v>
      </c>
    </row>
    <row r="3" spans="1:11" ht="36">
      <c r="A3" s="4" t="s">
        <v>20</v>
      </c>
      <c r="C3">
        <v>25</v>
      </c>
      <c r="D3">
        <v>30</v>
      </c>
      <c r="F3" s="7"/>
      <c r="G3" s="7" t="s">
        <v>8</v>
      </c>
      <c r="H3" s="7" t="s">
        <v>9</v>
      </c>
    </row>
    <row r="4" spans="1:11" ht="24">
      <c r="A4" s="4" t="s">
        <v>2</v>
      </c>
      <c r="C4">
        <v>43</v>
      </c>
      <c r="D4">
        <v>18</v>
      </c>
      <c r="F4" s="5" t="s">
        <v>10</v>
      </c>
      <c r="G4" s="5">
        <v>33</v>
      </c>
      <c r="H4" s="5">
        <v>24.8</v>
      </c>
    </row>
    <row r="5" spans="1:11">
      <c r="A5" s="4" t="s">
        <v>21</v>
      </c>
      <c r="C5">
        <v>34</v>
      </c>
      <c r="D5">
        <v>25</v>
      </c>
      <c r="F5" s="5" t="s">
        <v>11</v>
      </c>
      <c r="G5" s="5">
        <v>160</v>
      </c>
      <c r="H5" s="5">
        <v>21.700000000000045</v>
      </c>
    </row>
    <row r="6" spans="1:11">
      <c r="A6" s="4" t="s">
        <v>22</v>
      </c>
      <c r="C6">
        <v>18</v>
      </c>
      <c r="D6">
        <v>28</v>
      </c>
      <c r="F6" s="5" t="s">
        <v>12</v>
      </c>
      <c r="G6" s="5">
        <v>6</v>
      </c>
      <c r="H6" s="5">
        <v>5</v>
      </c>
    </row>
    <row r="7" spans="1:11">
      <c r="C7">
        <v>52</v>
      </c>
      <c r="F7" s="5" t="s">
        <v>24</v>
      </c>
      <c r="G7" s="5">
        <v>0</v>
      </c>
      <c r="H7" s="5"/>
    </row>
    <row r="8" spans="1:11">
      <c r="F8" s="5" t="s">
        <v>13</v>
      </c>
      <c r="G8" s="5">
        <v>7</v>
      </c>
      <c r="H8" s="5"/>
    </row>
    <row r="9" spans="1:11">
      <c r="F9" s="5" t="s">
        <v>25</v>
      </c>
      <c r="G9" s="5">
        <v>1.4726051404930285</v>
      </c>
      <c r="H9" s="5"/>
    </row>
    <row r="10" spans="1:11">
      <c r="F10" s="5" t="s">
        <v>26</v>
      </c>
      <c r="G10" s="5">
        <v>9.217020234847606E-2</v>
      </c>
      <c r="H10" s="5"/>
    </row>
    <row r="11" spans="1:11">
      <c r="A11" s="8"/>
      <c r="F11" s="5" t="s">
        <v>27</v>
      </c>
      <c r="G11" s="5">
        <v>1.8945786050900073</v>
      </c>
      <c r="H11" s="5"/>
    </row>
    <row r="12" spans="1:11">
      <c r="A12" s="8"/>
      <c r="F12" s="5" t="s">
        <v>28</v>
      </c>
      <c r="G12" s="5">
        <v>0.18434040469695212</v>
      </c>
      <c r="H12" s="5"/>
    </row>
    <row r="13" spans="1:11" ht="15.75" thickBot="1">
      <c r="F13" s="6" t="s">
        <v>29</v>
      </c>
      <c r="G13" s="6">
        <v>2.3646242515927849</v>
      </c>
      <c r="H13" s="6"/>
    </row>
    <row r="14" spans="1:11" ht="72">
      <c r="A14" s="8" t="s">
        <v>30</v>
      </c>
    </row>
    <row r="17" spans="1:6">
      <c r="A17" t="s">
        <v>118</v>
      </c>
    </row>
    <row r="18" spans="1:6" ht="58.5" customHeight="1">
      <c r="A18" s="8" t="s">
        <v>119</v>
      </c>
    </row>
    <row r="20" spans="1:6" ht="252">
      <c r="A20" s="8" t="s">
        <v>120</v>
      </c>
    </row>
    <row r="21" spans="1:6" ht="24.75" thickBot="1">
      <c r="A21" s="8" t="s">
        <v>121</v>
      </c>
    </row>
    <row r="22" spans="1:6" ht="48.75" thickBot="1">
      <c r="A22" s="15" t="s">
        <v>122</v>
      </c>
      <c r="B22" s="16" t="s">
        <v>123</v>
      </c>
    </row>
    <row r="23" spans="1:6" ht="15.75" thickBot="1">
      <c r="A23" s="17" t="s">
        <v>124</v>
      </c>
      <c r="B23" s="18" t="s">
        <v>125</v>
      </c>
    </row>
    <row r="24" spans="1:6" ht="24.75" thickBot="1">
      <c r="A24" s="19" t="s">
        <v>126</v>
      </c>
      <c r="B24" s="20" t="s">
        <v>127</v>
      </c>
    </row>
    <row r="26" spans="1:6" ht="48">
      <c r="A26" s="8" t="s">
        <v>128</v>
      </c>
      <c r="C26" t="s">
        <v>129</v>
      </c>
      <c r="D26" t="s">
        <v>130</v>
      </c>
      <c r="E26" t="s">
        <v>131</v>
      </c>
      <c r="F26" t="s">
        <v>132</v>
      </c>
    </row>
    <row r="27" spans="1:6">
      <c r="C27">
        <v>1</v>
      </c>
      <c r="D27">
        <v>210</v>
      </c>
      <c r="E27">
        <v>197</v>
      </c>
      <c r="F27">
        <f>D27-E27</f>
        <v>13</v>
      </c>
    </row>
    <row r="28" spans="1:6">
      <c r="C28">
        <v>2</v>
      </c>
      <c r="D28">
        <v>205</v>
      </c>
      <c r="E28">
        <v>195</v>
      </c>
      <c r="F28">
        <f t="shared" ref="F28:F41" si="0">D28-E28</f>
        <v>10</v>
      </c>
    </row>
    <row r="29" spans="1:6">
      <c r="C29">
        <v>3</v>
      </c>
      <c r="D29">
        <v>193</v>
      </c>
      <c r="E29">
        <v>191</v>
      </c>
      <c r="F29">
        <f t="shared" si="0"/>
        <v>2</v>
      </c>
    </row>
    <row r="30" spans="1:6">
      <c r="C30">
        <v>4</v>
      </c>
      <c r="D30">
        <v>182</v>
      </c>
      <c r="E30">
        <v>174</v>
      </c>
      <c r="F30">
        <f t="shared" si="0"/>
        <v>8</v>
      </c>
    </row>
    <row r="31" spans="1:6">
      <c r="C31">
        <v>5</v>
      </c>
      <c r="D31">
        <v>259</v>
      </c>
      <c r="E31">
        <v>236</v>
      </c>
      <c r="F31">
        <f t="shared" si="0"/>
        <v>23</v>
      </c>
    </row>
    <row r="32" spans="1:6">
      <c r="C32">
        <v>6</v>
      </c>
      <c r="D32">
        <v>239</v>
      </c>
      <c r="E32">
        <v>226</v>
      </c>
      <c r="F32">
        <f t="shared" si="0"/>
        <v>13</v>
      </c>
    </row>
    <row r="33" spans="1:6">
      <c r="C33">
        <v>7</v>
      </c>
      <c r="D33">
        <v>164</v>
      </c>
      <c r="E33">
        <v>157</v>
      </c>
      <c r="F33">
        <f t="shared" si="0"/>
        <v>7</v>
      </c>
    </row>
    <row r="34" spans="1:6">
      <c r="C34">
        <v>8</v>
      </c>
      <c r="D34">
        <v>197</v>
      </c>
      <c r="E34">
        <v>196</v>
      </c>
      <c r="F34">
        <f t="shared" si="0"/>
        <v>1</v>
      </c>
    </row>
    <row r="35" spans="1:6">
      <c r="C35">
        <v>9</v>
      </c>
      <c r="D35">
        <v>222</v>
      </c>
      <c r="E35">
        <v>201</v>
      </c>
      <c r="F35">
        <f t="shared" si="0"/>
        <v>21</v>
      </c>
    </row>
    <row r="36" spans="1:6">
      <c r="C36">
        <v>10</v>
      </c>
      <c r="D36">
        <v>211</v>
      </c>
      <c r="E36">
        <v>196</v>
      </c>
      <c r="F36">
        <f t="shared" si="0"/>
        <v>15</v>
      </c>
    </row>
    <row r="37" spans="1:6">
      <c r="C37">
        <v>11</v>
      </c>
      <c r="D37">
        <v>187</v>
      </c>
      <c r="E37">
        <v>181</v>
      </c>
      <c r="F37">
        <f t="shared" si="0"/>
        <v>6</v>
      </c>
    </row>
    <row r="38" spans="1:6">
      <c r="C38">
        <v>12</v>
      </c>
      <c r="D38">
        <v>175</v>
      </c>
      <c r="E38">
        <v>164</v>
      </c>
      <c r="F38">
        <f t="shared" si="0"/>
        <v>11</v>
      </c>
    </row>
    <row r="39" spans="1:6">
      <c r="C39">
        <v>13</v>
      </c>
      <c r="D39">
        <v>186</v>
      </c>
      <c r="E39">
        <v>181</v>
      </c>
      <c r="F39">
        <f t="shared" si="0"/>
        <v>5</v>
      </c>
    </row>
    <row r="40" spans="1:6">
      <c r="C40">
        <v>14</v>
      </c>
      <c r="D40">
        <v>243</v>
      </c>
      <c r="E40">
        <v>229</v>
      </c>
      <c r="F40">
        <f t="shared" si="0"/>
        <v>14</v>
      </c>
    </row>
    <row r="41" spans="1:6">
      <c r="C41">
        <v>15</v>
      </c>
      <c r="D41">
        <v>246</v>
      </c>
      <c r="E41">
        <v>231</v>
      </c>
      <c r="F41">
        <f t="shared" si="0"/>
        <v>15</v>
      </c>
    </row>
    <row r="43" spans="1:6">
      <c r="C43" t="s">
        <v>10</v>
      </c>
      <c r="F43">
        <f>AVERAGE(F27:F41)</f>
        <v>10.933333333333334</v>
      </c>
    </row>
    <row r="44" spans="1:6">
      <c r="C44" t="s">
        <v>133</v>
      </c>
      <c r="F44">
        <f>STDEV(F27:F41)</f>
        <v>6.3298235889056711</v>
      </c>
    </row>
    <row r="45" spans="1:6" ht="30">
      <c r="A45" s="14" t="s">
        <v>134</v>
      </c>
    </row>
    <row r="46" spans="1:6">
      <c r="A46" s="21" t="s">
        <v>135</v>
      </c>
      <c r="C46" t="s">
        <v>136</v>
      </c>
      <c r="D46" t="s">
        <v>138</v>
      </c>
      <c r="F46">
        <f>F44/SQRT(COUNT(F27:F41))</f>
        <v>1.634353422950835</v>
      </c>
    </row>
    <row r="47" spans="1:6">
      <c r="C47" t="s">
        <v>137</v>
      </c>
      <c r="D47" t="s">
        <v>139</v>
      </c>
      <c r="F47">
        <f>(F43-0)/F46</f>
        <v>6.6896995348736343</v>
      </c>
    </row>
    <row r="48" spans="1:6">
      <c r="C48" t="s">
        <v>140</v>
      </c>
      <c r="D48" t="s">
        <v>141</v>
      </c>
      <c r="F48">
        <f xml:space="preserve"> TINV(0.05,14)</f>
        <v>2.1447866879178044</v>
      </c>
    </row>
    <row r="49" spans="1:7" ht="45">
      <c r="A49" s="14" t="s">
        <v>142</v>
      </c>
    </row>
    <row r="51" spans="1:7">
      <c r="A51" t="s">
        <v>143</v>
      </c>
    </row>
    <row r="52" spans="1:7">
      <c r="A52" t="s">
        <v>144</v>
      </c>
      <c r="F52" s="22">
        <f>TTEST(D27:D41,E27:E41,2,1)</f>
        <v>1.0275656281484968E-5</v>
      </c>
      <c r="G52" t="s">
        <v>145</v>
      </c>
    </row>
    <row r="53" spans="1:7">
      <c r="A53" t="s">
        <v>146</v>
      </c>
    </row>
    <row r="54" spans="1:7">
      <c r="B54" t="s">
        <v>147</v>
      </c>
    </row>
    <row r="55" spans="1:7" ht="15.75" thickBot="1"/>
    <row r="56" spans="1:7">
      <c r="B56" s="7"/>
      <c r="C56" s="7" t="s">
        <v>8</v>
      </c>
      <c r="D56" s="7" t="s">
        <v>9</v>
      </c>
    </row>
    <row r="57" spans="1:7">
      <c r="B57" s="5" t="s">
        <v>10</v>
      </c>
      <c r="C57" s="5">
        <v>207.93333333333334</v>
      </c>
      <c r="D57" s="5">
        <v>197</v>
      </c>
    </row>
    <row r="58" spans="1:7">
      <c r="B58" s="5" t="s">
        <v>11</v>
      </c>
      <c r="C58" s="5">
        <v>815.78095238095352</v>
      </c>
      <c r="D58" s="5">
        <v>595</v>
      </c>
    </row>
    <row r="59" spans="1:7">
      <c r="B59" s="5" t="s">
        <v>12</v>
      </c>
      <c r="C59" s="5">
        <v>15</v>
      </c>
      <c r="D59" s="5">
        <v>15</v>
      </c>
    </row>
    <row r="60" spans="1:7">
      <c r="B60" s="5" t="s">
        <v>148</v>
      </c>
      <c r="C60" s="5">
        <v>0.98372040550231976</v>
      </c>
      <c r="D60" s="5"/>
    </row>
    <row r="61" spans="1:7">
      <c r="B61" s="5" t="s">
        <v>24</v>
      </c>
      <c r="C61" s="5">
        <v>0</v>
      </c>
      <c r="D61" s="5"/>
    </row>
    <row r="62" spans="1:7">
      <c r="B62" s="5" t="s">
        <v>13</v>
      </c>
      <c r="C62" s="5">
        <v>14</v>
      </c>
      <c r="D62" s="5"/>
    </row>
    <row r="63" spans="1:7">
      <c r="B63" s="5" t="s">
        <v>25</v>
      </c>
      <c r="C63" s="5">
        <v>6.6896995348736343</v>
      </c>
      <c r="D63" s="5"/>
    </row>
    <row r="64" spans="1:7">
      <c r="B64" s="5" t="s">
        <v>26</v>
      </c>
      <c r="C64" s="5">
        <v>5.1378281407427083E-6</v>
      </c>
      <c r="D64" s="5"/>
    </row>
    <row r="65" spans="2:4">
      <c r="B65" s="5" t="s">
        <v>27</v>
      </c>
      <c r="C65" s="5">
        <v>1.7613101357748921</v>
      </c>
      <c r="D65" s="5"/>
    </row>
    <row r="66" spans="2:4">
      <c r="B66" s="5" t="s">
        <v>28</v>
      </c>
      <c r="C66" s="5">
        <v>1.0275656281485417E-5</v>
      </c>
      <c r="D66" s="5"/>
    </row>
    <row r="67" spans="2:4" ht="15.75" thickBot="1">
      <c r="B67" s="6" t="s">
        <v>29</v>
      </c>
      <c r="C67" s="6">
        <v>2.1447866879178044</v>
      </c>
      <c r="D67" s="6"/>
    </row>
  </sheetData>
  <pageMargins left="0.7" right="0.7" top="0.75" bottom="0.75" header="0.3" footer="0.3"/>
  <pageSetup orientation="portrait"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sqref="A1:A1048576"/>
    </sheetView>
  </sheetViews>
  <sheetFormatPr defaultRowHeight="15"/>
  <cols>
    <col min="1" max="1" width="58.85546875" customWidth="1"/>
    <col min="6" max="6" width="23" customWidth="1"/>
  </cols>
  <sheetData>
    <row r="1" spans="1:8" ht="38.25">
      <c r="A1" s="1" t="s">
        <v>0</v>
      </c>
      <c r="C1" t="s">
        <v>5</v>
      </c>
      <c r="D1" t="s">
        <v>6</v>
      </c>
      <c r="F1" t="s">
        <v>7</v>
      </c>
    </row>
    <row r="2" spans="1:8" ht="15.75" thickBot="1">
      <c r="A2" s="3"/>
      <c r="C2">
        <v>26</v>
      </c>
      <c r="D2">
        <v>23</v>
      </c>
    </row>
    <row r="3" spans="1:8" ht="36">
      <c r="A3" s="4" t="s">
        <v>1</v>
      </c>
      <c r="C3">
        <v>25</v>
      </c>
      <c r="D3">
        <v>30</v>
      </c>
      <c r="F3" s="7"/>
      <c r="G3" s="7" t="s">
        <v>8</v>
      </c>
      <c r="H3" s="7" t="s">
        <v>9</v>
      </c>
    </row>
    <row r="4" spans="1:8" ht="24">
      <c r="A4" s="4" t="s">
        <v>2</v>
      </c>
      <c r="C4">
        <v>43</v>
      </c>
      <c r="D4">
        <v>18</v>
      </c>
      <c r="F4" s="5" t="s">
        <v>10</v>
      </c>
      <c r="G4" s="5">
        <v>33</v>
      </c>
      <c r="H4" s="5">
        <v>24.8</v>
      </c>
    </row>
    <row r="5" spans="1:8">
      <c r="A5" s="4" t="s">
        <v>3</v>
      </c>
      <c r="C5">
        <v>34</v>
      </c>
      <c r="D5">
        <v>25</v>
      </c>
      <c r="F5" s="5" t="s">
        <v>11</v>
      </c>
      <c r="G5" s="5">
        <v>160</v>
      </c>
      <c r="H5" s="5">
        <v>21.700000000000045</v>
      </c>
    </row>
    <row r="6" spans="1:8">
      <c r="A6" s="4" t="s">
        <v>4</v>
      </c>
      <c r="C6">
        <v>18</v>
      </c>
      <c r="D6">
        <v>28</v>
      </c>
      <c r="F6" s="5" t="s">
        <v>12</v>
      </c>
      <c r="G6" s="5">
        <v>6</v>
      </c>
      <c r="H6" s="5">
        <v>5</v>
      </c>
    </row>
    <row r="7" spans="1:8">
      <c r="C7">
        <v>52</v>
      </c>
      <c r="F7" s="5" t="s">
        <v>13</v>
      </c>
      <c r="G7" s="5">
        <v>5</v>
      </c>
      <c r="H7" s="5">
        <v>4</v>
      </c>
    </row>
    <row r="8" spans="1:8">
      <c r="F8" s="5" t="s">
        <v>14</v>
      </c>
      <c r="G8" s="5">
        <v>7.3732718894009066</v>
      </c>
      <c r="H8" s="5"/>
    </row>
    <row r="9" spans="1:8">
      <c r="F9" s="5" t="s">
        <v>15</v>
      </c>
      <c r="G9" s="5">
        <v>3.7888376133341582E-2</v>
      </c>
      <c r="H9" s="5"/>
    </row>
    <row r="10" spans="1:8" ht="15.75" thickBot="1">
      <c r="F10" s="6" t="s">
        <v>16</v>
      </c>
      <c r="G10" s="6">
        <v>6.2560565021608845</v>
      </c>
      <c r="H10" s="6"/>
    </row>
    <row r="11" spans="1:8" ht="48">
      <c r="A11" s="8" t="s">
        <v>17</v>
      </c>
    </row>
    <row r="12" spans="1:8" ht="36">
      <c r="A12" s="8" t="s">
        <v>18</v>
      </c>
    </row>
  </sheetData>
  <pageMargins left="0.7" right="0.7" top="0.75" bottom="0.75" header="0.3" footer="0.3"/>
  <pageSetup orientation="portrait"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8"/>
  <sheetViews>
    <sheetView tabSelected="1" workbookViewId="0"/>
  </sheetViews>
  <sheetFormatPr defaultRowHeight="15"/>
  <cols>
    <col min="1" max="1" width="58.85546875" customWidth="1"/>
    <col min="7" max="7" width="23.140625" customWidth="1"/>
    <col min="9" max="9" width="14.140625" customWidth="1"/>
  </cols>
  <sheetData>
    <row r="1" spans="1:13" ht="38.25">
      <c r="A1" s="1" t="s">
        <v>31</v>
      </c>
      <c r="C1" t="s">
        <v>36</v>
      </c>
      <c r="D1" t="s">
        <v>37</v>
      </c>
      <c r="E1" t="s">
        <v>38</v>
      </c>
      <c r="G1" t="s">
        <v>39</v>
      </c>
    </row>
    <row r="2" spans="1:13">
      <c r="A2" s="3"/>
      <c r="C2">
        <v>42</v>
      </c>
      <c r="D2">
        <v>69</v>
      </c>
      <c r="E2">
        <v>35</v>
      </c>
    </row>
    <row r="3" spans="1:13" ht="48.75" thickBot="1">
      <c r="A3" s="8" t="s">
        <v>32</v>
      </c>
      <c r="C3">
        <v>53</v>
      </c>
      <c r="D3">
        <v>54</v>
      </c>
      <c r="E3">
        <v>40</v>
      </c>
      <c r="G3" t="s">
        <v>40</v>
      </c>
    </row>
    <row r="4" spans="1:13" ht="24">
      <c r="A4" s="8" t="s">
        <v>33</v>
      </c>
      <c r="C4">
        <v>49</v>
      </c>
      <c r="D4">
        <v>58</v>
      </c>
      <c r="E4">
        <v>53</v>
      </c>
      <c r="G4" s="7" t="s">
        <v>41</v>
      </c>
      <c r="H4" s="7" t="s">
        <v>42</v>
      </c>
      <c r="I4" s="7" t="s">
        <v>43</v>
      </c>
      <c r="J4" s="7" t="s">
        <v>44</v>
      </c>
      <c r="K4" s="7" t="s">
        <v>11</v>
      </c>
    </row>
    <row r="5" spans="1:13">
      <c r="A5" s="8" t="s">
        <v>34</v>
      </c>
      <c r="C5">
        <v>53</v>
      </c>
      <c r="D5">
        <v>64</v>
      </c>
      <c r="E5">
        <v>42</v>
      </c>
      <c r="G5" s="5" t="s">
        <v>45</v>
      </c>
      <c r="H5" s="5">
        <v>9</v>
      </c>
      <c r="I5" s="5">
        <v>435</v>
      </c>
      <c r="J5" s="5">
        <v>48.333333333333336</v>
      </c>
      <c r="K5" s="5">
        <v>23.5</v>
      </c>
    </row>
    <row r="6" spans="1:13">
      <c r="A6" s="8" t="s">
        <v>35</v>
      </c>
      <c r="C6">
        <v>43</v>
      </c>
      <c r="D6">
        <v>64</v>
      </c>
      <c r="E6">
        <v>50</v>
      </c>
      <c r="G6" s="5" t="s">
        <v>46</v>
      </c>
      <c r="H6" s="5">
        <v>7</v>
      </c>
      <c r="I6" s="5">
        <v>420</v>
      </c>
      <c r="J6" s="5">
        <v>60</v>
      </c>
      <c r="K6" s="5">
        <v>32.333333333333336</v>
      </c>
    </row>
    <row r="7" spans="1:13" ht="15.75" thickBot="1">
      <c r="C7">
        <v>44</v>
      </c>
      <c r="D7">
        <v>55</v>
      </c>
      <c r="E7">
        <v>39</v>
      </c>
      <c r="G7" s="6" t="s">
        <v>47</v>
      </c>
      <c r="H7" s="6">
        <v>9</v>
      </c>
      <c r="I7" s="6">
        <v>393</v>
      </c>
      <c r="J7" s="6">
        <v>43.666666666666664</v>
      </c>
      <c r="K7" s="6">
        <v>50.5</v>
      </c>
    </row>
    <row r="8" spans="1:13">
      <c r="C8">
        <v>45</v>
      </c>
      <c r="D8">
        <v>56</v>
      </c>
      <c r="E8">
        <v>55</v>
      </c>
    </row>
    <row r="9" spans="1:13">
      <c r="C9">
        <v>52</v>
      </c>
      <c r="E9">
        <v>39</v>
      </c>
    </row>
    <row r="10" spans="1:13" ht="15.75" thickBot="1">
      <c r="C10">
        <v>54</v>
      </c>
      <c r="E10">
        <v>40</v>
      </c>
      <c r="G10" t="s">
        <v>48</v>
      </c>
    </row>
    <row r="11" spans="1:13">
      <c r="A11" s="8"/>
      <c r="G11" s="7" t="s">
        <v>49</v>
      </c>
      <c r="H11" s="7" t="s">
        <v>50</v>
      </c>
      <c r="I11" s="7" t="s">
        <v>13</v>
      </c>
      <c r="J11" s="7" t="s">
        <v>51</v>
      </c>
      <c r="K11" s="7" t="s">
        <v>14</v>
      </c>
      <c r="L11" s="7" t="s">
        <v>52</v>
      </c>
      <c r="M11" s="7" t="s">
        <v>53</v>
      </c>
    </row>
    <row r="12" spans="1:13">
      <c r="A12" s="8"/>
      <c r="G12" s="5" t="s">
        <v>54</v>
      </c>
      <c r="H12" s="5">
        <v>1085.8400000000001</v>
      </c>
      <c r="I12" s="5">
        <v>2</v>
      </c>
      <c r="J12" s="5">
        <v>542.92000000000007</v>
      </c>
      <c r="K12" s="5">
        <v>15.196234096692114</v>
      </c>
      <c r="L12" s="5">
        <v>7.1563578071762569E-5</v>
      </c>
      <c r="M12" s="5">
        <v>3.4433567793667246</v>
      </c>
    </row>
    <row r="13" spans="1:13">
      <c r="G13" s="5" t="s">
        <v>55</v>
      </c>
      <c r="H13" s="5">
        <v>786</v>
      </c>
      <c r="I13" s="5">
        <v>22</v>
      </c>
      <c r="J13" s="5">
        <v>35.727272727272727</v>
      </c>
      <c r="K13" s="5"/>
      <c r="L13" s="5"/>
      <c r="M13" s="5"/>
    </row>
    <row r="14" spans="1:13" ht="60">
      <c r="A14" s="8" t="s">
        <v>60</v>
      </c>
      <c r="G14" s="5"/>
      <c r="H14" s="5"/>
      <c r="I14" s="5"/>
      <c r="J14" s="5"/>
      <c r="K14" s="5"/>
      <c r="L14" s="5"/>
      <c r="M14" s="5"/>
    </row>
    <row r="15" spans="1:13" ht="15.75" thickBot="1">
      <c r="G15" s="6" t="s">
        <v>56</v>
      </c>
      <c r="H15" s="6">
        <v>1871.8400000000001</v>
      </c>
      <c r="I15" s="6">
        <v>24</v>
      </c>
      <c r="J15" s="6"/>
      <c r="K15" s="6"/>
      <c r="L15" s="6"/>
      <c r="M15" s="6"/>
    </row>
    <row r="18" spans="1:1" ht="72">
      <c r="A18" s="8" t="s">
        <v>149</v>
      </c>
    </row>
  </sheetData>
  <pageMargins left="0.7" right="0.7" top="0.75" bottom="0.75" header="0.3" footer="0.3"/>
  <pageSetup orientation="portrait" r:id="rId1"/>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5"/>
  <sheetViews>
    <sheetView topLeftCell="B1" workbookViewId="0">
      <selection activeCell="G3" sqref="G3"/>
    </sheetView>
  </sheetViews>
  <sheetFormatPr defaultRowHeight="15"/>
  <cols>
    <col min="1" max="1" width="58.85546875" customWidth="1"/>
    <col min="5" max="5" width="19.7109375" customWidth="1"/>
  </cols>
  <sheetData>
    <row r="1" spans="1:6" ht="38.25">
      <c r="A1" s="1" t="s">
        <v>58</v>
      </c>
      <c r="C1" t="s">
        <v>62</v>
      </c>
      <c r="E1" s="9" t="s">
        <v>63</v>
      </c>
      <c r="F1" s="9"/>
    </row>
    <row r="2" spans="1:6">
      <c r="A2" s="3"/>
      <c r="C2">
        <v>82</v>
      </c>
      <c r="E2" s="5"/>
      <c r="F2" s="5"/>
    </row>
    <row r="3" spans="1:6" ht="36">
      <c r="A3" s="8" t="s">
        <v>61</v>
      </c>
      <c r="C3">
        <v>93</v>
      </c>
      <c r="E3" s="5" t="s">
        <v>10</v>
      </c>
      <c r="F3" s="5">
        <v>81.214285714285708</v>
      </c>
    </row>
    <row r="4" spans="1:6" ht="24">
      <c r="A4" s="8" t="s">
        <v>33</v>
      </c>
      <c r="C4">
        <v>91</v>
      </c>
      <c r="E4" s="5" t="s">
        <v>64</v>
      </c>
      <c r="F4" s="5">
        <v>4.0453182428615264</v>
      </c>
    </row>
    <row r="5" spans="1:6">
      <c r="A5" s="8" t="s">
        <v>34</v>
      </c>
      <c r="C5">
        <v>69</v>
      </c>
      <c r="E5" s="5" t="s">
        <v>65</v>
      </c>
      <c r="F5" s="5">
        <v>85</v>
      </c>
    </row>
    <row r="6" spans="1:6">
      <c r="A6" s="8" t="s">
        <v>35</v>
      </c>
      <c r="C6">
        <v>96</v>
      </c>
      <c r="E6" s="5" t="s">
        <v>66</v>
      </c>
      <c r="F6" s="5">
        <v>93</v>
      </c>
    </row>
    <row r="7" spans="1:6">
      <c r="C7">
        <v>61</v>
      </c>
      <c r="E7" s="5" t="s">
        <v>67</v>
      </c>
      <c r="F7" s="5">
        <v>15.136194885254211</v>
      </c>
    </row>
    <row r="8" spans="1:6">
      <c r="C8">
        <v>88</v>
      </c>
      <c r="E8" s="5" t="s">
        <v>68</v>
      </c>
      <c r="F8" s="5">
        <v>229.10439560439576</v>
      </c>
    </row>
    <row r="9" spans="1:6">
      <c r="C9">
        <v>58</v>
      </c>
      <c r="E9" s="5" t="s">
        <v>69</v>
      </c>
      <c r="F9" s="5">
        <v>-1.4260535063005588</v>
      </c>
    </row>
    <row r="10" spans="1:6">
      <c r="C10">
        <v>59</v>
      </c>
      <c r="E10" s="5" t="s">
        <v>70</v>
      </c>
      <c r="F10" s="5">
        <v>-0.40210800387937018</v>
      </c>
    </row>
    <row r="11" spans="1:6">
      <c r="A11" s="8"/>
      <c r="C11">
        <v>100</v>
      </c>
      <c r="E11" s="5" t="s">
        <v>71</v>
      </c>
      <c r="F11" s="5">
        <v>42</v>
      </c>
    </row>
    <row r="12" spans="1:6">
      <c r="A12" s="8"/>
      <c r="C12">
        <v>93</v>
      </c>
      <c r="E12" s="5" t="s">
        <v>72</v>
      </c>
      <c r="F12" s="5">
        <v>58</v>
      </c>
    </row>
    <row r="13" spans="1:6">
      <c r="C13">
        <v>71</v>
      </c>
      <c r="E13" s="5" t="s">
        <v>73</v>
      </c>
      <c r="F13" s="5">
        <v>100</v>
      </c>
    </row>
    <row r="14" spans="1:6" ht="60">
      <c r="A14" s="8" t="s">
        <v>60</v>
      </c>
      <c r="C14">
        <v>78</v>
      </c>
      <c r="E14" s="5" t="s">
        <v>43</v>
      </c>
      <c r="F14" s="5">
        <v>1137</v>
      </c>
    </row>
    <row r="15" spans="1:6" ht="15.75" thickBot="1">
      <c r="C15">
        <v>98</v>
      </c>
      <c r="E15" s="6" t="s">
        <v>42</v>
      </c>
      <c r="F15" s="6">
        <v>14</v>
      </c>
    </row>
  </sheetData>
  <pageMargins left="0.7" right="0.7" top="0.75" bottom="0.75" header="0.3" footer="0.3"/>
  <pageSetup orientation="portrait" r:id="rId1"/>
  <headerFooter>
    <oddFooter>&amp;C&amp;1#&amp;"Arial"&amp;7 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9"/>
  <sheetViews>
    <sheetView workbookViewId="0">
      <selection activeCell="C14" sqref="C14"/>
    </sheetView>
  </sheetViews>
  <sheetFormatPr defaultRowHeight="15"/>
  <cols>
    <col min="1" max="1" width="58.85546875" customWidth="1"/>
    <col min="3" max="3" width="21" customWidth="1"/>
    <col min="4" max="4" width="18" customWidth="1"/>
  </cols>
  <sheetData>
    <row r="1" spans="1:7" ht="38.25">
      <c r="A1" s="1" t="s">
        <v>57</v>
      </c>
      <c r="C1" t="s">
        <v>75</v>
      </c>
      <c r="F1" s="7" t="s">
        <v>76</v>
      </c>
      <c r="G1" s="7" t="s">
        <v>77</v>
      </c>
    </row>
    <row r="2" spans="1:7">
      <c r="A2" s="3"/>
      <c r="C2">
        <v>22</v>
      </c>
      <c r="D2">
        <v>20</v>
      </c>
      <c r="F2" s="10" t="s">
        <v>78</v>
      </c>
      <c r="G2" s="5">
        <v>1</v>
      </c>
    </row>
    <row r="3" spans="1:7">
      <c r="A3" s="2" t="s">
        <v>74</v>
      </c>
      <c r="C3">
        <v>29</v>
      </c>
      <c r="D3">
        <v>25</v>
      </c>
      <c r="F3" s="10" t="s">
        <v>79</v>
      </c>
      <c r="G3" s="5">
        <v>8</v>
      </c>
    </row>
    <row r="4" spans="1:7">
      <c r="A4" s="8"/>
      <c r="C4">
        <v>40</v>
      </c>
      <c r="D4">
        <v>30</v>
      </c>
      <c r="F4" s="10" t="s">
        <v>80</v>
      </c>
      <c r="G4" s="5">
        <v>2</v>
      </c>
    </row>
    <row r="5" spans="1:7">
      <c r="A5" s="8"/>
      <c r="C5">
        <v>30</v>
      </c>
      <c r="D5">
        <v>35</v>
      </c>
      <c r="F5" s="10" t="s">
        <v>81</v>
      </c>
      <c r="G5" s="5">
        <v>2</v>
      </c>
    </row>
    <row r="6" spans="1:7">
      <c r="A6" s="8"/>
      <c r="C6">
        <v>48</v>
      </c>
      <c r="D6">
        <v>40</v>
      </c>
      <c r="F6" s="10" t="s">
        <v>82</v>
      </c>
      <c r="G6" s="5">
        <v>3</v>
      </c>
    </row>
    <row r="7" spans="1:7" ht="15.75" thickBot="1">
      <c r="C7">
        <v>24</v>
      </c>
      <c r="F7" s="6" t="s">
        <v>83</v>
      </c>
      <c r="G7" s="6">
        <v>2</v>
      </c>
    </row>
    <row r="8" spans="1:7">
      <c r="C8">
        <v>21</v>
      </c>
    </row>
    <row r="9" spans="1:7">
      <c r="C9">
        <v>19</v>
      </c>
    </row>
    <row r="10" spans="1:7">
      <c r="C10">
        <v>24</v>
      </c>
    </row>
    <row r="11" spans="1:7">
      <c r="A11" s="8"/>
      <c r="C11">
        <v>22</v>
      </c>
    </row>
    <row r="12" spans="1:7">
      <c r="A12" s="8"/>
      <c r="C12">
        <v>25</v>
      </c>
    </row>
    <row r="13" spans="1:7">
      <c r="C13">
        <v>52</v>
      </c>
    </row>
    <row r="14" spans="1:7">
      <c r="A14" s="8"/>
      <c r="C14">
        <v>35</v>
      </c>
    </row>
    <row r="15" spans="1:7">
      <c r="C15">
        <v>40</v>
      </c>
    </row>
    <row r="16" spans="1:7">
      <c r="C16">
        <v>31</v>
      </c>
    </row>
    <row r="17" spans="3:3">
      <c r="C17">
        <v>37</v>
      </c>
    </row>
    <row r="18" spans="3:3">
      <c r="C18">
        <v>21</v>
      </c>
    </row>
    <row r="19" spans="3:3">
      <c r="C19">
        <v>23</v>
      </c>
    </row>
  </sheetData>
  <sortState ref="F2:F6">
    <sortCondition ref="F2"/>
  </sortState>
  <pageMargins left="0.7" right="0.7" top="0.75" bottom="0.75" header="0.3" footer="0.3"/>
  <pageSetup orientation="portrait" r:id="rId1"/>
  <headerFooter>
    <oddFooter>&amp;C&amp;1#&amp;"Arial"&amp;7 Sensitivity: Internal &amp;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4"/>
  <sheetViews>
    <sheetView topLeftCell="B1" workbookViewId="0">
      <selection activeCell="L15" sqref="L15"/>
    </sheetView>
  </sheetViews>
  <sheetFormatPr defaultRowHeight="15"/>
  <cols>
    <col min="1" max="1" width="58.85546875" customWidth="1"/>
    <col min="3" max="3" width="21" customWidth="1"/>
    <col min="4" max="4" width="18" customWidth="1"/>
  </cols>
  <sheetData>
    <row r="1" spans="1:15" ht="38.25">
      <c r="A1" s="1" t="s">
        <v>59</v>
      </c>
      <c r="C1" t="s">
        <v>85</v>
      </c>
      <c r="D1">
        <v>0</v>
      </c>
      <c r="E1">
        <v>1</v>
      </c>
      <c r="F1">
        <v>2</v>
      </c>
      <c r="G1">
        <v>3</v>
      </c>
      <c r="H1">
        <v>4</v>
      </c>
      <c r="I1">
        <v>5</v>
      </c>
      <c r="J1">
        <v>6</v>
      </c>
      <c r="K1">
        <v>7</v>
      </c>
      <c r="L1">
        <v>8</v>
      </c>
      <c r="M1">
        <v>9</v>
      </c>
      <c r="N1">
        <v>10</v>
      </c>
      <c r="O1">
        <v>11</v>
      </c>
    </row>
    <row r="2" spans="1:15">
      <c r="A2" s="3"/>
      <c r="C2" t="s">
        <v>86</v>
      </c>
      <c r="D2">
        <v>120</v>
      </c>
      <c r="E2">
        <v>150</v>
      </c>
      <c r="F2">
        <v>240</v>
      </c>
      <c r="G2">
        <v>540</v>
      </c>
      <c r="H2">
        <v>210</v>
      </c>
      <c r="I2">
        <v>380</v>
      </c>
      <c r="J2">
        <v>120</v>
      </c>
      <c r="K2">
        <v>870</v>
      </c>
      <c r="L2">
        <v>250</v>
      </c>
      <c r="M2">
        <v>1100</v>
      </c>
      <c r="N2">
        <v>500</v>
      </c>
      <c r="O2">
        <v>950</v>
      </c>
    </row>
    <row r="3" spans="1:15" ht="13.5" customHeight="1">
      <c r="A3" s="4" t="s">
        <v>84</v>
      </c>
    </row>
    <row r="4" spans="1:15" ht="14.25" customHeight="1">
      <c r="A4" s="4" t="s">
        <v>87</v>
      </c>
      <c r="C4" t="s">
        <v>90</v>
      </c>
      <c r="D4" t="e">
        <v>#N/A</v>
      </c>
      <c r="E4">
        <f t="shared" ref="E4:O4" si="0">AVERAGE(D2:E2)</f>
        <v>135</v>
      </c>
      <c r="F4">
        <f t="shared" si="0"/>
        <v>195</v>
      </c>
      <c r="G4">
        <f t="shared" si="0"/>
        <v>390</v>
      </c>
      <c r="H4">
        <f t="shared" si="0"/>
        <v>375</v>
      </c>
      <c r="I4">
        <f t="shared" si="0"/>
        <v>295</v>
      </c>
      <c r="J4">
        <f t="shared" si="0"/>
        <v>250</v>
      </c>
      <c r="K4">
        <f t="shared" si="0"/>
        <v>495</v>
      </c>
      <c r="L4">
        <f t="shared" si="0"/>
        <v>560</v>
      </c>
      <c r="M4">
        <f t="shared" si="0"/>
        <v>675</v>
      </c>
      <c r="N4">
        <f t="shared" si="0"/>
        <v>800</v>
      </c>
      <c r="O4">
        <f t="shared" si="0"/>
        <v>725</v>
      </c>
    </row>
    <row r="5" spans="1:15">
      <c r="A5" s="8"/>
      <c r="C5" t="s">
        <v>89</v>
      </c>
      <c r="D5" t="e">
        <v>#N/A</v>
      </c>
      <c r="E5" t="e">
        <v>#N/A</v>
      </c>
      <c r="F5" t="e">
        <v>#N/A</v>
      </c>
      <c r="G5">
        <f t="shared" ref="G5:O5" si="1">AVERAGE(D2:G2)</f>
        <v>262.5</v>
      </c>
      <c r="H5">
        <f t="shared" si="1"/>
        <v>285</v>
      </c>
      <c r="I5">
        <f t="shared" si="1"/>
        <v>342.5</v>
      </c>
      <c r="J5">
        <f t="shared" si="1"/>
        <v>312.5</v>
      </c>
      <c r="K5">
        <f t="shared" si="1"/>
        <v>395</v>
      </c>
      <c r="L5">
        <f t="shared" si="1"/>
        <v>405</v>
      </c>
      <c r="M5">
        <f t="shared" si="1"/>
        <v>585</v>
      </c>
      <c r="N5">
        <f t="shared" si="1"/>
        <v>680</v>
      </c>
      <c r="O5">
        <f t="shared" si="1"/>
        <v>700</v>
      </c>
    </row>
    <row r="6" spans="1:15">
      <c r="A6" s="8"/>
      <c r="C6" t="s">
        <v>88</v>
      </c>
      <c r="D6" t="e">
        <v>#N/A</v>
      </c>
      <c r="E6" t="e">
        <v>#N/A</v>
      </c>
      <c r="F6" t="e">
        <v>#N/A</v>
      </c>
      <c r="G6" t="e">
        <v>#N/A</v>
      </c>
      <c r="H6" t="e">
        <v>#N/A</v>
      </c>
      <c r="I6">
        <f t="shared" ref="I6:O6" si="2">AVERAGE(D2:I2)</f>
        <v>273.33333333333331</v>
      </c>
      <c r="J6">
        <f t="shared" si="2"/>
        <v>273.33333333333331</v>
      </c>
      <c r="K6">
        <f t="shared" si="2"/>
        <v>393.33333333333331</v>
      </c>
      <c r="L6">
        <f t="shared" si="2"/>
        <v>395</v>
      </c>
      <c r="M6">
        <f t="shared" si="2"/>
        <v>488.33333333333331</v>
      </c>
      <c r="N6">
        <f t="shared" si="2"/>
        <v>536.66666666666663</v>
      </c>
      <c r="O6">
        <f t="shared" si="2"/>
        <v>631.66666666666663</v>
      </c>
    </row>
    <row r="11" spans="1:15">
      <c r="A11" s="8"/>
    </row>
    <row r="12" spans="1:15">
      <c r="A12" s="8"/>
    </row>
    <row r="14" spans="1:15">
      <c r="A14" s="8"/>
    </row>
  </sheetData>
  <pageMargins left="0.7" right="0.7" top="0.75" bottom="0.75" header="0.3" footer="0.3"/>
  <pageSetup orientation="portrait" r:id="rId1"/>
  <headerFooter>
    <oddFooter>&amp;C&amp;1#&amp;"Arial"&amp;7 Sensitivity: Internal &amp;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A4" workbookViewId="0">
      <selection activeCell="A7" sqref="A7"/>
    </sheetView>
  </sheetViews>
  <sheetFormatPr defaultRowHeight="15"/>
  <cols>
    <col min="1" max="1" width="58.85546875" customWidth="1"/>
  </cols>
  <sheetData>
    <row r="1" spans="1:15" ht="76.5">
      <c r="A1" s="1" t="s">
        <v>91</v>
      </c>
      <c r="C1" t="s">
        <v>85</v>
      </c>
      <c r="D1">
        <v>0</v>
      </c>
      <c r="E1">
        <v>1</v>
      </c>
      <c r="F1">
        <v>2</v>
      </c>
      <c r="G1">
        <v>3</v>
      </c>
      <c r="H1">
        <v>4</v>
      </c>
      <c r="I1">
        <v>5</v>
      </c>
      <c r="J1">
        <v>6</v>
      </c>
      <c r="K1">
        <v>7</v>
      </c>
      <c r="L1">
        <v>8</v>
      </c>
      <c r="M1">
        <v>9</v>
      </c>
      <c r="N1">
        <v>10</v>
      </c>
      <c r="O1">
        <v>11</v>
      </c>
    </row>
    <row r="2" spans="1:15">
      <c r="A2" s="3"/>
      <c r="C2" t="s">
        <v>86</v>
      </c>
      <c r="D2">
        <v>120</v>
      </c>
      <c r="E2">
        <v>150</v>
      </c>
      <c r="F2">
        <v>240</v>
      </c>
      <c r="G2">
        <v>540</v>
      </c>
      <c r="H2">
        <v>210</v>
      </c>
      <c r="I2">
        <v>380</v>
      </c>
      <c r="J2">
        <v>120</v>
      </c>
      <c r="K2">
        <v>870</v>
      </c>
      <c r="L2">
        <v>250</v>
      </c>
      <c r="M2">
        <v>1100</v>
      </c>
      <c r="N2">
        <v>500</v>
      </c>
      <c r="O2">
        <v>950</v>
      </c>
    </row>
    <row r="3" spans="1:15" ht="36">
      <c r="A3" s="4" t="s">
        <v>92</v>
      </c>
      <c r="C3" t="s">
        <v>94</v>
      </c>
      <c r="D3" t="e">
        <v>#N/A</v>
      </c>
      <c r="E3">
        <f>D2</f>
        <v>120</v>
      </c>
      <c r="F3">
        <f t="shared" ref="F3:O3" si="0">0.1*E2+0.9*E3</f>
        <v>123</v>
      </c>
      <c r="G3">
        <f t="shared" si="0"/>
        <v>134.69999999999999</v>
      </c>
      <c r="H3">
        <f t="shared" si="0"/>
        <v>175.23</v>
      </c>
      <c r="I3">
        <f t="shared" si="0"/>
        <v>178.70699999999999</v>
      </c>
      <c r="J3">
        <f t="shared" si="0"/>
        <v>198.83629999999999</v>
      </c>
      <c r="K3">
        <f t="shared" si="0"/>
        <v>190.95267000000001</v>
      </c>
      <c r="L3">
        <f t="shared" si="0"/>
        <v>258.85740299999998</v>
      </c>
      <c r="M3">
        <f t="shared" si="0"/>
        <v>257.97166270000002</v>
      </c>
      <c r="N3">
        <f t="shared" si="0"/>
        <v>342.17449643000003</v>
      </c>
      <c r="O3">
        <f t="shared" si="0"/>
        <v>357.95704678700002</v>
      </c>
    </row>
    <row r="4" spans="1:15">
      <c r="A4" s="4"/>
      <c r="C4" t="s">
        <v>95</v>
      </c>
      <c r="D4" t="e">
        <v>#N/A</v>
      </c>
      <c r="E4">
        <f>D2</f>
        <v>120</v>
      </c>
      <c r="F4">
        <f t="shared" ref="F4:O4" si="1">0.3*E2+0.7*E4</f>
        <v>129</v>
      </c>
      <c r="G4">
        <f t="shared" si="1"/>
        <v>162.30000000000001</v>
      </c>
      <c r="H4">
        <f t="shared" si="1"/>
        <v>275.61</v>
      </c>
      <c r="I4">
        <f t="shared" si="1"/>
        <v>255.92699999999999</v>
      </c>
      <c r="J4">
        <f t="shared" si="1"/>
        <v>293.14889999999997</v>
      </c>
      <c r="K4">
        <f t="shared" si="1"/>
        <v>241.20422999999997</v>
      </c>
      <c r="L4">
        <f t="shared" si="1"/>
        <v>429.84296099999995</v>
      </c>
      <c r="M4">
        <f t="shared" si="1"/>
        <v>375.89007269999996</v>
      </c>
      <c r="N4">
        <f t="shared" si="1"/>
        <v>593.12305088999994</v>
      </c>
      <c r="O4">
        <f t="shared" si="1"/>
        <v>565.18613562299993</v>
      </c>
    </row>
    <row r="5" spans="1:15" ht="84">
      <c r="A5" s="4" t="s">
        <v>93</v>
      </c>
      <c r="C5" t="s">
        <v>96</v>
      </c>
      <c r="D5" t="e">
        <v>#N/A</v>
      </c>
      <c r="E5">
        <f>D2</f>
        <v>120</v>
      </c>
      <c r="F5">
        <f t="shared" ref="F5:O5" si="2">0.8*E2+0.2*E5</f>
        <v>144</v>
      </c>
      <c r="G5">
        <f t="shared" si="2"/>
        <v>220.8</v>
      </c>
      <c r="H5">
        <f t="shared" si="2"/>
        <v>476.16</v>
      </c>
      <c r="I5">
        <f t="shared" si="2"/>
        <v>263.23200000000003</v>
      </c>
      <c r="J5">
        <f t="shared" si="2"/>
        <v>356.64640000000003</v>
      </c>
      <c r="K5">
        <f t="shared" si="2"/>
        <v>167.32928000000001</v>
      </c>
      <c r="L5">
        <f t="shared" si="2"/>
        <v>729.46585600000003</v>
      </c>
      <c r="M5">
        <f t="shared" si="2"/>
        <v>345.89317119999998</v>
      </c>
      <c r="N5">
        <f t="shared" si="2"/>
        <v>949.17863423999995</v>
      </c>
      <c r="O5">
        <f t="shared" si="2"/>
        <v>589.83572684800004</v>
      </c>
    </row>
    <row r="6" spans="1:15">
      <c r="A6" s="4"/>
    </row>
    <row r="7" spans="1:15" ht="48">
      <c r="A7" s="4" t="s">
        <v>97</v>
      </c>
    </row>
    <row r="11" spans="1:15">
      <c r="A11" s="8"/>
    </row>
    <row r="12" spans="1:15">
      <c r="A12" s="8"/>
    </row>
  </sheetData>
  <pageMargins left="0.7" right="0.7" top="0.75" bottom="0.75" header="0.3" footer="0.3"/>
  <pageSetup orientation="portrait" r:id="rId1"/>
  <headerFooter>
    <oddFooter>&amp;C&amp;1#&amp;"Arial"&amp;7 Sensitivity: Internal &amp; Restricted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Z Test</vt:lpstr>
      <vt:lpstr>Z-Test n</vt:lpstr>
      <vt:lpstr>T-Test</vt:lpstr>
      <vt:lpstr>F-Test</vt:lpstr>
      <vt:lpstr>ANOVA - One Way</vt:lpstr>
      <vt:lpstr>Descriptive Statistics</vt:lpstr>
      <vt:lpstr>Histogram</vt:lpstr>
      <vt:lpstr>Moving Average</vt:lpstr>
      <vt:lpstr>Exp Smoothing</vt:lpstr>
      <vt:lpstr>Sheet3</vt:lpstr>
    </vt:vector>
  </TitlesOfParts>
  <Company>WIPRO.COM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Vikas Bharti Datta (INDIA - M&amp;T)</dc:creator>
  <cp:lastModifiedBy>Vikas Bharti Datta (INDIA - M&amp;T)</cp:lastModifiedBy>
  <dcterms:created xsi:type="dcterms:W3CDTF">2019-03-19T13:13:12Z</dcterms:created>
  <dcterms:modified xsi:type="dcterms:W3CDTF">2019-03-30T08:23:43Z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VI839568@wipro.com</vt:lpwstr>
  </property>
  <property fmtid="{D5CDD505-2E9C-101B-9397-08002B2CF9AE}" pid="6" name="MSIP_Label_b9a70571-31c6-4603-80c1-ef2fb871a62a_SetDate">
    <vt:lpwstr>2019-03-19T19:16:16.3435636+05:30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