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5" yWindow="-105" windowWidth="20730" windowHeight="11760"/>
  </bookViews>
  <sheets>
    <sheet name="prob" sheetId="2" r:id="rId1"/>
    <sheet name="cs2mR" sheetId="1" r:id="rId2"/>
    <sheet name="CUT OFFS" sheetId="7" r:id="rId3"/>
    <sheet name="prob cutoff" sheetId="9" r:id="rId4"/>
    <sheet name="selection of cut off" sheetId="10" r:id="rId5"/>
    <sheet name="-2LL" sheetId="11" r:id="rId6"/>
    <sheet name="Sheet1" sheetId="12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11"/>
  <c r="J5" l="1"/>
  <c r="K5" s="1"/>
  <c r="L5" s="1"/>
  <c r="J6"/>
  <c r="K6" s="1"/>
  <c r="L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4"/>
  <c r="K4" s="1"/>
  <c r="I5"/>
  <c r="I6"/>
  <c r="I7"/>
  <c r="L7" s="1"/>
  <c r="I8"/>
  <c r="L8" s="1"/>
  <c r="I9"/>
  <c r="I10"/>
  <c r="I11"/>
  <c r="L11" s="1"/>
  <c r="I12"/>
  <c r="L12" s="1"/>
  <c r="I13"/>
  <c r="I14"/>
  <c r="I15"/>
  <c r="L15" s="1"/>
  <c r="I16"/>
  <c r="L16" s="1"/>
  <c r="I17"/>
  <c r="I18"/>
  <c r="I19"/>
  <c r="L19" s="1"/>
  <c r="I20"/>
  <c r="L20" s="1"/>
  <c r="I21"/>
  <c r="L21" s="1"/>
  <c r="I22"/>
  <c r="L22" s="1"/>
  <c r="I23"/>
  <c r="L23" s="1"/>
  <c r="I24"/>
  <c r="L24" s="1"/>
  <c r="I25"/>
  <c r="I26"/>
  <c r="I27"/>
  <c r="L27" s="1"/>
  <c r="I28"/>
  <c r="L28" s="1"/>
  <c r="I29"/>
  <c r="L29" s="1"/>
  <c r="I30"/>
  <c r="L30" s="1"/>
  <c r="I31"/>
  <c r="L31" s="1"/>
  <c r="I32"/>
  <c r="L32" s="1"/>
  <c r="I33"/>
  <c r="I4"/>
  <c r="H6"/>
  <c r="G5"/>
  <c r="H5" s="1"/>
  <c r="G6"/>
  <c r="G7"/>
  <c r="H7" s="1"/>
  <c r="G8"/>
  <c r="H8" s="1"/>
  <c r="M8" s="1"/>
  <c r="G9"/>
  <c r="H9" s="1"/>
  <c r="G10"/>
  <c r="H10" s="1"/>
  <c r="G11"/>
  <c r="H11" s="1"/>
  <c r="G12"/>
  <c r="H12" s="1"/>
  <c r="G13"/>
  <c r="H13" s="1"/>
  <c r="G14"/>
  <c r="H14" s="1"/>
  <c r="G15"/>
  <c r="H15" s="1"/>
  <c r="M15" s="1"/>
  <c r="G16"/>
  <c r="H16" s="1"/>
  <c r="M16" s="1"/>
  <c r="G17"/>
  <c r="H17" s="1"/>
  <c r="G18"/>
  <c r="H18" s="1"/>
  <c r="G19"/>
  <c r="H19" s="1"/>
  <c r="G20"/>
  <c r="H20" s="1"/>
  <c r="G21"/>
  <c r="H21" s="1"/>
  <c r="G22"/>
  <c r="H22" s="1"/>
  <c r="G23"/>
  <c r="H23" s="1"/>
  <c r="M23" s="1"/>
  <c r="G24"/>
  <c r="H24" s="1"/>
  <c r="M24" s="1"/>
  <c r="G25"/>
  <c r="H25" s="1"/>
  <c r="G26"/>
  <c r="H26" s="1"/>
  <c r="G27"/>
  <c r="H27" s="1"/>
  <c r="G28"/>
  <c r="H28" s="1"/>
  <c r="G29"/>
  <c r="H29" s="1"/>
  <c r="G30"/>
  <c r="H30" s="1"/>
  <c r="G31"/>
  <c r="H31" s="1"/>
  <c r="M31" s="1"/>
  <c r="G32"/>
  <c r="H32" s="1"/>
  <c r="M32" s="1"/>
  <c r="G33"/>
  <c r="H33" s="1"/>
  <c r="G4"/>
  <c r="H4" s="1"/>
  <c r="L14" l="1"/>
  <c r="M14" s="1"/>
  <c r="L13"/>
  <c r="M13" s="1"/>
  <c r="M5"/>
  <c r="M29"/>
  <c r="M27"/>
  <c r="M19"/>
  <c r="M11"/>
  <c r="M21"/>
  <c r="L4"/>
  <c r="M4"/>
  <c r="M6"/>
  <c r="L9"/>
  <c r="M9"/>
  <c r="L25"/>
  <c r="M25" s="1"/>
  <c r="M7"/>
  <c r="L26"/>
  <c r="M26" s="1"/>
  <c r="L33"/>
  <c r="M33" s="1"/>
  <c r="L17"/>
  <c r="M17" s="1"/>
  <c r="M30"/>
  <c r="M22"/>
  <c r="M28"/>
  <c r="M20"/>
  <c r="M12"/>
  <c r="L18"/>
  <c r="M18" s="1"/>
  <c r="L10"/>
  <c r="M10" s="1"/>
  <c r="I18" i="7"/>
  <c r="I19"/>
  <c r="I20"/>
  <c r="I21"/>
  <c r="I22"/>
  <c r="I23"/>
  <c r="I24"/>
  <c r="I25"/>
  <c r="I26"/>
  <c r="I27"/>
  <c r="I28"/>
  <c r="I29"/>
  <c r="I30"/>
  <c r="I31"/>
  <c r="I32"/>
  <c r="N4"/>
  <c r="N5"/>
  <c r="N6"/>
  <c r="N7"/>
  <c r="N8"/>
  <c r="N9"/>
  <c r="N10"/>
  <c r="N11"/>
  <c r="N12"/>
  <c r="N13"/>
  <c r="N14"/>
  <c r="N15"/>
  <c r="N16"/>
  <c r="N17"/>
  <c r="N3"/>
  <c r="D11" i="9"/>
  <c r="E11"/>
  <c r="F11"/>
  <c r="G11"/>
  <c r="H11"/>
  <c r="I11"/>
  <c r="J11"/>
  <c r="K11"/>
  <c r="L11"/>
  <c r="M11"/>
  <c r="C11"/>
  <c r="D10"/>
  <c r="E10"/>
  <c r="F10"/>
  <c r="G10"/>
  <c r="H10"/>
  <c r="I10"/>
  <c r="J10"/>
  <c r="K10"/>
  <c r="L10"/>
  <c r="M10"/>
  <c r="C10"/>
  <c r="D6"/>
  <c r="E6"/>
  <c r="F6"/>
  <c r="G6"/>
  <c r="H6"/>
  <c r="I6"/>
  <c r="J6"/>
  <c r="K6"/>
  <c r="L6"/>
  <c r="M6"/>
  <c r="C6"/>
  <c r="D5"/>
  <c r="E5"/>
  <c r="F5"/>
  <c r="G5"/>
  <c r="H5"/>
  <c r="I5"/>
  <c r="J5"/>
  <c r="K5"/>
  <c r="L5"/>
  <c r="M5"/>
  <c r="C5"/>
  <c r="I4" i="7"/>
  <c r="I5"/>
  <c r="I6"/>
  <c r="I7"/>
  <c r="I8"/>
  <c r="I9"/>
  <c r="I10"/>
  <c r="I11"/>
  <c r="I12"/>
  <c r="I13"/>
  <c r="I14"/>
  <c r="I15"/>
  <c r="I16"/>
  <c r="I17"/>
  <c r="F34"/>
  <c r="F33"/>
  <c r="A34"/>
  <c r="A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I2" i="1"/>
  <c r="I5" i="2"/>
  <c r="J5" s="1"/>
  <c r="H5"/>
  <c r="G36"/>
  <c r="G35"/>
  <c r="G37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I22"/>
  <c r="H22"/>
  <c r="H21"/>
  <c r="I21" s="1"/>
  <c r="H20"/>
  <c r="I20" s="1"/>
  <c r="H19"/>
  <c r="I19" s="1"/>
  <c r="I18"/>
  <c r="H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I35" i="1"/>
  <c r="H3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F33"/>
  <c r="F34" s="1"/>
  <c r="F32"/>
  <c r="M34" i="11" l="1"/>
  <c r="M35" s="1"/>
  <c r="K5" i="2"/>
  <c r="L5" s="1"/>
  <c r="H34" i="7"/>
  <c r="H33"/>
  <c r="I3"/>
  <c r="J9" i="2"/>
  <c r="K9"/>
  <c r="L9" s="1"/>
  <c r="J13"/>
  <c r="K13" s="1"/>
  <c r="L13" s="1"/>
  <c r="J17"/>
  <c r="K17" s="1"/>
  <c r="L17" s="1"/>
  <c r="J21"/>
  <c r="K21"/>
  <c r="L21" s="1"/>
  <c r="J25"/>
  <c r="K25"/>
  <c r="L25" s="1"/>
  <c r="J29"/>
  <c r="K29" s="1"/>
  <c r="L29" s="1"/>
  <c r="J33"/>
  <c r="K33" s="1"/>
  <c r="L33" s="1"/>
  <c r="J7"/>
  <c r="K7"/>
  <c r="L7" s="1"/>
  <c r="J11"/>
  <c r="K11"/>
  <c r="L11" s="1"/>
  <c r="J15"/>
  <c r="K15" s="1"/>
  <c r="L15" s="1"/>
  <c r="J19"/>
  <c r="K19" s="1"/>
  <c r="L19" s="1"/>
  <c r="J23"/>
  <c r="K23"/>
  <c r="L23" s="1"/>
  <c r="J27"/>
  <c r="K27"/>
  <c r="L27" s="1"/>
  <c r="J31"/>
  <c r="K31" s="1"/>
  <c r="L31" s="1"/>
  <c r="J6"/>
  <c r="K6" s="1"/>
  <c r="L6" s="1"/>
  <c r="J8"/>
  <c r="K8" s="1"/>
  <c r="L8" s="1"/>
  <c r="J10"/>
  <c r="K10" s="1"/>
  <c r="L10" s="1"/>
  <c r="J12"/>
  <c r="K12" s="1"/>
  <c r="L12" s="1"/>
  <c r="J14"/>
  <c r="K14" s="1"/>
  <c r="L14" s="1"/>
  <c r="J16"/>
  <c r="K16" s="1"/>
  <c r="L16" s="1"/>
  <c r="J18"/>
  <c r="K18" s="1"/>
  <c r="L18" s="1"/>
  <c r="J20"/>
  <c r="K20" s="1"/>
  <c r="L20" s="1"/>
  <c r="J22"/>
  <c r="K22" s="1"/>
  <c r="L22" s="1"/>
  <c r="J24"/>
  <c r="K24" s="1"/>
  <c r="L24" s="1"/>
  <c r="J26"/>
  <c r="K26" s="1"/>
  <c r="L26" s="1"/>
  <c r="J28"/>
  <c r="K28" s="1"/>
  <c r="L28" s="1"/>
  <c r="J30"/>
  <c r="K30" s="1"/>
  <c r="L30" s="1"/>
  <c r="J32"/>
  <c r="K32" s="1"/>
  <c r="L32" s="1"/>
  <c r="J34"/>
  <c r="K34" s="1"/>
  <c r="L34" s="1"/>
  <c r="L35" l="1"/>
  <c r="L37" s="1"/>
  <c r="L36"/>
</calcChain>
</file>

<file path=xl/sharedStrings.xml><?xml version="1.0" encoding="utf-8"?>
<sst xmlns="http://schemas.openxmlformats.org/spreadsheetml/2006/main" count="141" uniqueCount="78">
  <si>
    <t>BP</t>
  </si>
  <si>
    <t>Chlstrl</t>
  </si>
  <si>
    <t>Age</t>
  </si>
  <si>
    <t>Prgnt</t>
  </si>
  <si>
    <t>AnxtyLH</t>
  </si>
  <si>
    <t>DrugR</t>
  </si>
  <si>
    <t>predict</t>
  </si>
  <si>
    <t>predictROUND</t>
  </si>
  <si>
    <t>Result</t>
  </si>
  <si>
    <t>Not Correct</t>
  </si>
  <si>
    <t>COUNT "0"</t>
  </si>
  <si>
    <t xml:space="preserve"> Correct</t>
  </si>
  <si>
    <t>COUNT "1"</t>
  </si>
  <si>
    <t xml:space="preserve">Results </t>
  </si>
  <si>
    <t>Actuals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</si>
  <si>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</si>
  <si>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</si>
  <si>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</si>
  <si>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</si>
  <si>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</si>
  <si>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</si>
  <si>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</si>
  <si>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</si>
  <si>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</si>
  <si>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</si>
  <si>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</si>
  <si>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Case Number</t>
  </si>
  <si>
    <t>Pregnant</t>
  </si>
  <si>
    <t>AnxtyHL</t>
  </si>
  <si>
    <t>Y=logODD</t>
  </si>
  <si>
    <t>ODDS=EXP(Y)</t>
  </si>
  <si>
    <t>1+ODDS</t>
  </si>
  <si>
    <t>p=ODDS/ [1+ODDS]</t>
  </si>
  <si>
    <t>CONS=</t>
  </si>
  <si>
    <t>Y</t>
  </si>
  <si>
    <t>EXP(H)</t>
  </si>
  <si>
    <t>1+I</t>
  </si>
  <si>
    <t>I/J</t>
  </si>
  <si>
    <t>Rounded p</t>
  </si>
  <si>
    <t>L</t>
  </si>
  <si>
    <t>Round K</t>
  </si>
  <si>
    <t>Step 1</t>
  </si>
  <si>
    <t>Step 2</t>
  </si>
  <si>
    <t>Step 3</t>
  </si>
  <si>
    <t>Count "0"</t>
  </si>
  <si>
    <t>Count"1"</t>
  </si>
  <si>
    <t>Group 0</t>
  </si>
  <si>
    <t>Correct</t>
  </si>
  <si>
    <t>Incorrect</t>
  </si>
  <si>
    <t>Correct%</t>
  </si>
  <si>
    <t>Incorrect%</t>
  </si>
  <si>
    <t>Group 1</t>
  </si>
  <si>
    <t>1-specificity</t>
  </si>
  <si>
    <t>sensitivity</t>
  </si>
  <si>
    <t xml:space="preserve">Cut offs </t>
  </si>
  <si>
    <t>Cut Offs</t>
  </si>
  <si>
    <t>Ln(p)</t>
  </si>
  <si>
    <t>Y*Ln(p)</t>
  </si>
  <si>
    <t>(1-Y)</t>
  </si>
  <si>
    <t>(1-p)</t>
  </si>
  <si>
    <t>Ln (1-p)</t>
  </si>
  <si>
    <t>(1-Y)*ln(1-p)</t>
  </si>
  <si>
    <t>Y*Ln (p) + (1-Y)*Ln (1-p)</t>
  </si>
  <si>
    <t xml:space="preserve"> -2LL</t>
  </si>
  <si>
    <t>Residual Deviance</t>
  </si>
  <si>
    <t>R is 19.34</t>
  </si>
  <si>
    <t xml:space="preserve">mean </t>
  </si>
  <si>
    <t xml:space="preserve"> = sum X/n </t>
  </si>
  <si>
    <t>sd</t>
  </si>
  <si>
    <t xml:space="preserve">55 Com, 45 Sc </t>
  </si>
  <si>
    <t xml:space="preserve">Class </t>
  </si>
  <si>
    <t xml:space="preserve">aeroplane </t>
  </si>
  <si>
    <t>65 f</t>
  </si>
  <si>
    <t xml:space="preserve">55 m </t>
  </si>
  <si>
    <t xml:space="preserve">m f? </t>
  </si>
  <si>
    <t>maximum likelhood of being m if randomly 1 passenger is selectd</t>
  </si>
  <si>
    <t xml:space="preserve">what is the prob of being male if 1 pass is selected randomly </t>
  </si>
  <si>
    <t>55 h, 45 t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</si>
</sst>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4" fillId="33" borderId="0" xfId="0" applyFont="1" applyFill="1" applyAlignment="1">
      <alignment horizontal="center"/>
    </xf>
    <xf numFmtId="0" fontId="14" fillId="34" borderId="0" xfId="0" applyFont="1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2" fillId="35" borderId="13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8" fillId="35" borderId="0" xfId="0" applyFont="1" applyFill="1" applyAlignment="1">
      <alignment horizontal="center"/>
    </xf>
    <xf numFmtId="0" fontId="0" fillId="35" borderId="0" xfId="0" applyFill="1"/>
    <xf numFmtId="0" fontId="14" fillId="0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1" fontId="2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4" fillId="0" borderId="0" xfId="0" applyFont="1"/>
    <xf numFmtId="0" fontId="0" fillId="0" borderId="16" xfId="0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0" fillId="0" borderId="16" xfId="0" applyBorder="1"/>
    <xf numFmtId="0" fontId="24" fillId="0" borderId="16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1" fontId="2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4" fillId="0" borderId="16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4" fillId="0" borderId="0" xfId="0" applyFont="1" applyBorder="1"/>
    <xf numFmtId="2" fontId="0" fillId="0" borderId="0" xfId="0" applyNumberFormat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0" borderId="0" xfId="0" applyNumberFormat="1"/>
    <xf numFmtId="0" fontId="2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1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8" fillId="34" borderId="0" xfId="0" applyFont="1" applyFill="1" applyBorder="1" applyAlignment="1">
      <alignment horizontal="center"/>
    </xf>
    <xf numFmtId="2" fontId="0" fillId="34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 applyBorder="1" applyAlignment="1"/>
    <xf numFmtId="0" fontId="19" fillId="34" borderId="0" xfId="0" applyFont="1" applyFill="1"/>
    <xf numFmtId="0" fontId="0" fillId="0" borderId="0" xfId="0" applyFill="1" applyBorder="1"/>
    <xf numFmtId="0" fontId="29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0" fillId="34" borderId="0" xfId="0" applyFill="1" applyBorder="1" applyAlignment="1"/>
    <xf numFmtId="0" fontId="19" fillId="40" borderId="0" xfId="0" applyFont="1" applyFill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'prob cutoff'!$J$16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'prob cutoff'!$I$17:$I$27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'prob cutoff'!$J$17:$J$27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C75-4FF2-BE5A-7BBA3EDC5899}"/>
            </c:ext>
          </c:extLst>
        </c:ser>
        <c:dLbls/>
        <c:axId val="51288320"/>
        <c:axId val="51302784"/>
      </c:scatterChart>
      <c:valAx>
        <c:axId val="5128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1- Specificty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1302784"/>
        <c:crosses val="autoZero"/>
        <c:crossBetween val="midCat"/>
      </c:valAx>
      <c:valAx>
        <c:axId val="5130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Sensitivity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128832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43D-4BE4-94AB-C36888904B4E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43D-4BE4-94AB-C36888904B4E}"/>
            </c:ext>
          </c:extLst>
        </c:ser>
        <c:dLbls/>
        <c:axId val="51667328"/>
        <c:axId val="51668864"/>
      </c:scatterChart>
      <c:valAx>
        <c:axId val="51667328"/>
        <c:scaling>
          <c:orientation val="minMax"/>
        </c:scaling>
        <c:axPos val="b"/>
        <c:numFmt formatCode="General" sourceLinked="1"/>
        <c:tickLblPos val="nextTo"/>
        <c:crossAx val="51668864"/>
        <c:crosses val="autoZero"/>
        <c:crossBetween val="midCat"/>
      </c:valAx>
      <c:valAx>
        <c:axId val="51668864"/>
        <c:scaling>
          <c:orientation val="minMax"/>
        </c:scaling>
        <c:axPos val="l"/>
        <c:majorGridlines/>
        <c:numFmt formatCode="0.00" sourceLinked="1"/>
        <c:tickLblPos val="nextTo"/>
        <c:crossAx val="516673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Cutt offs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415-4884-A02B-37B0F97E09A5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415-4884-A02B-37B0F97E09A5}"/>
            </c:ext>
          </c:extLst>
        </c:ser>
        <c:dLbls/>
        <c:axId val="103046144"/>
        <c:axId val="103072896"/>
      </c:scatterChart>
      <c:valAx>
        <c:axId val="10304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layout/>
        </c:title>
        <c:numFmt formatCode="General" sourceLinked="1"/>
        <c:tickLblPos val="nextTo"/>
        <c:crossAx val="103072896"/>
        <c:crosses val="autoZero"/>
        <c:crossBetween val="midCat"/>
      </c:valAx>
      <c:valAx>
        <c:axId val="10307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layout/>
        </c:title>
        <c:numFmt formatCode="0.00" sourceLinked="1"/>
        <c:tickLblPos val="nextTo"/>
        <c:crossAx val="103046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2</xdr:row>
      <xdr:rowOff>38100</xdr:rowOff>
    </xdr:from>
    <xdr:to>
      <xdr:col>21</xdr:col>
      <xdr:colOff>426085</xdr:colOff>
      <xdr:row>17</xdr:row>
      <xdr:rowOff>41770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58275" y="609600"/>
          <a:ext cx="5731510" cy="2861170"/>
        </a:xfrm>
        <a:prstGeom prst="rect">
          <a:avLst/>
        </a:prstGeom>
        <a:noFill/>
        <a:ln w="9525">
          <a:solidFill>
            <a:srgbClr val="0070C0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95250</xdr:colOff>
      <xdr:row>31</xdr:row>
      <xdr:rowOff>66675</xdr:rowOff>
    </xdr:from>
    <xdr:to>
      <xdr:col>16</xdr:col>
      <xdr:colOff>476250</xdr:colOff>
      <xdr:row>35</xdr:row>
      <xdr:rowOff>47625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72550" y="6162675"/>
          <a:ext cx="2819400" cy="7429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34</xdr:row>
      <xdr:rowOff>76200</xdr:rowOff>
    </xdr:from>
    <xdr:to>
      <xdr:col>8</xdr:col>
      <xdr:colOff>752475</xdr:colOff>
      <xdr:row>38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77025"/>
          <a:ext cx="2819400" cy="7429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476250</xdr:colOff>
      <xdr:row>35</xdr:row>
      <xdr:rowOff>142875</xdr:rowOff>
    </xdr:from>
    <xdr:to>
      <xdr:col>6</xdr:col>
      <xdr:colOff>361950</xdr:colOff>
      <xdr:row>38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524250" y="6934200"/>
          <a:ext cx="495300" cy="561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0</xdr:colOff>
      <xdr:row>34</xdr:row>
      <xdr:rowOff>57151</xdr:rowOff>
    </xdr:from>
    <xdr:to>
      <xdr:col>5</xdr:col>
      <xdr:colOff>476250</xdr:colOff>
      <xdr:row>36</xdr:row>
      <xdr:rowOff>28576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 rot="10800000">
          <a:off x="3048000" y="6657976"/>
          <a:ext cx="476250" cy="3524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28575</xdr:rowOff>
    </xdr:from>
    <xdr:to>
      <xdr:col>7</xdr:col>
      <xdr:colOff>47625</xdr:colOff>
      <xdr:row>34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 flipV="1">
          <a:off x="3048000" y="6429375"/>
          <a:ext cx="1323975" cy="2381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47626</xdr:colOff>
      <xdr:row>31</xdr:row>
      <xdr:rowOff>171450</xdr:rowOff>
    </xdr:from>
    <xdr:to>
      <xdr:col>7</xdr:col>
      <xdr:colOff>371476</xdr:colOff>
      <xdr:row>33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CxnSpPr/>
      </xdr:nvCxnSpPr>
      <xdr:spPr>
        <a:xfrm rot="5400000" flipH="1" flipV="1">
          <a:off x="4367213" y="6091238"/>
          <a:ext cx="333375" cy="3238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35</xdr:row>
      <xdr:rowOff>142875</xdr:rowOff>
    </xdr:from>
    <xdr:to>
      <xdr:col>7</xdr:col>
      <xdr:colOff>190500</xdr:colOff>
      <xdr:row>38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4038600" y="6934200"/>
          <a:ext cx="476250" cy="561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190500</xdr:colOff>
      <xdr:row>35</xdr:row>
      <xdr:rowOff>19050</xdr:rowOff>
    </xdr:from>
    <xdr:to>
      <xdr:col>8</xdr:col>
      <xdr:colOff>904875</xdr:colOff>
      <xdr:row>37</xdr:row>
      <xdr:rowOff>42863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>
          <a:stCxn id="12" idx="3"/>
        </xdr:cNvCxnSpPr>
      </xdr:nvCxnSpPr>
      <xdr:spPr>
        <a:xfrm flipV="1">
          <a:off x="4514850" y="6810375"/>
          <a:ext cx="1676400" cy="40481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638176</xdr:colOff>
      <xdr:row>32</xdr:row>
      <xdr:rowOff>180976</xdr:rowOff>
    </xdr:from>
    <xdr:to>
      <xdr:col>9</xdr:col>
      <xdr:colOff>9526</xdr:colOff>
      <xdr:row>35</xdr:row>
      <xdr:rowOff>28576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/>
      </xdr:nvCxnSpPr>
      <xdr:spPr>
        <a:xfrm rot="10800000">
          <a:off x="4962526" y="6334126"/>
          <a:ext cx="1247775" cy="4857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38</xdr:row>
      <xdr:rowOff>180975</xdr:rowOff>
    </xdr:from>
    <xdr:to>
      <xdr:col>7</xdr:col>
      <xdr:colOff>9525</xdr:colOff>
      <xdr:row>41</xdr:row>
      <xdr:rowOff>47625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 rot="5400000">
          <a:off x="3790950" y="7439025"/>
          <a:ext cx="438150" cy="647700"/>
        </a:xfrm>
        <a:prstGeom prst="rightBrace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552450</xdr:colOff>
      <xdr:row>36</xdr:row>
      <xdr:rowOff>161925</xdr:rowOff>
    </xdr:from>
    <xdr:to>
      <xdr:col>5</xdr:col>
      <xdr:colOff>85725</xdr:colOff>
      <xdr:row>37</xdr:row>
      <xdr:rowOff>171450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 flipV="1">
          <a:off x="2990850" y="7143750"/>
          <a:ext cx="142875" cy="200025"/>
        </a:xfrm>
        <a:prstGeom prst="rightBrace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142875</xdr:rowOff>
    </xdr:from>
    <xdr:to>
      <xdr:col>17</xdr:col>
      <xdr:colOff>552450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27</xdr:row>
      <xdr:rowOff>161925</xdr:rowOff>
    </xdr:from>
    <xdr:to>
      <xdr:col>10</xdr:col>
      <xdr:colOff>9525</xdr:colOff>
      <xdr:row>42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28575</xdr:rowOff>
    </xdr:from>
    <xdr:to>
      <xdr:col>15</xdr:col>
      <xdr:colOff>533399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8</xdr:row>
      <xdr:rowOff>47625</xdr:rowOff>
    </xdr:from>
    <xdr:to>
      <xdr:col>10</xdr:col>
      <xdr:colOff>0</xdr:colOff>
      <xdr:row>21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448300" y="1571625"/>
          <a:ext cx="990600" cy="25050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7"/>
  <sheetViews>
    <sheetView tabSelected="1" workbookViewId="0">
      <selection activeCell="K12" sqref="K12"/>
    </sheetView>
  </sheetViews>
  <sheetFormatPr defaultRowHeight="15"/>
  <cols>
    <col min="1" max="5" width="9.140625" style="1"/>
    <col min="6" max="6" width="10.140625" style="1" customWidth="1"/>
    <col min="7" max="7" width="9.140625" style="1"/>
    <col min="8" max="8" width="11.85546875" style="1" customWidth="1"/>
    <col min="9" max="9" width="15.7109375" style="1" customWidth="1"/>
    <col min="10" max="10" width="9.85546875" style="1" customWidth="1"/>
    <col min="11" max="11" width="19" style="1" customWidth="1"/>
    <col min="12" max="12" width="11.7109375" style="1" customWidth="1"/>
  </cols>
  <sheetData>
    <row r="1" spans="1: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9" t="s">
        <v>23</v>
      </c>
      <c r="J1" s="19" t="s">
        <v>24</v>
      </c>
      <c r="K1" s="19" t="s">
        <v>25</v>
      </c>
      <c r="L1" s="1" t="s">
        <v>39</v>
      </c>
    </row>
    <row r="2" spans="1:13" ht="30">
      <c r="A2" s="33" t="s">
        <v>26</v>
      </c>
      <c r="B2" s="17" t="s">
        <v>0</v>
      </c>
      <c r="C2" s="24" t="s">
        <v>1</v>
      </c>
      <c r="D2" s="26" t="s">
        <v>2</v>
      </c>
      <c r="E2" s="27" t="s">
        <v>27</v>
      </c>
      <c r="F2" s="29" t="s">
        <v>28</v>
      </c>
      <c r="G2" s="1" t="s">
        <v>5</v>
      </c>
      <c r="H2" s="1" t="s">
        <v>29</v>
      </c>
      <c r="I2" s="1" t="s">
        <v>30</v>
      </c>
      <c r="J2" s="1" t="s">
        <v>31</v>
      </c>
      <c r="K2" s="34" t="s">
        <v>32</v>
      </c>
      <c r="L2" s="1" t="s">
        <v>38</v>
      </c>
      <c r="M2" s="34" t="s">
        <v>8</v>
      </c>
    </row>
    <row r="3" spans="1:13">
      <c r="B3" s="20" t="s">
        <v>33</v>
      </c>
      <c r="C3" s="20">
        <v>-36.83419</v>
      </c>
      <c r="G3" s="1" t="s">
        <v>34</v>
      </c>
      <c r="H3" s="32" t="s">
        <v>41</v>
      </c>
      <c r="I3" s="1" t="s">
        <v>35</v>
      </c>
      <c r="J3" s="1">
        <v>1</v>
      </c>
      <c r="K3" s="32" t="s">
        <v>43</v>
      </c>
    </row>
    <row r="4" spans="1:13">
      <c r="B4" s="22">
        <v>-1.172E-2</v>
      </c>
      <c r="C4" s="23">
        <v>4.4260000000000001E-2</v>
      </c>
      <c r="D4" s="25">
        <v>0.20251</v>
      </c>
      <c r="E4" s="28">
        <v>24.530629999999999</v>
      </c>
      <c r="F4" s="21">
        <v>18.37265</v>
      </c>
      <c r="I4" s="32" t="s">
        <v>42</v>
      </c>
      <c r="J4" s="19" t="s">
        <v>36</v>
      </c>
      <c r="K4" s="19" t="s">
        <v>37</v>
      </c>
      <c r="L4" s="19" t="s">
        <v>40</v>
      </c>
    </row>
    <row r="5" spans="1:13">
      <c r="A5" s="1">
        <v>1</v>
      </c>
      <c r="B5" s="1">
        <v>100</v>
      </c>
      <c r="C5" s="1">
        <v>150</v>
      </c>
      <c r="D5" s="1">
        <v>20</v>
      </c>
      <c r="E5" s="1">
        <v>0</v>
      </c>
      <c r="F5" s="1">
        <v>0</v>
      </c>
      <c r="G5" s="100">
        <v>0</v>
      </c>
      <c r="H5" s="1">
        <f>$C$3+$B$4*B5+$C$4*C5+$D$4*D5+$E$4*E5+$F$4*F5</f>
        <v>-27.316989999999997</v>
      </c>
      <c r="I5" s="1">
        <f>EXP(H5)</f>
        <v>1.3689323314852996E-12</v>
      </c>
      <c r="J5" s="1">
        <f>$J$3+I5</f>
        <v>1.0000000000013689</v>
      </c>
      <c r="K5" s="1">
        <f>I5/J5</f>
        <v>1.3689323314834257E-12</v>
      </c>
      <c r="L5" s="100">
        <f>ROUND(K5,0)</f>
        <v>0</v>
      </c>
    </row>
    <row r="6" spans="1:13">
      <c r="A6" s="1">
        <v>2</v>
      </c>
      <c r="B6" s="1">
        <v>120</v>
      </c>
      <c r="C6" s="1">
        <v>160</v>
      </c>
      <c r="D6" s="1">
        <v>16</v>
      </c>
      <c r="E6" s="1">
        <v>0</v>
      </c>
      <c r="F6" s="1">
        <v>0</v>
      </c>
      <c r="G6" s="100">
        <v>0</v>
      </c>
      <c r="H6" s="1">
        <f t="shared" ref="H6:H34" si="0">$C$3+$B$4*B6+$C$4*C6+$D$4*D6+$E$4*E6+$F$4*F6</f>
        <v>-27.918829999999996</v>
      </c>
      <c r="I6" s="1">
        <f t="shared" ref="I6:I34" si="1">EXP(H6)</f>
        <v>7.4990489731543981E-13</v>
      </c>
      <c r="J6" s="1">
        <f t="shared" ref="J6:J34" si="2">$J$3+I6</f>
        <v>1.0000000000007498</v>
      </c>
      <c r="K6" s="1">
        <f t="shared" ref="K6:K34" si="3">I6/J6</f>
        <v>7.4990489731487749E-13</v>
      </c>
      <c r="L6" s="100">
        <f t="shared" ref="L6:L34" si="4">ROUND(K6,0)</f>
        <v>0</v>
      </c>
    </row>
    <row r="7" spans="1:13">
      <c r="A7" s="1">
        <v>3</v>
      </c>
      <c r="B7" s="1">
        <v>110</v>
      </c>
      <c r="C7" s="1">
        <v>150</v>
      </c>
      <c r="D7" s="1">
        <v>18</v>
      </c>
      <c r="E7" s="1">
        <v>0</v>
      </c>
      <c r="F7" s="1">
        <v>0</v>
      </c>
      <c r="G7" s="100">
        <v>0</v>
      </c>
      <c r="H7" s="1">
        <f t="shared" si="0"/>
        <v>-27.839210000000001</v>
      </c>
      <c r="I7" s="1">
        <f t="shared" si="1"/>
        <v>8.120536382277032E-13</v>
      </c>
      <c r="J7" s="1">
        <f t="shared" si="2"/>
        <v>1.000000000000812</v>
      </c>
      <c r="K7" s="1">
        <f t="shared" si="3"/>
        <v>8.1205363822704383E-13</v>
      </c>
      <c r="L7" s="100">
        <f t="shared" si="4"/>
        <v>0</v>
      </c>
    </row>
    <row r="8" spans="1:13">
      <c r="A8" s="1">
        <v>4</v>
      </c>
      <c r="B8" s="1">
        <v>100</v>
      </c>
      <c r="C8" s="1">
        <v>175</v>
      </c>
      <c r="D8" s="1">
        <v>25</v>
      </c>
      <c r="E8" s="1">
        <v>0</v>
      </c>
      <c r="F8" s="1">
        <v>0</v>
      </c>
      <c r="G8" s="100">
        <v>0</v>
      </c>
      <c r="H8" s="1">
        <f t="shared" si="0"/>
        <v>-25.197939999999996</v>
      </c>
      <c r="I8" s="1">
        <f t="shared" si="1"/>
        <v>1.139393408442342E-11</v>
      </c>
      <c r="J8" s="1">
        <f t="shared" si="2"/>
        <v>1.000000000011394</v>
      </c>
      <c r="K8" s="1">
        <f t="shared" si="3"/>
        <v>1.1393934084293598E-11</v>
      </c>
      <c r="L8" s="100">
        <f t="shared" si="4"/>
        <v>0</v>
      </c>
    </row>
    <row r="9" spans="1:13">
      <c r="A9" s="1">
        <v>5</v>
      </c>
      <c r="B9" s="1">
        <v>95</v>
      </c>
      <c r="C9" s="1">
        <v>250</v>
      </c>
      <c r="D9" s="1">
        <v>36</v>
      </c>
      <c r="E9" s="1">
        <v>0</v>
      </c>
      <c r="F9" s="1">
        <v>0</v>
      </c>
      <c r="G9" s="100">
        <v>0</v>
      </c>
      <c r="H9" s="1">
        <f t="shared" si="0"/>
        <v>-19.592230000000001</v>
      </c>
      <c r="I9" s="1">
        <f t="shared" si="1"/>
        <v>3.0988647568294902E-9</v>
      </c>
      <c r="J9" s="1">
        <f t="shared" si="2"/>
        <v>1.0000000030988647</v>
      </c>
      <c r="K9" s="1">
        <f t="shared" si="3"/>
        <v>3.0988647472265276E-9</v>
      </c>
      <c r="L9" s="100">
        <f t="shared" si="4"/>
        <v>0</v>
      </c>
    </row>
    <row r="10" spans="1:13">
      <c r="A10" s="1">
        <v>6</v>
      </c>
      <c r="B10" s="1">
        <v>110</v>
      </c>
      <c r="C10" s="1">
        <v>200</v>
      </c>
      <c r="D10" s="1">
        <v>56</v>
      </c>
      <c r="E10" s="1">
        <v>0</v>
      </c>
      <c r="F10" s="1">
        <v>1</v>
      </c>
      <c r="G10" s="100">
        <v>0</v>
      </c>
      <c r="H10" s="1">
        <f t="shared" si="0"/>
        <v>0.44181999999999988</v>
      </c>
      <c r="I10" s="1">
        <f t="shared" si="1"/>
        <v>1.5555357188035321</v>
      </c>
      <c r="J10" s="1">
        <f t="shared" si="2"/>
        <v>2.5555357188035321</v>
      </c>
      <c r="K10" s="1">
        <f t="shared" si="3"/>
        <v>0.60869261476486558</v>
      </c>
      <c r="L10" s="102">
        <f t="shared" si="4"/>
        <v>1</v>
      </c>
    </row>
    <row r="11" spans="1:13">
      <c r="A11" s="1">
        <v>7</v>
      </c>
      <c r="B11" s="1">
        <v>120</v>
      </c>
      <c r="C11" s="1">
        <v>180</v>
      </c>
      <c r="D11" s="1">
        <v>59</v>
      </c>
      <c r="E11" s="1">
        <v>0</v>
      </c>
      <c r="F11" s="1">
        <v>1</v>
      </c>
      <c r="G11" s="100">
        <v>0</v>
      </c>
      <c r="H11" s="1">
        <f t="shared" si="0"/>
        <v>4.695000000000249E-2</v>
      </c>
      <c r="I11" s="1">
        <f t="shared" si="1"/>
        <v>1.0480696042893349</v>
      </c>
      <c r="J11" s="1">
        <f t="shared" si="2"/>
        <v>2.0480696042893349</v>
      </c>
      <c r="K11" s="1">
        <f t="shared" si="3"/>
        <v>0.51173534439177781</v>
      </c>
      <c r="L11" s="102">
        <f t="shared" si="4"/>
        <v>1</v>
      </c>
    </row>
    <row r="12" spans="1:13">
      <c r="A12" s="1">
        <v>8</v>
      </c>
      <c r="B12" s="1">
        <v>150</v>
      </c>
      <c r="C12" s="1">
        <v>175</v>
      </c>
      <c r="D12" s="1">
        <v>45</v>
      </c>
      <c r="E12" s="1">
        <v>0</v>
      </c>
      <c r="F12" s="1">
        <v>1</v>
      </c>
      <c r="G12" s="100">
        <v>0</v>
      </c>
      <c r="H12" s="1">
        <f t="shared" si="0"/>
        <v>-3.3610900000000044</v>
      </c>
      <c r="I12" s="1">
        <f t="shared" si="1"/>
        <v>3.4697418139474065E-2</v>
      </c>
      <c r="J12" s="1">
        <f t="shared" si="2"/>
        <v>1.0346974181394741</v>
      </c>
      <c r="K12" s="1">
        <f t="shared" si="3"/>
        <v>3.3533879114016459E-2</v>
      </c>
      <c r="L12" s="100">
        <f t="shared" si="4"/>
        <v>0</v>
      </c>
    </row>
    <row r="13" spans="1:13">
      <c r="A13" s="1">
        <v>9</v>
      </c>
      <c r="B13" s="1">
        <v>160</v>
      </c>
      <c r="C13" s="1">
        <v>185</v>
      </c>
      <c r="D13" s="1">
        <v>40</v>
      </c>
      <c r="E13" s="1">
        <v>0</v>
      </c>
      <c r="F13" s="1">
        <v>1</v>
      </c>
      <c r="G13" s="100">
        <v>0</v>
      </c>
      <c r="H13" s="1">
        <f t="shared" si="0"/>
        <v>-4.0482399999999998</v>
      </c>
      <c r="I13" s="1">
        <f t="shared" si="1"/>
        <v>1.7453065018470312E-2</v>
      </c>
      <c r="J13" s="1">
        <f t="shared" si="2"/>
        <v>1.0174530650184703</v>
      </c>
      <c r="K13" s="1">
        <f t="shared" si="3"/>
        <v>1.7153680713668573E-2</v>
      </c>
      <c r="L13" s="100">
        <f t="shared" si="4"/>
        <v>0</v>
      </c>
    </row>
    <row r="14" spans="1:13">
      <c r="A14" s="1">
        <v>10</v>
      </c>
      <c r="B14" s="1">
        <v>125</v>
      </c>
      <c r="C14" s="1">
        <v>195</v>
      </c>
      <c r="D14" s="1">
        <v>20</v>
      </c>
      <c r="E14" s="1">
        <v>1</v>
      </c>
      <c r="F14" s="1">
        <v>0</v>
      </c>
      <c r="G14" s="100">
        <v>0</v>
      </c>
      <c r="H14" s="1">
        <f t="shared" si="0"/>
        <v>-1.0876599999999961</v>
      </c>
      <c r="I14" s="1">
        <f t="shared" si="1"/>
        <v>0.33700416151393003</v>
      </c>
      <c r="J14" s="1">
        <f t="shared" si="2"/>
        <v>1.3370041615139301</v>
      </c>
      <c r="K14" s="1">
        <f t="shared" si="3"/>
        <v>0.25205917170245012</v>
      </c>
      <c r="L14" s="100">
        <f t="shared" si="4"/>
        <v>0</v>
      </c>
    </row>
    <row r="15" spans="1:13">
      <c r="A15" s="1">
        <v>11</v>
      </c>
      <c r="B15" s="1">
        <v>135</v>
      </c>
      <c r="C15" s="1">
        <v>190</v>
      </c>
      <c r="D15" s="1">
        <v>18</v>
      </c>
      <c r="E15" s="1">
        <v>1</v>
      </c>
      <c r="F15" s="1">
        <v>0</v>
      </c>
      <c r="G15" s="100">
        <v>0</v>
      </c>
      <c r="H15" s="1">
        <f t="shared" si="0"/>
        <v>-1.8311800000000034</v>
      </c>
      <c r="I15" s="1">
        <f t="shared" si="1"/>
        <v>0.16022439140120892</v>
      </c>
      <c r="J15" s="1">
        <f t="shared" si="2"/>
        <v>1.1602243914012089</v>
      </c>
      <c r="K15" s="1">
        <f t="shared" si="3"/>
        <v>0.13809776159567297</v>
      </c>
      <c r="L15" s="100">
        <f t="shared" si="4"/>
        <v>0</v>
      </c>
    </row>
    <row r="16" spans="1:13">
      <c r="A16" s="1">
        <v>12</v>
      </c>
      <c r="B16" s="1">
        <v>165</v>
      </c>
      <c r="C16" s="1">
        <v>200</v>
      </c>
      <c r="D16" s="1">
        <v>25</v>
      </c>
      <c r="E16" s="1">
        <v>1</v>
      </c>
      <c r="F16" s="1">
        <v>0</v>
      </c>
      <c r="G16" s="100">
        <v>0</v>
      </c>
      <c r="H16" s="1">
        <f t="shared" si="0"/>
        <v>-0.3226099999999974</v>
      </c>
      <c r="I16" s="1">
        <f t="shared" si="1"/>
        <v>0.72425625923649051</v>
      </c>
      <c r="J16" s="1">
        <f t="shared" si="2"/>
        <v>1.7242562592364905</v>
      </c>
      <c r="K16" s="1">
        <f t="shared" si="3"/>
        <v>0.42003980287546983</v>
      </c>
      <c r="L16" s="100">
        <f t="shared" si="4"/>
        <v>0</v>
      </c>
    </row>
    <row r="17" spans="1:12">
      <c r="A17" s="1">
        <v>13</v>
      </c>
      <c r="B17" s="1">
        <v>145</v>
      </c>
      <c r="C17" s="1">
        <v>175</v>
      </c>
      <c r="D17" s="1">
        <v>30</v>
      </c>
      <c r="E17" s="1">
        <v>1</v>
      </c>
      <c r="F17" s="1">
        <v>0</v>
      </c>
      <c r="G17" s="100">
        <v>0</v>
      </c>
      <c r="H17" s="1">
        <f t="shared" si="0"/>
        <v>-0.18215999999999966</v>
      </c>
      <c r="I17" s="1">
        <f t="shared" si="1"/>
        <v>0.83346797487079716</v>
      </c>
      <c r="J17" s="1">
        <f t="shared" si="2"/>
        <v>1.8334679748707972</v>
      </c>
      <c r="K17" s="1">
        <f t="shared" si="3"/>
        <v>0.45458551024297594</v>
      </c>
      <c r="L17" s="100">
        <f t="shared" si="4"/>
        <v>0</v>
      </c>
    </row>
    <row r="18" spans="1:12">
      <c r="A18" s="1">
        <v>14</v>
      </c>
      <c r="B18" s="1">
        <v>120</v>
      </c>
      <c r="C18" s="1">
        <v>180</v>
      </c>
      <c r="D18" s="1">
        <v>28</v>
      </c>
      <c r="E18" s="1">
        <v>1</v>
      </c>
      <c r="F18" s="1">
        <v>0</v>
      </c>
      <c r="G18" s="100">
        <v>0</v>
      </c>
      <c r="H18" s="1">
        <f t="shared" si="0"/>
        <v>-7.2880000000001388E-2</v>
      </c>
      <c r="I18" s="1">
        <f t="shared" si="1"/>
        <v>0.92971238881878826</v>
      </c>
      <c r="J18" s="1">
        <f t="shared" si="2"/>
        <v>1.9297123888187881</v>
      </c>
      <c r="K18" s="1">
        <f t="shared" si="3"/>
        <v>0.48178806033778021</v>
      </c>
      <c r="L18" s="100">
        <f t="shared" si="4"/>
        <v>0</v>
      </c>
    </row>
    <row r="19" spans="1:12">
      <c r="A19" s="1">
        <v>15</v>
      </c>
      <c r="B19" s="1">
        <v>100</v>
      </c>
      <c r="C19" s="1">
        <v>180</v>
      </c>
      <c r="D19" s="1">
        <v>21</v>
      </c>
      <c r="E19" s="1">
        <v>1</v>
      </c>
      <c r="F19" s="1">
        <v>0</v>
      </c>
      <c r="G19" s="100">
        <v>0</v>
      </c>
      <c r="H19" s="1">
        <f t="shared" si="0"/>
        <v>-1.2560499999999983</v>
      </c>
      <c r="I19" s="1">
        <f t="shared" si="1"/>
        <v>0.2847766756768923</v>
      </c>
      <c r="J19" s="1">
        <f t="shared" si="2"/>
        <v>1.2847766756768924</v>
      </c>
      <c r="K19" s="1">
        <f t="shared" si="3"/>
        <v>0.22165461209579945</v>
      </c>
      <c r="L19" s="100">
        <f t="shared" si="4"/>
        <v>0</v>
      </c>
    </row>
    <row r="20" spans="1:12">
      <c r="A20" s="1">
        <v>16</v>
      </c>
      <c r="B20" s="1">
        <v>100</v>
      </c>
      <c r="C20" s="1">
        <v>160</v>
      </c>
      <c r="D20" s="1">
        <v>19</v>
      </c>
      <c r="E20" s="1">
        <v>1</v>
      </c>
      <c r="F20" s="1">
        <v>0</v>
      </c>
      <c r="G20" s="101">
        <v>1</v>
      </c>
      <c r="H20" s="1">
        <f t="shared" si="0"/>
        <v>-2.5462699999999963</v>
      </c>
      <c r="I20" s="1">
        <f t="shared" si="1"/>
        <v>7.8373454462516298E-2</v>
      </c>
      <c r="J20" s="1">
        <f t="shared" si="2"/>
        <v>1.0783734544625163</v>
      </c>
      <c r="K20" s="1">
        <f t="shared" si="3"/>
        <v>7.2677470071422751E-2</v>
      </c>
      <c r="L20" s="102">
        <f t="shared" si="4"/>
        <v>0</v>
      </c>
    </row>
    <row r="21" spans="1:12">
      <c r="A21" s="1">
        <v>17</v>
      </c>
      <c r="B21" s="1">
        <v>95</v>
      </c>
      <c r="C21" s="1">
        <v>250</v>
      </c>
      <c r="D21" s="1">
        <v>18</v>
      </c>
      <c r="E21" s="1">
        <v>1</v>
      </c>
      <c r="F21" s="1">
        <v>0</v>
      </c>
      <c r="G21" s="101">
        <v>1</v>
      </c>
      <c r="H21" s="1">
        <f t="shared" si="0"/>
        <v>1.293219999999998</v>
      </c>
      <c r="I21" s="1">
        <f t="shared" si="1"/>
        <v>3.6445029817848567</v>
      </c>
      <c r="J21" s="1">
        <f t="shared" si="2"/>
        <v>4.6445029817848571</v>
      </c>
      <c r="K21" s="1">
        <f t="shared" si="3"/>
        <v>0.78469170890364981</v>
      </c>
      <c r="L21" s="101">
        <f t="shared" si="4"/>
        <v>1</v>
      </c>
    </row>
    <row r="22" spans="1:12">
      <c r="A22" s="1">
        <v>18</v>
      </c>
      <c r="B22" s="1">
        <v>120</v>
      </c>
      <c r="C22" s="1">
        <v>200</v>
      </c>
      <c r="D22" s="1">
        <v>30</v>
      </c>
      <c r="E22" s="1">
        <v>1</v>
      </c>
      <c r="F22" s="1">
        <v>0</v>
      </c>
      <c r="G22" s="101">
        <v>1</v>
      </c>
      <c r="H22" s="1">
        <f t="shared" si="0"/>
        <v>1.2173400000000001</v>
      </c>
      <c r="I22" s="1">
        <f t="shared" si="1"/>
        <v>3.3781897868246307</v>
      </c>
      <c r="J22" s="1">
        <f t="shared" si="2"/>
        <v>4.3781897868246311</v>
      </c>
      <c r="K22" s="1">
        <f t="shared" si="3"/>
        <v>0.77159510010065824</v>
      </c>
      <c r="L22" s="101">
        <f t="shared" si="4"/>
        <v>1</v>
      </c>
    </row>
    <row r="23" spans="1:12">
      <c r="A23" s="1">
        <v>19</v>
      </c>
      <c r="B23" s="1">
        <v>125</v>
      </c>
      <c r="C23" s="1">
        <v>240</v>
      </c>
      <c r="D23" s="1">
        <v>29</v>
      </c>
      <c r="E23" s="1">
        <v>1</v>
      </c>
      <c r="F23" s="1">
        <v>0</v>
      </c>
      <c r="G23" s="101">
        <v>1</v>
      </c>
      <c r="H23" s="1">
        <f t="shared" si="0"/>
        <v>2.7266300000000037</v>
      </c>
      <c r="I23" s="1">
        <f t="shared" si="1"/>
        <v>15.281302159959509</v>
      </c>
      <c r="J23" s="1">
        <f t="shared" si="2"/>
        <v>16.281302159959509</v>
      </c>
      <c r="K23" s="1">
        <f t="shared" si="3"/>
        <v>0.93857985128122656</v>
      </c>
      <c r="L23" s="101">
        <f t="shared" si="4"/>
        <v>1</v>
      </c>
    </row>
    <row r="24" spans="1:12">
      <c r="A24" s="1">
        <v>20</v>
      </c>
      <c r="B24" s="1">
        <v>130</v>
      </c>
      <c r="C24" s="1">
        <v>172</v>
      </c>
      <c r="D24" s="1">
        <v>30</v>
      </c>
      <c r="E24" s="1">
        <v>1</v>
      </c>
      <c r="F24" s="1">
        <v>0</v>
      </c>
      <c r="G24" s="101">
        <v>1</v>
      </c>
      <c r="H24" s="1">
        <f t="shared" si="0"/>
        <v>-0.1391400000000047</v>
      </c>
      <c r="I24" s="1">
        <f t="shared" si="1"/>
        <v>0.87010620506210001</v>
      </c>
      <c r="J24" s="1">
        <f t="shared" si="2"/>
        <v>1.8701062050621</v>
      </c>
      <c r="K24" s="1">
        <f t="shared" si="3"/>
        <v>0.46527101119008729</v>
      </c>
      <c r="L24" s="102">
        <f t="shared" si="4"/>
        <v>0</v>
      </c>
    </row>
    <row r="25" spans="1:12">
      <c r="A25" s="1">
        <v>21</v>
      </c>
      <c r="B25" s="1">
        <v>120</v>
      </c>
      <c r="C25" s="1">
        <v>130</v>
      </c>
      <c r="D25" s="1">
        <v>35</v>
      </c>
      <c r="E25" s="1">
        <v>1</v>
      </c>
      <c r="F25" s="1">
        <v>1</v>
      </c>
      <c r="G25" s="101">
        <v>1</v>
      </c>
      <c r="H25" s="1">
        <f t="shared" si="0"/>
        <v>17.504339999999999</v>
      </c>
      <c r="I25" s="1">
        <f t="shared" si="1"/>
        <v>39997999.566894874</v>
      </c>
      <c r="J25" s="1">
        <f t="shared" si="2"/>
        <v>39998000.566894874</v>
      </c>
      <c r="K25" s="1">
        <f t="shared" si="3"/>
        <v>0.99999997499875026</v>
      </c>
      <c r="L25" s="101">
        <f t="shared" si="4"/>
        <v>1</v>
      </c>
    </row>
    <row r="26" spans="1:12">
      <c r="A26" s="1">
        <v>22</v>
      </c>
      <c r="B26" s="1">
        <v>120</v>
      </c>
      <c r="C26" s="1">
        <v>140</v>
      </c>
      <c r="D26" s="1">
        <v>38</v>
      </c>
      <c r="E26" s="1">
        <v>1</v>
      </c>
      <c r="F26" s="1">
        <v>1</v>
      </c>
      <c r="G26" s="101">
        <v>1</v>
      </c>
      <c r="H26" s="1">
        <f t="shared" si="0"/>
        <v>18.554469999999998</v>
      </c>
      <c r="I26" s="1">
        <f t="shared" si="1"/>
        <v>114315188.19117036</v>
      </c>
      <c r="J26" s="1">
        <f t="shared" si="2"/>
        <v>114315189.19117036</v>
      </c>
      <c r="K26" s="1">
        <f t="shared" si="3"/>
        <v>0.99999999125225614</v>
      </c>
      <c r="L26" s="101">
        <f t="shared" si="4"/>
        <v>1</v>
      </c>
    </row>
    <row r="27" spans="1:12">
      <c r="A27" s="1">
        <v>23</v>
      </c>
      <c r="B27" s="1">
        <v>125</v>
      </c>
      <c r="C27" s="1">
        <v>160</v>
      </c>
      <c r="D27" s="1">
        <v>32</v>
      </c>
      <c r="E27" s="1">
        <v>1</v>
      </c>
      <c r="F27" s="1">
        <v>1</v>
      </c>
      <c r="G27" s="101">
        <v>1</v>
      </c>
      <c r="H27" s="1">
        <f t="shared" si="0"/>
        <v>18.166010000000004</v>
      </c>
      <c r="I27" s="1">
        <f t="shared" si="1"/>
        <v>77517168.591323197</v>
      </c>
      <c r="J27" s="1">
        <f t="shared" si="2"/>
        <v>77517169.591323197</v>
      </c>
      <c r="K27" s="1">
        <f t="shared" si="3"/>
        <v>0.99999998709963223</v>
      </c>
      <c r="L27" s="101">
        <f t="shared" si="4"/>
        <v>1</v>
      </c>
    </row>
    <row r="28" spans="1:12">
      <c r="A28" s="1">
        <v>24</v>
      </c>
      <c r="B28" s="1">
        <v>115</v>
      </c>
      <c r="C28" s="1">
        <v>185</v>
      </c>
      <c r="D28" s="1">
        <v>40</v>
      </c>
      <c r="E28" s="1">
        <v>1</v>
      </c>
      <c r="F28" s="1">
        <v>1</v>
      </c>
      <c r="G28" s="101">
        <v>1</v>
      </c>
      <c r="H28" s="1">
        <f t="shared" si="0"/>
        <v>21.009789999999999</v>
      </c>
      <c r="I28" s="1">
        <f t="shared" si="1"/>
        <v>1331790347.6269648</v>
      </c>
      <c r="J28" s="1">
        <f t="shared" si="2"/>
        <v>1331790348.6269648</v>
      </c>
      <c r="K28" s="1">
        <f t="shared" si="3"/>
        <v>0.99999999924913108</v>
      </c>
      <c r="L28" s="101">
        <f t="shared" si="4"/>
        <v>1</v>
      </c>
    </row>
    <row r="29" spans="1:12">
      <c r="A29" s="1">
        <v>25</v>
      </c>
      <c r="B29" s="1">
        <v>150</v>
      </c>
      <c r="C29" s="1">
        <v>195</v>
      </c>
      <c r="D29" s="1">
        <v>65</v>
      </c>
      <c r="E29" s="1">
        <v>0</v>
      </c>
      <c r="F29" s="1">
        <v>1</v>
      </c>
      <c r="G29" s="101">
        <v>1</v>
      </c>
      <c r="H29" s="1">
        <f t="shared" si="0"/>
        <v>1.574309999999997</v>
      </c>
      <c r="I29" s="1">
        <f t="shared" si="1"/>
        <v>4.8274095560873658</v>
      </c>
      <c r="J29" s="1">
        <f t="shared" si="2"/>
        <v>5.8274095560873658</v>
      </c>
      <c r="K29" s="1">
        <f t="shared" si="3"/>
        <v>0.82839716509106676</v>
      </c>
      <c r="L29" s="101">
        <f t="shared" si="4"/>
        <v>1</v>
      </c>
    </row>
    <row r="30" spans="1:12">
      <c r="A30" s="1">
        <v>26</v>
      </c>
      <c r="B30" s="1">
        <v>130</v>
      </c>
      <c r="C30" s="1">
        <v>175</v>
      </c>
      <c r="D30" s="1">
        <v>72</v>
      </c>
      <c r="E30" s="1">
        <v>0</v>
      </c>
      <c r="F30" s="1">
        <v>1</v>
      </c>
      <c r="G30" s="101">
        <v>1</v>
      </c>
      <c r="H30" s="1">
        <f t="shared" si="0"/>
        <v>2.3410799999999981</v>
      </c>
      <c r="I30" s="1">
        <f t="shared" si="1"/>
        <v>10.392454354736888</v>
      </c>
      <c r="J30" s="1">
        <f t="shared" si="2"/>
        <v>11.392454354736888</v>
      </c>
      <c r="K30" s="1">
        <f t="shared" si="3"/>
        <v>0.91222260200812577</v>
      </c>
      <c r="L30" s="101">
        <f t="shared" si="4"/>
        <v>1</v>
      </c>
    </row>
    <row r="31" spans="1:12">
      <c r="A31" s="1">
        <v>27</v>
      </c>
      <c r="B31" s="1">
        <v>170</v>
      </c>
      <c r="C31" s="1">
        <v>200</v>
      </c>
      <c r="D31" s="1">
        <v>56</v>
      </c>
      <c r="E31" s="1">
        <v>0</v>
      </c>
      <c r="F31" s="1">
        <v>1</v>
      </c>
      <c r="G31" s="101">
        <v>1</v>
      </c>
      <c r="H31" s="1">
        <f t="shared" si="0"/>
        <v>-0.2613799999999955</v>
      </c>
      <c r="I31" s="1">
        <f t="shared" si="1"/>
        <v>0.7699882684728675</v>
      </c>
      <c r="J31" s="1">
        <f t="shared" si="2"/>
        <v>1.7699882684728676</v>
      </c>
      <c r="K31" s="1">
        <f t="shared" si="3"/>
        <v>0.43502450394047387</v>
      </c>
      <c r="L31" s="102">
        <f t="shared" si="4"/>
        <v>0</v>
      </c>
    </row>
    <row r="32" spans="1:12">
      <c r="A32" s="1">
        <v>28</v>
      </c>
      <c r="B32" s="1">
        <v>145</v>
      </c>
      <c r="C32" s="1">
        <v>210</v>
      </c>
      <c r="D32" s="1">
        <v>58</v>
      </c>
      <c r="E32" s="1">
        <v>0</v>
      </c>
      <c r="F32" s="1">
        <v>1</v>
      </c>
      <c r="G32" s="101">
        <v>1</v>
      </c>
      <c r="H32" s="1">
        <f t="shared" si="0"/>
        <v>0.87924000000000646</v>
      </c>
      <c r="I32" s="1">
        <f t="shared" si="1"/>
        <v>2.4090681187318292</v>
      </c>
      <c r="J32" s="1">
        <f t="shared" si="2"/>
        <v>3.4090681187318292</v>
      </c>
      <c r="K32" s="1">
        <f t="shared" si="3"/>
        <v>0.70666470566977135</v>
      </c>
      <c r="L32" s="101">
        <f t="shared" si="4"/>
        <v>1</v>
      </c>
    </row>
    <row r="33" spans="1:12">
      <c r="A33" s="1">
        <v>29</v>
      </c>
      <c r="B33" s="1">
        <v>180</v>
      </c>
      <c r="C33" s="1">
        <v>200</v>
      </c>
      <c r="D33" s="1">
        <v>81</v>
      </c>
      <c r="E33" s="1">
        <v>0</v>
      </c>
      <c r="F33" s="1">
        <v>1</v>
      </c>
      <c r="G33" s="101">
        <v>1</v>
      </c>
      <c r="H33" s="1">
        <f t="shared" si="0"/>
        <v>4.6841700000000017</v>
      </c>
      <c r="I33" s="1">
        <f t="shared" si="1"/>
        <v>108.2204120793219</v>
      </c>
      <c r="J33" s="1">
        <f t="shared" si="2"/>
        <v>109.2204120793219</v>
      </c>
      <c r="K33" s="1">
        <f t="shared" si="3"/>
        <v>0.99084420227902326</v>
      </c>
      <c r="L33" s="101">
        <f t="shared" si="4"/>
        <v>1</v>
      </c>
    </row>
    <row r="34" spans="1:12">
      <c r="A34" s="1">
        <v>30</v>
      </c>
      <c r="B34" s="1">
        <v>140</v>
      </c>
      <c r="C34" s="1">
        <v>190</v>
      </c>
      <c r="D34" s="1">
        <v>73</v>
      </c>
      <c r="E34" s="1">
        <v>0</v>
      </c>
      <c r="F34" s="1">
        <v>1</v>
      </c>
      <c r="G34" s="101">
        <v>1</v>
      </c>
      <c r="H34" s="1">
        <f t="shared" si="0"/>
        <v>3.0902899999999995</v>
      </c>
      <c r="I34" s="1">
        <f t="shared" si="1"/>
        <v>21.98345225260185</v>
      </c>
      <c r="J34" s="1">
        <f t="shared" si="2"/>
        <v>22.98345225260185</v>
      </c>
      <c r="K34" s="1">
        <f t="shared" si="3"/>
        <v>0.95649043542243339</v>
      </c>
      <c r="L34" s="101">
        <f t="shared" si="4"/>
        <v>1</v>
      </c>
    </row>
    <row r="35" spans="1:12">
      <c r="F35" s="18" t="s">
        <v>44</v>
      </c>
      <c r="G35" s="1">
        <f>COUNTIF(G5:G34,"0")</f>
        <v>15</v>
      </c>
      <c r="K35" s="18" t="s">
        <v>44</v>
      </c>
      <c r="L35" s="18">
        <f>COUNTIF(L5:L34,"0")</f>
        <v>16</v>
      </c>
    </row>
    <row r="36" spans="1:12">
      <c r="F36" s="18" t="s">
        <v>45</v>
      </c>
      <c r="G36" s="1">
        <f>COUNTIF(G5:G34,"1")</f>
        <v>15</v>
      </c>
      <c r="K36" s="18" t="s">
        <v>45</v>
      </c>
      <c r="L36" s="18">
        <f>COUNTIF(L5:L34,"1")</f>
        <v>14</v>
      </c>
    </row>
    <row r="37" spans="1:12" ht="15.75">
      <c r="G37" s="30">
        <f>SUM(G35:G36)</f>
        <v>30</v>
      </c>
      <c r="H37" s="3"/>
      <c r="I37" s="3"/>
      <c r="J37" s="3"/>
      <c r="K37" s="3"/>
      <c r="L37" s="31">
        <f>SUM(L35:L36)</f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42"/>
  <sheetViews>
    <sheetView workbookViewId="0">
      <selection activeCell="L10" sqref="L10"/>
    </sheetView>
  </sheetViews>
  <sheetFormatPr defaultRowHeight="15"/>
  <cols>
    <col min="1" max="6" width="9.140625" style="1"/>
    <col min="7" max="7" width="10" style="1" customWidth="1"/>
    <col min="8" max="8" width="14.42578125" style="1" customWidth="1"/>
    <col min="9" max="9" width="13.7109375" style="1" customWidth="1"/>
    <col min="10" max="10" width="12.42578125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100</v>
      </c>
      <c r="B2" s="1">
        <v>150</v>
      </c>
      <c r="C2" s="1">
        <v>20</v>
      </c>
      <c r="D2" s="1">
        <v>0</v>
      </c>
      <c r="E2" s="1">
        <v>0</v>
      </c>
      <c r="F2" s="1">
        <v>0</v>
      </c>
      <c r="G2" s="2">
        <v>1.37E-12</v>
      </c>
      <c r="H2" s="1">
        <v>0</v>
      </c>
      <c r="I2" s="10" t="str">
        <f>IF(F2=H2,"Correct","Not Correct")</f>
        <v>Correct</v>
      </c>
    </row>
    <row r="3" spans="1:9">
      <c r="A3" s="1">
        <v>120</v>
      </c>
      <c r="B3" s="1">
        <v>160</v>
      </c>
      <c r="C3" s="1">
        <v>16</v>
      </c>
      <c r="D3" s="1">
        <v>0</v>
      </c>
      <c r="E3" s="1">
        <v>0</v>
      </c>
      <c r="F3" s="1">
        <v>0</v>
      </c>
      <c r="G3" s="2">
        <v>7.5000000000000004E-13</v>
      </c>
      <c r="H3" s="1">
        <v>0</v>
      </c>
      <c r="I3" s="10" t="str">
        <f t="shared" ref="I3:I31" si="0">IF(F3=H3,"Correct","Not Correct")</f>
        <v>Correct</v>
      </c>
    </row>
    <row r="4" spans="1:9">
      <c r="A4" s="1">
        <v>110</v>
      </c>
      <c r="B4" s="1">
        <v>150</v>
      </c>
      <c r="C4" s="1">
        <v>18</v>
      </c>
      <c r="D4" s="1">
        <v>0</v>
      </c>
      <c r="E4" s="1">
        <v>0</v>
      </c>
      <c r="F4" s="1">
        <v>0</v>
      </c>
      <c r="G4" s="2">
        <v>8.1199999999999997E-13</v>
      </c>
      <c r="H4" s="1">
        <v>0</v>
      </c>
      <c r="I4" s="10" t="str">
        <f t="shared" si="0"/>
        <v>Correct</v>
      </c>
    </row>
    <row r="5" spans="1:9">
      <c r="A5" s="1">
        <v>100</v>
      </c>
      <c r="B5" s="1">
        <v>175</v>
      </c>
      <c r="C5" s="1">
        <v>25</v>
      </c>
      <c r="D5" s="1">
        <v>0</v>
      </c>
      <c r="E5" s="1">
        <v>0</v>
      </c>
      <c r="F5" s="1">
        <v>0</v>
      </c>
      <c r="G5" s="2">
        <v>1.1400000000000001E-11</v>
      </c>
      <c r="H5" s="1">
        <v>0</v>
      </c>
      <c r="I5" s="10" t="str">
        <f t="shared" si="0"/>
        <v>Correct</v>
      </c>
    </row>
    <row r="6" spans="1:9">
      <c r="A6" s="1">
        <v>95</v>
      </c>
      <c r="B6" s="1">
        <v>250</v>
      </c>
      <c r="C6" s="1">
        <v>36</v>
      </c>
      <c r="D6" s="1">
        <v>0</v>
      </c>
      <c r="E6" s="1">
        <v>0</v>
      </c>
      <c r="F6" s="1">
        <v>0</v>
      </c>
      <c r="G6" s="2">
        <v>3.1E-9</v>
      </c>
      <c r="H6" s="1">
        <v>0</v>
      </c>
      <c r="I6" s="10" t="str">
        <f t="shared" si="0"/>
        <v>Correct</v>
      </c>
    </row>
    <row r="7" spans="1:9">
      <c r="A7" s="1">
        <v>110</v>
      </c>
      <c r="B7" s="1">
        <v>200</v>
      </c>
      <c r="C7" s="1">
        <v>56</v>
      </c>
      <c r="D7" s="1">
        <v>0</v>
      </c>
      <c r="E7" s="1">
        <v>1</v>
      </c>
      <c r="F7" s="5">
        <v>0</v>
      </c>
      <c r="G7" s="1">
        <v>0.60852954599999998</v>
      </c>
      <c r="H7" s="4">
        <v>1</v>
      </c>
      <c r="I7" s="35" t="str">
        <f t="shared" si="0"/>
        <v>Not Correct</v>
      </c>
    </row>
    <row r="8" spans="1:9">
      <c r="A8" s="1">
        <v>120</v>
      </c>
      <c r="B8" s="1">
        <v>180</v>
      </c>
      <c r="C8" s="1">
        <v>59</v>
      </c>
      <c r="D8" s="1">
        <v>0</v>
      </c>
      <c r="E8" s="1">
        <v>1</v>
      </c>
      <c r="F8" s="5">
        <v>0</v>
      </c>
      <c r="G8" s="1">
        <v>0.51158868199999996</v>
      </c>
      <c r="H8" s="4">
        <v>1</v>
      </c>
      <c r="I8" s="35" t="str">
        <f t="shared" si="0"/>
        <v>Not Correct</v>
      </c>
    </row>
    <row r="9" spans="1:9">
      <c r="A9" s="1">
        <v>150</v>
      </c>
      <c r="B9" s="1">
        <v>175</v>
      </c>
      <c r="C9" s="1">
        <v>45</v>
      </c>
      <c r="D9" s="1">
        <v>0</v>
      </c>
      <c r="E9" s="1">
        <v>1</v>
      </c>
      <c r="F9" s="1">
        <v>0</v>
      </c>
      <c r="G9" s="1">
        <v>3.3519075000000002E-2</v>
      </c>
      <c r="H9" s="1">
        <v>0</v>
      </c>
      <c r="I9" s="10" t="str">
        <f t="shared" si="0"/>
        <v>Correct</v>
      </c>
    </row>
    <row r="10" spans="1:9">
      <c r="A10" s="1">
        <v>160</v>
      </c>
      <c r="B10" s="1">
        <v>185</v>
      </c>
      <c r="C10" s="1">
        <v>40</v>
      </c>
      <c r="D10" s="1">
        <v>0</v>
      </c>
      <c r="E10" s="1">
        <v>1</v>
      </c>
      <c r="F10" s="1">
        <v>0</v>
      </c>
      <c r="G10" s="1">
        <v>1.7145928000000001E-2</v>
      </c>
      <c r="H10" s="1">
        <v>0</v>
      </c>
      <c r="I10" s="10" t="str">
        <f t="shared" si="0"/>
        <v>Correct</v>
      </c>
    </row>
    <row r="11" spans="1:9">
      <c r="A11" s="1">
        <v>125</v>
      </c>
      <c r="B11" s="1">
        <v>195</v>
      </c>
      <c r="C11" s="1">
        <v>20</v>
      </c>
      <c r="D11" s="1">
        <v>1</v>
      </c>
      <c r="E11" s="1">
        <v>0</v>
      </c>
      <c r="F11" s="1">
        <v>0</v>
      </c>
      <c r="G11" s="1">
        <v>0.25195737699999998</v>
      </c>
      <c r="H11" s="1">
        <v>0</v>
      </c>
      <c r="I11" s="10" t="str">
        <f t="shared" si="0"/>
        <v>Correct</v>
      </c>
    </row>
    <row r="12" spans="1:9">
      <c r="A12" s="1">
        <v>135</v>
      </c>
      <c r="B12" s="1">
        <v>190</v>
      </c>
      <c r="C12" s="1">
        <v>18</v>
      </c>
      <c r="D12" s="1">
        <v>1</v>
      </c>
      <c r="E12" s="1">
        <v>0</v>
      </c>
      <c r="F12" s="1">
        <v>0</v>
      </c>
      <c r="G12" s="1">
        <v>0.13803943399999999</v>
      </c>
      <c r="H12" s="1">
        <v>0</v>
      </c>
      <c r="I12" s="10" t="str">
        <f t="shared" si="0"/>
        <v>Correct</v>
      </c>
    </row>
    <row r="13" spans="1:9">
      <c r="A13" s="1">
        <v>165</v>
      </c>
      <c r="B13" s="1">
        <v>200</v>
      </c>
      <c r="C13" s="1">
        <v>25</v>
      </c>
      <c r="D13" s="1">
        <v>1</v>
      </c>
      <c r="E13" s="1">
        <v>0</v>
      </c>
      <c r="F13" s="1">
        <v>0</v>
      </c>
      <c r="G13" s="1">
        <v>0.419923936</v>
      </c>
      <c r="H13" s="1">
        <v>0</v>
      </c>
      <c r="I13" s="10" t="str">
        <f t="shared" si="0"/>
        <v>Correct</v>
      </c>
    </row>
    <row r="14" spans="1:9">
      <c r="A14" s="1">
        <v>145</v>
      </c>
      <c r="B14" s="1">
        <v>175</v>
      </c>
      <c r="C14" s="1">
        <v>30</v>
      </c>
      <c r="D14" s="1">
        <v>1</v>
      </c>
      <c r="E14" s="1">
        <v>0</v>
      </c>
      <c r="F14" s="1">
        <v>0</v>
      </c>
      <c r="G14" s="1">
        <v>0.45447734499999998</v>
      </c>
      <c r="H14" s="1">
        <v>0</v>
      </c>
      <c r="I14" s="10" t="str">
        <f t="shared" si="0"/>
        <v>Correct</v>
      </c>
    </row>
    <row r="15" spans="1:9">
      <c r="A15" s="1">
        <v>120</v>
      </c>
      <c r="B15" s="1">
        <v>180</v>
      </c>
      <c r="C15" s="1">
        <v>28</v>
      </c>
      <c r="D15" s="1">
        <v>1</v>
      </c>
      <c r="E15" s="1">
        <v>0</v>
      </c>
      <c r="F15" s="1">
        <v>0</v>
      </c>
      <c r="G15" s="1">
        <v>0.48166014200000001</v>
      </c>
      <c r="H15" s="1">
        <v>0</v>
      </c>
      <c r="I15" s="10" t="str">
        <f t="shared" si="0"/>
        <v>Correct</v>
      </c>
    </row>
    <row r="16" spans="1:9">
      <c r="A16" s="1">
        <v>100</v>
      </c>
      <c r="B16" s="1">
        <v>180</v>
      </c>
      <c r="C16" s="1">
        <v>21</v>
      </c>
      <c r="D16" s="1">
        <v>1</v>
      </c>
      <c r="E16" s="1">
        <v>0</v>
      </c>
      <c r="F16" s="1">
        <v>0</v>
      </c>
      <c r="G16" s="1">
        <v>0.22156096</v>
      </c>
      <c r="H16" s="1">
        <v>0</v>
      </c>
      <c r="I16" s="10" t="str">
        <f t="shared" si="0"/>
        <v>Correct</v>
      </c>
    </row>
    <row r="17" spans="1:10">
      <c r="A17" s="1">
        <v>100</v>
      </c>
      <c r="B17" s="1">
        <v>160</v>
      </c>
      <c r="C17" s="1">
        <v>19</v>
      </c>
      <c r="D17" s="1">
        <v>1</v>
      </c>
      <c r="E17" s="1">
        <v>0</v>
      </c>
      <c r="F17" s="5">
        <v>1</v>
      </c>
      <c r="G17" s="1">
        <v>7.2646697999999996E-2</v>
      </c>
      <c r="H17" s="4">
        <v>0</v>
      </c>
      <c r="I17" s="35" t="str">
        <f t="shared" si="0"/>
        <v>Not Correct</v>
      </c>
    </row>
    <row r="18" spans="1:10">
      <c r="A18" s="1">
        <v>95</v>
      </c>
      <c r="B18" s="1">
        <v>250</v>
      </c>
      <c r="C18" s="1">
        <v>18</v>
      </c>
      <c r="D18" s="1">
        <v>1</v>
      </c>
      <c r="E18" s="1">
        <v>0</v>
      </c>
      <c r="F18" s="1">
        <v>1</v>
      </c>
      <c r="G18" s="1">
        <v>0.78455129800000001</v>
      </c>
      <c r="H18" s="1">
        <v>1</v>
      </c>
      <c r="I18" s="10" t="str">
        <f t="shared" si="0"/>
        <v>Correct</v>
      </c>
    </row>
    <row r="19" spans="1:10">
      <c r="A19" s="1">
        <v>120</v>
      </c>
      <c r="B19" s="1">
        <v>200</v>
      </c>
      <c r="C19" s="1">
        <v>30</v>
      </c>
      <c r="D19" s="1">
        <v>1</v>
      </c>
      <c r="E19" s="1">
        <v>0</v>
      </c>
      <c r="F19" s="1">
        <v>1</v>
      </c>
      <c r="G19" s="1">
        <v>0.77148958700000003</v>
      </c>
      <c r="H19" s="1">
        <v>1</v>
      </c>
      <c r="I19" s="10" t="str">
        <f t="shared" si="0"/>
        <v>Correct</v>
      </c>
    </row>
    <row r="20" spans="1:10">
      <c r="A20" s="1">
        <v>125</v>
      </c>
      <c r="B20" s="1">
        <v>240</v>
      </c>
      <c r="C20" s="1">
        <v>29</v>
      </c>
      <c r="D20" s="1">
        <v>1</v>
      </c>
      <c r="E20" s="1">
        <v>0</v>
      </c>
      <c r="F20" s="1">
        <v>1</v>
      </c>
      <c r="G20" s="1">
        <v>0.93853684199999998</v>
      </c>
      <c r="H20" s="1">
        <v>1</v>
      </c>
      <c r="I20" s="10" t="str">
        <f t="shared" si="0"/>
        <v>Correct</v>
      </c>
    </row>
    <row r="21" spans="1:10">
      <c r="A21" s="1">
        <v>130</v>
      </c>
      <c r="B21" s="1">
        <v>172</v>
      </c>
      <c r="C21" s="1">
        <v>30</v>
      </c>
      <c r="D21" s="1">
        <v>1</v>
      </c>
      <c r="E21" s="1">
        <v>0</v>
      </c>
      <c r="F21" s="5">
        <v>1</v>
      </c>
      <c r="G21" s="1">
        <v>0.46515638100000001</v>
      </c>
      <c r="H21" s="4">
        <v>0</v>
      </c>
      <c r="I21" s="35" t="str">
        <f t="shared" si="0"/>
        <v>Not Correct</v>
      </c>
    </row>
    <row r="22" spans="1:10">
      <c r="A22" s="1">
        <v>120</v>
      </c>
      <c r="B22" s="1">
        <v>130</v>
      </c>
      <c r="C22" s="1">
        <v>35</v>
      </c>
      <c r="D22" s="1">
        <v>1</v>
      </c>
      <c r="E22" s="1">
        <v>1</v>
      </c>
      <c r="F22" s="1">
        <v>1</v>
      </c>
      <c r="G22" s="1">
        <v>0.99999997500000004</v>
      </c>
      <c r="H22" s="1">
        <v>1</v>
      </c>
      <c r="I22" s="10" t="str">
        <f t="shared" si="0"/>
        <v>Correct</v>
      </c>
    </row>
    <row r="23" spans="1:10">
      <c r="A23" s="1">
        <v>120</v>
      </c>
      <c r="B23" s="1">
        <v>140</v>
      </c>
      <c r="C23" s="1">
        <v>38</v>
      </c>
      <c r="D23" s="1">
        <v>1</v>
      </c>
      <c r="E23" s="1">
        <v>1</v>
      </c>
      <c r="F23" s="1">
        <v>1</v>
      </c>
      <c r="G23" s="1">
        <v>0.99999999100000003</v>
      </c>
      <c r="H23" s="1">
        <v>1</v>
      </c>
      <c r="I23" s="10" t="str">
        <f t="shared" si="0"/>
        <v>Correct</v>
      </c>
    </row>
    <row r="24" spans="1:10">
      <c r="A24" s="1">
        <v>125</v>
      </c>
      <c r="B24" s="1">
        <v>160</v>
      </c>
      <c r="C24" s="1">
        <v>32</v>
      </c>
      <c r="D24" s="1">
        <v>1</v>
      </c>
      <c r="E24" s="1">
        <v>1</v>
      </c>
      <c r="F24" s="1">
        <v>1</v>
      </c>
      <c r="G24" s="1">
        <v>0.99999998700000003</v>
      </c>
      <c r="H24" s="1">
        <v>1</v>
      </c>
      <c r="I24" s="10" t="str">
        <f t="shared" si="0"/>
        <v>Correct</v>
      </c>
    </row>
    <row r="25" spans="1:10">
      <c r="A25" s="1">
        <v>115</v>
      </c>
      <c r="B25" s="1">
        <v>185</v>
      </c>
      <c r="C25" s="1">
        <v>40</v>
      </c>
      <c r="D25" s="1">
        <v>1</v>
      </c>
      <c r="E25" s="1">
        <v>1</v>
      </c>
      <c r="F25" s="1">
        <v>1</v>
      </c>
      <c r="G25" s="1">
        <v>0.99999999900000003</v>
      </c>
      <c r="H25" s="1">
        <v>1</v>
      </c>
      <c r="I25" s="10" t="str">
        <f t="shared" si="0"/>
        <v>Correct</v>
      </c>
    </row>
    <row r="26" spans="1:10">
      <c r="A26" s="1">
        <v>150</v>
      </c>
      <c r="B26" s="1">
        <v>195</v>
      </c>
      <c r="C26" s="1">
        <v>65</v>
      </c>
      <c r="D26" s="1">
        <v>0</v>
      </c>
      <c r="E26" s="1">
        <v>1</v>
      </c>
      <c r="F26" s="1">
        <v>1</v>
      </c>
      <c r="G26" s="1">
        <v>0.82831325700000002</v>
      </c>
      <c r="H26" s="1">
        <v>1</v>
      </c>
      <c r="I26" s="10" t="str">
        <f t="shared" si="0"/>
        <v>Correct</v>
      </c>
    </row>
    <row r="27" spans="1:10">
      <c r="A27" s="1">
        <v>130</v>
      </c>
      <c r="B27" s="1">
        <v>175</v>
      </c>
      <c r="C27" s="1">
        <v>72</v>
      </c>
      <c r="D27" s="1">
        <v>0</v>
      </c>
      <c r="E27" s="1">
        <v>1</v>
      </c>
      <c r="F27" s="1">
        <v>1</v>
      </c>
      <c r="G27" s="1">
        <v>0.91217645000000003</v>
      </c>
      <c r="H27" s="1">
        <v>1</v>
      </c>
      <c r="I27" s="10" t="str">
        <f t="shared" si="0"/>
        <v>Correct</v>
      </c>
    </row>
    <row r="28" spans="1:10">
      <c r="A28" s="1">
        <v>170</v>
      </c>
      <c r="B28" s="1">
        <v>200</v>
      </c>
      <c r="C28" s="1">
        <v>56</v>
      </c>
      <c r="D28" s="1">
        <v>0</v>
      </c>
      <c r="E28" s="1">
        <v>1</v>
      </c>
      <c r="F28" s="5">
        <v>1</v>
      </c>
      <c r="G28" s="1">
        <v>0.43489226800000003</v>
      </c>
      <c r="H28" s="4">
        <v>0</v>
      </c>
      <c r="I28" s="35" t="str">
        <f t="shared" si="0"/>
        <v>Not Correct</v>
      </c>
    </row>
    <row r="29" spans="1:10">
      <c r="A29" s="1">
        <v>145</v>
      </c>
      <c r="B29" s="1">
        <v>210</v>
      </c>
      <c r="C29" s="1">
        <v>58</v>
      </c>
      <c r="D29" s="1">
        <v>0</v>
      </c>
      <c r="E29" s="1">
        <v>1</v>
      </c>
      <c r="F29" s="1">
        <v>1</v>
      </c>
      <c r="G29" s="1">
        <v>0.70653101900000004</v>
      </c>
      <c r="H29" s="1">
        <v>1</v>
      </c>
      <c r="I29" s="10" t="str">
        <f t="shared" si="0"/>
        <v>Correct</v>
      </c>
    </row>
    <row r="30" spans="1:10">
      <c r="A30" s="1">
        <v>180</v>
      </c>
      <c r="B30" s="1">
        <v>200</v>
      </c>
      <c r="C30" s="1">
        <v>81</v>
      </c>
      <c r="D30" s="1">
        <v>0</v>
      </c>
      <c r="E30" s="1">
        <v>1</v>
      </c>
      <c r="F30" s="1">
        <v>1</v>
      </c>
      <c r="G30" s="1">
        <v>0.99083894900000002</v>
      </c>
      <c r="H30" s="1">
        <v>1</v>
      </c>
      <c r="I30" s="10" t="str">
        <f t="shared" si="0"/>
        <v>Correct</v>
      </c>
    </row>
    <row r="31" spans="1:10" ht="15.75" thickBot="1">
      <c r="A31" s="1">
        <v>140</v>
      </c>
      <c r="B31" s="1">
        <v>190</v>
      </c>
      <c r="C31" s="1">
        <v>73</v>
      </c>
      <c r="D31" s="1">
        <v>0</v>
      </c>
      <c r="E31" s="1">
        <v>1</v>
      </c>
      <c r="F31" s="1">
        <v>1</v>
      </c>
      <c r="G31" s="1">
        <v>0.95646482600000005</v>
      </c>
      <c r="H31" s="1">
        <v>1</v>
      </c>
      <c r="I31" s="10" t="str">
        <f t="shared" si="0"/>
        <v>Correct</v>
      </c>
    </row>
    <row r="32" spans="1:10" ht="18.75">
      <c r="F32" s="11">
        <f>COUNTIF(F2:F31,"0")</f>
        <v>15</v>
      </c>
      <c r="G32" s="6" t="s">
        <v>10</v>
      </c>
      <c r="H32" s="7">
        <v>16</v>
      </c>
      <c r="I32" s="13">
        <v>25</v>
      </c>
      <c r="J32" s="14" t="s">
        <v>11</v>
      </c>
    </row>
    <row r="33" spans="5:10" ht="19.5" thickBot="1">
      <c r="F33" s="12">
        <f>COUNTIF(F2:F31,"1")</f>
        <v>15</v>
      </c>
      <c r="G33" s="8" t="s">
        <v>12</v>
      </c>
      <c r="H33" s="9">
        <v>14</v>
      </c>
      <c r="I33" s="15">
        <v>5</v>
      </c>
      <c r="J33" s="16" t="s">
        <v>9</v>
      </c>
    </row>
    <row r="34" spans="5:10" ht="15.75">
      <c r="F34" s="3">
        <f>SUM(F32:F33)</f>
        <v>30</v>
      </c>
      <c r="H34" s="3">
        <v>30</v>
      </c>
      <c r="I34" s="3">
        <v>30</v>
      </c>
    </row>
    <row r="35" spans="5:10">
      <c r="H35" s="1">
        <f>SUM(H32:H33)</f>
        <v>30</v>
      </c>
      <c r="I35" s="1">
        <f>SUM(I32:I33)</f>
        <v>30</v>
      </c>
    </row>
    <row r="38" spans="5:10">
      <c r="E38" s="1" t="s">
        <v>14</v>
      </c>
    </row>
    <row r="42" spans="5:10">
      <c r="G42" s="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35"/>
  <sheetViews>
    <sheetView workbookViewId="0">
      <selection activeCell="N8" sqref="N8"/>
    </sheetView>
  </sheetViews>
  <sheetFormatPr defaultRowHeight="15"/>
  <cols>
    <col min="2" max="2" width="12.7109375" customWidth="1"/>
    <col min="3" max="3" width="13.5703125" style="1" customWidth="1"/>
    <col min="4" max="4" width="12.5703125" customWidth="1"/>
    <col min="5" max="5" width="3.28515625" customWidth="1"/>
    <col min="6" max="6" width="9.140625" style="48"/>
    <col min="7" max="7" width="12" style="48" bestFit="1" customWidth="1"/>
    <col min="8" max="8" width="16.140625" style="48" customWidth="1"/>
    <col min="9" max="9" width="14.140625" style="48" customWidth="1"/>
    <col min="12" max="12" width="12" bestFit="1" customWidth="1"/>
    <col min="13" max="13" width="13.28515625" customWidth="1"/>
    <col min="14" max="14" width="17.140625" customWidth="1"/>
  </cols>
  <sheetData>
    <row r="1" spans="1:16">
      <c r="C1" s="1">
        <v>0.5</v>
      </c>
      <c r="F1" s="38"/>
      <c r="G1" s="38"/>
      <c r="H1" s="39">
        <v>0.6</v>
      </c>
      <c r="I1" s="38"/>
      <c r="J1" s="55"/>
      <c r="K1" s="65"/>
      <c r="L1" s="65"/>
      <c r="M1" s="53">
        <v>0.6</v>
      </c>
      <c r="N1" s="65"/>
      <c r="O1" s="55"/>
    </row>
    <row r="2" spans="1:16">
      <c r="A2" s="1" t="s">
        <v>5</v>
      </c>
      <c r="B2" s="1" t="s">
        <v>6</v>
      </c>
      <c r="C2" s="1" t="s">
        <v>7</v>
      </c>
      <c r="D2" s="1" t="s">
        <v>8</v>
      </c>
      <c r="F2" s="39" t="s">
        <v>5</v>
      </c>
      <c r="G2" s="39" t="s">
        <v>6</v>
      </c>
      <c r="H2" s="39" t="s">
        <v>7</v>
      </c>
      <c r="I2" s="39" t="s">
        <v>8</v>
      </c>
      <c r="J2" s="55"/>
      <c r="K2" s="53" t="s">
        <v>5</v>
      </c>
      <c r="L2" s="53" t="s">
        <v>6</v>
      </c>
      <c r="M2" s="53" t="s">
        <v>7</v>
      </c>
      <c r="N2" s="53" t="s">
        <v>8</v>
      </c>
      <c r="O2" s="55"/>
    </row>
    <row r="3" spans="1:16">
      <c r="A3" s="1">
        <v>0</v>
      </c>
      <c r="B3" s="2">
        <v>1.37E-12</v>
      </c>
      <c r="C3" s="1">
        <v>0</v>
      </c>
      <c r="D3" s="10" t="str">
        <f>IF(A3=C3,"Correct","Not Correct")</f>
        <v>Correct</v>
      </c>
      <c r="F3" s="39">
        <v>0</v>
      </c>
      <c r="G3" s="40">
        <v>1.37E-12</v>
      </c>
      <c r="H3" s="71">
        <v>0</v>
      </c>
      <c r="I3" s="41" t="str">
        <f>IF(F3=H3,"C","NC")</f>
        <v>C</v>
      </c>
      <c r="J3" s="55"/>
      <c r="K3" s="53">
        <v>0</v>
      </c>
      <c r="L3" s="54">
        <v>1.37E-12</v>
      </c>
      <c r="M3" s="67">
        <v>0</v>
      </c>
      <c r="N3" s="10" t="str">
        <f>IF(K3=M3,"Correct","Not Correct")</f>
        <v>Correct</v>
      </c>
      <c r="O3" s="55"/>
    </row>
    <row r="4" spans="1:16">
      <c r="A4" s="1">
        <v>0</v>
      </c>
      <c r="B4" s="2">
        <v>7.5000000000000004E-13</v>
      </c>
      <c r="C4" s="1">
        <v>0</v>
      </c>
      <c r="D4" s="10" t="str">
        <f t="shared" ref="D4:D32" si="0">IF(A4=C4,"Correct","Not Correct")</f>
        <v>Correct</v>
      </c>
      <c r="F4" s="39">
        <v>0</v>
      </c>
      <c r="G4" s="40">
        <v>7.5000000000000004E-13</v>
      </c>
      <c r="H4" s="71">
        <v>0</v>
      </c>
      <c r="I4" s="41" t="str">
        <f t="shared" ref="I4:I32" si="1">IF(F4=H4,"C","NC")</f>
        <v>C</v>
      </c>
      <c r="J4" s="55"/>
      <c r="K4" s="53">
        <v>0</v>
      </c>
      <c r="L4" s="54">
        <v>7.5000000000000004E-13</v>
      </c>
      <c r="M4" s="67">
        <v>0</v>
      </c>
      <c r="N4" s="10" t="str">
        <f t="shared" ref="N4:N17" si="2">IF(K4=M4,"Correct","Not Correct")</f>
        <v>Correct</v>
      </c>
      <c r="O4" s="55"/>
    </row>
    <row r="5" spans="1:16">
      <c r="A5" s="1">
        <v>0</v>
      </c>
      <c r="B5" s="2">
        <v>8.1199999999999997E-13</v>
      </c>
      <c r="C5" s="1">
        <v>0</v>
      </c>
      <c r="D5" s="10" t="str">
        <f t="shared" si="0"/>
        <v>Correct</v>
      </c>
      <c r="F5" s="39">
        <v>0</v>
      </c>
      <c r="G5" s="40">
        <v>8.1199999999999997E-13</v>
      </c>
      <c r="H5" s="71">
        <v>0</v>
      </c>
      <c r="I5" s="41" t="str">
        <f t="shared" si="1"/>
        <v>C</v>
      </c>
      <c r="J5" s="55"/>
      <c r="K5" s="53">
        <v>0</v>
      </c>
      <c r="L5" s="54">
        <v>8.1199999999999997E-13</v>
      </c>
      <c r="M5" s="67">
        <v>0</v>
      </c>
      <c r="N5" s="10" t="str">
        <f t="shared" si="2"/>
        <v>Correct</v>
      </c>
      <c r="O5" s="55"/>
    </row>
    <row r="6" spans="1:16">
      <c r="A6" s="1">
        <v>0</v>
      </c>
      <c r="B6" s="2">
        <v>1.1400000000000001E-11</v>
      </c>
      <c r="C6" s="1">
        <v>0</v>
      </c>
      <c r="D6" s="10" t="str">
        <f t="shared" si="0"/>
        <v>Correct</v>
      </c>
      <c r="F6" s="39">
        <v>0</v>
      </c>
      <c r="G6" s="40">
        <v>1.1400000000000001E-11</v>
      </c>
      <c r="H6" s="71">
        <v>0</v>
      </c>
      <c r="I6" s="41" t="str">
        <f t="shared" si="1"/>
        <v>C</v>
      </c>
      <c r="J6" s="55"/>
      <c r="K6" s="53">
        <v>0</v>
      </c>
      <c r="L6" s="54">
        <v>1.1400000000000001E-11</v>
      </c>
      <c r="M6" s="67">
        <v>0</v>
      </c>
      <c r="N6" s="10" t="str">
        <f t="shared" si="2"/>
        <v>Correct</v>
      </c>
      <c r="O6" s="55"/>
      <c r="P6" s="55"/>
    </row>
    <row r="7" spans="1:16">
      <c r="A7" s="1">
        <v>0</v>
      </c>
      <c r="B7" s="2">
        <v>3.1E-9</v>
      </c>
      <c r="C7" s="1">
        <v>0</v>
      </c>
      <c r="D7" s="10" t="str">
        <f t="shared" si="0"/>
        <v>Correct</v>
      </c>
      <c r="F7" s="39">
        <v>0</v>
      </c>
      <c r="G7" s="40">
        <v>3.1E-9</v>
      </c>
      <c r="H7" s="71">
        <v>0</v>
      </c>
      <c r="I7" s="41" t="str">
        <f t="shared" si="1"/>
        <v>C</v>
      </c>
      <c r="J7" s="55"/>
      <c r="K7" s="53">
        <v>0</v>
      </c>
      <c r="L7" s="54">
        <v>3.1E-9</v>
      </c>
      <c r="M7" s="67">
        <v>0</v>
      </c>
      <c r="N7" s="10" t="str">
        <f t="shared" si="2"/>
        <v>Correct</v>
      </c>
      <c r="O7" s="55"/>
      <c r="P7" s="55"/>
    </row>
    <row r="8" spans="1:16">
      <c r="A8" s="5">
        <v>0</v>
      </c>
      <c r="B8" s="1">
        <v>0.60852954599999998</v>
      </c>
      <c r="C8" s="4">
        <v>1</v>
      </c>
      <c r="D8" s="35" t="str">
        <f t="shared" si="0"/>
        <v>Not Correct</v>
      </c>
      <c r="F8" s="37">
        <v>0</v>
      </c>
      <c r="G8" s="39">
        <v>0.60852954599999998</v>
      </c>
      <c r="H8" s="71">
        <v>1</v>
      </c>
      <c r="I8" s="41" t="str">
        <f t="shared" si="1"/>
        <v>NC</v>
      </c>
      <c r="J8" s="55"/>
      <c r="K8" s="66">
        <v>0</v>
      </c>
      <c r="L8" s="53">
        <v>0.60852954599999998</v>
      </c>
      <c r="M8" s="68">
        <v>1</v>
      </c>
      <c r="N8" s="10" t="str">
        <f t="shared" si="2"/>
        <v>Not Correct</v>
      </c>
      <c r="O8" s="55"/>
      <c r="P8" s="55"/>
    </row>
    <row r="9" spans="1:16">
      <c r="A9" s="5">
        <v>0</v>
      </c>
      <c r="B9" s="1">
        <v>0.51158868199999996</v>
      </c>
      <c r="C9" s="4">
        <v>1</v>
      </c>
      <c r="D9" s="35" t="str">
        <f t="shared" si="0"/>
        <v>Not Correct</v>
      </c>
      <c r="F9" s="37">
        <v>0</v>
      </c>
      <c r="G9" s="39">
        <v>0.51158868199999996</v>
      </c>
      <c r="H9" s="71">
        <v>0</v>
      </c>
      <c r="I9" s="41" t="str">
        <f t="shared" si="1"/>
        <v>C</v>
      </c>
      <c r="J9" s="55"/>
      <c r="K9" s="66">
        <v>0</v>
      </c>
      <c r="L9" s="53">
        <v>0.51158868199999996</v>
      </c>
      <c r="M9" s="68">
        <v>0</v>
      </c>
      <c r="N9" s="10" t="str">
        <f t="shared" si="2"/>
        <v>Correct</v>
      </c>
      <c r="O9" s="55"/>
      <c r="P9" s="55"/>
    </row>
    <row r="10" spans="1:16">
      <c r="A10" s="1">
        <v>0</v>
      </c>
      <c r="B10" s="1">
        <v>3.3519075000000002E-2</v>
      </c>
      <c r="C10" s="1">
        <v>0</v>
      </c>
      <c r="D10" s="10" t="str">
        <f t="shared" si="0"/>
        <v>Correct</v>
      </c>
      <c r="F10" s="39">
        <v>0</v>
      </c>
      <c r="G10" s="39">
        <v>3.3519075000000002E-2</v>
      </c>
      <c r="H10" s="71">
        <v>0</v>
      </c>
      <c r="I10" s="41" t="str">
        <f t="shared" si="1"/>
        <v>C</v>
      </c>
      <c r="J10" s="55"/>
      <c r="K10" s="53">
        <v>0</v>
      </c>
      <c r="L10" s="53">
        <v>3.3519075000000002E-2</v>
      </c>
      <c r="M10" s="67">
        <v>0</v>
      </c>
      <c r="N10" s="10" t="str">
        <f t="shared" si="2"/>
        <v>Correct</v>
      </c>
      <c r="O10" s="55"/>
      <c r="P10" s="55"/>
    </row>
    <row r="11" spans="1:16">
      <c r="A11" s="1">
        <v>0</v>
      </c>
      <c r="B11" s="1">
        <v>1.7145928000000001E-2</v>
      </c>
      <c r="C11" s="1">
        <v>0</v>
      </c>
      <c r="D11" s="10" t="str">
        <f t="shared" si="0"/>
        <v>Correct</v>
      </c>
      <c r="F11" s="39">
        <v>0</v>
      </c>
      <c r="G11" s="39">
        <v>1.7145928000000001E-2</v>
      </c>
      <c r="H11" s="71">
        <v>0</v>
      </c>
      <c r="I11" s="41" t="str">
        <f t="shared" si="1"/>
        <v>C</v>
      </c>
      <c r="J11" s="55"/>
      <c r="K11" s="53">
        <v>0</v>
      </c>
      <c r="L11" s="53">
        <v>1.7145928000000001E-2</v>
      </c>
      <c r="M11" s="67">
        <v>0</v>
      </c>
      <c r="N11" s="10" t="str">
        <f t="shared" si="2"/>
        <v>Correct</v>
      </c>
      <c r="O11" s="55"/>
      <c r="P11" s="55"/>
    </row>
    <row r="12" spans="1:16">
      <c r="A12" s="1">
        <v>0</v>
      </c>
      <c r="B12" s="1">
        <v>0.25195737699999998</v>
      </c>
      <c r="C12" s="1">
        <v>0</v>
      </c>
      <c r="D12" s="10" t="str">
        <f t="shared" si="0"/>
        <v>Correct</v>
      </c>
      <c r="F12" s="37">
        <v>0</v>
      </c>
      <c r="G12" s="39">
        <v>0.25195737699999998</v>
      </c>
      <c r="H12" s="71">
        <v>0</v>
      </c>
      <c r="I12" s="41" t="str">
        <f t="shared" si="1"/>
        <v>C</v>
      </c>
      <c r="J12" s="55"/>
      <c r="K12" s="66">
        <v>0</v>
      </c>
      <c r="L12" s="53">
        <v>0.25195737699999998</v>
      </c>
      <c r="M12" s="67">
        <v>0</v>
      </c>
      <c r="N12" s="10" t="str">
        <f t="shared" si="2"/>
        <v>Correct</v>
      </c>
      <c r="O12" s="55"/>
      <c r="P12" s="55"/>
    </row>
    <row r="13" spans="1:16">
      <c r="A13" s="1">
        <v>0</v>
      </c>
      <c r="B13" s="1">
        <v>0.13803943399999999</v>
      </c>
      <c r="C13" s="1">
        <v>0</v>
      </c>
      <c r="D13" s="10" t="str">
        <f t="shared" si="0"/>
        <v>Correct</v>
      </c>
      <c r="F13" s="37">
        <v>0</v>
      </c>
      <c r="G13" s="39">
        <v>0.13803943399999999</v>
      </c>
      <c r="H13" s="71">
        <v>0</v>
      </c>
      <c r="I13" s="41" t="str">
        <f t="shared" si="1"/>
        <v>C</v>
      </c>
      <c r="J13" s="55"/>
      <c r="K13" s="66">
        <v>0</v>
      </c>
      <c r="L13" s="53">
        <v>0.13803943399999999</v>
      </c>
      <c r="M13" s="67">
        <v>0</v>
      </c>
      <c r="N13" s="10" t="str">
        <f t="shared" si="2"/>
        <v>Correct</v>
      </c>
      <c r="O13" s="55"/>
      <c r="P13" s="55"/>
    </row>
    <row r="14" spans="1:16">
      <c r="A14" s="1">
        <v>0</v>
      </c>
      <c r="B14" s="1">
        <v>0.419923936</v>
      </c>
      <c r="C14" s="1">
        <v>0</v>
      </c>
      <c r="D14" s="10" t="str">
        <f t="shared" si="0"/>
        <v>Correct</v>
      </c>
      <c r="F14" s="37">
        <v>0</v>
      </c>
      <c r="G14" s="39">
        <v>0.419923936</v>
      </c>
      <c r="H14" s="71">
        <v>0</v>
      </c>
      <c r="I14" s="41" t="str">
        <f t="shared" si="1"/>
        <v>C</v>
      </c>
      <c r="J14" s="55"/>
      <c r="K14" s="66">
        <v>0</v>
      </c>
      <c r="L14" s="53">
        <v>0.419923936</v>
      </c>
      <c r="M14" s="68">
        <v>0</v>
      </c>
      <c r="N14" s="10" t="str">
        <f t="shared" si="2"/>
        <v>Correct</v>
      </c>
      <c r="O14" s="55"/>
      <c r="P14" s="55"/>
    </row>
    <row r="15" spans="1:16">
      <c r="A15" s="1">
        <v>0</v>
      </c>
      <c r="B15" s="1">
        <v>0.45447734499999998</v>
      </c>
      <c r="C15" s="1">
        <v>0</v>
      </c>
      <c r="D15" s="10" t="str">
        <f t="shared" si="0"/>
        <v>Correct</v>
      </c>
      <c r="F15" s="37">
        <v>0</v>
      </c>
      <c r="G15" s="39">
        <v>0.45447734499999998</v>
      </c>
      <c r="H15" s="71">
        <v>0</v>
      </c>
      <c r="I15" s="41" t="str">
        <f t="shared" si="1"/>
        <v>C</v>
      </c>
      <c r="J15" s="55"/>
      <c r="K15" s="66">
        <v>0</v>
      </c>
      <c r="L15" s="53">
        <v>0.45447734499999998</v>
      </c>
      <c r="M15" s="68">
        <v>0</v>
      </c>
      <c r="N15" s="10" t="str">
        <f t="shared" si="2"/>
        <v>Correct</v>
      </c>
      <c r="O15" s="55"/>
      <c r="P15" s="55"/>
    </row>
    <row r="16" spans="1:16">
      <c r="A16" s="1">
        <v>0</v>
      </c>
      <c r="B16" s="1">
        <v>0.48166014200000001</v>
      </c>
      <c r="C16" s="1">
        <v>0</v>
      </c>
      <c r="D16" s="10" t="str">
        <f t="shared" si="0"/>
        <v>Correct</v>
      </c>
      <c r="F16" s="37">
        <v>0</v>
      </c>
      <c r="G16" s="39">
        <v>0.48166014200000001</v>
      </c>
      <c r="H16" s="71">
        <v>0</v>
      </c>
      <c r="I16" s="41" t="str">
        <f t="shared" si="1"/>
        <v>C</v>
      </c>
      <c r="J16" s="55"/>
      <c r="K16" s="66">
        <v>0</v>
      </c>
      <c r="L16" s="53">
        <v>0.48166014200000001</v>
      </c>
      <c r="M16" s="68">
        <v>0</v>
      </c>
      <c r="N16" s="10" t="str">
        <f t="shared" si="2"/>
        <v>Correct</v>
      </c>
      <c r="O16" s="55"/>
      <c r="P16" s="55"/>
    </row>
    <row r="17" spans="1:16" ht="15.75" thickBot="1">
      <c r="A17" s="49">
        <v>0</v>
      </c>
      <c r="B17" s="49">
        <v>0.22156096</v>
      </c>
      <c r="C17" s="49">
        <v>0</v>
      </c>
      <c r="D17" s="50" t="str">
        <f t="shared" si="0"/>
        <v>Correct</v>
      </c>
      <c r="E17" s="51"/>
      <c r="F17" s="56">
        <v>0</v>
      </c>
      <c r="G17" s="52">
        <v>0.22156096</v>
      </c>
      <c r="H17" s="71">
        <v>0</v>
      </c>
      <c r="I17" s="41" t="str">
        <f t="shared" si="1"/>
        <v>C</v>
      </c>
      <c r="J17" s="55"/>
      <c r="K17" s="66">
        <v>0</v>
      </c>
      <c r="L17" s="53">
        <v>0.22156096</v>
      </c>
      <c r="M17" s="67">
        <v>0</v>
      </c>
      <c r="N17" s="10" t="str">
        <f t="shared" si="2"/>
        <v>Correct</v>
      </c>
      <c r="O17" s="55"/>
      <c r="P17" s="55"/>
    </row>
    <row r="18" spans="1:16">
      <c r="A18" s="5">
        <v>1</v>
      </c>
      <c r="B18" s="1">
        <v>7.2646697999999996E-2</v>
      </c>
      <c r="C18" s="4">
        <v>0</v>
      </c>
      <c r="D18" s="35" t="str">
        <f t="shared" si="0"/>
        <v>Not Correct</v>
      </c>
      <c r="F18" s="37">
        <v>1</v>
      </c>
      <c r="G18" s="39">
        <v>7.2646697999999996E-2</v>
      </c>
      <c r="H18" s="70">
        <v>0</v>
      </c>
      <c r="I18" s="41" t="str">
        <f t="shared" si="1"/>
        <v>NC</v>
      </c>
      <c r="J18" s="55"/>
      <c r="K18" s="55"/>
      <c r="L18" s="55"/>
      <c r="M18" s="55"/>
      <c r="N18" s="55"/>
      <c r="O18" s="55"/>
      <c r="P18" s="55"/>
    </row>
    <row r="19" spans="1:16">
      <c r="A19" s="1">
        <v>1</v>
      </c>
      <c r="B19" s="1">
        <v>0.78455129800000001</v>
      </c>
      <c r="C19" s="1">
        <v>1</v>
      </c>
      <c r="D19" s="10" t="str">
        <f t="shared" si="0"/>
        <v>Correct</v>
      </c>
      <c r="F19" s="39">
        <v>1</v>
      </c>
      <c r="G19" s="39">
        <v>0.78455129800000001</v>
      </c>
      <c r="H19" s="69">
        <v>1</v>
      </c>
      <c r="I19" s="41" t="str">
        <f t="shared" si="1"/>
        <v>C</v>
      </c>
      <c r="J19" s="55"/>
      <c r="K19" s="55"/>
      <c r="L19" s="55"/>
      <c r="M19" s="55"/>
      <c r="N19" s="55"/>
      <c r="O19" s="55"/>
      <c r="P19" s="55"/>
    </row>
    <row r="20" spans="1:16">
      <c r="A20" s="1">
        <v>1</v>
      </c>
      <c r="B20" s="1">
        <v>0.77148958700000003</v>
      </c>
      <c r="C20" s="1">
        <v>1</v>
      </c>
      <c r="D20" s="10" t="str">
        <f t="shared" si="0"/>
        <v>Correct</v>
      </c>
      <c r="F20" s="39">
        <v>1</v>
      </c>
      <c r="G20" s="39">
        <v>0.77148958700000003</v>
      </c>
      <c r="H20" s="69">
        <v>1</v>
      </c>
      <c r="I20" s="41" t="str">
        <f t="shared" si="1"/>
        <v>C</v>
      </c>
      <c r="K20" s="55"/>
      <c r="L20" s="55"/>
      <c r="M20" s="55"/>
      <c r="N20" s="55"/>
      <c r="O20" s="55"/>
      <c r="P20" s="55"/>
    </row>
    <row r="21" spans="1:16">
      <c r="A21" s="1">
        <v>1</v>
      </c>
      <c r="B21" s="1">
        <v>0.93853684199999998</v>
      </c>
      <c r="C21" s="1">
        <v>1</v>
      </c>
      <c r="D21" s="10" t="str">
        <f t="shared" si="0"/>
        <v>Correct</v>
      </c>
      <c r="F21" s="39">
        <v>1</v>
      </c>
      <c r="G21" s="39">
        <v>0.93853684199999998</v>
      </c>
      <c r="H21" s="69">
        <v>1</v>
      </c>
      <c r="I21" s="41" t="str">
        <f t="shared" si="1"/>
        <v>C</v>
      </c>
      <c r="K21" s="55"/>
      <c r="L21" s="55"/>
      <c r="M21" s="55"/>
      <c r="N21" s="55"/>
      <c r="O21" s="55"/>
      <c r="P21" s="55"/>
    </row>
    <row r="22" spans="1:16">
      <c r="A22" s="5">
        <v>1</v>
      </c>
      <c r="B22" s="1">
        <v>0.46515638100000001</v>
      </c>
      <c r="C22" s="4">
        <v>0</v>
      </c>
      <c r="D22" s="35" t="str">
        <f t="shared" si="0"/>
        <v>Not Correct</v>
      </c>
      <c r="F22" s="39">
        <v>1</v>
      </c>
      <c r="G22" s="39">
        <v>0.46515638100000001</v>
      </c>
      <c r="H22" s="69">
        <v>0</v>
      </c>
      <c r="I22" s="41" t="str">
        <f t="shared" si="1"/>
        <v>NC</v>
      </c>
      <c r="K22" s="55"/>
      <c r="L22" s="55"/>
      <c r="M22" s="55"/>
      <c r="N22" s="55"/>
      <c r="O22" s="55"/>
      <c r="P22" s="55"/>
    </row>
    <row r="23" spans="1:16">
      <c r="A23" s="1">
        <v>1</v>
      </c>
      <c r="B23" s="1">
        <v>0.99999997500000004</v>
      </c>
      <c r="C23" s="1">
        <v>1</v>
      </c>
      <c r="D23" s="10" t="str">
        <f t="shared" si="0"/>
        <v>Correct</v>
      </c>
      <c r="F23" s="39">
        <v>1</v>
      </c>
      <c r="G23" s="39">
        <v>0.99999997500000004</v>
      </c>
      <c r="H23" s="69">
        <v>1</v>
      </c>
      <c r="I23" s="41" t="str">
        <f t="shared" si="1"/>
        <v>C</v>
      </c>
      <c r="K23" s="55"/>
      <c r="L23" s="55"/>
      <c r="M23" s="55"/>
      <c r="N23" s="55"/>
      <c r="O23" s="55"/>
      <c r="P23" s="55"/>
    </row>
    <row r="24" spans="1:16">
      <c r="A24" s="1">
        <v>1</v>
      </c>
      <c r="B24" s="1">
        <v>0.99999999100000003</v>
      </c>
      <c r="C24" s="1">
        <v>1</v>
      </c>
      <c r="D24" s="10" t="str">
        <f t="shared" si="0"/>
        <v>Correct</v>
      </c>
      <c r="F24" s="39">
        <v>1</v>
      </c>
      <c r="G24" s="39">
        <v>0.99999999100000003</v>
      </c>
      <c r="H24" s="69">
        <v>1</v>
      </c>
      <c r="I24" s="41" t="str">
        <f t="shared" si="1"/>
        <v>C</v>
      </c>
      <c r="K24" s="55"/>
      <c r="L24" s="55"/>
      <c r="M24" s="55"/>
      <c r="N24" s="55"/>
      <c r="O24" s="55"/>
      <c r="P24" s="55"/>
    </row>
    <row r="25" spans="1:16">
      <c r="A25" s="1">
        <v>1</v>
      </c>
      <c r="B25" s="1">
        <v>0.99999998700000003</v>
      </c>
      <c r="C25" s="1">
        <v>1</v>
      </c>
      <c r="D25" s="10" t="str">
        <f t="shared" si="0"/>
        <v>Correct</v>
      </c>
      <c r="F25" s="39">
        <v>1</v>
      </c>
      <c r="G25" s="39">
        <v>0.99999998700000003</v>
      </c>
      <c r="H25" s="69">
        <v>1</v>
      </c>
      <c r="I25" s="41" t="str">
        <f t="shared" si="1"/>
        <v>C</v>
      </c>
    </row>
    <row r="26" spans="1:16">
      <c r="A26" s="1">
        <v>1</v>
      </c>
      <c r="B26" s="1">
        <v>0.99999999900000003</v>
      </c>
      <c r="C26" s="1">
        <v>1</v>
      </c>
      <c r="D26" s="10" t="str">
        <f t="shared" si="0"/>
        <v>Correct</v>
      </c>
      <c r="F26" s="39">
        <v>1</v>
      </c>
      <c r="G26" s="39">
        <v>0.99999999900000003</v>
      </c>
      <c r="H26" s="69">
        <v>1</v>
      </c>
      <c r="I26" s="41" t="str">
        <f t="shared" si="1"/>
        <v>C</v>
      </c>
    </row>
    <row r="27" spans="1:16">
      <c r="A27" s="1">
        <v>1</v>
      </c>
      <c r="B27" s="1">
        <v>0.82831325700000002</v>
      </c>
      <c r="C27" s="1">
        <v>1</v>
      </c>
      <c r="D27" s="10" t="str">
        <f t="shared" si="0"/>
        <v>Correct</v>
      </c>
      <c r="F27" s="39">
        <v>1</v>
      </c>
      <c r="G27" s="39">
        <v>0.82831325700000002</v>
      </c>
      <c r="H27" s="69">
        <v>1</v>
      </c>
      <c r="I27" s="41" t="str">
        <f t="shared" si="1"/>
        <v>C</v>
      </c>
    </row>
    <row r="28" spans="1:16">
      <c r="A28" s="1">
        <v>1</v>
      </c>
      <c r="B28" s="1">
        <v>0.91217645000000003</v>
      </c>
      <c r="C28" s="1">
        <v>1</v>
      </c>
      <c r="D28" s="10" t="str">
        <f t="shared" si="0"/>
        <v>Correct</v>
      </c>
      <c r="F28" s="39">
        <v>1</v>
      </c>
      <c r="G28" s="39">
        <v>0.91217645000000003</v>
      </c>
      <c r="H28" s="69">
        <v>1</v>
      </c>
      <c r="I28" s="41" t="str">
        <f t="shared" si="1"/>
        <v>C</v>
      </c>
    </row>
    <row r="29" spans="1:16">
      <c r="A29" s="5">
        <v>1</v>
      </c>
      <c r="B29" s="1">
        <v>0.43489226800000003</v>
      </c>
      <c r="C29" s="4">
        <v>0</v>
      </c>
      <c r="D29" s="35" t="str">
        <f t="shared" si="0"/>
        <v>Not Correct</v>
      </c>
      <c r="F29" s="39">
        <v>1</v>
      </c>
      <c r="G29" s="39">
        <v>0.43489226800000003</v>
      </c>
      <c r="H29" s="69">
        <v>0</v>
      </c>
      <c r="I29" s="41" t="str">
        <f t="shared" si="1"/>
        <v>NC</v>
      </c>
    </row>
    <row r="30" spans="1:16">
      <c r="A30" s="1">
        <v>1</v>
      </c>
      <c r="B30" s="1">
        <v>0.70653101900000004</v>
      </c>
      <c r="C30" s="1">
        <v>1</v>
      </c>
      <c r="D30" s="10" t="str">
        <f t="shared" si="0"/>
        <v>Correct</v>
      </c>
      <c r="F30" s="39">
        <v>1</v>
      </c>
      <c r="G30" s="39">
        <v>0.70653101900000004</v>
      </c>
      <c r="H30" s="69">
        <v>1</v>
      </c>
      <c r="I30" s="41" t="str">
        <f t="shared" si="1"/>
        <v>C</v>
      </c>
    </row>
    <row r="31" spans="1:16">
      <c r="A31" s="1">
        <v>1</v>
      </c>
      <c r="B31" s="1">
        <v>0.99083894900000002</v>
      </c>
      <c r="C31" s="1">
        <v>1</v>
      </c>
      <c r="D31" s="10" t="str">
        <f t="shared" si="0"/>
        <v>Correct</v>
      </c>
      <c r="F31" s="39">
        <v>1</v>
      </c>
      <c r="G31" s="39">
        <v>0.99083894900000002</v>
      </c>
      <c r="H31" s="69">
        <v>1</v>
      </c>
      <c r="I31" s="41" t="str">
        <f t="shared" si="1"/>
        <v>C</v>
      </c>
    </row>
    <row r="32" spans="1:16" ht="15.75" thickBot="1">
      <c r="A32" s="1">
        <v>1</v>
      </c>
      <c r="B32" s="1">
        <v>0.95646482600000005</v>
      </c>
      <c r="C32" s="1">
        <v>1</v>
      </c>
      <c r="D32" s="10" t="str">
        <f t="shared" si="0"/>
        <v>Correct</v>
      </c>
      <c r="F32" s="39">
        <v>1</v>
      </c>
      <c r="G32" s="39">
        <v>0.95646482600000005</v>
      </c>
      <c r="H32" s="69">
        <v>1</v>
      </c>
      <c r="I32" s="41" t="str">
        <f t="shared" si="1"/>
        <v>C</v>
      </c>
    </row>
    <row r="33" spans="1:9" ht="18.75">
      <c r="A33" s="11">
        <f>COUNTIF(A3:A32,"0")</f>
        <v>15</v>
      </c>
      <c r="B33" s="6" t="s">
        <v>10</v>
      </c>
      <c r="C33" s="7">
        <v>16</v>
      </c>
      <c r="D33" s="13">
        <v>25</v>
      </c>
      <c r="F33" s="42">
        <f>COUNTIF(F3:F32,"0")</f>
        <v>15</v>
      </c>
      <c r="G33" s="43" t="s">
        <v>10</v>
      </c>
      <c r="H33" s="44">
        <f>COUNTIF(H3:H32,"0")</f>
        <v>17</v>
      </c>
      <c r="I33" s="53"/>
    </row>
    <row r="34" spans="1:9" ht="19.5" thickBot="1">
      <c r="A34" s="12">
        <f>COUNTIF(A3:A32,"1")</f>
        <v>15</v>
      </c>
      <c r="B34" s="8" t="s">
        <v>12</v>
      </c>
      <c r="C34" s="9">
        <v>14</v>
      </c>
      <c r="D34" s="15">
        <v>5</v>
      </c>
      <c r="F34" s="45">
        <f>COUNTIF(F3:F32,"1")</f>
        <v>15</v>
      </c>
      <c r="G34" s="46" t="s">
        <v>12</v>
      </c>
      <c r="H34" s="47">
        <f>COUNTIF(H3:H32,"1")</f>
        <v>13</v>
      </c>
      <c r="I34" s="57"/>
    </row>
    <row r="35" spans="1:9">
      <c r="I35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M30"/>
  <sheetViews>
    <sheetView topLeftCell="A20" workbookViewId="0">
      <selection activeCell="A29" sqref="A29"/>
    </sheetView>
  </sheetViews>
  <sheetFormatPr defaultRowHeight="15"/>
  <cols>
    <col min="1" max="1" width="21.140625" customWidth="1"/>
    <col min="2" max="2" width="13.5703125" customWidth="1"/>
    <col min="3" max="3" width="13.28515625" style="1" customWidth="1"/>
    <col min="4" max="8" width="9.140625" style="1"/>
    <col min="9" max="9" width="14" style="1" customWidth="1"/>
    <col min="10" max="13" width="9.140625" style="1"/>
  </cols>
  <sheetData>
    <row r="1" spans="1:13" ht="15.75" thickBot="1"/>
    <row r="2" spans="1:13" ht="15.75" thickBot="1">
      <c r="A2" s="98" t="s">
        <v>54</v>
      </c>
      <c r="B2" s="99"/>
      <c r="C2" s="72">
        <v>0</v>
      </c>
      <c r="D2" s="72">
        <v>0.1</v>
      </c>
      <c r="E2" s="72">
        <v>0.2</v>
      </c>
      <c r="F2" s="72">
        <v>0.3</v>
      </c>
      <c r="G2" s="72">
        <v>0.4</v>
      </c>
      <c r="H2" s="72">
        <v>0.5</v>
      </c>
      <c r="I2" s="72">
        <v>0.6</v>
      </c>
      <c r="J2" s="72">
        <v>0.7</v>
      </c>
      <c r="K2" s="72">
        <v>0.8</v>
      </c>
      <c r="L2" s="72">
        <v>0.9</v>
      </c>
      <c r="M2" s="73">
        <v>1</v>
      </c>
    </row>
    <row r="3" spans="1:13">
      <c r="B3" t="s">
        <v>47</v>
      </c>
      <c r="C3" s="1">
        <v>0</v>
      </c>
      <c r="D3" s="1">
        <v>8</v>
      </c>
      <c r="E3" s="1">
        <v>8</v>
      </c>
      <c r="F3" s="1">
        <v>10</v>
      </c>
      <c r="G3" s="1">
        <v>10</v>
      </c>
      <c r="H3" s="1">
        <v>13</v>
      </c>
      <c r="I3" s="1">
        <v>14</v>
      </c>
      <c r="J3" s="1">
        <v>15</v>
      </c>
      <c r="K3" s="1">
        <v>15</v>
      </c>
      <c r="L3" s="1">
        <v>15</v>
      </c>
      <c r="M3" s="1">
        <v>15</v>
      </c>
    </row>
    <row r="4" spans="1:13" ht="18.75">
      <c r="A4" s="74" t="s">
        <v>46</v>
      </c>
      <c r="B4" t="s">
        <v>48</v>
      </c>
      <c r="C4" s="1">
        <v>15</v>
      </c>
      <c r="D4" s="1">
        <v>7</v>
      </c>
      <c r="E4" s="1">
        <v>7</v>
      </c>
      <c r="F4" s="1">
        <v>5</v>
      </c>
      <c r="G4" s="1">
        <v>5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</row>
    <row r="5" spans="1:13">
      <c r="B5" t="s">
        <v>49</v>
      </c>
      <c r="C5" s="1">
        <f>C3/15</f>
        <v>0</v>
      </c>
      <c r="D5" s="59">
        <f t="shared" ref="D5:M5" si="0">D3/15</f>
        <v>0.53333333333333333</v>
      </c>
      <c r="E5" s="59">
        <f t="shared" si="0"/>
        <v>0.53333333333333333</v>
      </c>
      <c r="F5" s="59">
        <f t="shared" si="0"/>
        <v>0.66666666666666663</v>
      </c>
      <c r="G5" s="59">
        <f t="shared" si="0"/>
        <v>0.66666666666666663</v>
      </c>
      <c r="H5" s="59">
        <f t="shared" si="0"/>
        <v>0.8666666666666667</v>
      </c>
      <c r="I5" s="59">
        <f t="shared" si="0"/>
        <v>0.93333333333333335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</row>
    <row r="6" spans="1:13">
      <c r="A6" t="s">
        <v>52</v>
      </c>
      <c r="B6" s="60" t="s">
        <v>50</v>
      </c>
      <c r="C6" s="61">
        <f>C4/15</f>
        <v>1</v>
      </c>
      <c r="D6" s="62">
        <f t="shared" ref="D6:M6" si="1">D4/15</f>
        <v>0.46666666666666667</v>
      </c>
      <c r="E6" s="62">
        <f t="shared" si="1"/>
        <v>0.46666666666666667</v>
      </c>
      <c r="F6" s="62">
        <f t="shared" si="1"/>
        <v>0.33333333333333331</v>
      </c>
      <c r="G6" s="62">
        <f t="shared" si="1"/>
        <v>0.33333333333333331</v>
      </c>
      <c r="H6" s="62">
        <f t="shared" si="1"/>
        <v>0.13333333333333333</v>
      </c>
      <c r="I6" s="62">
        <f t="shared" si="1"/>
        <v>6.6666666666666666E-2</v>
      </c>
      <c r="J6" s="61">
        <f t="shared" si="1"/>
        <v>0</v>
      </c>
      <c r="K6" s="61">
        <f t="shared" si="1"/>
        <v>0</v>
      </c>
      <c r="L6" s="61">
        <f t="shared" si="1"/>
        <v>0</v>
      </c>
      <c r="M6" s="61">
        <f t="shared" si="1"/>
        <v>0</v>
      </c>
    </row>
    <row r="7" spans="1:13">
      <c r="A7" s="75"/>
      <c r="B7" s="75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</row>
    <row r="8" spans="1:13">
      <c r="B8" t="s">
        <v>47</v>
      </c>
      <c r="C8" s="1">
        <v>15</v>
      </c>
      <c r="D8" s="1">
        <v>14</v>
      </c>
      <c r="E8" s="1">
        <v>14</v>
      </c>
      <c r="F8" s="1">
        <v>14</v>
      </c>
      <c r="G8" s="1">
        <v>14</v>
      </c>
      <c r="H8" s="1">
        <v>12</v>
      </c>
      <c r="I8" s="1">
        <v>12</v>
      </c>
      <c r="J8" s="1">
        <v>12</v>
      </c>
      <c r="K8" s="1">
        <v>9</v>
      </c>
      <c r="L8" s="1">
        <v>8</v>
      </c>
      <c r="M8" s="1">
        <v>0</v>
      </c>
    </row>
    <row r="9" spans="1:13" ht="18.75">
      <c r="A9" s="74" t="s">
        <v>51</v>
      </c>
      <c r="B9" t="s">
        <v>48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3</v>
      </c>
      <c r="I9" s="1">
        <v>3</v>
      </c>
      <c r="J9" s="1">
        <v>3</v>
      </c>
      <c r="K9" s="1">
        <v>6</v>
      </c>
      <c r="L9" s="1">
        <v>7</v>
      </c>
      <c r="M9" s="1">
        <v>15</v>
      </c>
    </row>
    <row r="10" spans="1:13">
      <c r="A10" t="s">
        <v>53</v>
      </c>
      <c r="B10" s="36" t="s">
        <v>49</v>
      </c>
      <c r="C10" s="17">
        <f>C8/15</f>
        <v>1</v>
      </c>
      <c r="D10" s="63">
        <f t="shared" ref="D10:M10" si="2">D8/15</f>
        <v>0.93333333333333335</v>
      </c>
      <c r="E10" s="63">
        <f t="shared" si="2"/>
        <v>0.93333333333333335</v>
      </c>
      <c r="F10" s="63">
        <f t="shared" si="2"/>
        <v>0.93333333333333335</v>
      </c>
      <c r="G10" s="63">
        <f t="shared" si="2"/>
        <v>0.93333333333333335</v>
      </c>
      <c r="H10" s="63">
        <f t="shared" si="2"/>
        <v>0.8</v>
      </c>
      <c r="I10" s="63">
        <f t="shared" si="2"/>
        <v>0.8</v>
      </c>
      <c r="J10" s="63">
        <f t="shared" si="2"/>
        <v>0.8</v>
      </c>
      <c r="K10" s="63">
        <f t="shared" si="2"/>
        <v>0.6</v>
      </c>
      <c r="L10" s="63">
        <f t="shared" si="2"/>
        <v>0.53333333333333333</v>
      </c>
      <c r="M10" s="17">
        <f t="shared" si="2"/>
        <v>0</v>
      </c>
    </row>
    <row r="11" spans="1:13">
      <c r="B11" t="s">
        <v>50</v>
      </c>
      <c r="C11" s="1">
        <f>C9/15</f>
        <v>0</v>
      </c>
      <c r="D11" s="59">
        <f t="shared" ref="D11:M11" si="3">D9/15</f>
        <v>6.6666666666666666E-2</v>
      </c>
      <c r="E11" s="59">
        <f t="shared" si="3"/>
        <v>6.6666666666666666E-2</v>
      </c>
      <c r="F11" s="59">
        <f t="shared" si="3"/>
        <v>6.6666666666666666E-2</v>
      </c>
      <c r="G11" s="59">
        <f t="shared" si="3"/>
        <v>6.6666666666666666E-2</v>
      </c>
      <c r="H11" s="59">
        <f t="shared" si="3"/>
        <v>0.2</v>
      </c>
      <c r="I11" s="59">
        <f t="shared" si="3"/>
        <v>0.2</v>
      </c>
      <c r="J11" s="59">
        <f t="shared" si="3"/>
        <v>0.2</v>
      </c>
      <c r="K11" s="59">
        <f t="shared" si="3"/>
        <v>0.4</v>
      </c>
      <c r="L11" s="59">
        <f t="shared" si="3"/>
        <v>0.46666666666666667</v>
      </c>
      <c r="M11" s="1">
        <f t="shared" si="3"/>
        <v>1</v>
      </c>
    </row>
    <row r="12" spans="1:13">
      <c r="A12" s="75"/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>
      <c r="A13" t="s">
        <v>52</v>
      </c>
      <c r="B13" t="s">
        <v>50</v>
      </c>
      <c r="C13" s="1">
        <v>1</v>
      </c>
      <c r="D13" s="1">
        <v>0.46666666666666667</v>
      </c>
      <c r="E13" s="1">
        <v>0.46666666666666667</v>
      </c>
      <c r="F13" s="1">
        <v>0.33333333333333331</v>
      </c>
      <c r="G13" s="1">
        <v>0.33333333333333331</v>
      </c>
      <c r="H13" s="1">
        <v>0.13333333333333333</v>
      </c>
      <c r="I13" s="1">
        <v>6.6666666666666666E-2</v>
      </c>
      <c r="J13" s="1">
        <v>0</v>
      </c>
      <c r="K13" s="1">
        <v>0</v>
      </c>
      <c r="L13" s="1">
        <v>0</v>
      </c>
      <c r="M13" s="1">
        <v>0</v>
      </c>
    </row>
    <row r="14" spans="1:13">
      <c r="A14" s="75" t="s">
        <v>53</v>
      </c>
      <c r="B14" s="75" t="s">
        <v>49</v>
      </c>
      <c r="C14" s="76">
        <v>1</v>
      </c>
      <c r="D14" s="76">
        <v>0.93333333333333335</v>
      </c>
      <c r="E14" s="76">
        <v>0.93333333333333335</v>
      </c>
      <c r="F14" s="76">
        <v>0.93333333333333335</v>
      </c>
      <c r="G14" s="76">
        <v>0.93333333333333335</v>
      </c>
      <c r="H14" s="76">
        <v>0.8</v>
      </c>
      <c r="I14" s="76">
        <v>0.8</v>
      </c>
      <c r="J14" s="76">
        <v>0.8</v>
      </c>
      <c r="K14" s="76">
        <v>0.6</v>
      </c>
      <c r="L14" s="76">
        <v>0.53333333333333333</v>
      </c>
      <c r="M14" s="76">
        <v>0</v>
      </c>
    </row>
    <row r="16" spans="1:13">
      <c r="A16" s="77" t="s">
        <v>55</v>
      </c>
      <c r="B16" s="78" t="s">
        <v>53</v>
      </c>
      <c r="C16" s="78" t="s">
        <v>52</v>
      </c>
      <c r="I16" s="64" t="s">
        <v>52</v>
      </c>
      <c r="J16" s="59" t="s">
        <v>53</v>
      </c>
    </row>
    <row r="17" spans="1:10">
      <c r="A17" s="77">
        <v>0</v>
      </c>
      <c r="B17" s="59">
        <v>1</v>
      </c>
      <c r="C17" s="59">
        <v>1</v>
      </c>
      <c r="I17" s="64">
        <v>1</v>
      </c>
      <c r="J17" s="59">
        <v>1</v>
      </c>
    </row>
    <row r="18" spans="1:10">
      <c r="A18" s="77">
        <v>0.1</v>
      </c>
      <c r="B18" s="59">
        <v>0.93333333333333335</v>
      </c>
      <c r="C18" s="59">
        <v>0.46666666666666667</v>
      </c>
      <c r="I18" s="64">
        <v>0.46666666666666667</v>
      </c>
      <c r="J18" s="59">
        <v>0.93333333333333335</v>
      </c>
    </row>
    <row r="19" spans="1:10">
      <c r="A19" s="77">
        <v>0.2</v>
      </c>
      <c r="B19" s="59">
        <v>0.93333333333333335</v>
      </c>
      <c r="C19" s="59">
        <v>0.46666666666666667</v>
      </c>
      <c r="I19" s="64">
        <v>0.46666666666666667</v>
      </c>
      <c r="J19" s="59">
        <v>0.93333333333333335</v>
      </c>
    </row>
    <row r="20" spans="1:10">
      <c r="A20" s="77">
        <v>0.3</v>
      </c>
      <c r="B20" s="59">
        <v>0.93333333333333335</v>
      </c>
      <c r="C20" s="59">
        <v>0.33333333333333331</v>
      </c>
      <c r="I20" s="64">
        <v>0.33333333333333331</v>
      </c>
      <c r="J20" s="59">
        <v>0.93333333333333335</v>
      </c>
    </row>
    <row r="21" spans="1:10">
      <c r="A21" s="77">
        <v>0.4</v>
      </c>
      <c r="B21" s="59">
        <v>0.93333333333333335</v>
      </c>
      <c r="C21" s="59">
        <v>0.33333333333333331</v>
      </c>
      <c r="I21" s="64">
        <v>0.33333333333333331</v>
      </c>
      <c r="J21" s="59">
        <v>0.93333333333333335</v>
      </c>
    </row>
    <row r="22" spans="1:10">
      <c r="A22" s="77">
        <v>0.5</v>
      </c>
      <c r="B22" s="59">
        <v>0.8</v>
      </c>
      <c r="C22" s="59">
        <v>0.13333333333333333</v>
      </c>
      <c r="I22" s="64">
        <v>0.13333333333333333</v>
      </c>
      <c r="J22" s="59">
        <v>0.8</v>
      </c>
    </row>
    <row r="23" spans="1:10">
      <c r="A23" s="77">
        <v>0.6</v>
      </c>
      <c r="B23" s="59">
        <v>0.8</v>
      </c>
      <c r="C23" s="59">
        <v>6.6666666666666666E-2</v>
      </c>
      <c r="I23" s="64">
        <v>6.6666666666666666E-2</v>
      </c>
      <c r="J23" s="59">
        <v>0.8</v>
      </c>
    </row>
    <row r="24" spans="1:10">
      <c r="A24" s="77">
        <v>0.7</v>
      </c>
      <c r="B24" s="59">
        <v>0.8</v>
      </c>
      <c r="C24" s="59">
        <v>0</v>
      </c>
      <c r="I24" s="64">
        <v>0</v>
      </c>
      <c r="J24" s="59">
        <v>0.8</v>
      </c>
    </row>
    <row r="25" spans="1:10">
      <c r="A25" s="77">
        <v>0.8</v>
      </c>
      <c r="B25" s="59">
        <v>0.6</v>
      </c>
      <c r="C25" s="59">
        <v>0</v>
      </c>
      <c r="I25" s="64">
        <v>0</v>
      </c>
      <c r="J25" s="59">
        <v>0.6</v>
      </c>
    </row>
    <row r="26" spans="1:10">
      <c r="A26" s="77">
        <v>0.9</v>
      </c>
      <c r="B26" s="59">
        <v>0.53333333333333333</v>
      </c>
      <c r="C26" s="59">
        <v>0</v>
      </c>
      <c r="I26" s="64">
        <v>0</v>
      </c>
      <c r="J26" s="59">
        <v>0.53333333333333333</v>
      </c>
    </row>
    <row r="27" spans="1:10">
      <c r="A27" s="77">
        <v>1</v>
      </c>
      <c r="B27" s="59">
        <v>0</v>
      </c>
      <c r="C27" s="59">
        <v>0</v>
      </c>
      <c r="I27" s="64">
        <v>0</v>
      </c>
      <c r="J27" s="59">
        <v>0</v>
      </c>
    </row>
    <row r="28" spans="1:10">
      <c r="A28" s="55"/>
    </row>
    <row r="29" spans="1:10">
      <c r="A29" s="55"/>
    </row>
    <row r="30" spans="1:10">
      <c r="A30" s="55"/>
    </row>
  </sheetData>
  <mergeCells count="1"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C13"/>
  <sheetViews>
    <sheetView workbookViewId="0">
      <selection activeCell="B16" sqref="B16"/>
    </sheetView>
  </sheetViews>
  <sheetFormatPr defaultRowHeight="15"/>
  <cols>
    <col min="3" max="3" width="14.28515625" customWidth="1"/>
  </cols>
  <sheetData>
    <row r="2" spans="1:3">
      <c r="A2" s="77" t="s">
        <v>55</v>
      </c>
      <c r="B2" s="78" t="s">
        <v>53</v>
      </c>
      <c r="C2" s="78" t="s">
        <v>52</v>
      </c>
    </row>
    <row r="3" spans="1:3">
      <c r="A3" s="77">
        <v>0</v>
      </c>
      <c r="B3" s="59">
        <v>1</v>
      </c>
      <c r="C3" s="59">
        <v>1</v>
      </c>
    </row>
    <row r="4" spans="1:3">
      <c r="A4" s="77">
        <v>0.1</v>
      </c>
      <c r="B4" s="59">
        <v>0.93333333333333335</v>
      </c>
      <c r="C4" s="59">
        <v>0.46666666666666667</v>
      </c>
    </row>
    <row r="5" spans="1:3">
      <c r="A5" s="77">
        <v>0.2</v>
      </c>
      <c r="B5" s="59">
        <v>0.93333333333333335</v>
      </c>
      <c r="C5" s="59">
        <v>0.46666666666666667</v>
      </c>
    </row>
    <row r="6" spans="1:3">
      <c r="A6" s="77">
        <v>0.3</v>
      </c>
      <c r="B6" s="59">
        <v>0.93333333333333335</v>
      </c>
      <c r="C6" s="59">
        <v>0.33333333333333331</v>
      </c>
    </row>
    <row r="7" spans="1:3">
      <c r="A7" s="77">
        <v>0.4</v>
      </c>
      <c r="B7" s="59">
        <v>0.93333333333333335</v>
      </c>
      <c r="C7" s="59">
        <v>0.33333333333333331</v>
      </c>
    </row>
    <row r="8" spans="1:3">
      <c r="A8" s="79">
        <v>0.5</v>
      </c>
      <c r="B8" s="80">
        <v>0.8</v>
      </c>
      <c r="C8" s="80">
        <v>0.13333333333333333</v>
      </c>
    </row>
    <row r="9" spans="1:3">
      <c r="A9" s="79">
        <v>0.6</v>
      </c>
      <c r="B9" s="80">
        <v>0.8</v>
      </c>
      <c r="C9" s="80">
        <v>6.6666666666666666E-2</v>
      </c>
    </row>
    <row r="10" spans="1:3">
      <c r="A10" s="77">
        <v>0.7</v>
      </c>
      <c r="B10" s="59">
        <v>0.8</v>
      </c>
      <c r="C10" s="59">
        <v>0</v>
      </c>
    </row>
    <row r="11" spans="1:3">
      <c r="A11" s="77">
        <v>0.8</v>
      </c>
      <c r="B11" s="59">
        <v>0.6</v>
      </c>
      <c r="C11" s="59">
        <v>0</v>
      </c>
    </row>
    <row r="12" spans="1:3">
      <c r="A12" s="77">
        <v>0.9</v>
      </c>
      <c r="B12" s="59">
        <v>0.53333333333333333</v>
      </c>
      <c r="C12" s="59">
        <v>0</v>
      </c>
    </row>
    <row r="13" spans="1:3">
      <c r="A13" s="77">
        <v>1</v>
      </c>
      <c r="B13" s="59">
        <v>0</v>
      </c>
      <c r="C13" s="5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selection activeCell="E1" sqref="E1"/>
    </sheetView>
  </sheetViews>
  <sheetFormatPr defaultRowHeight="15"/>
  <cols>
    <col min="2" max="2" width="13.5703125" customWidth="1"/>
    <col min="3" max="3" width="13.42578125" customWidth="1"/>
    <col min="4" max="4" width="11.140625" customWidth="1"/>
    <col min="5" max="5" width="18.140625" customWidth="1"/>
    <col min="6" max="6" width="1.140625" customWidth="1"/>
    <col min="11" max="11" width="11.7109375" bestFit="1" customWidth="1"/>
    <col min="12" max="12" width="15" customWidth="1"/>
    <col min="13" max="13" width="24.7109375" style="1" customWidth="1"/>
  </cols>
  <sheetData>
    <row r="1" spans="1:13">
      <c r="A1" s="1" t="s">
        <v>5</v>
      </c>
      <c r="B1" s="1" t="s">
        <v>29</v>
      </c>
      <c r="C1" s="1" t="s">
        <v>30</v>
      </c>
      <c r="D1" s="1" t="s">
        <v>31</v>
      </c>
      <c r="E1" s="1" t="s">
        <v>32</v>
      </c>
      <c r="G1" s="1" t="s">
        <v>56</v>
      </c>
      <c r="H1" s="20" t="s">
        <v>57</v>
      </c>
      <c r="I1" s="82" t="s">
        <v>58</v>
      </c>
      <c r="J1" s="83" t="s">
        <v>59</v>
      </c>
      <c r="K1" s="84" t="s">
        <v>60</v>
      </c>
      <c r="L1" s="86" t="s">
        <v>61</v>
      </c>
      <c r="M1" s="85" t="s">
        <v>62</v>
      </c>
    </row>
    <row r="2" spans="1:13">
      <c r="A2" s="1" t="s">
        <v>34</v>
      </c>
      <c r="B2" s="81" t="s">
        <v>41</v>
      </c>
      <c r="C2" s="1" t="s">
        <v>35</v>
      </c>
      <c r="D2" s="1">
        <v>1</v>
      </c>
      <c r="E2" s="81" t="s">
        <v>43</v>
      </c>
    </row>
    <row r="3" spans="1:13">
      <c r="A3" s="1"/>
      <c r="B3" s="1"/>
      <c r="C3" s="81" t="s">
        <v>42</v>
      </c>
      <c r="D3" s="1" t="s">
        <v>36</v>
      </c>
      <c r="E3" s="1" t="s">
        <v>37</v>
      </c>
    </row>
    <row r="4" spans="1:13">
      <c r="A4" s="1">
        <v>0</v>
      </c>
      <c r="B4" s="1">
        <v>-27.316989999999997</v>
      </c>
      <c r="C4" s="1">
        <v>1.3689323314852996E-12</v>
      </c>
      <c r="D4" s="1">
        <v>1.0000000000013689</v>
      </c>
      <c r="E4" s="1">
        <v>1.3689323314834257E-12</v>
      </c>
      <c r="G4">
        <f>LN(E4)</f>
        <v>-27.316990000001365</v>
      </c>
      <c r="H4">
        <f>A4*G4</f>
        <v>0</v>
      </c>
      <c r="I4">
        <f>1-A4</f>
        <v>1</v>
      </c>
      <c r="J4">
        <f>1-E4</f>
        <v>0.9999999999986311</v>
      </c>
      <c r="K4">
        <f>LN(J4)</f>
        <v>-1.3689049893637551E-12</v>
      </c>
      <c r="L4">
        <f>I4*K4</f>
        <v>-1.3689049893637551E-12</v>
      </c>
      <c r="M4" s="1">
        <f>H4+L4</f>
        <v>-1.3689049893637551E-12</v>
      </c>
    </row>
    <row r="5" spans="1:13">
      <c r="A5" s="1">
        <v>0</v>
      </c>
      <c r="B5" s="1">
        <v>-27.918829999999996</v>
      </c>
      <c r="C5" s="1">
        <v>7.4990489731543981E-13</v>
      </c>
      <c r="D5" s="1">
        <v>1.0000000000007498</v>
      </c>
      <c r="E5" s="1">
        <v>7.4990489731487749E-13</v>
      </c>
      <c r="G5">
        <f t="shared" ref="G5:G33" si="0">LN(E5)</f>
        <v>-27.918830000000746</v>
      </c>
      <c r="H5">
        <f t="shared" ref="H5:H33" si="1">A5*G5</f>
        <v>0</v>
      </c>
      <c r="I5">
        <f t="shared" ref="I5:I33" si="2">1-A5</f>
        <v>1</v>
      </c>
      <c r="J5">
        <f t="shared" ref="J5:J33" si="3">1-E5</f>
        <v>0.99999999999925004</v>
      </c>
      <c r="K5">
        <f t="shared" ref="K5:K33" si="4">LN(J5)</f>
        <v>-7.4995565313457446E-13</v>
      </c>
      <c r="L5">
        <f t="shared" ref="L5:L33" si="5">I5*K5</f>
        <v>-7.4995565313457446E-13</v>
      </c>
      <c r="M5" s="1">
        <f t="shared" ref="M5:M33" si="6">H5+L5</f>
        <v>-7.4995565313457446E-13</v>
      </c>
    </row>
    <row r="6" spans="1:13">
      <c r="A6" s="1">
        <v>0</v>
      </c>
      <c r="B6" s="1">
        <v>-27.839210000000001</v>
      </c>
      <c r="C6" s="1">
        <v>8.120536382277032E-13</v>
      </c>
      <c r="D6" s="1">
        <v>1.000000000000812</v>
      </c>
      <c r="E6" s="1">
        <v>8.1205363822704383E-13</v>
      </c>
      <c r="G6">
        <f t="shared" si="0"/>
        <v>-27.839210000000815</v>
      </c>
      <c r="H6">
        <f t="shared" si="1"/>
        <v>0</v>
      </c>
      <c r="I6">
        <f t="shared" si="2"/>
        <v>1</v>
      </c>
      <c r="J6">
        <f t="shared" si="3"/>
        <v>0.99999999999918798</v>
      </c>
      <c r="K6">
        <f t="shared" si="4"/>
        <v>-8.1201712021116917E-13</v>
      </c>
      <c r="L6">
        <f t="shared" si="5"/>
        <v>-8.1201712021116917E-13</v>
      </c>
      <c r="M6" s="1">
        <f t="shared" si="6"/>
        <v>-8.1201712021116917E-13</v>
      </c>
    </row>
    <row r="7" spans="1:13">
      <c r="A7" s="1">
        <v>0</v>
      </c>
      <c r="B7" s="1">
        <v>-25.197939999999996</v>
      </c>
      <c r="C7" s="1">
        <v>1.139393408442342E-11</v>
      </c>
      <c r="D7" s="1">
        <v>1.000000000011394</v>
      </c>
      <c r="E7" s="1">
        <v>1.1393934084293598E-11</v>
      </c>
      <c r="G7">
        <f t="shared" si="0"/>
        <v>-25.197940000011389</v>
      </c>
      <c r="H7">
        <f t="shared" si="1"/>
        <v>0</v>
      </c>
      <c r="I7">
        <f t="shared" si="2"/>
        <v>1</v>
      </c>
      <c r="J7">
        <f t="shared" si="3"/>
        <v>0.99999999998860611</v>
      </c>
      <c r="K7">
        <f t="shared" si="4"/>
        <v>-1.1393885834885505E-11</v>
      </c>
      <c r="L7">
        <f t="shared" si="5"/>
        <v>-1.1393885834885505E-11</v>
      </c>
      <c r="M7" s="1">
        <f t="shared" si="6"/>
        <v>-1.1393885834885505E-11</v>
      </c>
    </row>
    <row r="8" spans="1:13">
      <c r="A8" s="1">
        <v>0</v>
      </c>
      <c r="B8" s="1">
        <v>-19.592230000000001</v>
      </c>
      <c r="C8" s="1">
        <v>3.0988647568294902E-9</v>
      </c>
      <c r="D8" s="1">
        <v>1.0000000030988647</v>
      </c>
      <c r="E8" s="1">
        <v>3.0988647472265276E-9</v>
      </c>
      <c r="G8">
        <f t="shared" si="0"/>
        <v>-19.592230003098866</v>
      </c>
      <c r="H8">
        <f t="shared" si="1"/>
        <v>0</v>
      </c>
      <c r="I8">
        <f t="shared" si="2"/>
        <v>1</v>
      </c>
      <c r="J8">
        <f t="shared" si="3"/>
        <v>0.99999999690113528</v>
      </c>
      <c r="K8">
        <f t="shared" si="4"/>
        <v>-3.0988647251870446E-9</v>
      </c>
      <c r="L8">
        <f t="shared" si="5"/>
        <v>-3.0988647251870446E-9</v>
      </c>
      <c r="M8" s="1">
        <f t="shared" si="6"/>
        <v>-3.0988647251870446E-9</v>
      </c>
    </row>
    <row r="9" spans="1:13" hidden="1">
      <c r="A9" s="1">
        <v>0</v>
      </c>
      <c r="B9" s="1">
        <v>0.44181999999999988</v>
      </c>
      <c r="C9" s="1">
        <v>1.5555357188035321</v>
      </c>
      <c r="D9" s="1">
        <v>2.5555357188035321</v>
      </c>
      <c r="E9" s="1">
        <v>0.60869261476486558</v>
      </c>
      <c r="G9">
        <f t="shared" si="0"/>
        <v>-0.4964418763554907</v>
      </c>
      <c r="H9">
        <f t="shared" si="1"/>
        <v>0</v>
      </c>
      <c r="I9">
        <f t="shared" si="2"/>
        <v>1</v>
      </c>
      <c r="J9">
        <f t="shared" si="3"/>
        <v>0.39130738523513442</v>
      </c>
      <c r="K9">
        <f t="shared" si="4"/>
        <v>-0.93826187635549085</v>
      </c>
      <c r="L9">
        <f t="shared" si="5"/>
        <v>-0.93826187635549085</v>
      </c>
      <c r="M9" s="1">
        <f t="shared" si="6"/>
        <v>-0.93826187635549085</v>
      </c>
    </row>
    <row r="10" spans="1:13" hidden="1">
      <c r="A10" s="1">
        <v>0</v>
      </c>
      <c r="B10" s="1">
        <v>4.695000000000249E-2</v>
      </c>
      <c r="C10" s="1">
        <v>1.0480696042893349</v>
      </c>
      <c r="D10" s="1">
        <v>2.0480696042893349</v>
      </c>
      <c r="E10" s="1">
        <v>0.51173534439177781</v>
      </c>
      <c r="G10">
        <f t="shared" si="0"/>
        <v>-0.66994769306913371</v>
      </c>
      <c r="H10">
        <f t="shared" si="1"/>
        <v>0</v>
      </c>
      <c r="I10">
        <f t="shared" si="2"/>
        <v>1</v>
      </c>
      <c r="J10">
        <f t="shared" si="3"/>
        <v>0.48826465560822219</v>
      </c>
      <c r="K10">
        <f t="shared" si="4"/>
        <v>-0.7168976930691362</v>
      </c>
      <c r="L10">
        <f t="shared" si="5"/>
        <v>-0.7168976930691362</v>
      </c>
      <c r="M10" s="1">
        <f t="shared" si="6"/>
        <v>-0.7168976930691362</v>
      </c>
    </row>
    <row r="11" spans="1:13" hidden="1">
      <c r="A11" s="1">
        <v>0</v>
      </c>
      <c r="B11" s="1">
        <v>-3.3610900000000044</v>
      </c>
      <c r="C11" s="1">
        <v>3.4697418139474065E-2</v>
      </c>
      <c r="D11" s="1">
        <v>1.0346974181394741</v>
      </c>
      <c r="E11" s="1">
        <v>3.3533879114016459E-2</v>
      </c>
      <c r="G11">
        <f t="shared" si="0"/>
        <v>-3.3951990343511582</v>
      </c>
      <c r="H11">
        <f t="shared" si="1"/>
        <v>0</v>
      </c>
      <c r="I11">
        <f t="shared" si="2"/>
        <v>1</v>
      </c>
      <c r="J11">
        <f t="shared" si="3"/>
        <v>0.96646612088598349</v>
      </c>
      <c r="K11">
        <f t="shared" si="4"/>
        <v>-3.410903435115395E-2</v>
      </c>
      <c r="L11">
        <f t="shared" si="5"/>
        <v>-3.410903435115395E-2</v>
      </c>
      <c r="M11" s="1">
        <f t="shared" si="6"/>
        <v>-3.410903435115395E-2</v>
      </c>
    </row>
    <row r="12" spans="1:13" hidden="1">
      <c r="A12" s="1">
        <v>0</v>
      </c>
      <c r="B12" s="1">
        <v>-4.0482399999999998</v>
      </c>
      <c r="C12" s="1">
        <v>1.7453065018470312E-2</v>
      </c>
      <c r="D12" s="1">
        <v>1.0174530650184703</v>
      </c>
      <c r="E12" s="1">
        <v>1.7153680713668573E-2</v>
      </c>
      <c r="G12">
        <f t="shared" si="0"/>
        <v>-4.0655425095247208</v>
      </c>
      <c r="H12">
        <f t="shared" si="1"/>
        <v>0</v>
      </c>
      <c r="I12">
        <f t="shared" si="2"/>
        <v>1</v>
      </c>
      <c r="J12">
        <f t="shared" si="3"/>
        <v>0.98284631928633148</v>
      </c>
      <c r="K12">
        <f t="shared" si="4"/>
        <v>-1.7302509524720629E-2</v>
      </c>
      <c r="L12">
        <f t="shared" si="5"/>
        <v>-1.7302509524720629E-2</v>
      </c>
      <c r="M12" s="1">
        <f t="shared" si="6"/>
        <v>-1.7302509524720629E-2</v>
      </c>
    </row>
    <row r="13" spans="1:13" hidden="1">
      <c r="A13" s="1">
        <v>0</v>
      </c>
      <c r="B13" s="1">
        <v>-1.0876599999999961</v>
      </c>
      <c r="C13" s="1">
        <v>0.33700416151393003</v>
      </c>
      <c r="D13" s="1">
        <v>1.3370041615139301</v>
      </c>
      <c r="E13" s="1">
        <v>0.25205917170245012</v>
      </c>
      <c r="G13">
        <f t="shared" si="0"/>
        <v>-1.378091410690822</v>
      </c>
      <c r="H13">
        <f t="shared" si="1"/>
        <v>0</v>
      </c>
      <c r="I13">
        <f t="shared" si="2"/>
        <v>1</v>
      </c>
      <c r="J13">
        <f t="shared" si="3"/>
        <v>0.74794082829754993</v>
      </c>
      <c r="K13">
        <f t="shared" si="4"/>
        <v>-0.2904314106908259</v>
      </c>
      <c r="L13">
        <f t="shared" si="5"/>
        <v>-0.2904314106908259</v>
      </c>
      <c r="M13" s="1">
        <f t="shared" si="6"/>
        <v>-0.2904314106908259</v>
      </c>
    </row>
    <row r="14" spans="1:13" hidden="1">
      <c r="A14" s="1">
        <v>0</v>
      </c>
      <c r="B14" s="1">
        <v>-1.8311800000000034</v>
      </c>
      <c r="C14" s="1">
        <v>0.16022439140120892</v>
      </c>
      <c r="D14" s="1">
        <v>1.1602243914012089</v>
      </c>
      <c r="E14" s="1">
        <v>0.13809776159567297</v>
      </c>
      <c r="G14">
        <f t="shared" si="0"/>
        <v>-1.9797934272741164</v>
      </c>
      <c r="H14">
        <f t="shared" si="1"/>
        <v>0</v>
      </c>
      <c r="I14">
        <f t="shared" si="2"/>
        <v>1</v>
      </c>
      <c r="J14">
        <f t="shared" si="3"/>
        <v>0.861902238404327</v>
      </c>
      <c r="K14">
        <f t="shared" si="4"/>
        <v>-0.14861342727411314</v>
      </c>
      <c r="L14">
        <f t="shared" si="5"/>
        <v>-0.14861342727411314</v>
      </c>
      <c r="M14" s="1">
        <f t="shared" si="6"/>
        <v>-0.14861342727411314</v>
      </c>
    </row>
    <row r="15" spans="1:13" hidden="1">
      <c r="A15" s="1">
        <v>0</v>
      </c>
      <c r="B15" s="1">
        <v>-0.3226099999999974</v>
      </c>
      <c r="C15" s="1">
        <v>0.72425625923649051</v>
      </c>
      <c r="D15" s="1">
        <v>1.7242562592364905</v>
      </c>
      <c r="E15" s="1">
        <v>0.42003980287546983</v>
      </c>
      <c r="G15">
        <f t="shared" si="0"/>
        <v>-0.86740580344387885</v>
      </c>
      <c r="H15">
        <f t="shared" si="1"/>
        <v>0</v>
      </c>
      <c r="I15">
        <f t="shared" si="2"/>
        <v>1</v>
      </c>
      <c r="J15">
        <f t="shared" si="3"/>
        <v>0.57996019712453017</v>
      </c>
      <c r="K15">
        <f t="shared" si="4"/>
        <v>-0.54479580344388123</v>
      </c>
      <c r="L15">
        <f t="shared" si="5"/>
        <v>-0.54479580344388123</v>
      </c>
      <c r="M15" s="1">
        <f t="shared" si="6"/>
        <v>-0.54479580344388123</v>
      </c>
    </row>
    <row r="16" spans="1:13" hidden="1">
      <c r="A16" s="1">
        <v>0</v>
      </c>
      <c r="B16" s="1">
        <v>-0.18215999999999966</v>
      </c>
      <c r="C16" s="1">
        <v>0.83346797487079716</v>
      </c>
      <c r="D16" s="1">
        <v>1.8334679748707972</v>
      </c>
      <c r="E16" s="1">
        <v>0.45458551024297594</v>
      </c>
      <c r="G16">
        <f t="shared" si="0"/>
        <v>-0.78836924171228551</v>
      </c>
      <c r="H16">
        <f t="shared" si="1"/>
        <v>0</v>
      </c>
      <c r="I16">
        <f t="shared" si="2"/>
        <v>1</v>
      </c>
      <c r="J16">
        <f t="shared" si="3"/>
        <v>0.54541448975702411</v>
      </c>
      <c r="K16">
        <f t="shared" si="4"/>
        <v>-0.60620924171228563</v>
      </c>
      <c r="L16">
        <f t="shared" si="5"/>
        <v>-0.60620924171228563</v>
      </c>
      <c r="M16" s="1">
        <f t="shared" si="6"/>
        <v>-0.60620924171228563</v>
      </c>
    </row>
    <row r="17" spans="1:13" hidden="1">
      <c r="A17" s="1">
        <v>0</v>
      </c>
      <c r="B17" s="1">
        <v>-7.2880000000001388E-2</v>
      </c>
      <c r="C17" s="1">
        <v>0.92971238881878826</v>
      </c>
      <c r="D17" s="1">
        <v>1.9297123888187881</v>
      </c>
      <c r="E17" s="1">
        <v>0.48178806033778021</v>
      </c>
      <c r="G17">
        <f t="shared" si="0"/>
        <v>-0.73025097047459731</v>
      </c>
      <c r="H17">
        <f t="shared" si="1"/>
        <v>0</v>
      </c>
      <c r="I17">
        <f t="shared" si="2"/>
        <v>1</v>
      </c>
      <c r="J17">
        <f t="shared" si="3"/>
        <v>0.51821193966221979</v>
      </c>
      <c r="K17">
        <f t="shared" si="4"/>
        <v>-0.65737097047459614</v>
      </c>
      <c r="L17">
        <f t="shared" si="5"/>
        <v>-0.65737097047459614</v>
      </c>
      <c r="M17" s="1">
        <f t="shared" si="6"/>
        <v>-0.65737097047459614</v>
      </c>
    </row>
    <row r="18" spans="1:13" hidden="1">
      <c r="A18" s="1">
        <v>0</v>
      </c>
      <c r="B18" s="1">
        <v>-1.2560499999999983</v>
      </c>
      <c r="C18" s="1">
        <v>0.2847766756768923</v>
      </c>
      <c r="D18" s="1">
        <v>1.2847766756768924</v>
      </c>
      <c r="E18" s="1">
        <v>0.22165461209579945</v>
      </c>
      <c r="G18">
        <f t="shared" si="0"/>
        <v>-1.5066349099958305</v>
      </c>
      <c r="H18">
        <f t="shared" si="1"/>
        <v>0</v>
      </c>
      <c r="I18">
        <f t="shared" si="2"/>
        <v>1</v>
      </c>
      <c r="J18">
        <f t="shared" si="3"/>
        <v>0.7783453879042006</v>
      </c>
      <c r="K18">
        <f t="shared" si="4"/>
        <v>-0.25058490999583199</v>
      </c>
      <c r="L18">
        <f t="shared" si="5"/>
        <v>-0.25058490999583199</v>
      </c>
      <c r="M18" s="1">
        <f t="shared" si="6"/>
        <v>-0.25058490999583199</v>
      </c>
    </row>
    <row r="19" spans="1:13" hidden="1">
      <c r="A19" s="1">
        <v>1</v>
      </c>
      <c r="B19" s="1">
        <v>-2.5462699999999963</v>
      </c>
      <c r="C19" s="1">
        <v>7.8373454462516298E-2</v>
      </c>
      <c r="D19" s="1">
        <v>1.0783734544625163</v>
      </c>
      <c r="E19" s="1">
        <v>7.2677470071422751E-2</v>
      </c>
      <c r="G19">
        <f t="shared" si="0"/>
        <v>-2.6217238452038996</v>
      </c>
      <c r="H19">
        <f t="shared" si="1"/>
        <v>-2.6217238452038996</v>
      </c>
      <c r="I19">
        <f t="shared" si="2"/>
        <v>0</v>
      </c>
      <c r="J19">
        <f t="shared" si="3"/>
        <v>0.92732252992857722</v>
      </c>
      <c r="K19">
        <f t="shared" si="4"/>
        <v>-7.5453845203903386E-2</v>
      </c>
      <c r="L19">
        <f t="shared" si="5"/>
        <v>0</v>
      </c>
      <c r="M19" s="1">
        <f t="shared" si="6"/>
        <v>-2.6217238452038996</v>
      </c>
    </row>
    <row r="20" spans="1:13" hidden="1">
      <c r="A20" s="1">
        <v>1</v>
      </c>
      <c r="B20" s="1">
        <v>1.293219999999998</v>
      </c>
      <c r="C20" s="1">
        <v>3.6445029817848567</v>
      </c>
      <c r="D20" s="1">
        <v>4.6445029817848571</v>
      </c>
      <c r="E20" s="1">
        <v>0.78469170890364981</v>
      </c>
      <c r="G20">
        <f t="shared" si="0"/>
        <v>-0.24246436584864853</v>
      </c>
      <c r="H20">
        <f t="shared" si="1"/>
        <v>-0.24246436584864853</v>
      </c>
      <c r="I20">
        <f t="shared" si="2"/>
        <v>0</v>
      </c>
      <c r="J20">
        <f t="shared" si="3"/>
        <v>0.21530829109635019</v>
      </c>
      <c r="K20">
        <f t="shared" si="4"/>
        <v>-1.5356843658486461</v>
      </c>
      <c r="L20">
        <f t="shared" si="5"/>
        <v>0</v>
      </c>
      <c r="M20" s="1">
        <f t="shared" si="6"/>
        <v>-0.24246436584864853</v>
      </c>
    </row>
    <row r="21" spans="1:13" hidden="1">
      <c r="A21" s="1">
        <v>1</v>
      </c>
      <c r="B21" s="1">
        <v>1.2173400000000001</v>
      </c>
      <c r="C21" s="1">
        <v>3.3781897868246307</v>
      </c>
      <c r="D21" s="1">
        <v>4.3781897868246311</v>
      </c>
      <c r="E21" s="1">
        <v>0.77159510010065824</v>
      </c>
      <c r="G21">
        <f t="shared" si="0"/>
        <v>-0.25929534828091527</v>
      </c>
      <c r="H21">
        <f t="shared" si="1"/>
        <v>-0.25929534828091527</v>
      </c>
      <c r="I21">
        <f t="shared" si="2"/>
        <v>0</v>
      </c>
      <c r="J21">
        <f t="shared" si="3"/>
        <v>0.22840489989934176</v>
      </c>
      <c r="K21">
        <f t="shared" si="4"/>
        <v>-1.4766353482809151</v>
      </c>
      <c r="L21">
        <f t="shared" si="5"/>
        <v>0</v>
      </c>
      <c r="M21" s="1">
        <f t="shared" si="6"/>
        <v>-0.25929534828091527</v>
      </c>
    </row>
    <row r="22" spans="1:13" hidden="1">
      <c r="A22" s="1">
        <v>1</v>
      </c>
      <c r="B22" s="1">
        <v>2.7266300000000037</v>
      </c>
      <c r="C22" s="1">
        <v>15.281302159959509</v>
      </c>
      <c r="D22" s="1">
        <v>16.281302159959509</v>
      </c>
      <c r="E22" s="1">
        <v>0.93857985128122656</v>
      </c>
      <c r="G22">
        <f t="shared" si="0"/>
        <v>-6.3387342631238672E-2</v>
      </c>
      <c r="H22">
        <f t="shared" si="1"/>
        <v>-6.3387342631238672E-2</v>
      </c>
      <c r="I22">
        <f t="shared" si="2"/>
        <v>0</v>
      </c>
      <c r="J22">
        <f t="shared" si="3"/>
        <v>6.1420148718773437E-2</v>
      </c>
      <c r="K22">
        <f t="shared" si="4"/>
        <v>-2.7900173426312422</v>
      </c>
      <c r="L22">
        <f t="shared" si="5"/>
        <v>0</v>
      </c>
      <c r="M22" s="1">
        <f t="shared" si="6"/>
        <v>-6.3387342631238672E-2</v>
      </c>
    </row>
    <row r="23" spans="1:13" hidden="1">
      <c r="A23" s="1">
        <v>1</v>
      </c>
      <c r="B23" s="1">
        <v>-0.1391400000000047</v>
      </c>
      <c r="C23" s="1">
        <v>0.87010620506210001</v>
      </c>
      <c r="D23" s="1">
        <v>1.8701062050621</v>
      </c>
      <c r="E23" s="1">
        <v>0.46527101119008729</v>
      </c>
      <c r="G23">
        <f t="shared" si="0"/>
        <v>-0.76513522340462892</v>
      </c>
      <c r="H23">
        <f t="shared" si="1"/>
        <v>-0.76513522340462892</v>
      </c>
      <c r="I23">
        <f t="shared" si="2"/>
        <v>0</v>
      </c>
      <c r="J23">
        <f t="shared" si="3"/>
        <v>0.53472898880991271</v>
      </c>
      <c r="K23">
        <f t="shared" si="4"/>
        <v>-0.6259952234046241</v>
      </c>
      <c r="L23">
        <f t="shared" si="5"/>
        <v>0</v>
      </c>
      <c r="M23" s="1">
        <f t="shared" si="6"/>
        <v>-0.76513522340462892</v>
      </c>
    </row>
    <row r="24" spans="1:13" hidden="1">
      <c r="A24" s="1">
        <v>1</v>
      </c>
      <c r="B24" s="1">
        <v>17.504339999999999</v>
      </c>
      <c r="C24" s="1">
        <v>39997999.566894874</v>
      </c>
      <c r="D24" s="1">
        <v>39998000.566894874</v>
      </c>
      <c r="E24" s="1">
        <v>0.99999997499875026</v>
      </c>
      <c r="G24">
        <f t="shared" si="0"/>
        <v>-2.5001250049675597E-8</v>
      </c>
      <c r="H24">
        <f t="shared" si="1"/>
        <v>-2.5001250049675597E-8</v>
      </c>
      <c r="I24">
        <f t="shared" si="2"/>
        <v>0</v>
      </c>
      <c r="J24">
        <f t="shared" si="3"/>
        <v>2.5001249737144349E-8</v>
      </c>
      <c r="K24">
        <f t="shared" si="4"/>
        <v>-17.50434002384187</v>
      </c>
      <c r="L24">
        <f t="shared" si="5"/>
        <v>0</v>
      </c>
      <c r="M24" s="1">
        <f t="shared" si="6"/>
        <v>-2.5001250049675597E-8</v>
      </c>
    </row>
    <row r="25" spans="1:13" hidden="1">
      <c r="A25" s="1">
        <v>1</v>
      </c>
      <c r="B25" s="1">
        <v>18.554469999999998</v>
      </c>
      <c r="C25" s="1">
        <v>114315188.19117036</v>
      </c>
      <c r="D25" s="1">
        <v>114315189.19117036</v>
      </c>
      <c r="E25" s="1">
        <v>0.99999999125225614</v>
      </c>
      <c r="G25">
        <f t="shared" si="0"/>
        <v>-8.7477439008753004E-9</v>
      </c>
      <c r="H25">
        <f t="shared" si="1"/>
        <v>-8.7477439008753004E-9</v>
      </c>
      <c r="I25">
        <f t="shared" si="2"/>
        <v>0</v>
      </c>
      <c r="J25">
        <f t="shared" si="3"/>
        <v>8.7477438626137882E-9</v>
      </c>
      <c r="K25">
        <f t="shared" si="4"/>
        <v>-18.554470014097149</v>
      </c>
      <c r="L25">
        <f t="shared" si="5"/>
        <v>0</v>
      </c>
      <c r="M25" s="1">
        <f t="shared" si="6"/>
        <v>-8.7477439008753004E-9</v>
      </c>
    </row>
    <row r="26" spans="1:13">
      <c r="A26" s="1">
        <v>1</v>
      </c>
      <c r="B26" s="1">
        <v>18.166010000000004</v>
      </c>
      <c r="C26" s="1">
        <v>77517168.591323197</v>
      </c>
      <c r="D26" s="1">
        <v>77517169.591323197</v>
      </c>
      <c r="E26" s="1">
        <v>0.99999998709963223</v>
      </c>
      <c r="G26">
        <f t="shared" si="0"/>
        <v>-1.2900367857225565E-8</v>
      </c>
      <c r="H26">
        <f t="shared" si="1"/>
        <v>-1.2900367857225565E-8</v>
      </c>
      <c r="I26">
        <f t="shared" si="2"/>
        <v>0</v>
      </c>
      <c r="J26">
        <f t="shared" si="3"/>
        <v>1.290036777401582E-8</v>
      </c>
      <c r="K26">
        <f t="shared" si="4"/>
        <v>-18.166010016371548</v>
      </c>
      <c r="L26">
        <f t="shared" si="5"/>
        <v>0</v>
      </c>
      <c r="M26" s="1">
        <f t="shared" si="6"/>
        <v>-1.2900367857225565E-8</v>
      </c>
    </row>
    <row r="27" spans="1:13">
      <c r="A27" s="1">
        <v>1</v>
      </c>
      <c r="B27" s="1">
        <v>21.009789999999999</v>
      </c>
      <c r="C27" s="1">
        <v>1331790347.6269648</v>
      </c>
      <c r="D27" s="1">
        <v>1331790348.6269648</v>
      </c>
      <c r="E27" s="1">
        <v>0.99999999924913108</v>
      </c>
      <c r="G27">
        <f t="shared" si="0"/>
        <v>-7.5086892287625202E-10</v>
      </c>
      <c r="H27">
        <f t="shared" si="1"/>
        <v>-7.5086892287625202E-10</v>
      </c>
      <c r="I27">
        <f t="shared" si="2"/>
        <v>0</v>
      </c>
      <c r="J27">
        <f t="shared" si="3"/>
        <v>7.508689225943499E-10</v>
      </c>
      <c r="K27">
        <f t="shared" si="4"/>
        <v>-21.009790016555787</v>
      </c>
      <c r="L27">
        <f t="shared" si="5"/>
        <v>0</v>
      </c>
      <c r="M27" s="1">
        <f t="shared" si="6"/>
        <v>-7.5086892287625202E-10</v>
      </c>
    </row>
    <row r="28" spans="1:13">
      <c r="A28" s="1">
        <v>1</v>
      </c>
      <c r="B28" s="1">
        <v>1.574309999999997</v>
      </c>
      <c r="C28" s="1">
        <v>4.8274095560873658</v>
      </c>
      <c r="D28" s="1">
        <v>5.8274095560873658</v>
      </c>
      <c r="E28" s="1">
        <v>0.82839716509106676</v>
      </c>
      <c r="G28">
        <f t="shared" si="0"/>
        <v>-0.18826257161641052</v>
      </c>
      <c r="H28">
        <f t="shared" si="1"/>
        <v>-0.18826257161641052</v>
      </c>
      <c r="I28">
        <f t="shared" si="2"/>
        <v>0</v>
      </c>
      <c r="J28">
        <f t="shared" si="3"/>
        <v>0.17160283490893324</v>
      </c>
      <c r="K28">
        <f t="shared" si="4"/>
        <v>-1.7625725716164073</v>
      </c>
      <c r="L28">
        <f t="shared" si="5"/>
        <v>0</v>
      </c>
      <c r="M28" s="1">
        <f t="shared" si="6"/>
        <v>-0.18826257161641052</v>
      </c>
    </row>
    <row r="29" spans="1:13">
      <c r="A29" s="1">
        <v>1</v>
      </c>
      <c r="B29" s="1">
        <v>2.3410799999999981</v>
      </c>
      <c r="C29" s="1">
        <v>10.392454354736888</v>
      </c>
      <c r="D29" s="1">
        <v>11.392454354736888</v>
      </c>
      <c r="E29" s="1">
        <v>0.91222260200812577</v>
      </c>
      <c r="G29">
        <f t="shared" si="0"/>
        <v>-9.1871237541502448E-2</v>
      </c>
      <c r="H29">
        <f t="shared" si="1"/>
        <v>-9.1871237541502448E-2</v>
      </c>
      <c r="I29">
        <f t="shared" si="2"/>
        <v>0</v>
      </c>
      <c r="J29">
        <f t="shared" si="3"/>
        <v>8.7777397991874229E-2</v>
      </c>
      <c r="K29">
        <f t="shared" si="4"/>
        <v>-2.4329512375414999</v>
      </c>
      <c r="L29">
        <f t="shared" si="5"/>
        <v>0</v>
      </c>
      <c r="M29" s="1">
        <f t="shared" si="6"/>
        <v>-9.1871237541502448E-2</v>
      </c>
    </row>
    <row r="30" spans="1:13">
      <c r="A30" s="1">
        <v>1</v>
      </c>
      <c r="B30" s="1">
        <v>-0.2613799999999955</v>
      </c>
      <c r="C30" s="1">
        <v>0.7699882684728675</v>
      </c>
      <c r="D30" s="1">
        <v>1.7699882684728676</v>
      </c>
      <c r="E30" s="1">
        <v>0.43502450394047387</v>
      </c>
      <c r="G30">
        <f t="shared" si="0"/>
        <v>-0.83235291858233729</v>
      </c>
      <c r="H30">
        <f t="shared" si="1"/>
        <v>-0.83235291858233729</v>
      </c>
      <c r="I30">
        <f t="shared" si="2"/>
        <v>0</v>
      </c>
      <c r="J30">
        <f t="shared" si="3"/>
        <v>0.56497549605952613</v>
      </c>
      <c r="K30">
        <f t="shared" si="4"/>
        <v>-0.57097291858234178</v>
      </c>
      <c r="L30">
        <f t="shared" si="5"/>
        <v>0</v>
      </c>
      <c r="M30" s="1">
        <f t="shared" si="6"/>
        <v>-0.83235291858233729</v>
      </c>
    </row>
    <row r="31" spans="1:13">
      <c r="A31" s="1">
        <v>1</v>
      </c>
      <c r="B31" s="1">
        <v>0.87924000000000646</v>
      </c>
      <c r="C31" s="1">
        <v>2.4090681187318292</v>
      </c>
      <c r="D31" s="1">
        <v>3.4090681187318292</v>
      </c>
      <c r="E31" s="1">
        <v>0.70666470566977135</v>
      </c>
      <c r="G31">
        <f t="shared" si="0"/>
        <v>-0.34719897498364549</v>
      </c>
      <c r="H31">
        <f t="shared" si="1"/>
        <v>-0.34719897498364549</v>
      </c>
      <c r="I31">
        <f t="shared" si="2"/>
        <v>0</v>
      </c>
      <c r="J31">
        <f t="shared" si="3"/>
        <v>0.29333529433022865</v>
      </c>
      <c r="K31">
        <f t="shared" si="4"/>
        <v>-1.226438974983652</v>
      </c>
      <c r="L31">
        <f t="shared" si="5"/>
        <v>0</v>
      </c>
      <c r="M31" s="1">
        <f t="shared" si="6"/>
        <v>-0.34719897498364549</v>
      </c>
    </row>
    <row r="32" spans="1:13">
      <c r="A32" s="1">
        <v>1</v>
      </c>
      <c r="B32" s="1">
        <v>4.6841700000000017</v>
      </c>
      <c r="C32" s="1">
        <v>108.2204120793219</v>
      </c>
      <c r="D32" s="1">
        <v>109.2204120793219</v>
      </c>
      <c r="E32" s="1">
        <v>0.99084420227902326</v>
      </c>
      <c r="G32">
        <f t="shared" si="0"/>
        <v>-9.1979696460396249E-3</v>
      </c>
      <c r="H32">
        <f t="shared" si="1"/>
        <v>-9.1979696460396249E-3</v>
      </c>
      <c r="I32">
        <f t="shared" si="2"/>
        <v>0</v>
      </c>
      <c r="J32">
        <f t="shared" si="3"/>
        <v>9.1557977209767438E-3</v>
      </c>
      <c r="K32">
        <f t="shared" si="4"/>
        <v>-4.6933679696460455</v>
      </c>
      <c r="L32">
        <f t="shared" si="5"/>
        <v>0</v>
      </c>
      <c r="M32" s="1">
        <f t="shared" si="6"/>
        <v>-9.1979696460396249E-3</v>
      </c>
    </row>
    <row r="33" spans="1:16">
      <c r="A33" s="1">
        <v>1</v>
      </c>
      <c r="B33" s="1">
        <v>3.0902899999999995</v>
      </c>
      <c r="C33" s="1">
        <v>21.98345225260185</v>
      </c>
      <c r="D33" s="1">
        <v>22.98345225260185</v>
      </c>
      <c r="E33" s="1">
        <v>0.95649043542243339</v>
      </c>
      <c r="G33">
        <f t="shared" si="0"/>
        <v>-4.4484489710180451E-2</v>
      </c>
      <c r="H33">
        <f t="shared" si="1"/>
        <v>-4.4484489710180451E-2</v>
      </c>
      <c r="I33">
        <f t="shared" si="2"/>
        <v>0</v>
      </c>
      <c r="J33">
        <f t="shared" si="3"/>
        <v>4.3509564577566606E-2</v>
      </c>
      <c r="K33">
        <f t="shared" si="4"/>
        <v>-3.134774489710181</v>
      </c>
      <c r="L33">
        <f t="shared" si="5"/>
        <v>0</v>
      </c>
      <c r="M33" s="1">
        <f t="shared" si="6"/>
        <v>-4.4484489710180451E-2</v>
      </c>
    </row>
    <row r="34" spans="1:16">
      <c r="M34" s="1">
        <f>SUM(M4:M33)</f>
        <v>-9.6699512148549047</v>
      </c>
    </row>
    <row r="35" spans="1:16" ht="15.75">
      <c r="J35" s="89" t="s">
        <v>64</v>
      </c>
      <c r="K35" s="89"/>
      <c r="L35" s="87" t="s">
        <v>63</v>
      </c>
      <c r="M35" s="97">
        <f>2*M34</f>
        <v>-19.339902429709809</v>
      </c>
    </row>
    <row r="36" spans="1:16">
      <c r="M36" s="1" t="s">
        <v>65</v>
      </c>
    </row>
    <row r="37" spans="1:16">
      <c r="L37" s="90"/>
      <c r="M37" s="92"/>
      <c r="N37" s="90"/>
      <c r="O37" s="90"/>
      <c r="P37" s="90"/>
    </row>
    <row r="38" spans="1:16">
      <c r="L38" s="90" t="s">
        <v>70</v>
      </c>
      <c r="M38" s="93"/>
      <c r="N38" s="91"/>
      <c r="O38" s="90"/>
      <c r="P38" s="90"/>
    </row>
    <row r="39" spans="1:16">
      <c r="H39" t="s">
        <v>66</v>
      </c>
      <c r="I39" t="s">
        <v>67</v>
      </c>
      <c r="L39" s="90">
        <v>100</v>
      </c>
      <c r="M39" s="92" t="s">
        <v>69</v>
      </c>
      <c r="N39" s="88"/>
      <c r="O39" s="90"/>
      <c r="P39" s="90"/>
    </row>
    <row r="40" spans="1:16">
      <c r="H40" t="s">
        <v>68</v>
      </c>
      <c r="L40" s="90"/>
      <c r="M40" s="92"/>
      <c r="N40" s="88"/>
      <c r="O40" s="90"/>
      <c r="P40" s="90"/>
    </row>
    <row r="41" spans="1:16">
      <c r="L41" s="94" t="s">
        <v>71</v>
      </c>
      <c r="M41" s="95"/>
      <c r="N41" s="96"/>
      <c r="O41" s="90"/>
      <c r="P41" s="90"/>
    </row>
    <row r="42" spans="1:16">
      <c r="L42" s="94">
        <v>125</v>
      </c>
      <c r="M42" s="95" t="s">
        <v>72</v>
      </c>
      <c r="N42" s="96">
        <f>65/125</f>
        <v>0.52</v>
      </c>
      <c r="O42" s="90"/>
      <c r="P42" s="90"/>
    </row>
    <row r="43" spans="1:16">
      <c r="K43" t="s">
        <v>77</v>
      </c>
      <c r="L43" s="94">
        <v>100</v>
      </c>
      <c r="M43" s="95" t="s">
        <v>73</v>
      </c>
      <c r="N43" s="96">
        <v>0.48</v>
      </c>
      <c r="O43" s="90"/>
      <c r="P43" s="90"/>
    </row>
    <row r="44" spans="1:16">
      <c r="L44" s="90"/>
      <c r="M44" s="92"/>
      <c r="N44" s="88"/>
      <c r="O44" s="90"/>
      <c r="P44" s="90"/>
    </row>
    <row r="45" spans="1:16">
      <c r="L45" s="90">
        <v>1</v>
      </c>
      <c r="M45" s="92" t="s">
        <v>74</v>
      </c>
      <c r="N45" s="88"/>
      <c r="O45" s="90"/>
      <c r="P45" s="90"/>
    </row>
    <row r="46" spans="1:16">
      <c r="L46" s="90"/>
      <c r="M46" s="92"/>
      <c r="N46" s="88"/>
      <c r="O46" s="90"/>
      <c r="P46" s="90"/>
    </row>
    <row r="47" spans="1:16">
      <c r="C47" s="90" t="s">
        <v>75</v>
      </c>
      <c r="M47" s="92"/>
      <c r="N47" s="88"/>
      <c r="O47" s="90"/>
      <c r="P47" s="90"/>
    </row>
    <row r="48" spans="1:16">
      <c r="L48" s="90" t="s">
        <v>76</v>
      </c>
      <c r="M48" s="92"/>
      <c r="N48" s="88"/>
      <c r="O48" s="90"/>
      <c r="P48" s="90"/>
    </row>
    <row r="49" spans="12:16">
      <c r="L49" s="90"/>
      <c r="M49" s="92"/>
      <c r="N49" s="88"/>
      <c r="O49" s="90"/>
      <c r="P49" s="90"/>
    </row>
    <row r="50" spans="12:16">
      <c r="L50" s="90"/>
      <c r="M50" s="92"/>
      <c r="N50" s="88"/>
      <c r="O50" s="90"/>
      <c r="P50" s="90"/>
    </row>
    <row r="51" spans="12:16">
      <c r="L51" s="90"/>
      <c r="M51" s="92"/>
      <c r="N51" s="88"/>
      <c r="O51" s="90"/>
      <c r="P51" s="90"/>
    </row>
    <row r="52" spans="12:16">
      <c r="L52" s="90"/>
      <c r="M52" s="92"/>
      <c r="N52" s="88"/>
      <c r="O52" s="90"/>
      <c r="P52" s="90"/>
    </row>
    <row r="53" spans="12:16">
      <c r="L53" s="90"/>
      <c r="M53" s="92"/>
      <c r="N53" s="90"/>
      <c r="O53" s="90"/>
      <c r="P53" s="90"/>
    </row>
    <row r="54" spans="12:16">
      <c r="L54" s="90"/>
      <c r="M54" s="92"/>
      <c r="N54" s="90"/>
      <c r="O54" s="90"/>
      <c r="P54" s="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F14" sqref="F14"/>
    </sheetView>
  </sheetViews>
  <sheetFormatPr defaultRowHeight="15"/>
  <cols>
    <col min="2" max="5" width="18" customWidth="1"/>
  </cols>
  <sheetData>
    <row r="1" spans="1:5">
      <c r="A1" s="1" t="s">
        <v>5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s="1" t="s">
        <v>34</v>
      </c>
      <c r="B2" s="81" t="s">
        <v>41</v>
      </c>
      <c r="C2" s="1" t="s">
        <v>35</v>
      </c>
      <c r="D2" s="1">
        <v>1</v>
      </c>
      <c r="E2" s="81" t="s">
        <v>43</v>
      </c>
    </row>
    <row r="3" spans="1:5">
      <c r="A3" s="1"/>
      <c r="B3" s="1"/>
      <c r="C3" s="81" t="s">
        <v>42</v>
      </c>
      <c r="D3" s="1" t="s">
        <v>36</v>
      </c>
      <c r="E3" s="1" t="s">
        <v>37</v>
      </c>
    </row>
    <row r="5" spans="1:5">
      <c r="A5" t="s">
        <v>46</v>
      </c>
    </row>
    <row r="8" spans="1:5">
      <c r="A8" s="1">
        <v>0</v>
      </c>
      <c r="B8" s="1">
        <v>-27.918829999999996</v>
      </c>
      <c r="C8" s="1">
        <v>7.4990489731543981E-13</v>
      </c>
      <c r="D8" s="1">
        <v>1.0000000000007498</v>
      </c>
      <c r="E8" s="1">
        <v>7.4990489731487749E-13</v>
      </c>
    </row>
    <row r="9" spans="1:5">
      <c r="A9" s="1">
        <v>0</v>
      </c>
      <c r="B9" s="1">
        <v>-27.839210000000001</v>
      </c>
      <c r="C9" s="1">
        <v>8.120536382277032E-13</v>
      </c>
      <c r="D9" s="1">
        <v>1.000000000000812</v>
      </c>
      <c r="E9" s="1">
        <v>8.1205363822704383E-13</v>
      </c>
    </row>
    <row r="10" spans="1:5">
      <c r="A10" s="1">
        <v>0</v>
      </c>
      <c r="B10" s="1">
        <v>-27.316989999999997</v>
      </c>
      <c r="C10" s="1">
        <v>1.3689323314852996E-12</v>
      </c>
      <c r="D10" s="1">
        <v>1.0000000000013689</v>
      </c>
      <c r="E10" s="1">
        <v>1.3689323314834257E-12</v>
      </c>
    </row>
    <row r="11" spans="1:5">
      <c r="A11" s="1">
        <v>0</v>
      </c>
      <c r="B11" s="1">
        <v>-25.197939999999996</v>
      </c>
      <c r="C11" s="1">
        <v>1.139393408442342E-11</v>
      </c>
      <c r="D11" s="1">
        <v>1.000000000011394</v>
      </c>
      <c r="E11" s="1">
        <v>1.1393934084293598E-11</v>
      </c>
    </row>
    <row r="12" spans="1:5">
      <c r="A12" s="1">
        <v>0</v>
      </c>
      <c r="B12" s="1">
        <v>-19.592230000000001</v>
      </c>
      <c r="C12" s="1">
        <v>3.0988647568294902E-9</v>
      </c>
      <c r="D12" s="1">
        <v>1.0000000030988647</v>
      </c>
      <c r="E12" s="1">
        <v>3.0988647472265276E-9</v>
      </c>
    </row>
    <row r="13" spans="1:5">
      <c r="A13" s="1">
        <v>0</v>
      </c>
      <c r="B13" s="1">
        <v>-4.0482399999999998</v>
      </c>
      <c r="C13" s="1">
        <v>1.7453065018470312E-2</v>
      </c>
      <c r="D13" s="1">
        <v>1.0174530650184703</v>
      </c>
      <c r="E13" s="1">
        <v>1.7153680713668573E-2</v>
      </c>
    </row>
    <row r="14" spans="1:5">
      <c r="A14" s="1">
        <v>0</v>
      </c>
      <c r="B14" s="1">
        <v>-3.3610900000000044</v>
      </c>
      <c r="C14" s="1">
        <v>3.4697418139474065E-2</v>
      </c>
      <c r="D14" s="1">
        <v>1.0346974181394741</v>
      </c>
      <c r="E14" s="1">
        <v>3.3533879114016459E-2</v>
      </c>
    </row>
    <row r="15" spans="1:5">
      <c r="A15" s="1">
        <v>0</v>
      </c>
      <c r="B15" s="1">
        <v>-1.8311800000000034</v>
      </c>
      <c r="C15" s="1">
        <v>0.16022439140120892</v>
      </c>
      <c r="D15" s="1">
        <v>1.1602243914012089</v>
      </c>
      <c r="E15" s="1">
        <v>0.13809776159567297</v>
      </c>
    </row>
    <row r="16" spans="1:5">
      <c r="A16" s="1">
        <v>0</v>
      </c>
      <c r="B16" s="1">
        <v>-1.2560499999999983</v>
      </c>
      <c r="C16" s="1">
        <v>0.2847766756768923</v>
      </c>
      <c r="D16" s="1">
        <v>1.2847766756768924</v>
      </c>
      <c r="E16" s="1">
        <v>0.22165461209579945</v>
      </c>
    </row>
    <row r="17" spans="1:5">
      <c r="A17" s="1">
        <v>0</v>
      </c>
      <c r="B17" s="1">
        <v>-1.0876599999999961</v>
      </c>
      <c r="C17" s="1">
        <v>0.33700416151393003</v>
      </c>
      <c r="D17" s="1">
        <v>1.3370041615139301</v>
      </c>
      <c r="E17" s="1">
        <v>0.25205917170245012</v>
      </c>
    </row>
    <row r="18" spans="1:5">
      <c r="A18" s="1">
        <v>0</v>
      </c>
      <c r="B18" s="1">
        <v>-0.3226099999999974</v>
      </c>
      <c r="C18" s="1">
        <v>0.72425625923649051</v>
      </c>
      <c r="D18" s="1">
        <v>1.7242562592364905</v>
      </c>
      <c r="E18" s="1">
        <v>0.42003980287546983</v>
      </c>
    </row>
    <row r="19" spans="1:5">
      <c r="A19" s="1">
        <v>0</v>
      </c>
      <c r="B19" s="1">
        <v>-0.18215999999999966</v>
      </c>
      <c r="C19" s="1">
        <v>0.83346797487079716</v>
      </c>
      <c r="D19" s="1">
        <v>1.8334679748707972</v>
      </c>
      <c r="E19" s="1">
        <v>0.45458551024297594</v>
      </c>
    </row>
    <row r="20" spans="1:5">
      <c r="A20" s="1">
        <v>0</v>
      </c>
      <c r="B20" s="1">
        <v>-7.2880000000001388E-2</v>
      </c>
      <c r="C20" s="1">
        <v>0.92971238881878826</v>
      </c>
      <c r="D20" s="1">
        <v>1.9297123888187881</v>
      </c>
      <c r="E20" s="1">
        <v>0.48178806033778021</v>
      </c>
    </row>
    <row r="21" spans="1:5">
      <c r="A21" s="1">
        <v>0</v>
      </c>
      <c r="B21" s="1">
        <v>4.695000000000249E-2</v>
      </c>
      <c r="C21" s="1">
        <v>1.0480696042893349</v>
      </c>
      <c r="D21" s="1">
        <v>2.0480696042893349</v>
      </c>
      <c r="E21" s="1">
        <v>0.51173534439177781</v>
      </c>
    </row>
    <row r="22" spans="1:5">
      <c r="A22" s="1">
        <v>0</v>
      </c>
      <c r="B22" s="1">
        <v>0.44181999999999988</v>
      </c>
      <c r="C22" s="1">
        <v>1.5555357188035321</v>
      </c>
      <c r="D22" s="1">
        <v>2.5555357188035321</v>
      </c>
      <c r="E22" s="1">
        <v>0.60869261476486558</v>
      </c>
    </row>
    <row r="26" spans="1:5">
      <c r="A26" s="1">
        <v>1</v>
      </c>
      <c r="B26" s="1">
        <v>-2.5462699999999963</v>
      </c>
      <c r="C26" s="1">
        <v>7.8373454462516298E-2</v>
      </c>
      <c r="D26" s="1">
        <v>1.0783734544625163</v>
      </c>
      <c r="E26" s="1">
        <v>7.2677470071422751E-2</v>
      </c>
    </row>
    <row r="27" spans="1:5">
      <c r="A27" s="1">
        <v>1</v>
      </c>
      <c r="B27" s="1">
        <v>1.293219999999998</v>
      </c>
      <c r="C27" s="1">
        <v>3.6445029817848567</v>
      </c>
      <c r="D27" s="1">
        <v>4.6445029817848571</v>
      </c>
      <c r="E27" s="1">
        <v>0.78469170890364981</v>
      </c>
    </row>
    <row r="28" spans="1:5">
      <c r="A28" s="1">
        <v>1</v>
      </c>
      <c r="B28" s="1">
        <v>1.2173400000000001</v>
      </c>
      <c r="C28" s="1">
        <v>3.3781897868246307</v>
      </c>
      <c r="D28" s="1">
        <v>4.3781897868246311</v>
      </c>
      <c r="E28" s="1">
        <v>0.77159510010065824</v>
      </c>
    </row>
    <row r="29" spans="1:5">
      <c r="A29" s="1">
        <v>1</v>
      </c>
      <c r="B29" s="1">
        <v>2.7266300000000037</v>
      </c>
      <c r="C29" s="1">
        <v>15.281302159959509</v>
      </c>
      <c r="D29" s="1">
        <v>16.281302159959509</v>
      </c>
      <c r="E29" s="1">
        <v>0.93857985128122656</v>
      </c>
    </row>
    <row r="30" spans="1:5">
      <c r="A30" s="1">
        <v>1</v>
      </c>
      <c r="B30" s="1">
        <v>-0.1391400000000047</v>
      </c>
      <c r="C30" s="1">
        <v>0.87010620506210001</v>
      </c>
      <c r="D30" s="1">
        <v>1.8701062050621</v>
      </c>
      <c r="E30" s="1">
        <v>0.46527101119008729</v>
      </c>
    </row>
    <row r="31" spans="1:5">
      <c r="A31" s="1">
        <v>1</v>
      </c>
      <c r="B31" s="1">
        <v>17.504339999999999</v>
      </c>
      <c r="C31" s="1">
        <v>39997999.566894874</v>
      </c>
      <c r="D31" s="1">
        <v>39998000.566894874</v>
      </c>
      <c r="E31" s="1">
        <v>0.99999997499875026</v>
      </c>
    </row>
    <row r="32" spans="1:5">
      <c r="A32" s="1">
        <v>1</v>
      </c>
      <c r="B32" s="1">
        <v>18.554469999999998</v>
      </c>
      <c r="C32" s="1">
        <v>114315188.19117036</v>
      </c>
      <c r="D32" s="1">
        <v>114315189.19117036</v>
      </c>
      <c r="E32" s="1">
        <v>0.99999999125225614</v>
      </c>
    </row>
    <row r="33" spans="1:5">
      <c r="A33" s="1">
        <v>1</v>
      </c>
      <c r="B33" s="1">
        <v>18.166010000000004</v>
      </c>
      <c r="C33" s="1">
        <v>77517168.591323197</v>
      </c>
      <c r="D33" s="1">
        <v>77517169.591323197</v>
      </c>
      <c r="E33" s="1">
        <v>0.99999998709963223</v>
      </c>
    </row>
    <row r="34" spans="1:5">
      <c r="A34" s="1">
        <v>1</v>
      </c>
      <c r="B34" s="1">
        <v>21.009789999999999</v>
      </c>
      <c r="C34" s="1">
        <v>1331790347.6269648</v>
      </c>
      <c r="D34" s="1">
        <v>1331790348.6269648</v>
      </c>
      <c r="E34" s="1">
        <v>0.99999999924913108</v>
      </c>
    </row>
    <row r="35" spans="1:5">
      <c r="A35" s="1">
        <v>1</v>
      </c>
      <c r="B35" s="1">
        <v>1.574309999999997</v>
      </c>
      <c r="C35" s="1">
        <v>4.8274095560873658</v>
      </c>
      <c r="D35" s="1">
        <v>5.8274095560873658</v>
      </c>
      <c r="E35" s="1">
        <v>0.82839716509106676</v>
      </c>
    </row>
    <row r="36" spans="1:5">
      <c r="A36" s="1">
        <v>1</v>
      </c>
      <c r="B36" s="1">
        <v>2.3410799999999981</v>
      </c>
      <c r="C36" s="1">
        <v>10.392454354736888</v>
      </c>
      <c r="D36" s="1">
        <v>11.392454354736888</v>
      </c>
      <c r="E36" s="1">
        <v>0.91222260200812577</v>
      </c>
    </row>
    <row r="37" spans="1:5">
      <c r="A37" s="1">
        <v>1</v>
      </c>
      <c r="B37" s="1">
        <v>-0.2613799999999955</v>
      </c>
      <c r="C37" s="1">
        <v>0.7699882684728675</v>
      </c>
      <c r="D37" s="1">
        <v>1.7699882684728676</v>
      </c>
      <c r="E37" s="1">
        <v>0.43502450394047387</v>
      </c>
    </row>
    <row r="38" spans="1:5">
      <c r="A38" s="1">
        <v>1</v>
      </c>
      <c r="B38" s="1">
        <v>0.87924000000000646</v>
      </c>
      <c r="C38" s="1">
        <v>2.4090681187318292</v>
      </c>
      <c r="D38" s="1">
        <v>3.4090681187318292</v>
      </c>
      <c r="E38" s="1">
        <v>0.70666470566977135</v>
      </c>
    </row>
    <row r="39" spans="1:5">
      <c r="A39" s="1">
        <v>1</v>
      </c>
      <c r="B39" s="1">
        <v>4.6841700000000017</v>
      </c>
      <c r="C39" s="1">
        <v>108.2204120793219</v>
      </c>
      <c r="D39" s="1">
        <v>109.2204120793219</v>
      </c>
      <c r="E39" s="1">
        <v>0.99084420227902326</v>
      </c>
    </row>
    <row r="40" spans="1:5">
      <c r="A40" s="1">
        <v>1</v>
      </c>
      <c r="B40" s="1">
        <v>3.0902899999999995</v>
      </c>
      <c r="C40" s="1">
        <v>21.98345225260185</v>
      </c>
      <c r="D40" s="1">
        <v>22.98345225260185</v>
      </c>
      <c r="E40" s="1">
        <v>0.95649043542243339</v>
      </c>
    </row>
  </sheetData>
  <sortState ref="A8:E22">
    <sortCondition ref="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</vt:lpstr>
      <vt:lpstr>cs2mR</vt:lpstr>
      <vt:lpstr>CUT OFFS</vt:lpstr>
      <vt:lpstr>prob cutoff</vt:lpstr>
      <vt:lpstr>selection of cut off</vt:lpstr>
      <vt:lpstr>-2LL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Windows User</cp:lastModifiedBy>
  <dcterms:created xsi:type="dcterms:W3CDTF">2017-07-16T02:36:10Z</dcterms:created>
  <dcterms:modified xsi:type="dcterms:W3CDTF">2020-06-14T08:12:48Z</dcterms:modified>
</cp:coreProperties>
</file>