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<sst xmlns="http://schemas.openxmlformats.org/spreadsheetml/2006/main" count="54" uniqueCount="28">
  <si>
    <t xml:space="preserve">X-SEC DIMS</t>
  </si>
  <si>
    <t xml:space="preserve">BEAM #1</t>
  </si>
  <si>
    <t xml:space="preserve">MM</t>
  </si>
  <si>
    <t xml:space="preserve">BEAM #2</t>
  </si>
  <si>
    <t xml:space="preserve">BEAM #3</t>
  </si>
  <si>
    <t xml:space="preserve">DENSITY</t>
  </si>
  <si>
    <t xml:space="preserve">KG/MM3</t>
  </si>
  <si>
    <t xml:space="preserve">BEAM ID</t>
  </si>
  <si>
    <t xml:space="preserve">LENGTH</t>
  </si>
  <si>
    <t xml:space="preserve">OCCURRENCE</t>
  </si>
  <si>
    <t xml:space="preserve">VOLUME</t>
  </si>
  <si>
    <t xml:space="preserve">MODEL VOL</t>
  </si>
  <si>
    <t xml:space="preserve">MM^3</t>
  </si>
  <si>
    <t xml:space="preserve">MODEL MASS</t>
  </si>
  <si>
    <t xml:space="preserve">KG</t>
  </si>
  <si>
    <t xml:space="preserve">MODEL MASS WT RIGID</t>
  </si>
  <si>
    <t xml:space="preserve">DIFF</t>
  </si>
  <si>
    <t xml:space="preserve">BEAM #4</t>
  </si>
  <si>
    <t xml:space="preserve">BEAM #5</t>
  </si>
  <si>
    <t xml:space="preserve">BEAM #6</t>
  </si>
  <si>
    <t xml:space="preserve">BEAM #7</t>
  </si>
  <si>
    <t xml:space="preserve">BEAM #8</t>
  </si>
  <si>
    <t xml:space="preserve">BEAM #9</t>
  </si>
  <si>
    <t xml:space="preserve">nodes</t>
  </si>
  <si>
    <t xml:space="preserve">x</t>
  </si>
  <si>
    <t xml:space="preserve">y</t>
  </si>
  <si>
    <t xml:space="preserve">z</t>
  </si>
  <si>
    <t xml:space="preserve">after mesh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</si>
</sst>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"/>
  </numFmts>
  <fonts count="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sz val="12"/>
      <color rgb="FF000000"/>
      <name val="Calibri"/>
      <family val="2"/>
    </font>
    <font>
      <b val="true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360</xdr:colOff>
      <xdr:row>3</xdr:row>
      <xdr:rowOff>9720</xdr:rowOff>
    </xdr:from>
    <xdr:to>
      <xdr:col>12</xdr:col>
      <xdr:colOff>599760</xdr:colOff>
      <xdr:row>3</xdr:row>
      <xdr:rowOff>9720</xdr:rowOff>
    </xdr:to>
    <xdr:sp>
      <xdr:nvSpPr>
        <xdr:cNvPr id="0" name="Line 1"/>
        <xdr:cNvSpPr/>
      </xdr:nvSpPr>
      <xdr:spPr>
        <a:xfrm>
          <a:off x="6058080" y="590400"/>
          <a:ext cx="2399760" cy="0"/>
        </a:xfrm>
        <a:prstGeom prst="line">
          <a:avLst/>
        </a:prstGeom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-360</xdr:colOff>
      <xdr:row>29</xdr:row>
      <xdr:rowOff>0</xdr:rowOff>
    </xdr:from>
    <xdr:to>
      <xdr:col>11</xdr:col>
      <xdr:colOff>599760</xdr:colOff>
      <xdr:row>29</xdr:row>
      <xdr:rowOff>0</xdr:rowOff>
    </xdr:to>
    <xdr:sp>
      <xdr:nvSpPr>
        <xdr:cNvPr id="1" name="Line 1"/>
        <xdr:cNvSpPr/>
      </xdr:nvSpPr>
      <xdr:spPr>
        <a:xfrm>
          <a:off x="6657480" y="5619600"/>
          <a:ext cx="1200240" cy="0"/>
        </a:xfrm>
        <a:prstGeom prst="line">
          <a:avLst/>
        </a:prstGeom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3</xdr:row>
      <xdr:rowOff>19080</xdr:rowOff>
    </xdr:from>
    <xdr:to>
      <xdr:col>9</xdr:col>
      <xdr:colOff>600120</xdr:colOff>
      <xdr:row>28</xdr:row>
      <xdr:rowOff>171360</xdr:rowOff>
    </xdr:to>
    <xdr:sp>
      <xdr:nvSpPr>
        <xdr:cNvPr id="2" name="Line 1"/>
        <xdr:cNvSpPr/>
      </xdr:nvSpPr>
      <xdr:spPr>
        <a:xfrm flipH="1" flipV="1">
          <a:off x="6058080" y="599760"/>
          <a:ext cx="599760" cy="5000760"/>
        </a:xfrm>
        <a:prstGeom prst="line">
          <a:avLst/>
        </a:prstGeom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-360</xdr:colOff>
      <xdr:row>3</xdr:row>
      <xdr:rowOff>19080</xdr:rowOff>
    </xdr:from>
    <xdr:to>
      <xdr:col>12</xdr:col>
      <xdr:colOff>599760</xdr:colOff>
      <xdr:row>28</xdr:row>
      <xdr:rowOff>190440</xdr:rowOff>
    </xdr:to>
    <xdr:sp>
      <xdr:nvSpPr>
        <xdr:cNvPr id="3" name="Line 1"/>
        <xdr:cNvSpPr/>
      </xdr:nvSpPr>
      <xdr:spPr>
        <a:xfrm flipV="1">
          <a:off x="7857720" y="599760"/>
          <a:ext cx="600120" cy="5019840"/>
        </a:xfrm>
        <a:prstGeom prst="line">
          <a:avLst/>
        </a:prstGeom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0</xdr:colOff>
      <xdr:row>3</xdr:row>
      <xdr:rowOff>28800</xdr:rowOff>
    </xdr:from>
    <xdr:to>
      <xdr:col>11</xdr:col>
      <xdr:colOff>0</xdr:colOff>
      <xdr:row>28</xdr:row>
      <xdr:rowOff>190440</xdr:rowOff>
    </xdr:to>
    <xdr:sp>
      <xdr:nvSpPr>
        <xdr:cNvPr id="4" name="Line 1"/>
        <xdr:cNvSpPr/>
      </xdr:nvSpPr>
      <xdr:spPr>
        <a:xfrm>
          <a:off x="7257960" y="609480"/>
          <a:ext cx="0" cy="5010120"/>
        </a:xfrm>
        <a:prstGeom prst="line">
          <a:avLst/>
        </a:prstGeom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228960</xdr:colOff>
      <xdr:row>12</xdr:row>
      <xdr:rowOff>9720</xdr:rowOff>
    </xdr:from>
    <xdr:to>
      <xdr:col>12</xdr:col>
      <xdr:colOff>399960</xdr:colOff>
      <xdr:row>12</xdr:row>
      <xdr:rowOff>9720</xdr:rowOff>
    </xdr:to>
    <xdr:sp>
      <xdr:nvSpPr>
        <xdr:cNvPr id="5" name="Line 1"/>
        <xdr:cNvSpPr/>
      </xdr:nvSpPr>
      <xdr:spPr>
        <a:xfrm>
          <a:off x="6286680" y="2333520"/>
          <a:ext cx="1971360" cy="0"/>
        </a:xfrm>
        <a:prstGeom prst="line">
          <a:avLst/>
        </a:prstGeom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409680</xdr:colOff>
      <xdr:row>20</xdr:row>
      <xdr:rowOff>9360</xdr:rowOff>
    </xdr:from>
    <xdr:to>
      <xdr:col>12</xdr:col>
      <xdr:colOff>209520</xdr:colOff>
      <xdr:row>20</xdr:row>
      <xdr:rowOff>9360</xdr:rowOff>
    </xdr:to>
    <xdr:sp>
      <xdr:nvSpPr>
        <xdr:cNvPr id="6" name="Line 1"/>
        <xdr:cNvSpPr/>
      </xdr:nvSpPr>
      <xdr:spPr>
        <a:xfrm>
          <a:off x="6467400" y="3895560"/>
          <a:ext cx="1600200" cy="0"/>
        </a:xfrm>
        <a:prstGeom prst="line">
          <a:avLst/>
        </a:prstGeom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486360</xdr:colOff>
      <xdr:row>5</xdr:row>
      <xdr:rowOff>66600</xdr:rowOff>
    </xdr:from>
    <xdr:to>
      <xdr:col>8</xdr:col>
      <xdr:colOff>95400</xdr:colOff>
      <xdr:row>6</xdr:row>
      <xdr:rowOff>75600</xdr:rowOff>
    </xdr:to>
    <xdr:sp>
      <xdr:nvSpPr>
        <xdr:cNvPr id="7" name="CustomShape 1"/>
        <xdr:cNvSpPr/>
      </xdr:nvSpPr>
      <xdr:spPr>
        <a:xfrm>
          <a:off x="4743720" y="1028520"/>
          <a:ext cx="809280" cy="199440"/>
        </a:xfrm>
        <a:prstGeom prst="borderCallout1">
          <a:avLst>
            <a:gd name="adj1" fmla="val 56845"/>
            <a:gd name="adj2" fmla="val 99713"/>
            <a:gd name="adj3" fmla="val 164881"/>
            <a:gd name="adj4" fmla="val 169713"/>
          </a:avLst>
        </a:prstGeom>
        <a:solidFill>
          <a:srgbClr val="5b9bd5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593.05MM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115200</xdr:colOff>
      <xdr:row>14</xdr:row>
      <xdr:rowOff>48240</xdr:rowOff>
    </xdr:from>
    <xdr:to>
      <xdr:col>8</xdr:col>
      <xdr:colOff>334080</xdr:colOff>
      <xdr:row>15</xdr:row>
      <xdr:rowOff>57240</xdr:rowOff>
    </xdr:to>
    <xdr:sp>
      <xdr:nvSpPr>
        <xdr:cNvPr id="8" name="CustomShape 1"/>
        <xdr:cNvSpPr/>
      </xdr:nvSpPr>
      <xdr:spPr>
        <a:xfrm>
          <a:off x="4972680" y="2762640"/>
          <a:ext cx="819000" cy="199440"/>
        </a:xfrm>
        <a:prstGeom prst="borderCallout1">
          <a:avLst>
            <a:gd name="adj1" fmla="val 56845"/>
            <a:gd name="adj2" fmla="val 99713"/>
            <a:gd name="adj3" fmla="val 164881"/>
            <a:gd name="adj4" fmla="val 169713"/>
          </a:avLst>
        </a:prstGeom>
        <a:solidFill>
          <a:srgbClr val="5b9bd5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593.05MM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8</xdr:col>
      <xdr:colOff>19800</xdr:colOff>
      <xdr:row>25</xdr:row>
      <xdr:rowOff>9360</xdr:rowOff>
    </xdr:from>
    <xdr:to>
      <xdr:col>9</xdr:col>
      <xdr:colOff>238680</xdr:colOff>
      <xdr:row>26</xdr:row>
      <xdr:rowOff>18360</xdr:rowOff>
    </xdr:to>
    <xdr:sp>
      <xdr:nvSpPr>
        <xdr:cNvPr id="9" name="CustomShape 1"/>
        <xdr:cNvSpPr/>
      </xdr:nvSpPr>
      <xdr:spPr>
        <a:xfrm>
          <a:off x="5477400" y="4857480"/>
          <a:ext cx="819000" cy="199440"/>
        </a:xfrm>
        <a:prstGeom prst="borderCallout1">
          <a:avLst>
            <a:gd name="adj1" fmla="val 56845"/>
            <a:gd name="adj2" fmla="val 99713"/>
            <a:gd name="adj3" fmla="val 98214"/>
            <a:gd name="adj4" fmla="val 139828"/>
          </a:avLst>
        </a:prstGeom>
        <a:solidFill>
          <a:srgbClr val="5b9bd5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593.05MM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438840</xdr:colOff>
      <xdr:row>1</xdr:row>
      <xdr:rowOff>66600</xdr:rowOff>
    </xdr:from>
    <xdr:to>
      <xdr:col>9</xdr:col>
      <xdr:colOff>47880</xdr:colOff>
      <xdr:row>2</xdr:row>
      <xdr:rowOff>76320</xdr:rowOff>
    </xdr:to>
    <xdr:sp>
      <xdr:nvSpPr>
        <xdr:cNvPr id="10" name="CustomShape 1"/>
        <xdr:cNvSpPr/>
      </xdr:nvSpPr>
      <xdr:spPr>
        <a:xfrm>
          <a:off x="5296320" y="257040"/>
          <a:ext cx="809280" cy="209520"/>
        </a:xfrm>
        <a:prstGeom prst="borderCallout1">
          <a:avLst>
            <a:gd name="adj1" fmla="val 56845"/>
            <a:gd name="adj2" fmla="val 99713"/>
            <a:gd name="adj3" fmla="val 164881"/>
            <a:gd name="adj4" fmla="val 169713"/>
          </a:avLst>
        </a:prstGeom>
        <a:solidFill>
          <a:srgbClr val="5b9bd5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142.97MM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9</xdr:col>
      <xdr:colOff>133920</xdr:colOff>
      <xdr:row>4</xdr:row>
      <xdr:rowOff>47520</xdr:rowOff>
    </xdr:from>
    <xdr:to>
      <xdr:col>10</xdr:col>
      <xdr:colOff>352080</xdr:colOff>
      <xdr:row>5</xdr:row>
      <xdr:rowOff>56520</xdr:rowOff>
    </xdr:to>
    <xdr:sp>
      <xdr:nvSpPr>
        <xdr:cNvPr id="11" name="CustomShape 1"/>
        <xdr:cNvSpPr/>
      </xdr:nvSpPr>
      <xdr:spPr>
        <a:xfrm>
          <a:off x="6191640" y="819000"/>
          <a:ext cx="818280" cy="199440"/>
        </a:xfrm>
        <a:prstGeom prst="borderCallout1">
          <a:avLst>
            <a:gd name="adj1" fmla="val 56845"/>
            <a:gd name="adj2" fmla="val 99713"/>
            <a:gd name="adj3" fmla="val 169643"/>
            <a:gd name="adj4" fmla="val 130633"/>
          </a:avLst>
        </a:prstGeom>
        <a:solidFill>
          <a:srgbClr val="5b9bd5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592.67MM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9</xdr:col>
      <xdr:colOff>315000</xdr:colOff>
      <xdr:row>12</xdr:row>
      <xdr:rowOff>105480</xdr:rowOff>
    </xdr:from>
    <xdr:to>
      <xdr:col>10</xdr:col>
      <xdr:colOff>533160</xdr:colOff>
      <xdr:row>13</xdr:row>
      <xdr:rowOff>113760</xdr:rowOff>
    </xdr:to>
    <xdr:sp>
      <xdr:nvSpPr>
        <xdr:cNvPr id="12" name="CustomShape 1"/>
        <xdr:cNvSpPr/>
      </xdr:nvSpPr>
      <xdr:spPr>
        <a:xfrm>
          <a:off x="6372720" y="2429280"/>
          <a:ext cx="818280" cy="199080"/>
        </a:xfrm>
        <a:prstGeom prst="borderCallout1">
          <a:avLst>
            <a:gd name="adj1" fmla="val 56845"/>
            <a:gd name="adj2" fmla="val 99713"/>
            <a:gd name="adj3" fmla="val 98214"/>
            <a:gd name="adj4" fmla="val 109943"/>
          </a:avLst>
        </a:prstGeom>
        <a:solidFill>
          <a:srgbClr val="5b9bd5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592.67MM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267480</xdr:colOff>
      <xdr:row>21</xdr:row>
      <xdr:rowOff>115200</xdr:rowOff>
    </xdr:from>
    <xdr:to>
      <xdr:col>8</xdr:col>
      <xdr:colOff>486360</xdr:colOff>
      <xdr:row>22</xdr:row>
      <xdr:rowOff>124200</xdr:rowOff>
    </xdr:to>
    <xdr:sp>
      <xdr:nvSpPr>
        <xdr:cNvPr id="13" name="CustomShape 1"/>
        <xdr:cNvSpPr/>
      </xdr:nvSpPr>
      <xdr:spPr>
        <a:xfrm>
          <a:off x="5124960" y="4201200"/>
          <a:ext cx="819000" cy="199440"/>
        </a:xfrm>
        <a:prstGeom prst="borderCallout1">
          <a:avLst>
            <a:gd name="adj1" fmla="val 56845"/>
            <a:gd name="adj2" fmla="val 99713"/>
            <a:gd name="adj3" fmla="val 107738"/>
            <a:gd name="adj4" fmla="val 258219"/>
          </a:avLst>
        </a:prstGeom>
        <a:solidFill>
          <a:srgbClr val="5b9bd5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592.67MM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115200</xdr:colOff>
      <xdr:row>9</xdr:row>
      <xdr:rowOff>86400</xdr:rowOff>
    </xdr:from>
    <xdr:to>
      <xdr:col>8</xdr:col>
      <xdr:colOff>334080</xdr:colOff>
      <xdr:row>10</xdr:row>
      <xdr:rowOff>94680</xdr:rowOff>
    </xdr:to>
    <xdr:sp>
      <xdr:nvSpPr>
        <xdr:cNvPr id="14" name="CustomShape 1"/>
        <xdr:cNvSpPr/>
      </xdr:nvSpPr>
      <xdr:spPr>
        <a:xfrm>
          <a:off x="4972680" y="1829160"/>
          <a:ext cx="819000" cy="199080"/>
        </a:xfrm>
        <a:prstGeom prst="borderCallout1">
          <a:avLst>
            <a:gd name="adj1" fmla="val 56845"/>
            <a:gd name="adj2" fmla="val 99713"/>
            <a:gd name="adj3" fmla="val 241071"/>
            <a:gd name="adj4" fmla="val 207644"/>
          </a:avLst>
        </a:prstGeom>
        <a:solidFill>
          <a:srgbClr val="5b9bd5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121.77MM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276840</xdr:colOff>
      <xdr:row>17</xdr:row>
      <xdr:rowOff>96120</xdr:rowOff>
    </xdr:from>
    <xdr:to>
      <xdr:col>8</xdr:col>
      <xdr:colOff>495720</xdr:colOff>
      <xdr:row>18</xdr:row>
      <xdr:rowOff>105120</xdr:rowOff>
    </xdr:to>
    <xdr:sp>
      <xdr:nvSpPr>
        <xdr:cNvPr id="15" name="CustomShape 1"/>
        <xdr:cNvSpPr/>
      </xdr:nvSpPr>
      <xdr:spPr>
        <a:xfrm>
          <a:off x="5134320" y="3391560"/>
          <a:ext cx="819000" cy="199440"/>
        </a:xfrm>
        <a:prstGeom prst="borderCallout1">
          <a:avLst>
            <a:gd name="adj1" fmla="val 56845"/>
            <a:gd name="adj2" fmla="val 99713"/>
            <a:gd name="adj3" fmla="val 241071"/>
            <a:gd name="adj4" fmla="val 207644"/>
          </a:avLst>
        </a:prstGeom>
        <a:solidFill>
          <a:srgbClr val="5b9bd5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100.56MM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343800</xdr:colOff>
      <xdr:row>29</xdr:row>
      <xdr:rowOff>76320</xdr:rowOff>
    </xdr:from>
    <xdr:to>
      <xdr:col>8</xdr:col>
      <xdr:colOff>562680</xdr:colOff>
      <xdr:row>30</xdr:row>
      <xdr:rowOff>86040</xdr:rowOff>
    </xdr:to>
    <xdr:sp>
      <xdr:nvSpPr>
        <xdr:cNvPr id="16" name="CustomShape 1"/>
        <xdr:cNvSpPr/>
      </xdr:nvSpPr>
      <xdr:spPr>
        <a:xfrm>
          <a:off x="5201280" y="5695920"/>
          <a:ext cx="819000" cy="200160"/>
        </a:xfrm>
        <a:prstGeom prst="borderCallout1">
          <a:avLst>
            <a:gd name="adj1" fmla="val 56845"/>
            <a:gd name="adj2" fmla="val 99713"/>
            <a:gd name="adj3" fmla="val -35119"/>
            <a:gd name="adj4" fmla="val 216840"/>
          </a:avLst>
        </a:prstGeom>
        <a:solidFill>
          <a:srgbClr val="5b9bd5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79.36MM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57960</xdr:colOff>
      <xdr:row>1</xdr:row>
      <xdr:rowOff>28440</xdr:rowOff>
    </xdr:from>
    <xdr:to>
      <xdr:col>7</xdr:col>
      <xdr:colOff>295560</xdr:colOff>
      <xdr:row>2</xdr:row>
      <xdr:rowOff>124200</xdr:rowOff>
    </xdr:to>
    <xdr:sp>
      <xdr:nvSpPr>
        <xdr:cNvPr id="17" name="CustomShape 1"/>
        <xdr:cNvSpPr/>
      </xdr:nvSpPr>
      <xdr:spPr>
        <a:xfrm>
          <a:off x="4915440" y="218880"/>
          <a:ext cx="237600" cy="295560"/>
        </a:xfrm>
        <a:prstGeom prst="rect">
          <a:avLst/>
        </a:prstGeom>
        <a:solidFill>
          <a:srgbClr val="00b050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9</xdr:col>
      <xdr:colOff>457920</xdr:colOff>
      <xdr:row>5</xdr:row>
      <xdr:rowOff>123840</xdr:rowOff>
    </xdr:from>
    <xdr:to>
      <xdr:col>10</xdr:col>
      <xdr:colOff>85320</xdr:colOff>
      <xdr:row>7</xdr:row>
      <xdr:rowOff>28080</xdr:rowOff>
    </xdr:to>
    <xdr:sp>
      <xdr:nvSpPr>
        <xdr:cNvPr id="18" name="CustomShape 1"/>
        <xdr:cNvSpPr/>
      </xdr:nvSpPr>
      <xdr:spPr>
        <a:xfrm>
          <a:off x="6515640" y="1085760"/>
          <a:ext cx="227520" cy="294840"/>
        </a:xfrm>
        <a:prstGeom prst="rect">
          <a:avLst/>
        </a:prstGeom>
        <a:solidFill>
          <a:srgbClr val="00b050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6</xdr:col>
      <xdr:colOff>124560</xdr:colOff>
      <xdr:row>5</xdr:row>
      <xdr:rowOff>38160</xdr:rowOff>
    </xdr:from>
    <xdr:to>
      <xdr:col>6</xdr:col>
      <xdr:colOff>362160</xdr:colOff>
      <xdr:row>6</xdr:row>
      <xdr:rowOff>133200</xdr:rowOff>
    </xdr:to>
    <xdr:sp>
      <xdr:nvSpPr>
        <xdr:cNvPr id="19" name="CustomShape 1"/>
        <xdr:cNvSpPr/>
      </xdr:nvSpPr>
      <xdr:spPr>
        <a:xfrm>
          <a:off x="4381920" y="1000080"/>
          <a:ext cx="237600" cy="285480"/>
        </a:xfrm>
        <a:prstGeom prst="rect">
          <a:avLst/>
        </a:prstGeom>
        <a:solidFill>
          <a:srgbClr val="00b050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6</xdr:col>
      <xdr:colOff>400680</xdr:colOff>
      <xdr:row>9</xdr:row>
      <xdr:rowOff>57960</xdr:rowOff>
    </xdr:from>
    <xdr:to>
      <xdr:col>7</xdr:col>
      <xdr:colOff>28800</xdr:colOff>
      <xdr:row>10</xdr:row>
      <xdr:rowOff>152280</xdr:rowOff>
    </xdr:to>
    <xdr:sp>
      <xdr:nvSpPr>
        <xdr:cNvPr id="20" name="CustomShape 1"/>
        <xdr:cNvSpPr/>
      </xdr:nvSpPr>
      <xdr:spPr>
        <a:xfrm>
          <a:off x="4658040" y="1800720"/>
          <a:ext cx="228240" cy="285120"/>
        </a:xfrm>
        <a:prstGeom prst="rect">
          <a:avLst/>
        </a:prstGeom>
        <a:solidFill>
          <a:srgbClr val="00b050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10</xdr:col>
      <xdr:colOff>0</xdr:colOff>
      <xdr:row>13</xdr:row>
      <xdr:rowOff>162000</xdr:rowOff>
    </xdr:from>
    <xdr:to>
      <xdr:col>10</xdr:col>
      <xdr:colOff>237600</xdr:colOff>
      <xdr:row>15</xdr:row>
      <xdr:rowOff>66960</xdr:rowOff>
    </xdr:to>
    <xdr:sp>
      <xdr:nvSpPr>
        <xdr:cNvPr id="21" name="CustomShape 1"/>
        <xdr:cNvSpPr/>
      </xdr:nvSpPr>
      <xdr:spPr>
        <a:xfrm>
          <a:off x="6657840" y="2676600"/>
          <a:ext cx="237600" cy="295200"/>
        </a:xfrm>
        <a:prstGeom prst="rect">
          <a:avLst/>
        </a:prstGeom>
        <a:solidFill>
          <a:srgbClr val="ffc000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5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6</xdr:col>
      <xdr:colOff>419760</xdr:colOff>
      <xdr:row>14</xdr:row>
      <xdr:rowOff>19800</xdr:rowOff>
    </xdr:from>
    <xdr:to>
      <xdr:col>7</xdr:col>
      <xdr:colOff>47880</xdr:colOff>
      <xdr:row>15</xdr:row>
      <xdr:rowOff>114840</xdr:rowOff>
    </xdr:to>
    <xdr:sp>
      <xdr:nvSpPr>
        <xdr:cNvPr id="22" name="CustomShape 1"/>
        <xdr:cNvSpPr/>
      </xdr:nvSpPr>
      <xdr:spPr>
        <a:xfrm>
          <a:off x="4677120" y="2734200"/>
          <a:ext cx="228240" cy="285480"/>
        </a:xfrm>
        <a:prstGeom prst="rect">
          <a:avLst/>
        </a:prstGeom>
        <a:solidFill>
          <a:srgbClr val="ffc000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6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6</xdr:col>
      <xdr:colOff>553320</xdr:colOff>
      <xdr:row>17</xdr:row>
      <xdr:rowOff>57960</xdr:rowOff>
    </xdr:from>
    <xdr:to>
      <xdr:col>7</xdr:col>
      <xdr:colOff>181440</xdr:colOff>
      <xdr:row>18</xdr:row>
      <xdr:rowOff>153000</xdr:rowOff>
    </xdr:to>
    <xdr:sp>
      <xdr:nvSpPr>
        <xdr:cNvPr id="23" name="CustomShape 1"/>
        <xdr:cNvSpPr/>
      </xdr:nvSpPr>
      <xdr:spPr>
        <a:xfrm>
          <a:off x="4810680" y="3353400"/>
          <a:ext cx="228240" cy="285480"/>
        </a:xfrm>
        <a:prstGeom prst="rect">
          <a:avLst/>
        </a:prstGeom>
        <a:solidFill>
          <a:srgbClr val="ffc000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7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6</xdr:col>
      <xdr:colOff>581760</xdr:colOff>
      <xdr:row>21</xdr:row>
      <xdr:rowOff>67320</xdr:rowOff>
    </xdr:from>
    <xdr:to>
      <xdr:col>7</xdr:col>
      <xdr:colOff>209880</xdr:colOff>
      <xdr:row>22</xdr:row>
      <xdr:rowOff>162360</xdr:rowOff>
    </xdr:to>
    <xdr:sp>
      <xdr:nvSpPr>
        <xdr:cNvPr id="24" name="CustomShape 1"/>
        <xdr:cNvSpPr/>
      </xdr:nvSpPr>
      <xdr:spPr>
        <a:xfrm>
          <a:off x="4839120" y="4153320"/>
          <a:ext cx="228240" cy="285480"/>
        </a:xfrm>
        <a:prstGeom prst="rect">
          <a:avLst/>
        </a:prstGeom>
        <a:solidFill>
          <a:srgbClr val="afabab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8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324720</xdr:colOff>
      <xdr:row>24</xdr:row>
      <xdr:rowOff>162000</xdr:rowOff>
    </xdr:from>
    <xdr:to>
      <xdr:col>7</xdr:col>
      <xdr:colOff>562320</xdr:colOff>
      <xdr:row>26</xdr:row>
      <xdr:rowOff>66240</xdr:rowOff>
    </xdr:to>
    <xdr:sp>
      <xdr:nvSpPr>
        <xdr:cNvPr id="25" name="CustomShape 1"/>
        <xdr:cNvSpPr/>
      </xdr:nvSpPr>
      <xdr:spPr>
        <a:xfrm>
          <a:off x="5182200" y="4819680"/>
          <a:ext cx="237600" cy="285120"/>
        </a:xfrm>
        <a:prstGeom prst="rect">
          <a:avLst/>
        </a:prstGeom>
        <a:solidFill>
          <a:srgbClr val="afabab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9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6</xdr:col>
      <xdr:colOff>496080</xdr:colOff>
      <xdr:row>29</xdr:row>
      <xdr:rowOff>57240</xdr:rowOff>
    </xdr:from>
    <xdr:to>
      <xdr:col>7</xdr:col>
      <xdr:colOff>238680</xdr:colOff>
      <xdr:row>30</xdr:row>
      <xdr:rowOff>153000</xdr:rowOff>
    </xdr:to>
    <xdr:sp>
      <xdr:nvSpPr>
        <xdr:cNvPr id="26" name="CustomShape 1"/>
        <xdr:cNvSpPr/>
      </xdr:nvSpPr>
      <xdr:spPr>
        <a:xfrm>
          <a:off x="4753440" y="5676840"/>
          <a:ext cx="342720" cy="286200"/>
        </a:xfrm>
        <a:prstGeom prst="rect">
          <a:avLst/>
        </a:prstGeom>
        <a:solidFill>
          <a:srgbClr val="afabab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10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12</xdr:col>
      <xdr:colOff>46800</xdr:colOff>
      <xdr:row>1</xdr:row>
      <xdr:rowOff>66600</xdr:rowOff>
    </xdr:from>
    <xdr:to>
      <xdr:col>13</xdr:col>
      <xdr:colOff>523080</xdr:colOff>
      <xdr:row>2</xdr:row>
      <xdr:rowOff>133560</xdr:rowOff>
    </xdr:to>
    <xdr:sp>
      <xdr:nvSpPr>
        <xdr:cNvPr id="27" name="CustomShape 1"/>
        <xdr:cNvSpPr/>
      </xdr:nvSpPr>
      <xdr:spPr>
        <a:xfrm flipH="1">
          <a:off x="7904880" y="257040"/>
          <a:ext cx="1076400" cy="2667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solidFill>
            <a:srgbClr val="00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476280</xdr:colOff>
      <xdr:row>8</xdr:row>
      <xdr:rowOff>104760</xdr:rowOff>
    </xdr:from>
    <xdr:to>
      <xdr:col>14</xdr:col>
      <xdr:colOff>562320</xdr:colOff>
      <xdr:row>8</xdr:row>
      <xdr:rowOff>151920</xdr:rowOff>
    </xdr:to>
    <xdr:sp>
      <xdr:nvSpPr>
        <xdr:cNvPr id="28" name="CustomShape 1"/>
        <xdr:cNvSpPr/>
      </xdr:nvSpPr>
      <xdr:spPr>
        <a:xfrm flipH="1">
          <a:off x="8334360" y="1647720"/>
          <a:ext cx="1285920" cy="471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solidFill>
            <a:srgbClr val="00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495360</xdr:colOff>
      <xdr:row>10</xdr:row>
      <xdr:rowOff>114480</xdr:rowOff>
    </xdr:from>
    <xdr:to>
      <xdr:col>12</xdr:col>
      <xdr:colOff>580680</xdr:colOff>
      <xdr:row>11</xdr:row>
      <xdr:rowOff>133920</xdr:rowOff>
    </xdr:to>
    <xdr:sp>
      <xdr:nvSpPr>
        <xdr:cNvPr id="29" name="CustomShape 1"/>
        <xdr:cNvSpPr/>
      </xdr:nvSpPr>
      <xdr:spPr>
        <a:xfrm flipH="1">
          <a:off x="7753320" y="2048040"/>
          <a:ext cx="685440" cy="2192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solidFill>
            <a:srgbClr val="00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314280</xdr:colOff>
      <xdr:row>16</xdr:row>
      <xdr:rowOff>105480</xdr:rowOff>
    </xdr:from>
    <xdr:to>
      <xdr:col>14</xdr:col>
      <xdr:colOff>571680</xdr:colOff>
      <xdr:row>16</xdr:row>
      <xdr:rowOff>171720</xdr:rowOff>
    </xdr:to>
    <xdr:sp>
      <xdr:nvSpPr>
        <xdr:cNvPr id="30" name="CustomShape 1"/>
        <xdr:cNvSpPr/>
      </xdr:nvSpPr>
      <xdr:spPr>
        <a:xfrm flipH="1">
          <a:off x="8172360" y="3200760"/>
          <a:ext cx="1457280" cy="662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solidFill>
            <a:srgbClr val="00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428040</xdr:colOff>
      <xdr:row>18</xdr:row>
      <xdr:rowOff>115200</xdr:rowOff>
    </xdr:from>
    <xdr:to>
      <xdr:col>12</xdr:col>
      <xdr:colOff>523440</xdr:colOff>
      <xdr:row>19</xdr:row>
      <xdr:rowOff>133200</xdr:rowOff>
    </xdr:to>
    <xdr:sp>
      <xdr:nvSpPr>
        <xdr:cNvPr id="31" name="CustomShape 1"/>
        <xdr:cNvSpPr/>
      </xdr:nvSpPr>
      <xdr:spPr>
        <a:xfrm flipH="1">
          <a:off x="7686000" y="3601080"/>
          <a:ext cx="695520" cy="2181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solidFill>
            <a:srgbClr val="00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409680</xdr:colOff>
      <xdr:row>26</xdr:row>
      <xdr:rowOff>160920</xdr:rowOff>
    </xdr:from>
    <xdr:to>
      <xdr:col>19</xdr:col>
      <xdr:colOff>142560</xdr:colOff>
      <xdr:row>27</xdr:row>
      <xdr:rowOff>93240</xdr:rowOff>
    </xdr:to>
    <xdr:sp>
      <xdr:nvSpPr>
        <xdr:cNvPr id="32" name="CustomShape 1"/>
        <xdr:cNvSpPr/>
      </xdr:nvSpPr>
      <xdr:spPr>
        <a:xfrm flipH="1" flipV="1">
          <a:off x="10067760" y="5199480"/>
          <a:ext cx="2133360" cy="132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solidFill>
            <a:srgbClr val="00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209880</xdr:colOff>
      <xdr:row>32</xdr:row>
      <xdr:rowOff>17640</xdr:rowOff>
    </xdr:from>
    <xdr:to>
      <xdr:col>17</xdr:col>
      <xdr:colOff>28800</xdr:colOff>
      <xdr:row>35</xdr:row>
      <xdr:rowOff>36000</xdr:rowOff>
    </xdr:to>
    <xdr:sp>
      <xdr:nvSpPr>
        <xdr:cNvPr id="33" name="CustomShape 1"/>
        <xdr:cNvSpPr/>
      </xdr:nvSpPr>
      <xdr:spPr>
        <a:xfrm flipH="1" flipV="1">
          <a:off x="9267840" y="6218280"/>
          <a:ext cx="1619280" cy="589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solidFill>
            <a:srgbClr val="00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57240</xdr:colOff>
      <xdr:row>6</xdr:row>
      <xdr:rowOff>114480</xdr:rowOff>
    </xdr:from>
    <xdr:to>
      <xdr:col>12</xdr:col>
      <xdr:colOff>590400</xdr:colOff>
      <xdr:row>7</xdr:row>
      <xdr:rowOff>133200</xdr:rowOff>
    </xdr:to>
    <xdr:sp>
      <xdr:nvSpPr>
        <xdr:cNvPr id="34" name="CustomShape 1"/>
        <xdr:cNvSpPr/>
      </xdr:nvSpPr>
      <xdr:spPr>
        <a:xfrm flipH="1">
          <a:off x="7315200" y="1266840"/>
          <a:ext cx="1133280" cy="2188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solidFill>
            <a:srgbClr val="00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28440</xdr:colOff>
      <xdr:row>13</xdr:row>
      <xdr:rowOff>85680</xdr:rowOff>
    </xdr:from>
    <xdr:to>
      <xdr:col>12</xdr:col>
      <xdr:colOff>561600</xdr:colOff>
      <xdr:row>14</xdr:row>
      <xdr:rowOff>105120</xdr:rowOff>
    </xdr:to>
    <xdr:sp>
      <xdr:nvSpPr>
        <xdr:cNvPr id="35" name="CustomShape 1"/>
        <xdr:cNvSpPr/>
      </xdr:nvSpPr>
      <xdr:spPr>
        <a:xfrm flipH="1">
          <a:off x="7286400" y="2600280"/>
          <a:ext cx="1133280" cy="2192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solidFill>
            <a:srgbClr val="00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37440</xdr:colOff>
      <xdr:row>21</xdr:row>
      <xdr:rowOff>96120</xdr:rowOff>
    </xdr:from>
    <xdr:to>
      <xdr:col>12</xdr:col>
      <xdr:colOff>561240</xdr:colOff>
      <xdr:row>23</xdr:row>
      <xdr:rowOff>95760</xdr:rowOff>
    </xdr:to>
    <xdr:sp>
      <xdr:nvSpPr>
        <xdr:cNvPr id="36" name="CustomShape 1"/>
        <xdr:cNvSpPr/>
      </xdr:nvSpPr>
      <xdr:spPr>
        <a:xfrm flipH="1">
          <a:off x="7295400" y="4182120"/>
          <a:ext cx="1123920" cy="3805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28440">
          <a:solidFill>
            <a:srgbClr val="00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360</xdr:colOff>
      <xdr:row>3</xdr:row>
      <xdr:rowOff>9720</xdr:rowOff>
    </xdr:from>
    <xdr:to>
      <xdr:col>12</xdr:col>
      <xdr:colOff>599760</xdr:colOff>
      <xdr:row>3</xdr:row>
      <xdr:rowOff>9720</xdr:rowOff>
    </xdr:to>
    <xdr:sp>
      <xdr:nvSpPr>
        <xdr:cNvPr id="37" name="Line 1"/>
        <xdr:cNvSpPr/>
      </xdr:nvSpPr>
      <xdr:spPr>
        <a:xfrm>
          <a:off x="6058080" y="590400"/>
          <a:ext cx="2399760" cy="0"/>
        </a:xfrm>
        <a:prstGeom prst="line">
          <a:avLst/>
        </a:prstGeom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-360</xdr:colOff>
      <xdr:row>29</xdr:row>
      <xdr:rowOff>360</xdr:rowOff>
    </xdr:from>
    <xdr:to>
      <xdr:col>11</xdr:col>
      <xdr:colOff>599760</xdr:colOff>
      <xdr:row>29</xdr:row>
      <xdr:rowOff>360</xdr:rowOff>
    </xdr:to>
    <xdr:sp>
      <xdr:nvSpPr>
        <xdr:cNvPr id="38" name="Line 1"/>
        <xdr:cNvSpPr/>
      </xdr:nvSpPr>
      <xdr:spPr>
        <a:xfrm>
          <a:off x="6657480" y="5581800"/>
          <a:ext cx="1200240" cy="0"/>
        </a:xfrm>
        <a:prstGeom prst="line">
          <a:avLst/>
        </a:prstGeom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3</xdr:row>
      <xdr:rowOff>19080</xdr:rowOff>
    </xdr:from>
    <xdr:to>
      <xdr:col>9</xdr:col>
      <xdr:colOff>600120</xdr:colOff>
      <xdr:row>28</xdr:row>
      <xdr:rowOff>171360</xdr:rowOff>
    </xdr:to>
    <xdr:sp>
      <xdr:nvSpPr>
        <xdr:cNvPr id="39" name="Line 1"/>
        <xdr:cNvSpPr/>
      </xdr:nvSpPr>
      <xdr:spPr>
        <a:xfrm flipH="1" flipV="1">
          <a:off x="6058080" y="599760"/>
          <a:ext cx="599760" cy="4962600"/>
        </a:xfrm>
        <a:prstGeom prst="line">
          <a:avLst/>
        </a:prstGeom>
        <a:ln w="572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-360</xdr:colOff>
      <xdr:row>3</xdr:row>
      <xdr:rowOff>19080</xdr:rowOff>
    </xdr:from>
    <xdr:to>
      <xdr:col>12</xdr:col>
      <xdr:colOff>599760</xdr:colOff>
      <xdr:row>28</xdr:row>
      <xdr:rowOff>190440</xdr:rowOff>
    </xdr:to>
    <xdr:sp>
      <xdr:nvSpPr>
        <xdr:cNvPr id="40" name="Line 1"/>
        <xdr:cNvSpPr/>
      </xdr:nvSpPr>
      <xdr:spPr>
        <a:xfrm flipV="1">
          <a:off x="7857720" y="599760"/>
          <a:ext cx="600120" cy="4981680"/>
        </a:xfrm>
        <a:prstGeom prst="line">
          <a:avLst/>
        </a:prstGeom>
        <a:ln w="572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0</xdr:colOff>
      <xdr:row>3</xdr:row>
      <xdr:rowOff>28800</xdr:rowOff>
    </xdr:from>
    <xdr:to>
      <xdr:col>11</xdr:col>
      <xdr:colOff>0</xdr:colOff>
      <xdr:row>28</xdr:row>
      <xdr:rowOff>190440</xdr:rowOff>
    </xdr:to>
    <xdr:sp>
      <xdr:nvSpPr>
        <xdr:cNvPr id="41" name="Line 1"/>
        <xdr:cNvSpPr/>
      </xdr:nvSpPr>
      <xdr:spPr>
        <a:xfrm>
          <a:off x="7257960" y="609480"/>
          <a:ext cx="0" cy="4971960"/>
        </a:xfrm>
        <a:prstGeom prst="line">
          <a:avLst/>
        </a:prstGeom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228960</xdr:colOff>
      <xdr:row>12</xdr:row>
      <xdr:rowOff>9720</xdr:rowOff>
    </xdr:from>
    <xdr:to>
      <xdr:col>12</xdr:col>
      <xdr:colOff>399960</xdr:colOff>
      <xdr:row>12</xdr:row>
      <xdr:rowOff>9720</xdr:rowOff>
    </xdr:to>
    <xdr:sp>
      <xdr:nvSpPr>
        <xdr:cNvPr id="42" name="Line 1"/>
        <xdr:cNvSpPr/>
      </xdr:nvSpPr>
      <xdr:spPr>
        <a:xfrm>
          <a:off x="6286680" y="2314440"/>
          <a:ext cx="1971360" cy="0"/>
        </a:xfrm>
        <a:prstGeom prst="line">
          <a:avLst/>
        </a:prstGeom>
        <a:ln w="572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409680</xdr:colOff>
      <xdr:row>20</xdr:row>
      <xdr:rowOff>9720</xdr:rowOff>
    </xdr:from>
    <xdr:to>
      <xdr:col>12</xdr:col>
      <xdr:colOff>209520</xdr:colOff>
      <xdr:row>20</xdr:row>
      <xdr:rowOff>9720</xdr:rowOff>
    </xdr:to>
    <xdr:sp>
      <xdr:nvSpPr>
        <xdr:cNvPr id="43" name="Line 1"/>
        <xdr:cNvSpPr/>
      </xdr:nvSpPr>
      <xdr:spPr>
        <a:xfrm>
          <a:off x="6467400" y="3867120"/>
          <a:ext cx="1600200" cy="0"/>
        </a:xfrm>
        <a:prstGeom prst="line">
          <a:avLst/>
        </a:prstGeom>
        <a:ln w="572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465480</xdr:colOff>
      <xdr:row>3</xdr:row>
      <xdr:rowOff>25200</xdr:rowOff>
    </xdr:from>
    <xdr:to>
      <xdr:col>8</xdr:col>
      <xdr:colOff>74520</xdr:colOff>
      <xdr:row>4</xdr:row>
      <xdr:rowOff>33480</xdr:rowOff>
    </xdr:to>
    <xdr:sp>
      <xdr:nvSpPr>
        <xdr:cNvPr id="44" name="CustomShape 1"/>
        <xdr:cNvSpPr/>
      </xdr:nvSpPr>
      <xdr:spPr>
        <a:xfrm>
          <a:off x="4722840" y="605880"/>
          <a:ext cx="809280" cy="199080"/>
        </a:xfrm>
        <a:prstGeom prst="borderCallout1">
          <a:avLst>
            <a:gd name="adj1" fmla="val 56845"/>
            <a:gd name="adj2" fmla="val 99713"/>
            <a:gd name="adj3" fmla="val 164881"/>
            <a:gd name="adj4" fmla="val 169713"/>
          </a:avLst>
        </a:prstGeom>
        <a:solidFill>
          <a:srgbClr val="5b9bd5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197.68MM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8</xdr:col>
      <xdr:colOff>430560</xdr:colOff>
      <xdr:row>0</xdr:row>
      <xdr:rowOff>164160</xdr:rowOff>
    </xdr:from>
    <xdr:to>
      <xdr:col>10</xdr:col>
      <xdr:colOff>34560</xdr:colOff>
      <xdr:row>1</xdr:row>
      <xdr:rowOff>173160</xdr:rowOff>
    </xdr:to>
    <xdr:sp>
      <xdr:nvSpPr>
        <xdr:cNvPr id="45" name="CustomShape 1"/>
        <xdr:cNvSpPr/>
      </xdr:nvSpPr>
      <xdr:spPr>
        <a:xfrm>
          <a:off x="5888160" y="164160"/>
          <a:ext cx="804240" cy="199440"/>
        </a:xfrm>
        <a:prstGeom prst="borderCallout1">
          <a:avLst>
            <a:gd name="adj1" fmla="val 56845"/>
            <a:gd name="adj2" fmla="val 99713"/>
            <a:gd name="adj3" fmla="val 301918"/>
            <a:gd name="adj4" fmla="val 170023"/>
          </a:avLst>
        </a:prstGeom>
        <a:solidFill>
          <a:srgbClr val="5b9bd5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197.56MM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8</xdr:col>
      <xdr:colOff>121320</xdr:colOff>
      <xdr:row>0</xdr:row>
      <xdr:rowOff>113400</xdr:rowOff>
    </xdr:from>
    <xdr:to>
      <xdr:col>8</xdr:col>
      <xdr:colOff>358920</xdr:colOff>
      <xdr:row>2</xdr:row>
      <xdr:rowOff>18360</xdr:rowOff>
    </xdr:to>
    <xdr:sp>
      <xdr:nvSpPr>
        <xdr:cNvPr id="46" name="CustomShape 1"/>
        <xdr:cNvSpPr/>
      </xdr:nvSpPr>
      <xdr:spPr>
        <a:xfrm>
          <a:off x="5578920" y="113400"/>
          <a:ext cx="237600" cy="295200"/>
        </a:xfrm>
        <a:prstGeom prst="rect">
          <a:avLst/>
        </a:prstGeom>
        <a:solidFill>
          <a:srgbClr val="00b050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6</xdr:col>
      <xdr:colOff>172080</xdr:colOff>
      <xdr:row>2</xdr:row>
      <xdr:rowOff>167040</xdr:rowOff>
    </xdr:from>
    <xdr:to>
      <xdr:col>6</xdr:col>
      <xdr:colOff>414000</xdr:colOff>
      <xdr:row>4</xdr:row>
      <xdr:rowOff>81360</xdr:rowOff>
    </xdr:to>
    <xdr:sp>
      <xdr:nvSpPr>
        <xdr:cNvPr id="47" name="CustomShape 1"/>
        <xdr:cNvSpPr/>
      </xdr:nvSpPr>
      <xdr:spPr>
        <a:xfrm>
          <a:off x="4429440" y="557280"/>
          <a:ext cx="241920" cy="295560"/>
        </a:xfrm>
        <a:prstGeom prst="rect">
          <a:avLst/>
        </a:prstGeom>
        <a:solidFill>
          <a:srgbClr val="00b050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10</xdr:col>
      <xdr:colOff>261360</xdr:colOff>
      <xdr:row>6</xdr:row>
      <xdr:rowOff>133200</xdr:rowOff>
    </xdr:from>
    <xdr:to>
      <xdr:col>10</xdr:col>
      <xdr:colOff>498960</xdr:colOff>
      <xdr:row>8</xdr:row>
      <xdr:rowOff>27720</xdr:rowOff>
    </xdr:to>
    <xdr:sp>
      <xdr:nvSpPr>
        <xdr:cNvPr id="48" name="CustomShape 1"/>
        <xdr:cNvSpPr/>
      </xdr:nvSpPr>
      <xdr:spPr>
        <a:xfrm>
          <a:off x="6919200" y="1285560"/>
          <a:ext cx="237600" cy="275400"/>
        </a:xfrm>
        <a:prstGeom prst="rect">
          <a:avLst/>
        </a:prstGeom>
        <a:solidFill>
          <a:srgbClr val="ffc000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8</xdr:col>
      <xdr:colOff>347760</xdr:colOff>
      <xdr:row>6</xdr:row>
      <xdr:rowOff>184320</xdr:rowOff>
    </xdr:from>
    <xdr:to>
      <xdr:col>8</xdr:col>
      <xdr:colOff>589680</xdr:colOff>
      <xdr:row>8</xdr:row>
      <xdr:rowOff>78840</xdr:rowOff>
    </xdr:to>
    <xdr:sp>
      <xdr:nvSpPr>
        <xdr:cNvPr id="49" name="CustomShape 1"/>
        <xdr:cNvSpPr/>
      </xdr:nvSpPr>
      <xdr:spPr>
        <a:xfrm>
          <a:off x="5805360" y="1336680"/>
          <a:ext cx="241920" cy="275400"/>
        </a:xfrm>
        <a:prstGeom prst="rect">
          <a:avLst/>
        </a:prstGeom>
        <a:solidFill>
          <a:srgbClr val="ffc000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10</xdr:col>
      <xdr:colOff>243360</xdr:colOff>
      <xdr:row>9</xdr:row>
      <xdr:rowOff>141480</xdr:rowOff>
    </xdr:from>
    <xdr:to>
      <xdr:col>10</xdr:col>
      <xdr:colOff>480960</xdr:colOff>
      <xdr:row>11</xdr:row>
      <xdr:rowOff>45720</xdr:rowOff>
    </xdr:to>
    <xdr:sp>
      <xdr:nvSpPr>
        <xdr:cNvPr id="50" name="CustomShape 1"/>
        <xdr:cNvSpPr/>
      </xdr:nvSpPr>
      <xdr:spPr>
        <a:xfrm>
          <a:off x="6901200" y="1865160"/>
          <a:ext cx="237600" cy="294840"/>
        </a:xfrm>
        <a:prstGeom prst="rect">
          <a:avLst/>
        </a:prstGeom>
        <a:solidFill>
          <a:srgbClr val="548235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5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8</xdr:col>
      <xdr:colOff>430560</xdr:colOff>
      <xdr:row>9</xdr:row>
      <xdr:rowOff>157320</xdr:rowOff>
    </xdr:from>
    <xdr:to>
      <xdr:col>9</xdr:col>
      <xdr:colOff>58680</xdr:colOff>
      <xdr:row>11</xdr:row>
      <xdr:rowOff>51120</xdr:rowOff>
    </xdr:to>
    <xdr:sp>
      <xdr:nvSpPr>
        <xdr:cNvPr id="51" name="CustomShape 1"/>
        <xdr:cNvSpPr/>
      </xdr:nvSpPr>
      <xdr:spPr>
        <a:xfrm>
          <a:off x="5888160" y="1881000"/>
          <a:ext cx="228240" cy="284400"/>
        </a:xfrm>
        <a:prstGeom prst="rect">
          <a:avLst/>
        </a:prstGeom>
        <a:solidFill>
          <a:srgbClr val="548235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6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10</xdr:col>
      <xdr:colOff>255960</xdr:colOff>
      <xdr:row>12</xdr:row>
      <xdr:rowOff>132120</xdr:rowOff>
    </xdr:from>
    <xdr:to>
      <xdr:col>10</xdr:col>
      <xdr:colOff>497880</xdr:colOff>
      <xdr:row>14</xdr:row>
      <xdr:rowOff>25920</xdr:rowOff>
    </xdr:to>
    <xdr:sp>
      <xdr:nvSpPr>
        <xdr:cNvPr id="52" name="CustomShape 1"/>
        <xdr:cNvSpPr/>
      </xdr:nvSpPr>
      <xdr:spPr>
        <a:xfrm>
          <a:off x="6913800" y="2436840"/>
          <a:ext cx="241920" cy="284400"/>
        </a:xfrm>
        <a:prstGeom prst="rect">
          <a:avLst/>
        </a:prstGeom>
        <a:solidFill>
          <a:srgbClr val="ffff00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7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10</xdr:col>
      <xdr:colOff>273960</xdr:colOff>
      <xdr:row>15</xdr:row>
      <xdr:rowOff>78120</xdr:rowOff>
    </xdr:from>
    <xdr:to>
      <xdr:col>10</xdr:col>
      <xdr:colOff>515880</xdr:colOff>
      <xdr:row>16</xdr:row>
      <xdr:rowOff>172440</xdr:rowOff>
    </xdr:to>
    <xdr:sp>
      <xdr:nvSpPr>
        <xdr:cNvPr id="53" name="CustomShape 1"/>
        <xdr:cNvSpPr/>
      </xdr:nvSpPr>
      <xdr:spPr>
        <a:xfrm>
          <a:off x="6931800" y="2963880"/>
          <a:ext cx="241920" cy="285120"/>
        </a:xfrm>
        <a:prstGeom prst="rect">
          <a:avLst/>
        </a:prstGeom>
        <a:solidFill>
          <a:srgbClr val="afabab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9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10</xdr:col>
      <xdr:colOff>190440</xdr:colOff>
      <xdr:row>17</xdr:row>
      <xdr:rowOff>173160</xdr:rowOff>
    </xdr:from>
    <xdr:to>
      <xdr:col>10</xdr:col>
      <xdr:colOff>529920</xdr:colOff>
      <xdr:row>19</xdr:row>
      <xdr:rowOff>76680</xdr:rowOff>
    </xdr:to>
    <xdr:sp>
      <xdr:nvSpPr>
        <xdr:cNvPr id="54" name="CustomShape 1"/>
        <xdr:cNvSpPr/>
      </xdr:nvSpPr>
      <xdr:spPr>
        <a:xfrm>
          <a:off x="6848280" y="3449520"/>
          <a:ext cx="339480" cy="294120"/>
        </a:xfrm>
        <a:prstGeom prst="rect">
          <a:avLst/>
        </a:prstGeom>
        <a:solidFill>
          <a:srgbClr val="92d050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11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8</xdr:col>
      <xdr:colOff>443160</xdr:colOff>
      <xdr:row>15</xdr:row>
      <xdr:rowOff>110880</xdr:rowOff>
    </xdr:from>
    <xdr:to>
      <xdr:col>9</xdr:col>
      <xdr:colOff>185760</xdr:colOff>
      <xdr:row>17</xdr:row>
      <xdr:rowOff>4680</xdr:rowOff>
    </xdr:to>
    <xdr:sp>
      <xdr:nvSpPr>
        <xdr:cNvPr id="55" name="CustomShape 1"/>
        <xdr:cNvSpPr/>
      </xdr:nvSpPr>
      <xdr:spPr>
        <a:xfrm>
          <a:off x="5900760" y="2996640"/>
          <a:ext cx="342720" cy="284400"/>
        </a:xfrm>
        <a:prstGeom prst="rect">
          <a:avLst/>
        </a:prstGeom>
        <a:solidFill>
          <a:srgbClr val="afabab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10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9</xdr:col>
      <xdr:colOff>66960</xdr:colOff>
      <xdr:row>6</xdr:row>
      <xdr:rowOff>15840</xdr:rowOff>
    </xdr:from>
    <xdr:to>
      <xdr:col>12</xdr:col>
      <xdr:colOff>539640</xdr:colOff>
      <xdr:row>6</xdr:row>
      <xdr:rowOff>18720</xdr:rowOff>
    </xdr:to>
    <xdr:sp>
      <xdr:nvSpPr>
        <xdr:cNvPr id="56" name="Line 1"/>
        <xdr:cNvSpPr/>
      </xdr:nvSpPr>
      <xdr:spPr>
        <a:xfrm flipV="1">
          <a:off x="6124680" y="1168200"/>
          <a:ext cx="2273040" cy="2880"/>
        </a:xfrm>
        <a:prstGeom prst="line">
          <a:avLst/>
        </a:prstGeom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154080</xdr:colOff>
      <xdr:row>9</xdr:row>
      <xdr:rowOff>360</xdr:rowOff>
    </xdr:from>
    <xdr:to>
      <xdr:col>12</xdr:col>
      <xdr:colOff>460080</xdr:colOff>
      <xdr:row>9</xdr:row>
      <xdr:rowOff>360</xdr:rowOff>
    </xdr:to>
    <xdr:sp>
      <xdr:nvSpPr>
        <xdr:cNvPr id="57" name="Line 1"/>
        <xdr:cNvSpPr/>
      </xdr:nvSpPr>
      <xdr:spPr>
        <a:xfrm>
          <a:off x="6211800" y="1724040"/>
          <a:ext cx="2106360" cy="0"/>
        </a:xfrm>
        <a:prstGeom prst="line">
          <a:avLst/>
        </a:prstGeom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273240</xdr:colOff>
      <xdr:row>14</xdr:row>
      <xdr:rowOff>135000</xdr:rowOff>
    </xdr:from>
    <xdr:to>
      <xdr:col>12</xdr:col>
      <xdr:colOff>333360</xdr:colOff>
      <xdr:row>14</xdr:row>
      <xdr:rowOff>135000</xdr:rowOff>
    </xdr:to>
    <xdr:sp>
      <xdr:nvSpPr>
        <xdr:cNvPr id="58" name="Line 1"/>
        <xdr:cNvSpPr/>
      </xdr:nvSpPr>
      <xdr:spPr>
        <a:xfrm>
          <a:off x="6330960" y="2830320"/>
          <a:ext cx="1860480" cy="0"/>
        </a:xfrm>
        <a:prstGeom prst="line">
          <a:avLst/>
        </a:prstGeom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338400</xdr:colOff>
      <xdr:row>17</xdr:row>
      <xdr:rowOff>88920</xdr:rowOff>
    </xdr:from>
    <xdr:to>
      <xdr:col>12</xdr:col>
      <xdr:colOff>301320</xdr:colOff>
      <xdr:row>17</xdr:row>
      <xdr:rowOff>95400</xdr:rowOff>
    </xdr:to>
    <xdr:sp>
      <xdr:nvSpPr>
        <xdr:cNvPr id="59" name="Line 1"/>
        <xdr:cNvSpPr/>
      </xdr:nvSpPr>
      <xdr:spPr>
        <a:xfrm>
          <a:off x="6396120" y="3365280"/>
          <a:ext cx="1763280" cy="6480"/>
        </a:xfrm>
        <a:prstGeom prst="line">
          <a:avLst/>
        </a:prstGeom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466920</xdr:colOff>
      <xdr:row>23</xdr:row>
      <xdr:rowOff>15840</xdr:rowOff>
    </xdr:from>
    <xdr:to>
      <xdr:col>12</xdr:col>
      <xdr:colOff>134640</xdr:colOff>
      <xdr:row>23</xdr:row>
      <xdr:rowOff>18720</xdr:rowOff>
    </xdr:to>
    <xdr:sp>
      <xdr:nvSpPr>
        <xdr:cNvPr id="60" name="Line 1"/>
        <xdr:cNvSpPr/>
      </xdr:nvSpPr>
      <xdr:spPr>
        <a:xfrm flipV="1">
          <a:off x="6524640" y="4444920"/>
          <a:ext cx="1468080" cy="2880"/>
        </a:xfrm>
        <a:prstGeom prst="line">
          <a:avLst/>
        </a:prstGeom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540000</xdr:colOff>
      <xdr:row>25</xdr:row>
      <xdr:rowOff>187200</xdr:rowOff>
    </xdr:from>
    <xdr:to>
      <xdr:col>12</xdr:col>
      <xdr:colOff>63360</xdr:colOff>
      <xdr:row>26</xdr:row>
      <xdr:rowOff>8280</xdr:rowOff>
    </xdr:to>
    <xdr:sp>
      <xdr:nvSpPr>
        <xdr:cNvPr id="61" name="Line 1"/>
        <xdr:cNvSpPr/>
      </xdr:nvSpPr>
      <xdr:spPr>
        <a:xfrm>
          <a:off x="6597720" y="4997160"/>
          <a:ext cx="1323720" cy="11520"/>
        </a:xfrm>
        <a:prstGeom prst="line">
          <a:avLst/>
        </a:prstGeom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536400</xdr:colOff>
      <xdr:row>12</xdr:row>
      <xdr:rowOff>146880</xdr:rowOff>
    </xdr:from>
    <xdr:to>
      <xdr:col>9</xdr:col>
      <xdr:colOff>164520</xdr:colOff>
      <xdr:row>14</xdr:row>
      <xdr:rowOff>40680</xdr:rowOff>
    </xdr:to>
    <xdr:sp>
      <xdr:nvSpPr>
        <xdr:cNvPr id="62" name="CustomShape 1"/>
        <xdr:cNvSpPr/>
      </xdr:nvSpPr>
      <xdr:spPr>
        <a:xfrm>
          <a:off x="5994000" y="2451600"/>
          <a:ext cx="228240" cy="284400"/>
        </a:xfrm>
        <a:prstGeom prst="rect">
          <a:avLst/>
        </a:prstGeom>
        <a:solidFill>
          <a:srgbClr val="ffff00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8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8</xdr:col>
      <xdr:colOff>544680</xdr:colOff>
      <xdr:row>18</xdr:row>
      <xdr:rowOff>29160</xdr:rowOff>
    </xdr:from>
    <xdr:to>
      <xdr:col>9</xdr:col>
      <xdr:colOff>270360</xdr:colOff>
      <xdr:row>19</xdr:row>
      <xdr:rowOff>123480</xdr:rowOff>
    </xdr:to>
    <xdr:sp>
      <xdr:nvSpPr>
        <xdr:cNvPr id="63" name="CustomShape 1"/>
        <xdr:cNvSpPr/>
      </xdr:nvSpPr>
      <xdr:spPr>
        <a:xfrm>
          <a:off x="6002280" y="3495960"/>
          <a:ext cx="325800" cy="294480"/>
        </a:xfrm>
        <a:prstGeom prst="rect">
          <a:avLst/>
        </a:prstGeom>
        <a:solidFill>
          <a:srgbClr val="92d050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12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10</xdr:col>
      <xdr:colOff>209520</xdr:colOff>
      <xdr:row>20</xdr:row>
      <xdr:rowOff>150120</xdr:rowOff>
    </xdr:from>
    <xdr:to>
      <xdr:col>10</xdr:col>
      <xdr:colOff>549000</xdr:colOff>
      <xdr:row>22</xdr:row>
      <xdr:rowOff>65160</xdr:rowOff>
    </xdr:to>
    <xdr:sp>
      <xdr:nvSpPr>
        <xdr:cNvPr id="64" name="CustomShape 1"/>
        <xdr:cNvSpPr/>
      </xdr:nvSpPr>
      <xdr:spPr>
        <a:xfrm>
          <a:off x="6867360" y="4007520"/>
          <a:ext cx="339480" cy="295920"/>
        </a:xfrm>
        <a:prstGeom prst="rect">
          <a:avLst/>
        </a:prstGeom>
        <a:solidFill>
          <a:srgbClr val="c55a11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13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9</xdr:col>
      <xdr:colOff>6120</xdr:colOff>
      <xdr:row>20</xdr:row>
      <xdr:rowOff>185760</xdr:rowOff>
    </xdr:from>
    <xdr:to>
      <xdr:col>9</xdr:col>
      <xdr:colOff>331920</xdr:colOff>
      <xdr:row>22</xdr:row>
      <xdr:rowOff>100800</xdr:rowOff>
    </xdr:to>
    <xdr:sp>
      <xdr:nvSpPr>
        <xdr:cNvPr id="65" name="CustomShape 1"/>
        <xdr:cNvSpPr/>
      </xdr:nvSpPr>
      <xdr:spPr>
        <a:xfrm>
          <a:off x="6063840" y="4043160"/>
          <a:ext cx="325800" cy="295920"/>
        </a:xfrm>
        <a:prstGeom prst="rect">
          <a:avLst/>
        </a:prstGeom>
        <a:solidFill>
          <a:srgbClr val="c55a11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14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10</xdr:col>
      <xdr:colOff>186120</xdr:colOff>
      <xdr:row>23</xdr:row>
      <xdr:rowOff>136440</xdr:rowOff>
    </xdr:from>
    <xdr:to>
      <xdr:col>10</xdr:col>
      <xdr:colOff>525600</xdr:colOff>
      <xdr:row>25</xdr:row>
      <xdr:rowOff>51480</xdr:rowOff>
    </xdr:to>
    <xdr:sp>
      <xdr:nvSpPr>
        <xdr:cNvPr id="66" name="CustomShape 1"/>
        <xdr:cNvSpPr/>
      </xdr:nvSpPr>
      <xdr:spPr>
        <a:xfrm>
          <a:off x="6843960" y="4565520"/>
          <a:ext cx="339480" cy="295920"/>
        </a:xfrm>
        <a:prstGeom prst="rect">
          <a:avLst/>
        </a:prstGeom>
        <a:solidFill>
          <a:srgbClr val="2e75b6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15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9</xdr:col>
      <xdr:colOff>64080</xdr:colOff>
      <xdr:row>24</xdr:row>
      <xdr:rowOff>3240</xdr:rowOff>
    </xdr:from>
    <xdr:to>
      <xdr:col>9</xdr:col>
      <xdr:colOff>403560</xdr:colOff>
      <xdr:row>25</xdr:row>
      <xdr:rowOff>108720</xdr:rowOff>
    </xdr:to>
    <xdr:sp>
      <xdr:nvSpPr>
        <xdr:cNvPr id="67" name="CustomShape 1"/>
        <xdr:cNvSpPr/>
      </xdr:nvSpPr>
      <xdr:spPr>
        <a:xfrm>
          <a:off x="6121800" y="4622760"/>
          <a:ext cx="339480" cy="295920"/>
        </a:xfrm>
        <a:prstGeom prst="rect">
          <a:avLst/>
        </a:prstGeom>
        <a:solidFill>
          <a:srgbClr val="2e75b6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16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10</xdr:col>
      <xdr:colOff>194760</xdr:colOff>
      <xdr:row>26</xdr:row>
      <xdr:rowOff>135000</xdr:rowOff>
    </xdr:from>
    <xdr:to>
      <xdr:col>10</xdr:col>
      <xdr:colOff>534240</xdr:colOff>
      <xdr:row>28</xdr:row>
      <xdr:rowOff>38520</xdr:rowOff>
    </xdr:to>
    <xdr:sp>
      <xdr:nvSpPr>
        <xdr:cNvPr id="68" name="CustomShape 1"/>
        <xdr:cNvSpPr/>
      </xdr:nvSpPr>
      <xdr:spPr>
        <a:xfrm>
          <a:off x="6852600" y="5135400"/>
          <a:ext cx="339480" cy="294120"/>
        </a:xfrm>
        <a:prstGeom prst="rect">
          <a:avLst/>
        </a:prstGeom>
        <a:solidFill>
          <a:srgbClr val="c5e0b4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17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9</xdr:col>
      <xdr:colOff>157320</xdr:colOff>
      <xdr:row>26</xdr:row>
      <xdr:rowOff>150120</xdr:rowOff>
    </xdr:from>
    <xdr:to>
      <xdr:col>9</xdr:col>
      <xdr:colOff>496800</xdr:colOff>
      <xdr:row>28</xdr:row>
      <xdr:rowOff>53640</xdr:rowOff>
    </xdr:to>
    <xdr:sp>
      <xdr:nvSpPr>
        <xdr:cNvPr id="69" name="CustomShape 1"/>
        <xdr:cNvSpPr/>
      </xdr:nvSpPr>
      <xdr:spPr>
        <a:xfrm>
          <a:off x="6215040" y="5150520"/>
          <a:ext cx="339480" cy="294120"/>
        </a:xfrm>
        <a:prstGeom prst="rect">
          <a:avLst/>
        </a:prstGeom>
        <a:solidFill>
          <a:srgbClr val="c5e0b4"/>
        </a:solidFill>
        <a:ln w="2844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18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5"/>
  <cols>
    <col collapsed="false" hidden="false" max="1" min="1" style="0" width="8.50510204081633"/>
    <col collapsed="false" hidden="false" max="2" min="2" style="0" width="13.6326530612245"/>
    <col collapsed="false" hidden="false" max="3" min="3" style="0" width="12.6887755102041"/>
    <col collapsed="false" hidden="false" max="1025" min="4" style="0" width="8.50510204081633"/>
  </cols>
  <sheetData>
    <row r="1" customFormat="false" ht="15" hidden="false" customHeight="false" outlineLevel="0" collapsed="false">
      <c r="B1" s="1" t="s">
        <v>0</v>
      </c>
    </row>
    <row r="2" customFormat="false" ht="15.75" hidden="false" customHeight="false" outlineLevel="0" collapsed="false">
      <c r="A2" s="1" t="s">
        <v>1</v>
      </c>
      <c r="B2" s="2" t="n">
        <v>35</v>
      </c>
      <c r="C2" s="0" t="s">
        <v>2</v>
      </c>
      <c r="O2" s="3" t="n">
        <f aca="false">B9*B2^2</f>
        <v>175138.25</v>
      </c>
    </row>
    <row r="3" customFormat="false" ht="15" hidden="false" customHeight="false" outlineLevel="0" collapsed="false">
      <c r="A3" s="1" t="s">
        <v>3</v>
      </c>
      <c r="B3" s="2" t="n">
        <v>33</v>
      </c>
      <c r="C3" s="0" t="s">
        <v>2</v>
      </c>
      <c r="D3" s="0" t="n">
        <f aca="false">ABS(B2-B3)</f>
        <v>2</v>
      </c>
      <c r="E3" s="4"/>
      <c r="F3" s="4"/>
      <c r="G3" s="4"/>
      <c r="H3" s="4"/>
      <c r="I3" s="4"/>
    </row>
    <row r="4" customFormat="false" ht="15" hidden="false" customHeight="false" outlineLevel="0" collapsed="false">
      <c r="A4" s="1" t="s">
        <v>4</v>
      </c>
      <c r="B4" s="2" t="n">
        <v>20</v>
      </c>
      <c r="C4" s="0" t="s">
        <v>2</v>
      </c>
      <c r="D4" s="0" t="n">
        <f aca="false">B3-B4</f>
        <v>13</v>
      </c>
      <c r="E4" s="4"/>
      <c r="F4" s="4"/>
      <c r="G4" s="4"/>
      <c r="H4" s="4"/>
      <c r="I4" s="4"/>
    </row>
    <row r="5" customFormat="false" ht="15" hidden="false" customHeight="false" outlineLevel="0" collapsed="false">
      <c r="E5" s="4"/>
      <c r="F5" s="4"/>
      <c r="G5" s="4"/>
      <c r="H5" s="4"/>
      <c r="I5" s="4"/>
    </row>
    <row r="6" customFormat="false" ht="15" hidden="false" customHeight="false" outlineLevel="0" collapsed="false">
      <c r="A6" s="1" t="s">
        <v>5</v>
      </c>
      <c r="B6" s="5" t="n">
        <v>2.711E-006</v>
      </c>
      <c r="C6" s="0" t="s">
        <v>6</v>
      </c>
      <c r="E6" s="4"/>
      <c r="F6" s="4"/>
      <c r="G6" s="4"/>
      <c r="H6" s="4"/>
      <c r="I6" s="4"/>
    </row>
    <row r="7" customFormat="false" ht="15.75" hidden="false" customHeight="false" outlineLevel="0" collapsed="false">
      <c r="E7" s="4"/>
      <c r="F7" s="4"/>
      <c r="G7" s="4"/>
      <c r="H7" s="4"/>
      <c r="I7" s="4"/>
      <c r="N7" s="3" t="n">
        <f aca="false">B10*B2^2</f>
        <v>726020.75</v>
      </c>
    </row>
    <row r="8" customFormat="false" ht="15" hidden="false" customHeight="false" outlineLevel="0" collapsed="false">
      <c r="A8" s="6" t="s">
        <v>7</v>
      </c>
      <c r="B8" s="6" t="s">
        <v>8</v>
      </c>
      <c r="C8" s="6" t="s">
        <v>9</v>
      </c>
      <c r="D8" s="6" t="s">
        <v>10</v>
      </c>
      <c r="E8" s="4"/>
      <c r="F8" s="4"/>
      <c r="G8" s="4"/>
      <c r="H8" s="4"/>
      <c r="I8" s="4"/>
    </row>
    <row r="9" customFormat="false" ht="15.75" hidden="false" customHeight="false" outlineLevel="0" collapsed="false">
      <c r="A9" s="0" t="n">
        <v>1</v>
      </c>
      <c r="B9" s="2" t="n">
        <v>142.97</v>
      </c>
      <c r="C9" s="2" t="n">
        <v>2</v>
      </c>
      <c r="D9" s="2" t="n">
        <f aca="false">B9*$B$2^2*C9</f>
        <v>350276.5</v>
      </c>
      <c r="E9" s="4"/>
      <c r="F9" s="4"/>
      <c r="G9" s="4"/>
      <c r="H9" s="4"/>
      <c r="I9" s="4"/>
      <c r="P9" s="3" t="n">
        <f aca="false">B11*B2^2</f>
        <v>726486.25</v>
      </c>
    </row>
    <row r="10" customFormat="false" ht="15" hidden="false" customHeight="false" outlineLevel="0" collapsed="false">
      <c r="A10" s="0" t="n">
        <v>2</v>
      </c>
      <c r="B10" s="2" t="n">
        <v>592.67</v>
      </c>
      <c r="C10" s="2" t="n">
        <v>1</v>
      </c>
      <c r="D10" s="2" t="n">
        <f aca="false">B10*$B$2^2*C10</f>
        <v>726020.75</v>
      </c>
      <c r="E10" s="4"/>
      <c r="F10" s="4"/>
      <c r="G10" s="4"/>
      <c r="H10" s="4"/>
      <c r="I10" s="4"/>
    </row>
    <row r="11" customFormat="false" ht="15.75" hidden="false" customHeight="false" outlineLevel="0" collapsed="false">
      <c r="A11" s="0" t="n">
        <v>3</v>
      </c>
      <c r="B11" s="2" t="n">
        <v>593.05</v>
      </c>
      <c r="C11" s="2" t="n">
        <v>2</v>
      </c>
      <c r="D11" s="2" t="n">
        <f aca="false">B11*$B$2^2*C11</f>
        <v>1452972.5</v>
      </c>
      <c r="E11" s="4"/>
      <c r="F11" s="4"/>
      <c r="G11" s="4"/>
      <c r="H11" s="4"/>
      <c r="I11" s="4"/>
      <c r="N11" s="3" t="n">
        <f aca="false">B12*B2^2</f>
        <v>149168.25</v>
      </c>
    </row>
    <row r="12" customFormat="false" ht="15" hidden="false" customHeight="false" outlineLevel="0" collapsed="false">
      <c r="A12" s="0" t="n">
        <v>4</v>
      </c>
      <c r="B12" s="2" t="n">
        <v>121.77</v>
      </c>
      <c r="C12" s="2" t="n">
        <v>2</v>
      </c>
      <c r="D12" s="2" t="n">
        <f aca="false">B12*$B$2^2*C12</f>
        <v>298336.5</v>
      </c>
      <c r="E12" s="4"/>
      <c r="F12" s="4"/>
      <c r="G12" s="4"/>
      <c r="H12" s="4"/>
      <c r="I12" s="4"/>
    </row>
    <row r="13" customFormat="false" ht="15" hidden="false" customHeight="false" outlineLevel="0" collapsed="false">
      <c r="A13" s="0" t="n">
        <v>5</v>
      </c>
      <c r="B13" s="2" t="n">
        <v>592.67</v>
      </c>
      <c r="C13" s="2" t="n">
        <v>1</v>
      </c>
      <c r="D13" s="2" t="n">
        <f aca="false">B13*$B$3^2*C13</f>
        <v>645417.63</v>
      </c>
      <c r="E13" s="4"/>
      <c r="F13" s="4"/>
      <c r="G13" s="4"/>
      <c r="H13" s="4"/>
      <c r="I13" s="4"/>
    </row>
    <row r="14" customFormat="false" ht="15.75" hidden="false" customHeight="false" outlineLevel="0" collapsed="false">
      <c r="A14" s="0" t="n">
        <v>6</v>
      </c>
      <c r="B14" s="2" t="n">
        <v>593.05</v>
      </c>
      <c r="C14" s="2" t="n">
        <v>2</v>
      </c>
      <c r="D14" s="2" t="n">
        <f aca="false">B14*$B$3^2*C14</f>
        <v>1291662.9</v>
      </c>
      <c r="E14" s="4"/>
      <c r="F14" s="4"/>
      <c r="G14" s="4"/>
      <c r="H14" s="4"/>
      <c r="I14" s="4"/>
      <c r="N14" s="3" t="n">
        <f aca="false">B13*B3^2</f>
        <v>645417.63</v>
      </c>
    </row>
    <row r="15" customFormat="false" ht="15" hidden="false" customHeight="false" outlineLevel="0" collapsed="false">
      <c r="A15" s="0" t="n">
        <v>7</v>
      </c>
      <c r="B15" s="2" t="n">
        <v>100.56</v>
      </c>
      <c r="C15" s="2" t="n">
        <v>2</v>
      </c>
      <c r="D15" s="2" t="n">
        <f aca="false">B15*$B$3^2*C15</f>
        <v>219019.68</v>
      </c>
      <c r="E15" s="4"/>
      <c r="F15" s="4"/>
      <c r="G15" s="4"/>
      <c r="H15" s="4"/>
      <c r="I15" s="4"/>
    </row>
    <row r="16" customFormat="false" ht="15" hidden="false" customHeight="false" outlineLevel="0" collapsed="false">
      <c r="A16" s="0" t="n">
        <v>8</v>
      </c>
      <c r="B16" s="2" t="n">
        <v>592.67</v>
      </c>
      <c r="C16" s="2" t="n">
        <v>1</v>
      </c>
      <c r="D16" s="2" t="n">
        <f aca="false">B16*$B$4^2*C16</f>
        <v>237068</v>
      </c>
      <c r="E16" s="4"/>
      <c r="F16" s="4"/>
      <c r="G16" s="4"/>
      <c r="H16" s="4"/>
      <c r="I16" s="4"/>
    </row>
    <row r="17" customFormat="false" ht="15.75" hidden="false" customHeight="false" outlineLevel="0" collapsed="false">
      <c r="A17" s="0" t="n">
        <v>9</v>
      </c>
      <c r="B17" s="2" t="n">
        <v>593.05</v>
      </c>
      <c r="C17" s="2" t="n">
        <v>2</v>
      </c>
      <c r="D17" s="2" t="n">
        <f aca="false">B17*$B$4^2*C17</f>
        <v>474440</v>
      </c>
      <c r="E17" s="4"/>
      <c r="F17" s="4"/>
      <c r="G17" s="4"/>
      <c r="H17" s="4"/>
      <c r="I17" s="4"/>
      <c r="P17" s="3" t="n">
        <f aca="false">B14*B3^2</f>
        <v>645831.45</v>
      </c>
    </row>
    <row r="18" customFormat="false" ht="15" hidden="false" customHeight="false" outlineLevel="0" collapsed="false">
      <c r="A18" s="0" t="n">
        <v>10</v>
      </c>
      <c r="B18" s="2" t="n">
        <v>79.36</v>
      </c>
      <c r="C18" s="2" t="n">
        <v>2</v>
      </c>
      <c r="D18" s="2" t="n">
        <f aca="false">B18*$B$4^2*C18</f>
        <v>63488</v>
      </c>
      <c r="E18" s="4"/>
      <c r="F18" s="4"/>
      <c r="G18" s="4"/>
      <c r="H18" s="4"/>
      <c r="I18" s="4"/>
    </row>
    <row r="19" customFormat="false" ht="15.75" hidden="false" customHeight="false" outlineLevel="0" collapsed="false">
      <c r="E19" s="4"/>
      <c r="F19" s="4"/>
      <c r="G19" s="4"/>
      <c r="H19" s="4"/>
      <c r="I19" s="4"/>
      <c r="N19" s="3" t="n">
        <f aca="false">B15*B3^2</f>
        <v>109509.84</v>
      </c>
    </row>
    <row r="20" customFormat="false" ht="15.75" hidden="false" customHeight="false" outlineLevel="0" collapsed="false">
      <c r="B20" s="7" t="s">
        <v>11</v>
      </c>
      <c r="C20" s="8" t="n">
        <f aca="false">SUM(D9:D18)</f>
        <v>5758702.46</v>
      </c>
      <c r="D20" s="0" t="s">
        <v>12</v>
      </c>
      <c r="E20" s="4"/>
      <c r="F20" s="4"/>
      <c r="G20" s="4"/>
      <c r="H20" s="4"/>
      <c r="I20" s="4"/>
    </row>
    <row r="21" customFormat="false" ht="15.75" hidden="false" customHeight="false" outlineLevel="0" collapsed="false">
      <c r="B21" s="7" t="s">
        <v>13</v>
      </c>
      <c r="C21" s="9" t="n">
        <f aca="false">C20*B6</f>
        <v>15.61184236906</v>
      </c>
      <c r="D21" s="0" t="s">
        <v>14</v>
      </c>
      <c r="E21" s="4"/>
      <c r="F21" s="4"/>
      <c r="G21" s="4"/>
      <c r="H21" s="4"/>
      <c r="I21" s="4"/>
    </row>
    <row r="22" customFormat="false" ht="15" hidden="false" customHeight="false" outlineLevel="0" collapsed="false">
      <c r="E22" s="4"/>
      <c r="F22" s="4"/>
      <c r="G22" s="4"/>
      <c r="H22" s="4"/>
      <c r="I22" s="4"/>
      <c r="N22" s="10" t="n">
        <f aca="false">B16*B4^2</f>
        <v>237068</v>
      </c>
    </row>
    <row r="23" customFormat="false" ht="15" hidden="false" customHeight="false" outlineLevel="0" collapsed="false">
      <c r="A23" s="11" t="s">
        <v>15</v>
      </c>
      <c r="B23" s="11"/>
      <c r="C23" s="12" t="n">
        <f aca="false">C21-(D9+D12+D15+D18)*B6</f>
        <v>13.08757420558</v>
      </c>
      <c r="D23" s="0" t="s">
        <v>14</v>
      </c>
      <c r="E23" s="4"/>
      <c r="F23" s="4"/>
      <c r="G23" s="4"/>
      <c r="H23" s="4"/>
      <c r="I23" s="4"/>
    </row>
    <row r="24" customFormat="false" ht="15" hidden="false" customHeight="false" outlineLevel="0" collapsed="false">
      <c r="E24" s="4"/>
      <c r="F24" s="4"/>
      <c r="G24" s="4"/>
      <c r="H24" s="4"/>
      <c r="I24" s="4"/>
    </row>
    <row r="25" customFormat="false" ht="15" hidden="false" customHeight="false" outlineLevel="0" collapsed="false">
      <c r="E25" s="4"/>
      <c r="F25" s="4"/>
      <c r="G25" s="4"/>
      <c r="H25" s="4"/>
      <c r="I25" s="4"/>
    </row>
    <row r="26" customFormat="false" ht="15" hidden="false" customHeight="false" outlineLevel="0" collapsed="false">
      <c r="E26" s="4"/>
      <c r="F26" s="4"/>
      <c r="G26" s="4"/>
      <c r="H26" s="4"/>
      <c r="I26" s="4"/>
    </row>
    <row r="27" customFormat="false" ht="15.75" hidden="false" customHeight="false" outlineLevel="0" collapsed="false">
      <c r="E27" s="4"/>
      <c r="F27" s="4"/>
      <c r="G27" s="4"/>
      <c r="H27" s="4"/>
      <c r="I27" s="4"/>
      <c r="O27" s="3" t="n">
        <f aca="false">B17*B4^2</f>
        <v>237220</v>
      </c>
    </row>
    <row r="28" customFormat="false" ht="15" hidden="false" customHeight="false" outlineLevel="0" collapsed="false">
      <c r="E28" s="4"/>
      <c r="F28" s="4"/>
      <c r="G28" s="4"/>
      <c r="H28" s="4"/>
      <c r="I28" s="4"/>
    </row>
    <row r="29" customFormat="false" ht="15" hidden="false" customHeight="false" outlineLevel="0" collapsed="false">
      <c r="E29" s="4"/>
      <c r="F29" s="4"/>
      <c r="G29" s="4"/>
      <c r="H29" s="4"/>
      <c r="I29" s="4"/>
    </row>
    <row r="30" customFormat="false" ht="15" hidden="false" customHeight="false" outlineLevel="0" collapsed="false">
      <c r="E30" s="4"/>
      <c r="F30" s="4"/>
      <c r="G30" s="4"/>
      <c r="H30" s="4"/>
      <c r="I30" s="4"/>
    </row>
    <row r="31" customFormat="false" ht="15.75" hidden="false" customHeight="false" outlineLevel="0" collapsed="false">
      <c r="E31" s="4"/>
      <c r="F31" s="4"/>
      <c r="G31" s="4"/>
      <c r="H31" s="4"/>
      <c r="I31" s="4"/>
      <c r="N31" s="3" t="n">
        <f aca="false">B18*B4^2</f>
        <v>31744</v>
      </c>
    </row>
  </sheetData>
  <mergeCells count="1">
    <mergeCell ref="A23:B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0" activeCellId="0" sqref="E10"/>
    </sheetView>
  </sheetViews>
  <sheetFormatPr defaultRowHeight="15"/>
  <cols>
    <col collapsed="false" hidden="false" max="1" min="1" style="0" width="8.50510204081633"/>
    <col collapsed="false" hidden="false" max="2" min="2" style="0" width="13.6326530612245"/>
    <col collapsed="false" hidden="false" max="3" min="3" style="0" width="12.6887755102041"/>
    <col collapsed="false" hidden="false" max="1025" min="4" style="0" width="8.50510204081633"/>
  </cols>
  <sheetData>
    <row r="1" customFormat="false" ht="15" hidden="false" customHeight="false" outlineLevel="0" collapsed="false">
      <c r="B1" s="1" t="s">
        <v>0</v>
      </c>
      <c r="D1" s="6" t="s">
        <v>16</v>
      </c>
      <c r="E1" s="0" t="n">
        <v>1.78</v>
      </c>
    </row>
    <row r="2" customFormat="false" ht="15.75" hidden="false" customHeight="false" outlineLevel="0" collapsed="false">
      <c r="A2" s="1" t="s">
        <v>1</v>
      </c>
      <c r="B2" s="2" t="n">
        <v>35</v>
      </c>
      <c r="C2" s="0" t="s">
        <v>2</v>
      </c>
      <c r="D2" s="4" t="n">
        <v>0.75</v>
      </c>
      <c r="N2" s="0" t="n">
        <v>1.41421</v>
      </c>
      <c r="O2" s="13" t="n">
        <v>17.5</v>
      </c>
      <c r="P2" s="2" t="n">
        <f aca="false">O2*N2</f>
        <v>24.748675</v>
      </c>
    </row>
    <row r="3" customFormat="false" ht="15" hidden="false" customHeight="false" outlineLevel="0" collapsed="false">
      <c r="A3" s="1" t="s">
        <v>3</v>
      </c>
      <c r="B3" s="2" t="n">
        <f aca="false">B2-D2</f>
        <v>34.25</v>
      </c>
      <c r="C3" s="0" t="s">
        <v>2</v>
      </c>
      <c r="D3" s="4" t="n">
        <f aca="false">D2+0.278571</f>
        <v>1.028571</v>
      </c>
      <c r="E3" s="4"/>
      <c r="F3" s="4"/>
      <c r="G3" s="4"/>
      <c r="H3" s="4"/>
      <c r="I3" s="4"/>
      <c r="N3" s="0" t="n">
        <v>1.41421</v>
      </c>
      <c r="O3" s="0" t="n">
        <v>17.125</v>
      </c>
      <c r="P3" s="2" t="n">
        <f aca="false">O3*N3</f>
        <v>24.21834625</v>
      </c>
    </row>
    <row r="4" customFormat="false" ht="15" hidden="false" customHeight="false" outlineLevel="0" collapsed="false">
      <c r="A4" s="1" t="s">
        <v>4</v>
      </c>
      <c r="B4" s="2" t="n">
        <f aca="false">B3-D3</f>
        <v>33.221429</v>
      </c>
      <c r="C4" s="0" t="s">
        <v>2</v>
      </c>
      <c r="D4" s="4" t="n">
        <f aca="false">D3+0.278571</f>
        <v>1.307142</v>
      </c>
      <c r="E4" s="4"/>
      <c r="F4" s="4"/>
      <c r="G4" s="4"/>
      <c r="H4" s="4"/>
      <c r="I4" s="4"/>
      <c r="N4" s="0" t="n">
        <v>1.41421</v>
      </c>
      <c r="O4" s="4" t="n">
        <v>16.6107145</v>
      </c>
      <c r="P4" s="2" t="n">
        <f aca="false">O4*N4</f>
        <v>23.491038553045</v>
      </c>
      <c r="Q4" s="4"/>
      <c r="R4" s="4"/>
    </row>
    <row r="5" customFormat="false" ht="15" hidden="false" customHeight="false" outlineLevel="0" collapsed="false">
      <c r="A5" s="1" t="s">
        <v>17</v>
      </c>
      <c r="B5" s="2" t="n">
        <f aca="false">B4-D4</f>
        <v>31.914287</v>
      </c>
      <c r="C5" s="0" t="s">
        <v>2</v>
      </c>
      <c r="D5" s="4" t="n">
        <f aca="false">D4+0.278571</f>
        <v>1.585713</v>
      </c>
      <c r="E5" s="4"/>
      <c r="F5" s="4"/>
      <c r="G5" s="4"/>
      <c r="H5" s="4"/>
      <c r="I5" s="4"/>
      <c r="N5" s="0" t="n">
        <v>1.41421</v>
      </c>
      <c r="O5" s="4" t="n">
        <v>15.9571435</v>
      </c>
      <c r="P5" s="2" t="n">
        <f aca="false">O5*N5</f>
        <v>22.566751909135</v>
      </c>
      <c r="Q5" s="4"/>
      <c r="R5" s="4"/>
    </row>
    <row r="6" customFormat="false" ht="15" hidden="false" customHeight="false" outlineLevel="0" collapsed="false">
      <c r="A6" s="1" t="s">
        <v>18</v>
      </c>
      <c r="B6" s="2" t="n">
        <f aca="false">B5-D5</f>
        <v>30.328574</v>
      </c>
      <c r="C6" s="0" t="s">
        <v>2</v>
      </c>
      <c r="D6" s="4" t="n">
        <f aca="false">D5+0.278571</f>
        <v>1.864284</v>
      </c>
      <c r="E6" s="4"/>
      <c r="F6" s="4"/>
      <c r="G6" s="4"/>
      <c r="H6" s="4"/>
      <c r="I6" s="4"/>
      <c r="N6" s="0" t="n">
        <v>1.41421</v>
      </c>
      <c r="O6" s="4" t="n">
        <v>15.164287</v>
      </c>
      <c r="P6" s="2" t="n">
        <f aca="false">O6*N6</f>
        <v>21.44548631827</v>
      </c>
      <c r="Q6" s="4"/>
      <c r="R6" s="4"/>
    </row>
    <row r="7" customFormat="false" ht="15" hidden="false" customHeight="false" outlineLevel="0" collapsed="false">
      <c r="A7" s="1" t="s">
        <v>19</v>
      </c>
      <c r="B7" s="2" t="n">
        <f aca="false">B6-D6</f>
        <v>28.46429</v>
      </c>
      <c r="C7" s="0" t="s">
        <v>2</v>
      </c>
      <c r="D7" s="4" t="n">
        <f aca="false">D6+0.278571</f>
        <v>2.142855</v>
      </c>
      <c r="E7" s="4"/>
      <c r="F7" s="4"/>
      <c r="G7" s="4"/>
      <c r="H7" s="4"/>
      <c r="I7" s="4"/>
      <c r="N7" s="0" t="n">
        <v>1.41421</v>
      </c>
      <c r="O7" s="4" t="n">
        <v>14.232145</v>
      </c>
      <c r="P7" s="2" t="n">
        <f aca="false">O7*N7</f>
        <v>20.12724178045</v>
      </c>
      <c r="Q7" s="4"/>
      <c r="R7" s="4"/>
    </row>
    <row r="8" customFormat="false" ht="15" hidden="false" customHeight="false" outlineLevel="0" collapsed="false">
      <c r="A8" s="1" t="s">
        <v>20</v>
      </c>
      <c r="B8" s="2" t="n">
        <f aca="false">B7-D7</f>
        <v>26.321435</v>
      </c>
      <c r="C8" s="0" t="s">
        <v>2</v>
      </c>
      <c r="D8" s="4" t="n">
        <f aca="false">D7+0.278571</f>
        <v>2.421426</v>
      </c>
      <c r="E8" s="4"/>
      <c r="F8" s="4"/>
      <c r="G8" s="4"/>
      <c r="H8" s="4"/>
      <c r="I8" s="4"/>
      <c r="N8" s="0" t="n">
        <v>1.41421</v>
      </c>
      <c r="O8" s="4" t="n">
        <v>13.1607175</v>
      </c>
      <c r="P8" s="2" t="n">
        <f aca="false">O8*N8</f>
        <v>18.612018295675</v>
      </c>
      <c r="Q8" s="4"/>
      <c r="R8" s="4"/>
    </row>
    <row r="9" customFormat="false" ht="15" hidden="false" customHeight="false" outlineLevel="0" collapsed="false">
      <c r="A9" s="1" t="s">
        <v>21</v>
      </c>
      <c r="B9" s="2" t="n">
        <f aca="false">B8-D8</f>
        <v>23.900009</v>
      </c>
      <c r="C9" s="0" t="s">
        <v>2</v>
      </c>
      <c r="D9" s="4" t="n">
        <f aca="false">D8+0.278571</f>
        <v>2.699997</v>
      </c>
      <c r="E9" s="4"/>
      <c r="F9" s="4"/>
      <c r="G9" s="4"/>
      <c r="H9" s="4"/>
      <c r="I9" s="4"/>
      <c r="N9" s="0" t="n">
        <v>1.41421</v>
      </c>
      <c r="O9" s="4" t="n">
        <v>11.9500045</v>
      </c>
      <c r="P9" s="2" t="n">
        <f aca="false">O9*N9</f>
        <v>16.899815863945</v>
      </c>
      <c r="Q9" s="4"/>
      <c r="R9" s="4"/>
    </row>
    <row r="10" customFormat="false" ht="15" hidden="false" customHeight="false" outlineLevel="0" collapsed="false">
      <c r="A10" s="1" t="s">
        <v>22</v>
      </c>
      <c r="B10" s="2" t="n">
        <f aca="false">B9-D9</f>
        <v>21.200012</v>
      </c>
      <c r="C10" s="0" t="s">
        <v>2</v>
      </c>
      <c r="D10" s="4"/>
      <c r="E10" s="4"/>
      <c r="F10" s="4"/>
      <c r="G10" s="4"/>
      <c r="H10" s="4"/>
      <c r="I10" s="4"/>
      <c r="N10" s="0" t="n">
        <v>1.41421</v>
      </c>
      <c r="O10" s="4" t="n">
        <v>10.600006</v>
      </c>
      <c r="P10" s="2" t="n">
        <f aca="false">O10*N10</f>
        <v>14.99063448526</v>
      </c>
      <c r="Q10" s="4"/>
      <c r="R10" s="4"/>
    </row>
    <row r="11" customFormat="false" ht="15.75" hidden="false" customHeight="false" outlineLevel="0" collapsed="false">
      <c r="D11" s="4"/>
      <c r="E11" s="4"/>
      <c r="F11" s="4"/>
      <c r="G11" s="4"/>
      <c r="H11" s="4"/>
      <c r="I11" s="4"/>
      <c r="N11" s="13"/>
      <c r="O11" s="4"/>
      <c r="P11" s="2"/>
      <c r="Q11" s="4"/>
      <c r="R11" s="4"/>
    </row>
    <row r="12" customFormat="false" ht="15" hidden="false" customHeight="false" outlineLevel="0" collapsed="false">
      <c r="A12" s="1" t="s">
        <v>5</v>
      </c>
      <c r="B12" s="5" t="n">
        <v>2.711E-006</v>
      </c>
      <c r="C12" s="0" t="s">
        <v>6</v>
      </c>
      <c r="E12" s="4"/>
      <c r="F12" s="4"/>
      <c r="G12" s="4"/>
      <c r="H12" s="4"/>
      <c r="I12" s="4"/>
      <c r="N12" s="4"/>
      <c r="O12" s="4"/>
      <c r="P12" s="4"/>
      <c r="Q12" s="4"/>
      <c r="R12" s="4"/>
    </row>
    <row r="13" customFormat="false" ht="15" hidden="false" customHeight="false" outlineLevel="0" collapsed="false">
      <c r="E13" s="4"/>
      <c r="F13" s="4"/>
      <c r="G13" s="4"/>
      <c r="H13" s="4"/>
      <c r="I13" s="4"/>
      <c r="N13" s="4"/>
      <c r="O13" s="4"/>
      <c r="P13" s="4"/>
      <c r="Q13" s="4"/>
      <c r="R13" s="4"/>
    </row>
    <row r="14" customFormat="false" ht="15.75" hidden="false" customHeight="false" outlineLevel="0" collapsed="false">
      <c r="A14" s="6" t="s">
        <v>7</v>
      </c>
      <c r="B14" s="6" t="s">
        <v>8</v>
      </c>
      <c r="C14" s="6" t="s">
        <v>9</v>
      </c>
      <c r="D14" s="6" t="s">
        <v>10</v>
      </c>
      <c r="E14" s="4"/>
      <c r="F14" s="4"/>
      <c r="G14" s="4"/>
      <c r="H14" s="4"/>
      <c r="I14" s="4"/>
      <c r="N14" s="13"/>
      <c r="O14" s="4"/>
      <c r="P14" s="4"/>
      <c r="Q14" s="4"/>
      <c r="R14" s="4"/>
    </row>
    <row r="15" customFormat="false" ht="15" hidden="false" customHeight="false" outlineLevel="0" collapsed="false">
      <c r="A15" s="0" t="n">
        <v>1</v>
      </c>
      <c r="B15" s="2" t="n">
        <v>197.56</v>
      </c>
      <c r="C15" s="2" t="n">
        <v>1</v>
      </c>
      <c r="D15" s="2" t="n">
        <f aca="false">B15*$B$2^2*C15</f>
        <v>242011</v>
      </c>
      <c r="E15" s="4"/>
      <c r="F15" s="4"/>
      <c r="G15" s="4"/>
      <c r="H15" s="4"/>
      <c r="I15" s="4"/>
      <c r="N15" s="4" t="n">
        <f aca="false">SQRT(2)</f>
        <v>1.4142135623731</v>
      </c>
      <c r="O15" s="4"/>
      <c r="P15" s="4"/>
      <c r="Q15" s="4" t="n">
        <f aca="false">B15*P2^2*C15</f>
        <v>121004.890380341</v>
      </c>
      <c r="R15" s="4"/>
    </row>
    <row r="16" customFormat="false" ht="15" hidden="false" customHeight="false" outlineLevel="0" collapsed="false">
      <c r="A16" s="0" t="n">
        <v>2</v>
      </c>
      <c r="B16" s="2" t="n">
        <v>197.68</v>
      </c>
      <c r="C16" s="2" t="n">
        <v>2</v>
      </c>
      <c r="D16" s="2" t="n">
        <f aca="false">B16*$B$2^2*C16</f>
        <v>484316</v>
      </c>
      <c r="E16" s="4"/>
      <c r="F16" s="4"/>
      <c r="G16" s="4"/>
      <c r="H16" s="4"/>
      <c r="I16" s="4"/>
      <c r="N16" s="4"/>
      <c r="O16" s="4"/>
      <c r="P16" s="4"/>
      <c r="Q16" s="4" t="n">
        <f aca="false">B16*P2^2*C16</f>
        <v>242156.780020104</v>
      </c>
      <c r="R16" s="4"/>
    </row>
    <row r="17" customFormat="false" ht="15.75" hidden="false" customHeight="false" outlineLevel="0" collapsed="false">
      <c r="A17" s="0" t="n">
        <v>3</v>
      </c>
      <c r="B17" s="2" t="n">
        <v>197.56</v>
      </c>
      <c r="C17" s="2" t="n">
        <v>1</v>
      </c>
      <c r="D17" s="2" t="n">
        <f aca="false">B17*$B$3^2*C17</f>
        <v>231750.2275</v>
      </c>
      <c r="E17" s="4"/>
      <c r="F17" s="4"/>
      <c r="G17" s="4"/>
      <c r="H17" s="4"/>
      <c r="I17" s="4"/>
      <c r="N17" s="4"/>
      <c r="O17" s="4"/>
      <c r="P17" s="13"/>
      <c r="Q17" s="4" t="n">
        <f aca="false">B17*P3^2*C17</f>
        <v>115874.529976971</v>
      </c>
      <c r="R17" s="4"/>
    </row>
    <row r="18" customFormat="false" ht="15" hidden="false" customHeight="false" outlineLevel="0" collapsed="false">
      <c r="A18" s="0" t="n">
        <v>4</v>
      </c>
      <c r="B18" s="2" t="n">
        <v>197.68</v>
      </c>
      <c r="C18" s="2" t="n">
        <v>2</v>
      </c>
      <c r="D18" s="2" t="n">
        <f aca="false">B18*$B$3^2*C18</f>
        <v>463781.99</v>
      </c>
      <c r="E18" s="4"/>
      <c r="F18" s="4"/>
      <c r="G18" s="4"/>
      <c r="H18" s="4"/>
      <c r="I18" s="4"/>
      <c r="N18" s="4"/>
      <c r="O18" s="4"/>
      <c r="P18" s="4"/>
      <c r="Q18" s="4" t="n">
        <f aca="false">B18*P3^2*C18</f>
        <v>231889.826744762</v>
      </c>
      <c r="R18" s="4"/>
    </row>
    <row r="19" customFormat="false" ht="15.75" hidden="false" customHeight="false" outlineLevel="0" collapsed="false">
      <c r="A19" s="0" t="n">
        <v>5</v>
      </c>
      <c r="B19" s="2" t="n">
        <v>197.56</v>
      </c>
      <c r="C19" s="2" t="n">
        <v>1</v>
      </c>
      <c r="D19" s="2" t="n">
        <f aca="false">B19*$B$4^2*C19</f>
        <v>218039.730399091</v>
      </c>
      <c r="E19" s="4"/>
      <c r="F19" s="4"/>
      <c r="G19" s="4"/>
      <c r="H19" s="4"/>
      <c r="I19" s="4"/>
      <c r="N19" s="13"/>
      <c r="O19" s="4"/>
      <c r="P19" s="4"/>
      <c r="Q19" s="4" t="n">
        <f aca="false">B19*P4^2*C19</f>
        <v>109019.315962916</v>
      </c>
      <c r="R19" s="4"/>
    </row>
    <row r="20" customFormat="false" ht="15" hidden="false" customHeight="false" outlineLevel="0" collapsed="false">
      <c r="A20" s="0" t="n">
        <v>6</v>
      </c>
      <c r="B20" s="2" t="n">
        <v>197.68</v>
      </c>
      <c r="C20" s="2" t="n">
        <v>2</v>
      </c>
      <c r="D20" s="2" t="n">
        <f aca="false">B20*$B$4^2*C20</f>
        <v>436344.340000935</v>
      </c>
      <c r="E20" s="4"/>
      <c r="F20" s="4"/>
      <c r="G20" s="4"/>
      <c r="H20" s="4"/>
      <c r="I20" s="4"/>
      <c r="N20" s="4"/>
      <c r="O20" s="4"/>
      <c r="P20" s="4"/>
      <c r="Q20" s="4" t="n">
        <f aca="false">B20*P4^2*C20</f>
        <v>218171.070859984</v>
      </c>
      <c r="R20" s="4"/>
    </row>
    <row r="21" customFormat="false" ht="15" hidden="false" customHeight="false" outlineLevel="0" collapsed="false">
      <c r="A21" s="0" t="n">
        <v>7</v>
      </c>
      <c r="B21" s="2" t="n">
        <v>197.56</v>
      </c>
      <c r="C21" s="2" t="n">
        <v>1</v>
      </c>
      <c r="D21" s="2" t="n">
        <f aca="false">B21*$B$5^2*C21</f>
        <v>201219.149959761</v>
      </c>
      <c r="E21" s="4"/>
      <c r="F21" s="4"/>
      <c r="G21" s="4"/>
      <c r="H21" s="4"/>
      <c r="I21" s="4"/>
      <c r="N21" s="4"/>
      <c r="O21" s="4"/>
      <c r="P21" s="4"/>
      <c r="Q21" s="4" t="n">
        <f aca="false">B21*P5^2*C21</f>
        <v>100609.068113872</v>
      </c>
      <c r="R21" s="4"/>
    </row>
    <row r="22" customFormat="false" ht="15" hidden="false" customHeight="false" outlineLevel="0" collapsed="false">
      <c r="A22" s="0" t="n">
        <v>8</v>
      </c>
      <c r="B22" s="2" t="n">
        <v>197.68</v>
      </c>
      <c r="C22" s="2" t="n">
        <v>2</v>
      </c>
      <c r="D22" s="2" t="n">
        <f aca="false">B22*$B$5^2*C22</f>
        <v>402682.745131054</v>
      </c>
      <c r="E22" s="4"/>
      <c r="F22" s="4"/>
      <c r="G22" s="4"/>
      <c r="H22" s="4"/>
      <c r="I22" s="4"/>
      <c r="N22" s="14"/>
      <c r="O22" s="4"/>
      <c r="P22" s="4"/>
      <c r="Q22" s="4" t="n">
        <f aca="false">B22*P5^2*C22</f>
        <v>201340.358217759</v>
      </c>
      <c r="R22" s="4"/>
    </row>
    <row r="23" customFormat="false" ht="15" hidden="false" customHeight="false" outlineLevel="0" collapsed="false">
      <c r="A23" s="0" t="n">
        <v>9</v>
      </c>
      <c r="B23" s="2" t="n">
        <v>197.56</v>
      </c>
      <c r="C23" s="2" t="n">
        <v>1</v>
      </c>
      <c r="D23" s="2" t="n">
        <f aca="false">B23*$B$6^2*C23</f>
        <v>181720.113516564</v>
      </c>
      <c r="E23" s="4"/>
      <c r="F23" s="4"/>
      <c r="G23" s="4"/>
      <c r="H23" s="4"/>
      <c r="I23" s="4"/>
      <c r="N23" s="4"/>
      <c r="O23" s="4"/>
      <c r="P23" s="4"/>
      <c r="Q23" s="4" t="n">
        <f aca="false">B23*P6^2*C23</f>
        <v>90859.599009859</v>
      </c>
      <c r="R23" s="4"/>
    </row>
    <row r="24" customFormat="false" ht="15" hidden="false" customHeight="false" outlineLevel="0" collapsed="false">
      <c r="A24" s="0" t="n">
        <v>10</v>
      </c>
      <c r="B24" s="2" t="n">
        <v>197.68</v>
      </c>
      <c r="C24" s="2" t="n">
        <v>2</v>
      </c>
      <c r="D24" s="2" t="n">
        <f aca="false">B24*$B$6^2*C24</f>
        <v>363660.984409338</v>
      </c>
      <c r="E24" s="4"/>
      <c r="F24" s="4"/>
      <c r="G24" s="4"/>
      <c r="I24" s="4"/>
      <c r="N24" s="4"/>
      <c r="O24" s="4"/>
      <c r="P24" s="4"/>
      <c r="Q24" s="4" t="n">
        <f aca="false">B24*P6^2*C24</f>
        <v>181829.576151741</v>
      </c>
      <c r="R24" s="4"/>
    </row>
    <row r="25" customFormat="false" ht="15" hidden="false" customHeight="false" outlineLevel="0" collapsed="false">
      <c r="A25" s="0" t="n">
        <v>11</v>
      </c>
      <c r="B25" s="2" t="n">
        <v>197.56</v>
      </c>
      <c r="C25" s="2" t="n">
        <v>1</v>
      </c>
      <c r="D25" s="2" t="n">
        <f aca="false">B25*$B$7^2*C25</f>
        <v>160066.234476122</v>
      </c>
      <c r="E25" s="4"/>
      <c r="F25" s="4"/>
      <c r="G25" s="4"/>
      <c r="H25" s="4"/>
      <c r="I25" s="4"/>
      <c r="N25" s="4"/>
      <c r="O25" s="4"/>
      <c r="P25" s="4"/>
      <c r="Q25" s="4" t="n">
        <f aca="false">B25*P7^2*C25</f>
        <v>80032.714035218</v>
      </c>
      <c r="R25" s="4"/>
    </row>
    <row r="26" customFormat="false" ht="15" hidden="false" customHeight="false" outlineLevel="0" collapsed="false">
      <c r="A26" s="0" t="n">
        <v>12</v>
      </c>
      <c r="B26" s="2" t="n">
        <v>197.68</v>
      </c>
      <c r="C26" s="2" t="n">
        <v>2</v>
      </c>
      <c r="D26" s="2" t="n">
        <f aca="false">B26*$B$7^2*C26</f>
        <v>320326.920745493</v>
      </c>
      <c r="E26" s="4"/>
      <c r="F26" s="4"/>
      <c r="G26" s="4"/>
      <c r="H26" s="4"/>
      <c r="I26" s="4"/>
      <c r="N26" s="4"/>
      <c r="O26" s="4"/>
      <c r="P26" s="4"/>
      <c r="Q26" s="4" t="n">
        <f aca="false">B26*P7^2*C26</f>
        <v>160162.653477241</v>
      </c>
      <c r="R26" s="4"/>
    </row>
    <row r="27" customFormat="false" ht="15.75" hidden="false" customHeight="false" outlineLevel="0" collapsed="false">
      <c r="A27" s="0" t="n">
        <v>13</v>
      </c>
      <c r="B27" s="2" t="n">
        <v>197.56</v>
      </c>
      <c r="C27" s="2" t="n">
        <v>1</v>
      </c>
      <c r="D27" s="2" t="n">
        <f aca="false">B27*$B$8^2*C27</f>
        <v>136873.112317125</v>
      </c>
      <c r="E27" s="4"/>
      <c r="F27" s="4"/>
      <c r="G27" s="4"/>
      <c r="H27" s="4"/>
      <c r="I27" s="4"/>
      <c r="N27" s="4"/>
      <c r="O27" s="13"/>
      <c r="P27" s="4"/>
      <c r="Q27" s="4" t="n">
        <f aca="false">B27*P8^2*C27</f>
        <v>68436.2113786142</v>
      </c>
      <c r="R27" s="4"/>
    </row>
    <row r="28" customFormat="false" ht="15" hidden="false" customHeight="false" outlineLevel="0" collapsed="false">
      <c r="A28" s="0" t="n">
        <v>14</v>
      </c>
      <c r="B28" s="2" t="n">
        <v>197.68</v>
      </c>
      <c r="C28" s="2" t="n">
        <v>2</v>
      </c>
      <c r="D28" s="2" t="n">
        <f aca="false">B28*$B$8^2*C28</f>
        <v>273912.500939959</v>
      </c>
      <c r="E28" s="4"/>
      <c r="F28" s="4"/>
      <c r="G28" s="4"/>
      <c r="H28" s="4"/>
      <c r="I28" s="4"/>
      <c r="N28" s="4"/>
      <c r="O28" s="4"/>
      <c r="P28" s="4"/>
      <c r="Q28" s="4" t="n">
        <f aca="false">B28*P8^2*C28</f>
        <v>136955.560491238</v>
      </c>
      <c r="R28" s="4"/>
    </row>
    <row r="29" customFormat="false" ht="15" hidden="false" customHeight="false" outlineLevel="0" collapsed="false">
      <c r="A29" s="0" t="n">
        <v>15</v>
      </c>
      <c r="B29" s="2" t="n">
        <v>197.56</v>
      </c>
      <c r="C29" s="2" t="n">
        <v>1</v>
      </c>
      <c r="D29" s="2" t="n">
        <f aca="false">B29*$B$9^2*C29</f>
        <v>112848.332590328</v>
      </c>
      <c r="E29" s="4"/>
      <c r="F29" s="4"/>
      <c r="G29" s="4"/>
      <c r="H29" s="4"/>
      <c r="I29" s="4"/>
      <c r="N29" s="4"/>
      <c r="O29" s="4"/>
      <c r="P29" s="4"/>
      <c r="Q29" s="4" t="n">
        <f aca="false">B29*P9^2*C29</f>
        <v>56423.8820330354</v>
      </c>
      <c r="R29" s="4"/>
    </row>
    <row r="30" customFormat="false" ht="15" hidden="false" customHeight="false" outlineLevel="0" collapsed="false">
      <c r="A30" s="0" t="n">
        <v>16</v>
      </c>
      <c r="B30" s="2" t="n">
        <v>197.68</v>
      </c>
      <c r="C30" s="2" t="n">
        <v>2</v>
      </c>
      <c r="D30" s="2" t="n">
        <f aca="false">B30*$B$9^2*C30</f>
        <v>225833.755683904</v>
      </c>
      <c r="E30" s="4"/>
      <c r="F30" s="4"/>
      <c r="G30" s="4"/>
      <c r="H30" s="4"/>
      <c r="I30" s="4"/>
      <c r="N30" s="4"/>
      <c r="O30" s="4"/>
      <c r="P30" s="4"/>
      <c r="Q30" s="4" t="n">
        <f aca="false">B30*P9^2*C30</f>
        <v>112916.308972367</v>
      </c>
      <c r="R30" s="4"/>
    </row>
    <row r="31" customFormat="false" ht="15.75" hidden="false" customHeight="false" outlineLevel="0" collapsed="false">
      <c r="A31" s="0" t="n">
        <v>17</v>
      </c>
      <c r="B31" s="2" t="n">
        <v>197.56</v>
      </c>
      <c r="C31" s="2" t="n">
        <v>1</v>
      </c>
      <c r="D31" s="2" t="n">
        <f aca="false">B31*$B$10^2*C31</f>
        <v>88791.4669185565</v>
      </c>
      <c r="E31" s="4"/>
      <c r="F31" s="4"/>
      <c r="G31" s="4"/>
      <c r="H31" s="4"/>
      <c r="I31" s="4"/>
      <c r="N31" s="13"/>
      <c r="Q31" s="4" t="n">
        <f aca="false">B31*P10^2*C31</f>
        <v>44395.5097957929</v>
      </c>
    </row>
    <row r="32" customFormat="false" ht="15" hidden="false" customHeight="false" outlineLevel="0" collapsed="false">
      <c r="A32" s="0" t="n">
        <v>18</v>
      </c>
      <c r="B32" s="2" t="n">
        <v>197.68</v>
      </c>
      <c r="C32" s="2" t="n">
        <v>2</v>
      </c>
      <c r="D32" s="2" t="n">
        <f aca="false">B32*$B$10^2*C32</f>
        <v>177690.799559225</v>
      </c>
      <c r="E32" s="4"/>
      <c r="F32" s="4"/>
      <c r="G32" s="4"/>
      <c r="H32" s="4"/>
      <c r="I32" s="4"/>
      <c r="Q32" s="4" t="n">
        <f aca="false">B32*P10^2*C32</f>
        <v>88844.9521809307</v>
      </c>
    </row>
    <row r="33" customFormat="false" ht="15" hidden="false" customHeight="false" outlineLevel="0" collapsed="false">
      <c r="E33" s="4"/>
      <c r="F33" s="4"/>
      <c r="G33" s="4"/>
      <c r="H33" s="4"/>
      <c r="I33" s="4"/>
    </row>
    <row r="34" customFormat="false" ht="15.75" hidden="false" customHeight="false" outlineLevel="0" collapsed="false">
      <c r="B34" s="7" t="s">
        <v>11</v>
      </c>
      <c r="C34" s="8" t="n">
        <f aca="false">SUM(D15:D32)</f>
        <v>4721869.40414746</v>
      </c>
      <c r="D34" s="0" t="s">
        <v>12</v>
      </c>
      <c r="E34" s="4"/>
      <c r="F34" s="4"/>
      <c r="G34" s="4"/>
      <c r="H34" s="4"/>
      <c r="I34" s="4"/>
      <c r="Q34" s="0" t="n">
        <f aca="false">SUM(Q15:Q32)</f>
        <v>2360922.80780275</v>
      </c>
    </row>
    <row r="35" customFormat="false" ht="15.75" hidden="false" customHeight="false" outlineLevel="0" collapsed="false">
      <c r="B35" s="7" t="s">
        <v>13</v>
      </c>
      <c r="C35" s="9" t="n">
        <f aca="false">C34*B12</f>
        <v>12.8009879546438</v>
      </c>
      <c r="D35" s="0" t="s">
        <v>14</v>
      </c>
      <c r="E35" s="4"/>
      <c r="F35" s="4"/>
      <c r="G35" s="4"/>
      <c r="H35" s="4"/>
      <c r="I35" s="4"/>
      <c r="Q35" s="15" t="n">
        <f aca="false">Q34*B12</f>
        <v>6.40046173195324</v>
      </c>
    </row>
    <row r="36" customFormat="false" ht="15" hidden="false" customHeight="false" outlineLevel="0" collapsed="false">
      <c r="E36" s="4"/>
      <c r="F36" s="4"/>
      <c r="G36" s="4"/>
      <c r="H36" s="4"/>
      <c r="I36" s="4"/>
    </row>
    <row r="37" customFormat="false" ht="15" hidden="false" customHeight="false" outlineLevel="0" collapsed="false">
      <c r="A37" s="16"/>
      <c r="B37" s="16"/>
      <c r="C37" s="12" t="n">
        <f aca="false">C34/2</f>
        <v>2360934.70207373</v>
      </c>
      <c r="E37" s="4"/>
      <c r="F37" s="4"/>
      <c r="G37" s="4"/>
      <c r="H37" s="4"/>
      <c r="I37" s="4"/>
      <c r="Q37" s="0" t="n">
        <f aca="false">C34-2*Q34</f>
        <v>23.7885419670492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23</v>
      </c>
      <c r="B1" s="0" t="s">
        <v>24</v>
      </c>
      <c r="C1" s="0" t="s">
        <v>25</v>
      </c>
      <c r="D1" s="0" t="s">
        <v>26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</row>
    <row r="3" customFormat="false" ht="13.8" hidden="false" customHeight="false" outlineLevel="0" collapsed="false">
      <c r="A3" s="0" t="n">
        <v>2</v>
      </c>
      <c r="B3" s="0" t="n">
        <v>142.97</v>
      </c>
      <c r="C3" s="0" t="n">
        <v>0</v>
      </c>
      <c r="D3" s="0" t="n">
        <v>0</v>
      </c>
    </row>
    <row r="4" customFormat="false" ht="13.8" hidden="false" customHeight="false" outlineLevel="0" collapsed="false">
      <c r="A4" s="0" t="n">
        <v>3</v>
      </c>
      <c r="B4" s="0" t="n">
        <f aca="false">B3*2</f>
        <v>285.94</v>
      </c>
      <c r="C4" s="0" t="n">
        <v>0</v>
      </c>
      <c r="D4" s="0" t="n">
        <v>0</v>
      </c>
    </row>
    <row r="5" customFormat="false" ht="13.8" hidden="false" customHeight="false" outlineLevel="0" collapsed="false">
      <c r="A5" s="0" t="n">
        <v>4</v>
      </c>
      <c r="B5" s="0" t="n">
        <f aca="false">B3-121.77</f>
        <v>21.2</v>
      </c>
      <c r="C5" s="0" t="n">
        <v>592.67</v>
      </c>
      <c r="D5" s="0" t="n">
        <v>0</v>
      </c>
    </row>
    <row r="6" customFormat="false" ht="13.8" hidden="false" customHeight="false" outlineLevel="0" collapsed="false">
      <c r="A6" s="0" t="n">
        <v>5</v>
      </c>
      <c r="B6" s="0" t="n">
        <v>142.97</v>
      </c>
      <c r="C6" s="0" t="n">
        <v>592.67</v>
      </c>
      <c r="D6" s="0" t="n">
        <v>0</v>
      </c>
    </row>
    <row r="7" customFormat="false" ht="13.8" hidden="false" customHeight="false" outlineLevel="0" collapsed="false">
      <c r="A7" s="0" t="n">
        <v>6</v>
      </c>
      <c r="B7" s="0" t="n">
        <f aca="false">B4-B5</f>
        <v>264.74</v>
      </c>
      <c r="C7" s="0" t="n">
        <v>592.67</v>
      </c>
      <c r="D7" s="0" t="n">
        <v>0</v>
      </c>
    </row>
    <row r="8" customFormat="false" ht="13.8" hidden="false" customHeight="false" outlineLevel="0" collapsed="false">
      <c r="A8" s="0" t="n">
        <v>7</v>
      </c>
      <c r="B8" s="0" t="n">
        <f aca="false">B3-100.56</f>
        <v>42.41</v>
      </c>
      <c r="C8" s="0" t="n">
        <f aca="false">C7*2</f>
        <v>1185.34</v>
      </c>
      <c r="D8" s="0" t="n">
        <v>0</v>
      </c>
    </row>
    <row r="9" customFormat="false" ht="13.8" hidden="false" customHeight="false" outlineLevel="0" collapsed="false">
      <c r="A9" s="0" t="n">
        <v>8</v>
      </c>
      <c r="B9" s="0" t="n">
        <v>142.97</v>
      </c>
      <c r="C9" s="0" t="n">
        <v>1185.34</v>
      </c>
      <c r="D9" s="0" t="n">
        <v>0</v>
      </c>
    </row>
    <row r="10" customFormat="false" ht="13.8" hidden="false" customHeight="false" outlineLevel="0" collapsed="false">
      <c r="A10" s="0" t="n">
        <v>9</v>
      </c>
      <c r="B10" s="0" t="n">
        <f aca="false">B4-B8</f>
        <v>243.53</v>
      </c>
      <c r="C10" s="0" t="n">
        <v>1185.34</v>
      </c>
      <c r="D10" s="0" t="n">
        <v>0</v>
      </c>
    </row>
    <row r="11" customFormat="false" ht="13.8" hidden="false" customHeight="false" outlineLevel="0" collapsed="false">
      <c r="A11" s="0" t="n">
        <v>10</v>
      </c>
      <c r="B11" s="0" t="n">
        <f aca="false">B3-79.36</f>
        <v>63.61</v>
      </c>
      <c r="C11" s="0" t="n">
        <f aca="false">C7*3</f>
        <v>1778.01</v>
      </c>
      <c r="D11" s="0" t="n">
        <v>0</v>
      </c>
    </row>
    <row r="12" customFormat="false" ht="13.8" hidden="false" customHeight="false" outlineLevel="0" collapsed="false">
      <c r="A12" s="0" t="n">
        <v>11</v>
      </c>
      <c r="B12" s="0" t="n">
        <v>142.97</v>
      </c>
      <c r="C12" s="0" t="n">
        <v>1778.01</v>
      </c>
      <c r="D12" s="0" t="n">
        <v>0</v>
      </c>
    </row>
    <row r="13" customFormat="false" ht="13.8" hidden="false" customHeight="false" outlineLevel="0" collapsed="false">
      <c r="A13" s="0" t="n">
        <v>12</v>
      </c>
      <c r="B13" s="0" t="n">
        <f aca="false">B4-B11</f>
        <v>222.33</v>
      </c>
      <c r="C13" s="0" t="n">
        <v>1778.01</v>
      </c>
      <c r="D13" s="0" t="n">
        <v>0</v>
      </c>
    </row>
    <row r="14" customFormat="false" ht="12.8" hidden="false" customHeight="false" outlineLevel="0" collapsed="false">
      <c r="A14" s="0" t="s">
        <v>27</v>
      </c>
    </row>
    <row r="15" customFormat="false" ht="13.8" hidden="false" customHeight="false" outlineLevel="0" collapsed="false">
      <c r="A15" s="0" t="n">
        <v>1</v>
      </c>
      <c r="B15" s="0" t="n">
        <v>0</v>
      </c>
      <c r="C15" s="0" t="n">
        <v>0</v>
      </c>
      <c r="D15" s="0" t="n">
        <v>0</v>
      </c>
    </row>
    <row r="16" customFormat="false" ht="13.8" hidden="false" customHeight="false" outlineLevel="0" collapsed="false">
      <c r="A16" s="0" t="n">
        <v>2</v>
      </c>
      <c r="B16" s="0" t="n">
        <v>142.97</v>
      </c>
      <c r="C16" s="0" t="n">
        <v>0</v>
      </c>
      <c r="D16" s="0" t="n">
        <v>0</v>
      </c>
    </row>
    <row r="17" customFormat="false" ht="13.8" hidden="false" customHeight="false" outlineLevel="0" collapsed="false">
      <c r="A17" s="0" t="n">
        <v>3</v>
      </c>
      <c r="B17" s="0" t="n">
        <f aca="false">B16*2</f>
        <v>285.94</v>
      </c>
      <c r="C17" s="0" t="n">
        <v>0</v>
      </c>
      <c r="D17" s="0" t="n">
        <v>0</v>
      </c>
    </row>
    <row r="18" customFormat="false" ht="13.8" hidden="false" customHeight="false" outlineLevel="0" collapsed="false">
      <c r="A18" s="0" t="n">
        <v>4</v>
      </c>
      <c r="B18" s="0" t="n">
        <f aca="false">B24/3</f>
        <v>7.06666666666667</v>
      </c>
      <c r="C18" s="0" t="n">
        <v>197.56</v>
      </c>
      <c r="D18" s="0" t="n">
        <v>0</v>
      </c>
      <c r="F18" s="0" t="n">
        <f aca="false">C24-C20</f>
        <v>395.11</v>
      </c>
    </row>
    <row r="19" customFormat="false" ht="13.8" hidden="false" customHeight="false" outlineLevel="0" collapsed="false">
      <c r="A19" s="0" t="n">
        <v>5</v>
      </c>
      <c r="B19" s="0" t="n">
        <v>142.97</v>
      </c>
      <c r="C19" s="0" t="n">
        <v>197.56</v>
      </c>
      <c r="D19" s="0" t="n">
        <v>0</v>
      </c>
    </row>
    <row r="20" customFormat="false" ht="13.8" hidden="false" customHeight="false" outlineLevel="0" collapsed="false">
      <c r="A20" s="0" t="n">
        <v>6</v>
      </c>
      <c r="B20" s="0" t="n">
        <f aca="false">B17-B18</f>
        <v>278.873333333333</v>
      </c>
      <c r="C20" s="0" t="n">
        <v>197.56</v>
      </c>
      <c r="D20" s="0" t="n">
        <v>0</v>
      </c>
      <c r="F20" s="0" t="n">
        <f aca="false">C24-C21</f>
        <v>197.55</v>
      </c>
    </row>
    <row r="21" customFormat="false" ht="13.8" hidden="false" customHeight="false" outlineLevel="0" collapsed="false">
      <c r="A21" s="0" t="n">
        <v>7</v>
      </c>
      <c r="B21" s="0" t="n">
        <f aca="false">B18*2</f>
        <v>14.1333333333333</v>
      </c>
      <c r="C21" s="0" t="n">
        <f aca="false">C20*2</f>
        <v>395.12</v>
      </c>
      <c r="D21" s="0" t="n">
        <v>0</v>
      </c>
    </row>
    <row r="22" customFormat="false" ht="13.8" hidden="false" customHeight="false" outlineLevel="0" collapsed="false">
      <c r="A22" s="0" t="n">
        <v>8</v>
      </c>
      <c r="B22" s="0" t="n">
        <v>142.97</v>
      </c>
      <c r="C22" s="0" t="n">
        <v>395.12</v>
      </c>
      <c r="D22" s="0" t="n">
        <v>0</v>
      </c>
    </row>
    <row r="23" customFormat="false" ht="13.8" hidden="false" customHeight="false" outlineLevel="0" collapsed="false">
      <c r="A23" s="0" t="n">
        <v>9</v>
      </c>
      <c r="B23" s="0" t="n">
        <f aca="false">B17-B21</f>
        <v>271.806666666667</v>
      </c>
      <c r="C23" s="0" t="n">
        <v>395.12</v>
      </c>
      <c r="D23" s="0" t="n">
        <v>0</v>
      </c>
      <c r="F23" s="0" t="n">
        <f aca="false">C20*3</f>
        <v>592.68</v>
      </c>
    </row>
    <row r="24" customFormat="false" ht="13.8" hidden="false" customHeight="false" outlineLevel="0" collapsed="false">
      <c r="A24" s="0" t="n">
        <v>10</v>
      </c>
      <c r="B24" s="0" t="n">
        <v>21.2</v>
      </c>
      <c r="C24" s="0" t="n">
        <v>592.67</v>
      </c>
      <c r="D24" s="0" t="n">
        <v>0</v>
      </c>
    </row>
    <row r="25" customFormat="false" ht="13.8" hidden="false" customHeight="false" outlineLevel="0" collapsed="false">
      <c r="A25" s="0" t="n">
        <v>11</v>
      </c>
      <c r="B25" s="0" t="n">
        <v>142.97</v>
      </c>
      <c r="C25" s="0" t="n">
        <v>592.67</v>
      </c>
      <c r="D25" s="0" t="n">
        <v>0</v>
      </c>
    </row>
    <row r="26" customFormat="false" ht="13.8" hidden="false" customHeight="false" outlineLevel="0" collapsed="false">
      <c r="A26" s="0" t="n">
        <v>12</v>
      </c>
      <c r="B26" s="0" t="n">
        <v>264.74</v>
      </c>
      <c r="C26" s="0" t="n">
        <v>592.67</v>
      </c>
      <c r="D26" s="0" t="n">
        <v>0</v>
      </c>
    </row>
    <row r="27" customFormat="false" ht="13.8" hidden="false" customHeight="false" outlineLevel="0" collapsed="false">
      <c r="A27" s="0" t="n">
        <v>13</v>
      </c>
      <c r="B27" s="0" t="n">
        <f aca="false">B18*4</f>
        <v>28.2666666666667</v>
      </c>
      <c r="C27" s="0" t="n">
        <f aca="false">C18*4</f>
        <v>790.24</v>
      </c>
      <c r="D27" s="0" t="n">
        <v>0</v>
      </c>
    </row>
    <row r="28" customFormat="false" ht="13.8" hidden="false" customHeight="false" outlineLevel="0" collapsed="false">
      <c r="A28" s="0" t="n">
        <v>14</v>
      </c>
      <c r="B28" s="0" t="n">
        <v>142.97</v>
      </c>
      <c r="C28" s="0" t="n">
        <v>790.24</v>
      </c>
      <c r="D28" s="0" t="n">
        <v>0</v>
      </c>
    </row>
    <row r="29" customFormat="false" ht="13.8" hidden="false" customHeight="false" outlineLevel="0" collapsed="false">
      <c r="A29" s="0" t="n">
        <v>15</v>
      </c>
      <c r="B29" s="0" t="n">
        <f aca="false">B17-B27</f>
        <v>257.673333333333</v>
      </c>
      <c r="C29" s="0" t="n">
        <v>790.24</v>
      </c>
      <c r="D29" s="0" t="n">
        <v>0</v>
      </c>
    </row>
    <row r="30" customFormat="false" ht="13.8" hidden="false" customHeight="false" outlineLevel="0" collapsed="false">
      <c r="A30" s="0" t="n">
        <v>16</v>
      </c>
      <c r="B30" s="0" t="n">
        <f aca="false">B18*5</f>
        <v>35.3333333333333</v>
      </c>
      <c r="C30" s="0" t="n">
        <f aca="false">C18*5</f>
        <v>987.8</v>
      </c>
      <c r="D30" s="0" t="n">
        <v>0</v>
      </c>
    </row>
    <row r="31" customFormat="false" ht="13.8" hidden="false" customHeight="false" outlineLevel="0" collapsed="false">
      <c r="A31" s="0" t="n">
        <v>17</v>
      </c>
      <c r="B31" s="0" t="n">
        <v>142.97</v>
      </c>
      <c r="C31" s="0" t="n">
        <v>987.8</v>
      </c>
      <c r="D31" s="0" t="n">
        <v>0</v>
      </c>
      <c r="F31" s="0" t="n">
        <f aca="false">B18*6</f>
        <v>42.4</v>
      </c>
    </row>
    <row r="32" customFormat="false" ht="13.8" hidden="false" customHeight="false" outlineLevel="0" collapsed="false">
      <c r="A32" s="0" t="n">
        <v>18</v>
      </c>
      <c r="B32" s="0" t="n">
        <f aca="false">B17-B30</f>
        <v>250.606666666667</v>
      </c>
      <c r="C32" s="0" t="n">
        <v>987.8</v>
      </c>
      <c r="D32" s="0" t="n">
        <v>0</v>
      </c>
    </row>
    <row r="33" customFormat="false" ht="13.8" hidden="false" customHeight="false" outlineLevel="0" collapsed="false">
      <c r="A33" s="0" t="n">
        <v>19</v>
      </c>
      <c r="B33" s="0" t="n">
        <v>42.41</v>
      </c>
      <c r="C33" s="0" t="n">
        <f aca="false">C18*6</f>
        <v>1185.36</v>
      </c>
      <c r="D33" s="0" t="n">
        <v>0</v>
      </c>
    </row>
    <row r="34" customFormat="false" ht="13.8" hidden="false" customHeight="false" outlineLevel="0" collapsed="false">
      <c r="A34" s="0" t="n">
        <v>20</v>
      </c>
      <c r="B34" s="0" t="n">
        <v>142.97</v>
      </c>
      <c r="C34" s="0" t="n">
        <v>118534</v>
      </c>
      <c r="D34" s="0" t="n">
        <v>0</v>
      </c>
    </row>
    <row r="35" customFormat="false" ht="13.8" hidden="false" customHeight="false" outlineLevel="0" collapsed="false">
      <c r="A35" s="0" t="n">
        <v>21</v>
      </c>
      <c r="B35" s="0" t="n">
        <v>243.53</v>
      </c>
      <c r="C35" s="0" t="n">
        <v>1185.34</v>
      </c>
      <c r="D35" s="0" t="n">
        <v>0</v>
      </c>
    </row>
    <row r="36" customFormat="false" ht="13.8" hidden="false" customHeight="false" outlineLevel="0" collapsed="false">
      <c r="A36" s="0" t="n">
        <v>22</v>
      </c>
      <c r="B36" s="0" t="n">
        <f aca="false">B18*7</f>
        <v>49.4666666666667</v>
      </c>
      <c r="C36" s="0" t="n">
        <f aca="false">C18*7</f>
        <v>1382.92</v>
      </c>
      <c r="D36" s="0" t="n">
        <v>0</v>
      </c>
      <c r="F36" s="0" t="n">
        <f aca="false">B17-B33</f>
        <v>243.53</v>
      </c>
    </row>
    <row r="37" customFormat="false" ht="13.8" hidden="false" customHeight="false" outlineLevel="0" collapsed="false">
      <c r="A37" s="0" t="n">
        <v>23</v>
      </c>
      <c r="B37" s="0" t="n">
        <v>142.97</v>
      </c>
      <c r="C37" s="0" t="n">
        <v>1382.92</v>
      </c>
      <c r="D37" s="0" t="n">
        <v>0</v>
      </c>
    </row>
    <row r="38" customFormat="false" ht="13.8" hidden="false" customHeight="false" outlineLevel="0" collapsed="false">
      <c r="A38" s="0" t="n">
        <v>24</v>
      </c>
      <c r="B38" s="0" t="n">
        <f aca="false">B17-B36</f>
        <v>236.473333333333</v>
      </c>
      <c r="C38" s="0" t="n">
        <v>1382.92</v>
      </c>
      <c r="D38" s="0" t="n">
        <v>0</v>
      </c>
    </row>
    <row r="39" customFormat="false" ht="13.8" hidden="false" customHeight="false" outlineLevel="0" collapsed="false">
      <c r="A39" s="0" t="n">
        <v>25</v>
      </c>
      <c r="B39" s="0" t="n">
        <f aca="false">B18*8</f>
        <v>56.5333333333333</v>
      </c>
      <c r="C39" s="0" t="n">
        <f aca="false">C18*8</f>
        <v>1580.48</v>
      </c>
      <c r="D39" s="0" t="n">
        <v>0</v>
      </c>
    </row>
    <row r="40" customFormat="false" ht="13.8" hidden="false" customHeight="false" outlineLevel="0" collapsed="false">
      <c r="A40" s="0" t="n">
        <v>26</v>
      </c>
      <c r="B40" s="0" t="n">
        <v>142.97</v>
      </c>
      <c r="C40" s="0" t="n">
        <v>1580.48</v>
      </c>
      <c r="D40" s="0" t="n">
        <v>0</v>
      </c>
    </row>
    <row r="41" customFormat="false" ht="13.8" hidden="false" customHeight="false" outlineLevel="0" collapsed="false">
      <c r="A41" s="0" t="n">
        <v>27</v>
      </c>
      <c r="B41" s="0" t="n">
        <f aca="false">B17-B39</f>
        <v>229.406666666667</v>
      </c>
      <c r="C41" s="0" t="n">
        <v>1580.48</v>
      </c>
      <c r="D41" s="0" t="n">
        <v>0</v>
      </c>
      <c r="F41" s="0" t="n">
        <f aca="false">F20*9</f>
        <v>1777.95</v>
      </c>
    </row>
    <row r="42" customFormat="false" ht="13.8" hidden="false" customHeight="false" outlineLevel="0" collapsed="false">
      <c r="A42" s="0" t="n">
        <v>28</v>
      </c>
      <c r="B42" s="0" t="n">
        <v>63.61</v>
      </c>
      <c r="C42" s="0" t="n">
        <v>1778.01</v>
      </c>
      <c r="D42" s="0" t="n">
        <v>0</v>
      </c>
    </row>
    <row r="43" customFormat="false" ht="13.8" hidden="false" customHeight="false" outlineLevel="0" collapsed="false">
      <c r="A43" s="0" t="n">
        <v>29</v>
      </c>
      <c r="B43" s="0" t="n">
        <v>142.97</v>
      </c>
      <c r="C43" s="0" t="n">
        <v>1778.01</v>
      </c>
      <c r="D43" s="0" t="n">
        <v>0</v>
      </c>
    </row>
    <row r="44" customFormat="false" ht="13.8" hidden="false" customHeight="false" outlineLevel="0" collapsed="false">
      <c r="A44" s="0" t="n">
        <v>30</v>
      </c>
      <c r="B44" s="0" t="n">
        <v>222.33</v>
      </c>
      <c r="C44" s="0" t="n">
        <v>1778.01</v>
      </c>
      <c r="D4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2016-02-29T17:45:47Z</dcterms:created>
  <dc:creator>ado</dc:creator>
  <dc:description/>
  <dc:language>en-US</dc:language>
  <cp:lastModifiedBy/>
  <dcterms:modified xsi:type="dcterms:W3CDTF">2018-02-11T13:25:13Z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