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ANA\LIRA INTERNATIONAL\Bill\"/>
    </mc:Choice>
  </mc:AlternateContent>
  <xr:revisionPtr revIDLastSave="0" documentId="13_ncr:1_{D2FEA85A-FBF0-4422-9C26-57B6BDCF57F4}" xr6:coauthVersionLast="47" xr6:coauthVersionMax="47" xr10:uidLastSave="{00000000-0000-0000-0000-000000000000}"/>
  <bookViews>
    <workbookView xWindow="-120" yWindow="-120" windowWidth="24240" windowHeight="13140" firstSheet="20" activeTab="26" xr2:uid="{FE7576F5-3837-475A-8098-A53DF8CE2FE5}"/>
  </bookViews>
  <sheets>
    <sheet name="01-07-2022 64" sheetId="2" r:id="rId1"/>
    <sheet name="02-07-2022 65" sheetId="3" r:id="rId2"/>
    <sheet name="03-07-2022 66" sheetId="4" r:id="rId3"/>
    <sheet name="04-07-2022 67" sheetId="5" r:id="rId4"/>
    <sheet name="05-07-2022 68" sheetId="6" r:id="rId5"/>
    <sheet name="06-07-2022 69" sheetId="7" r:id="rId6"/>
    <sheet name="10-07-2022 70" sheetId="8" r:id="rId7"/>
    <sheet name="11-07-2022 71" sheetId="9" r:id="rId8"/>
    <sheet name="12-07-2022 72" sheetId="10" r:id="rId9"/>
    <sheet name="13-07-2022 73" sheetId="11" r:id="rId10"/>
    <sheet name="14-07-2022 74" sheetId="12" r:id="rId11"/>
    <sheet name="15-07-2022 75" sheetId="13" r:id="rId12"/>
    <sheet name="16-07-2022 76" sheetId="14" r:id="rId13"/>
    <sheet name="17-07-2022 77" sheetId="15" r:id="rId14"/>
    <sheet name="18-07-2022 78" sheetId="16" r:id="rId15"/>
    <sheet name="19-07-2022 79" sheetId="17" r:id="rId16"/>
    <sheet name="21-07-2022 80" sheetId="18" r:id="rId17"/>
    <sheet name="22-07-2022 81" sheetId="19" r:id="rId18"/>
    <sheet name="23-07-2022 82" sheetId="20" r:id="rId19"/>
    <sheet name="24-07-2022 83" sheetId="21" r:id="rId20"/>
    <sheet name="25-07-2022 84" sheetId="22" r:id="rId21"/>
    <sheet name="26-07-2022 85" sheetId="23" r:id="rId22"/>
    <sheet name="27-07-2022 86" sheetId="24" r:id="rId23"/>
    <sheet name="28-07-2022 87" sheetId="25" r:id="rId24"/>
    <sheet name="29-07-2022 88" sheetId="26" r:id="rId25"/>
    <sheet name="30-07-2022 89" sheetId="27" r:id="rId26"/>
    <sheet name="31-07-2022 90" sheetId="28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" i="28" l="1"/>
  <c r="G22" i="28"/>
  <c r="G11" i="28"/>
  <c r="G12" i="28"/>
  <c r="G13" i="28"/>
  <c r="G14" i="28"/>
  <c r="G15" i="28"/>
  <c r="G19" i="28"/>
  <c r="E16" i="28"/>
  <c r="G10" i="28"/>
  <c r="G11" i="27"/>
  <c r="G12" i="27"/>
  <c r="G13" i="27"/>
  <c r="G15" i="27"/>
  <c r="G16" i="27"/>
  <c r="G10" i="27"/>
  <c r="G21" i="27"/>
  <c r="E18" i="27"/>
  <c r="G19" i="26"/>
  <c r="G13" i="26"/>
  <c r="G14" i="26"/>
  <c r="G15" i="26"/>
  <c r="E16" i="26"/>
  <c r="G12" i="26"/>
  <c r="G10" i="26"/>
  <c r="G24" i="25"/>
  <c r="G11" i="25"/>
  <c r="G12" i="25"/>
  <c r="G13" i="25"/>
  <c r="G15" i="25"/>
  <c r="G16" i="25"/>
  <c r="G17" i="25"/>
  <c r="G18" i="25"/>
  <c r="G19" i="25"/>
  <c r="G20" i="25"/>
  <c r="E21" i="25"/>
  <c r="G10" i="25"/>
  <c r="G23" i="24"/>
  <c r="G23" i="23"/>
  <c r="G11" i="24"/>
  <c r="G12" i="24"/>
  <c r="G14" i="24"/>
  <c r="G20" i="24"/>
  <c r="E16" i="24"/>
  <c r="G10" i="24"/>
  <c r="G19" i="23"/>
  <c r="G11" i="23"/>
  <c r="G12" i="23"/>
  <c r="G13" i="23"/>
  <c r="G15" i="23"/>
  <c r="G20" i="23"/>
  <c r="E16" i="23"/>
  <c r="G10" i="23"/>
  <c r="G11" i="22"/>
  <c r="G12" i="22"/>
  <c r="G13" i="22"/>
  <c r="G17" i="22"/>
  <c r="G20" i="21"/>
  <c r="G10" i="22"/>
  <c r="G14" i="22" s="1"/>
  <c r="G16" i="22" s="1"/>
  <c r="E14" i="22"/>
  <c r="G17" i="21"/>
  <c r="G11" i="21"/>
  <c r="G12" i="21"/>
  <c r="G13" i="21"/>
  <c r="E14" i="21"/>
  <c r="G10" i="21"/>
  <c r="G14" i="21" s="1"/>
  <c r="G16" i="21" s="1"/>
  <c r="G16" i="28" l="1"/>
  <c r="G18" i="28" s="1"/>
  <c r="G20" i="28" s="1"/>
  <c r="G18" i="27"/>
  <c r="G20" i="27" s="1"/>
  <c r="G22" i="27" s="1"/>
  <c r="G24" i="27" s="1"/>
  <c r="G16" i="26"/>
  <c r="G18" i="26" s="1"/>
  <c r="G20" i="26" s="1"/>
  <c r="G22" i="26" s="1"/>
  <c r="G21" i="25"/>
  <c r="G16" i="24"/>
  <c r="G19" i="24" s="1"/>
  <c r="G21" i="24" s="1"/>
  <c r="G16" i="23"/>
  <c r="G21" i="23" s="1"/>
  <c r="G18" i="22"/>
  <c r="G18" i="21"/>
  <c r="G23" i="25" l="1"/>
  <c r="G25" i="25" s="1"/>
  <c r="G18" i="20"/>
  <c r="G11" i="20"/>
  <c r="G12" i="20"/>
  <c r="G13" i="20"/>
  <c r="G14" i="20"/>
  <c r="E15" i="20"/>
  <c r="G10" i="20"/>
  <c r="G23" i="19"/>
  <c r="G20" i="19"/>
  <c r="G14" i="19"/>
  <c r="G16" i="19"/>
  <c r="E17" i="19"/>
  <c r="G15" i="19"/>
  <c r="G13" i="19"/>
  <c r="G12" i="19"/>
  <c r="G11" i="19"/>
  <c r="G10" i="19"/>
  <c r="G23" i="18"/>
  <c r="G20" i="18"/>
  <c r="G11" i="18"/>
  <c r="G12" i="18"/>
  <c r="G13" i="18"/>
  <c r="G14" i="18"/>
  <c r="G15" i="18"/>
  <c r="G16" i="18"/>
  <c r="G10" i="18"/>
  <c r="E17" i="18"/>
  <c r="G17" i="17"/>
  <c r="G21" i="16"/>
  <c r="E14" i="17"/>
  <c r="G13" i="17"/>
  <c r="G12" i="17"/>
  <c r="G11" i="17"/>
  <c r="G10" i="17"/>
  <c r="G18" i="16"/>
  <c r="G11" i="16"/>
  <c r="G12" i="16"/>
  <c r="G13" i="16"/>
  <c r="G14" i="16"/>
  <c r="G10" i="16"/>
  <c r="E15" i="16"/>
  <c r="G19" i="15"/>
  <c r="G10" i="15"/>
  <c r="G11" i="15"/>
  <c r="G12" i="15"/>
  <c r="G14" i="15"/>
  <c r="E16" i="15"/>
  <c r="G20" i="14"/>
  <c r="G10" i="14"/>
  <c r="G11" i="14"/>
  <c r="G12" i="14"/>
  <c r="G13" i="14"/>
  <c r="G14" i="14"/>
  <c r="G15" i="14"/>
  <c r="E17" i="14"/>
  <c r="G16" i="14"/>
  <c r="G10" i="12"/>
  <c r="G11" i="12"/>
  <c r="G13" i="12"/>
  <c r="G14" i="12"/>
  <c r="G16" i="12" s="1"/>
  <c r="G18" i="12" s="1"/>
  <c r="G20" i="12" s="1"/>
  <c r="G22" i="12" s="1"/>
  <c r="G15" i="12"/>
  <c r="G19" i="12"/>
  <c r="G12" i="13"/>
  <c r="E15" i="13"/>
  <c r="G14" i="13"/>
  <c r="G13" i="13"/>
  <c r="G11" i="13"/>
  <c r="E16" i="12"/>
  <c r="G11" i="11"/>
  <c r="G12" i="11"/>
  <c r="G13" i="11"/>
  <c r="G14" i="11"/>
  <c r="G15" i="11"/>
  <c r="G19" i="11"/>
  <c r="E16" i="11"/>
  <c r="G10" i="11"/>
  <c r="G26" i="10"/>
  <c r="G22" i="10"/>
  <c r="G14" i="10"/>
  <c r="G16" i="10"/>
  <c r="G17" i="10"/>
  <c r="E19" i="10"/>
  <c r="I18" i="10"/>
  <c r="G13" i="10"/>
  <c r="G12" i="10"/>
  <c r="G11" i="10"/>
  <c r="G10" i="10"/>
  <c r="G19" i="9"/>
  <c r="G11" i="9"/>
  <c r="G12" i="9"/>
  <c r="G13" i="9"/>
  <c r="G14" i="9"/>
  <c r="G15" i="9"/>
  <c r="G21" i="8"/>
  <c r="E16" i="9"/>
  <c r="I15" i="9"/>
  <c r="G10" i="9"/>
  <c r="G16" i="9" s="1"/>
  <c r="G18" i="9" s="1"/>
  <c r="G17" i="8"/>
  <c r="I13" i="8"/>
  <c r="E14" i="8"/>
  <c r="G12" i="8"/>
  <c r="G11" i="8"/>
  <c r="G10" i="8"/>
  <c r="G21" i="7"/>
  <c r="G11" i="7"/>
  <c r="G17" i="7"/>
  <c r="G10" i="7"/>
  <c r="E14" i="7"/>
  <c r="G13" i="7"/>
  <c r="G12" i="7"/>
  <c r="G23" i="6"/>
  <c r="G20" i="6"/>
  <c r="E17" i="6"/>
  <c r="G15" i="6"/>
  <c r="G13" i="6"/>
  <c r="G12" i="6"/>
  <c r="G10" i="6"/>
  <c r="R24" i="5"/>
  <c r="S22" i="5"/>
  <c r="T20" i="5"/>
  <c r="S20" i="5"/>
  <c r="Q21" i="5"/>
  <c r="Q20" i="5"/>
  <c r="N21" i="5"/>
  <c r="G15" i="20" l="1"/>
  <c r="G17" i="20" s="1"/>
  <c r="G19" i="20" s="1"/>
  <c r="G21" i="20" s="1"/>
  <c r="G17" i="19"/>
  <c r="G19" i="19" s="1"/>
  <c r="G21" i="19" s="1"/>
  <c r="G17" i="18"/>
  <c r="G19" i="18" s="1"/>
  <c r="G21" i="18" s="1"/>
  <c r="G14" i="17"/>
  <c r="G16" i="17" s="1"/>
  <c r="G18" i="17" s="1"/>
  <c r="G15" i="16"/>
  <c r="G17" i="16" s="1"/>
  <c r="G19" i="16" s="1"/>
  <c r="G16" i="15"/>
  <c r="G18" i="15"/>
  <c r="G20" i="15" s="1"/>
  <c r="G23" i="15" s="1"/>
  <c r="G17" i="14"/>
  <c r="G19" i="14" s="1"/>
  <c r="G21" i="14" s="1"/>
  <c r="G15" i="13"/>
  <c r="G17" i="13" s="1"/>
  <c r="G16" i="11"/>
  <c r="G18" i="11" s="1"/>
  <c r="G20" i="11" s="1"/>
  <c r="G22" i="11" s="1"/>
  <c r="G19" i="10"/>
  <c r="G21" i="10" s="1"/>
  <c r="G23" i="10" s="1"/>
  <c r="G20" i="9"/>
  <c r="G14" i="8"/>
  <c r="G16" i="8" s="1"/>
  <c r="G18" i="8" s="1"/>
  <c r="G14" i="7"/>
  <c r="G16" i="7" s="1"/>
  <c r="G18" i="7" s="1"/>
  <c r="G17" i="6"/>
  <c r="G19" i="6" s="1"/>
  <c r="G21" i="6" s="1"/>
  <c r="G25" i="5"/>
  <c r="G22" i="5"/>
  <c r="G15" i="5"/>
  <c r="G16" i="5"/>
  <c r="G17" i="5"/>
  <c r="E19" i="5"/>
  <c r="G13" i="5"/>
  <c r="G12" i="5"/>
  <c r="G11" i="5"/>
  <c r="G10" i="5"/>
  <c r="G10" i="4"/>
  <c r="G11" i="4"/>
  <c r="G19" i="4"/>
  <c r="G20" i="3"/>
  <c r="N21" i="4"/>
  <c r="E16" i="4"/>
  <c r="G15" i="4"/>
  <c r="G14" i="4"/>
  <c r="G12" i="4"/>
  <c r="G13" i="4"/>
  <c r="G11" i="3"/>
  <c r="G14" i="3"/>
  <c r="N22" i="3"/>
  <c r="E17" i="3"/>
  <c r="G15" i="3"/>
  <c r="G12" i="3"/>
  <c r="G23" i="2"/>
  <c r="G18" i="13" l="1"/>
  <c r="G19" i="13" s="1"/>
  <c r="G19" i="5"/>
  <c r="G21" i="5" s="1"/>
  <c r="G23" i="5" s="1"/>
  <c r="G16" i="4"/>
  <c r="G18" i="4" s="1"/>
  <c r="G20" i="4" s="1"/>
  <c r="G17" i="3"/>
  <c r="G19" i="3" s="1"/>
  <c r="G21" i="3" s="1"/>
  <c r="G23" i="3" s="1"/>
  <c r="N24" i="2"/>
  <c r="M22" i="2"/>
  <c r="E17" i="2"/>
  <c r="G16" i="2"/>
  <c r="G15" i="2"/>
  <c r="G12" i="2"/>
  <c r="G10" i="2"/>
  <c r="G14" i="2"/>
  <c r="G13" i="2"/>
  <c r="G17" i="2" l="1"/>
  <c r="G19" i="2" s="1"/>
  <c r="G21" i="2" s="1"/>
</calcChain>
</file>

<file path=xl/sharedStrings.xml><?xml version="1.0" encoding="utf-8"?>
<sst xmlns="http://schemas.openxmlformats.org/spreadsheetml/2006/main" count="774" uniqueCount="150">
  <si>
    <t>TVM-BAH</t>
  </si>
  <si>
    <t>LIRA INTERNATIONAL</t>
  </si>
  <si>
    <t>DELICIOUS FOOD EXPORTS (THUCKALAY)</t>
  </si>
  <si>
    <t>Labour</t>
  </si>
  <si>
    <t>PACKING SPOT</t>
  </si>
  <si>
    <t>THUCKALAY</t>
  </si>
  <si>
    <t>ALBERT</t>
  </si>
  <si>
    <t>EDWIN</t>
  </si>
  <si>
    <t>SL/NO</t>
  </si>
  <si>
    <t>ITEMS</t>
  </si>
  <si>
    <t>QTY</t>
  </si>
  <si>
    <t xml:space="preserve">PACKING </t>
  </si>
  <si>
    <t>WEIGHT</t>
  </si>
  <si>
    <t>GOOSBERRY</t>
  </si>
  <si>
    <t>PINEAPPLE</t>
  </si>
  <si>
    <t>RK</t>
  </si>
  <si>
    <t>YB</t>
  </si>
  <si>
    <t>TOTAL</t>
  </si>
  <si>
    <t>Price Per kg</t>
  </si>
  <si>
    <t>BALANCE AMOUNT</t>
  </si>
  <si>
    <t>01/07/2022 Friday</t>
  </si>
  <si>
    <t>BILL: 63</t>
  </si>
  <si>
    <t>30/06/2022 BILL BALANCE</t>
  </si>
  <si>
    <t>PAPAYA</t>
  </si>
  <si>
    <t>JACK FRUIR</t>
  </si>
  <si>
    <t>01/07/2022 CREDIT AMOUNT</t>
  </si>
  <si>
    <t>02/07/2022 Saturday</t>
  </si>
  <si>
    <t>BILL: 64</t>
  </si>
  <si>
    <t>01/07/2022 BILL BALANCE</t>
  </si>
  <si>
    <t>JACK FRUIT</t>
  </si>
  <si>
    <t>RK KULA</t>
  </si>
  <si>
    <t>SMALL ONION</t>
  </si>
  <si>
    <t>YB KULA</t>
  </si>
  <si>
    <t>03/07/2022 Sunday</t>
  </si>
  <si>
    <t>RP</t>
  </si>
  <si>
    <t>DRUMSTICK</t>
  </si>
  <si>
    <t>BILL: 65</t>
  </si>
  <si>
    <t>02/07/2022 BILL BALANCE</t>
  </si>
  <si>
    <t>02/07/2022 CREDIT AMOUNT</t>
  </si>
  <si>
    <t>04/07/2022 Monday</t>
  </si>
  <si>
    <t>BILL: 66</t>
  </si>
  <si>
    <t>03/07/2022 BILL BALANCE</t>
  </si>
  <si>
    <t>04/07/2022 CREDIT AMOUNT</t>
  </si>
  <si>
    <t>05/07/2022 Tuesday</t>
  </si>
  <si>
    <t>BILL: 67</t>
  </si>
  <si>
    <t>04/07/2022 BILL BALANCE</t>
  </si>
  <si>
    <t>05/07/2022 CREDIT AMOUNT</t>
  </si>
  <si>
    <t>06/07/2022 Wednesday</t>
  </si>
  <si>
    <t>G.MANGO</t>
  </si>
  <si>
    <t>BILL: 68</t>
  </si>
  <si>
    <t>05/07/2022 BILL BALANCE</t>
  </si>
  <si>
    <t>06/07/2022 CREDIT AMOUNT</t>
  </si>
  <si>
    <t>08/07/2022 CREDIT AMOUNT</t>
  </si>
  <si>
    <t>10/07/2022 Sunday</t>
  </si>
  <si>
    <t>BILL: 69</t>
  </si>
  <si>
    <t>06/07/2022 BILL BALANCE</t>
  </si>
  <si>
    <t>11/07/2022 Monday</t>
  </si>
  <si>
    <t xml:space="preserve">DRUMSTICK DAMAGE </t>
  </si>
  <si>
    <t>22.5 KG</t>
  </si>
  <si>
    <t>D.STICK</t>
  </si>
  <si>
    <t>PT</t>
  </si>
  <si>
    <t>BILL: 70</t>
  </si>
  <si>
    <t>10/07/2022 BILL BALANCE</t>
  </si>
  <si>
    <t>10/07/2022 CREDITED AMOUNT</t>
  </si>
  <si>
    <t>12/07/2022 Tuesday</t>
  </si>
  <si>
    <t>BILL: 71</t>
  </si>
  <si>
    <t>11/07/2022 BILL BALANCE</t>
  </si>
  <si>
    <t>SMALLONION</t>
  </si>
  <si>
    <t>12/07/2022 CREDIT AMOUNT</t>
  </si>
  <si>
    <t>13/07/2022 Wednesday</t>
  </si>
  <si>
    <t>BILL: 72</t>
  </si>
  <si>
    <t>12/07/2022 BILL BALANCE</t>
  </si>
  <si>
    <t>14/07/2022 Thursday</t>
  </si>
  <si>
    <t>BILL: 73</t>
  </si>
  <si>
    <t>13/07/2022 BILL BALANCE</t>
  </si>
  <si>
    <t>13/07/2022 CREDIT AMOUNT</t>
  </si>
  <si>
    <t>14/07/2022 CREDIT AMOUNT</t>
  </si>
  <si>
    <t>15/07/2022 Friday</t>
  </si>
  <si>
    <t>BILL: 74</t>
  </si>
  <si>
    <t>14/07/2022 BILL BALANCE</t>
  </si>
  <si>
    <t>16/07/2022 Saturday</t>
  </si>
  <si>
    <t>BILL: 75</t>
  </si>
  <si>
    <t>15/07/2022 BILL BALANCE</t>
  </si>
  <si>
    <t>17/07/2022 Sunday</t>
  </si>
  <si>
    <t>BILL: 76</t>
  </si>
  <si>
    <t>16/07/2022 BILL BALANCE</t>
  </si>
  <si>
    <t>17/07/2022 CREDIT AMOUNT</t>
  </si>
  <si>
    <t>18/07/2022 Monday</t>
  </si>
  <si>
    <t>BILL: 77</t>
  </si>
  <si>
    <t>17/07/2022 BILL BALANCE</t>
  </si>
  <si>
    <t>18/07/2022 CREDIT AMOUNT</t>
  </si>
  <si>
    <t>19/07/2022 Tuesday</t>
  </si>
  <si>
    <t>BILL: 78</t>
  </si>
  <si>
    <t>18/07/2022 BILL BALANCE</t>
  </si>
  <si>
    <t>21/07/2022 Thursday</t>
  </si>
  <si>
    <t>BILL: 79</t>
  </si>
  <si>
    <t>19/07/2022 BILL BALANCE</t>
  </si>
  <si>
    <t>21/07/2022 CREDIT AMOUNT</t>
  </si>
  <si>
    <t>22/07/2022 Friday</t>
  </si>
  <si>
    <t>BILL: 80</t>
  </si>
  <si>
    <t>21/07/2022 BILL BALANCE</t>
  </si>
  <si>
    <t>22/07/2022 CREDIT AMOUNT</t>
  </si>
  <si>
    <t>23/07/2022 Saturday</t>
  </si>
  <si>
    <t>BILL: 81</t>
  </si>
  <si>
    <t>22/07/2022 BILL BALANCE</t>
  </si>
  <si>
    <t>23/07/2022 CREDIT AMOUNT</t>
  </si>
  <si>
    <t>24/07/2022 Sunday</t>
  </si>
  <si>
    <t>BILL: 82</t>
  </si>
  <si>
    <t>23/07/2022 BILL BALANCE</t>
  </si>
  <si>
    <t>Libin</t>
  </si>
  <si>
    <t>libin</t>
  </si>
  <si>
    <t>LIBIN</t>
  </si>
  <si>
    <t>24/07/2022 CREDIT AMOUNT</t>
  </si>
  <si>
    <t>25/07/2022 Monday</t>
  </si>
  <si>
    <t>24/07/2022 BILL BALANCE</t>
  </si>
  <si>
    <t>26/07/2022 Tuesday</t>
  </si>
  <si>
    <t>BILL: 84</t>
  </si>
  <si>
    <t>BILL: 83</t>
  </si>
  <si>
    <t xml:space="preserve">PT </t>
  </si>
  <si>
    <t>COK-BAH</t>
  </si>
  <si>
    <t>COCHIN VEHICLE RENT</t>
  </si>
  <si>
    <t>27/07/2022 Wednesday</t>
  </si>
  <si>
    <t>BILL: 85</t>
  </si>
  <si>
    <t>26/07/2022 BILL BALANCE</t>
  </si>
  <si>
    <t>25/07/2022 BILL BALANCE</t>
  </si>
  <si>
    <t>26/07/2022 CREDIT AMOUNT</t>
  </si>
  <si>
    <t>27/07/2022 CREDIT AMOUNT</t>
  </si>
  <si>
    <t>28/07/2022 Thursday</t>
  </si>
  <si>
    <t>BILL: 86</t>
  </si>
  <si>
    <t>27/07/2022 BILL BALANCE</t>
  </si>
  <si>
    <t>B.LEAF</t>
  </si>
  <si>
    <t>JACKFRUIT</t>
  </si>
  <si>
    <t>LADIES FINGURE</t>
  </si>
  <si>
    <t>TAPIOCA</t>
  </si>
  <si>
    <t>29/07/2022 Friday</t>
  </si>
  <si>
    <t>BILL: 87</t>
  </si>
  <si>
    <t>28/07/2022 BILL BALANCE</t>
  </si>
  <si>
    <t>600 leaf</t>
  </si>
  <si>
    <t>29/07/2022 CREDIT AMOUNT</t>
  </si>
  <si>
    <t>30/07/2022 Saturday</t>
  </si>
  <si>
    <t>BILL: 88</t>
  </si>
  <si>
    <t>29/07/2022 BILL BALANCE</t>
  </si>
  <si>
    <t>30/07/2022 CREDIT AMOUNT</t>
  </si>
  <si>
    <t xml:space="preserve">YB KULA </t>
  </si>
  <si>
    <t>1100 leaf</t>
  </si>
  <si>
    <t>pineapple</t>
  </si>
  <si>
    <t>31/07/2022 Sunday</t>
  </si>
  <si>
    <t>BILL: 89</t>
  </si>
  <si>
    <t>30/07/2022 BILL BALANCE</t>
  </si>
  <si>
    <t>31/07/2022 CREDIT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</si>
</sst>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5" fillId="8" borderId="1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9" borderId="14" xfId="0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1" fontId="5" fillId="3" borderId="1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" fontId="2" fillId="4" borderId="11" xfId="0" applyNumberFormat="1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2" fillId="6" borderId="11" xfId="0" applyFont="1" applyFill="1" applyBorder="1" applyAlignment="1">
      <alignment horizontal="center" vertical="center"/>
    </xf>
    <xf numFmtId="1" fontId="2" fillId="3" borderId="10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9" xfId="0" applyBorder="1"/>
    <xf numFmtId="0" fontId="6" fillId="0" borderId="9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16" fontId="0" fillId="0" borderId="0" xfId="0" applyNumberForma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10" borderId="12" xfId="0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 wrapText="1"/>
    </xf>
    <xf numFmtId="14" fontId="4" fillId="5" borderId="7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4E86-4D4A-433B-BB0E-BB217EE27598}">
  <dimension ref="B2:N24"/>
  <sheetViews>
    <sheetView topLeftCell="B1" zoomScale="90" zoomScaleNormal="90" workbookViewId="0">
      <selection activeCell="D27" sqref="D27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64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20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13</v>
      </c>
      <c r="E10" s="6">
        <v>5</v>
      </c>
      <c r="F10" s="5">
        <v>5</v>
      </c>
      <c r="G10" s="5">
        <f>E10*F10</f>
        <v>25</v>
      </c>
      <c r="H10" s="1"/>
    </row>
    <row r="11" spans="2:11" ht="19.5" customHeight="1" x14ac:dyDescent="0.25">
      <c r="B11" s="1"/>
      <c r="C11" s="5">
        <v>2</v>
      </c>
      <c r="D11" s="5" t="s">
        <v>24</v>
      </c>
      <c r="E11" s="6">
        <v>5</v>
      </c>
      <c r="F11" s="5"/>
      <c r="G11" s="5">
        <v>92</v>
      </c>
      <c r="H11" s="1"/>
    </row>
    <row r="12" spans="2:11" ht="19.5" customHeight="1" x14ac:dyDescent="0.25">
      <c r="B12" s="1"/>
      <c r="C12" s="5">
        <v>3</v>
      </c>
      <c r="D12" s="5" t="s">
        <v>23</v>
      </c>
      <c r="E12" s="6">
        <v>10</v>
      </c>
      <c r="F12" s="5">
        <v>7</v>
      </c>
      <c r="G12" s="5">
        <f>E12*F12</f>
        <v>70</v>
      </c>
      <c r="H12" s="1"/>
    </row>
    <row r="13" spans="2:11" ht="19.5" customHeight="1" x14ac:dyDescent="0.25">
      <c r="B13" s="1"/>
      <c r="C13" s="5">
        <v>4</v>
      </c>
      <c r="D13" s="5" t="s">
        <v>14</v>
      </c>
      <c r="E13" s="6">
        <v>5</v>
      </c>
      <c r="F13" s="5">
        <v>7.5</v>
      </c>
      <c r="G13" s="5">
        <f>E13*F13</f>
        <v>37.5</v>
      </c>
      <c r="H13" s="1"/>
      <c r="K13">
        <v>375407.2</v>
      </c>
    </row>
    <row r="14" spans="2:11" ht="19.5" customHeight="1" x14ac:dyDescent="0.25">
      <c r="B14" s="1"/>
      <c r="C14" s="5">
        <v>5</v>
      </c>
      <c r="D14" s="5" t="s">
        <v>14</v>
      </c>
      <c r="E14" s="6">
        <v>35</v>
      </c>
      <c r="F14" s="5">
        <v>7</v>
      </c>
      <c r="G14" s="5">
        <f>E14*F14</f>
        <v>245</v>
      </c>
      <c r="H14" s="1"/>
    </row>
    <row r="15" spans="2:11" ht="19.5" customHeight="1" x14ac:dyDescent="0.25">
      <c r="B15" s="1"/>
      <c r="C15" s="5">
        <v>6</v>
      </c>
      <c r="D15" s="5" t="s">
        <v>15</v>
      </c>
      <c r="E15" s="6">
        <v>40</v>
      </c>
      <c r="F15" s="5">
        <v>5</v>
      </c>
      <c r="G15" s="5">
        <f>E15*F15</f>
        <v>200</v>
      </c>
      <c r="H15" s="1"/>
    </row>
    <row r="16" spans="2:11" ht="19.5" customHeight="1" thickBot="1" x14ac:dyDescent="0.3">
      <c r="B16" s="1"/>
      <c r="C16" s="5">
        <v>7</v>
      </c>
      <c r="D16" s="5" t="s">
        <v>16</v>
      </c>
      <c r="E16" s="6">
        <v>60</v>
      </c>
      <c r="F16" s="5">
        <v>5</v>
      </c>
      <c r="G16" s="5">
        <f>E16*F16</f>
        <v>300</v>
      </c>
      <c r="H16" s="1"/>
    </row>
    <row r="17" spans="2:14" ht="19.5" customHeight="1" thickBot="1" x14ac:dyDescent="0.3">
      <c r="B17" s="1"/>
      <c r="C17" s="28" t="s">
        <v>17</v>
      </c>
      <c r="D17" s="29"/>
      <c r="E17" s="7">
        <f>SUM(E10:E16)</f>
        <v>160</v>
      </c>
      <c r="F17" s="8"/>
      <c r="G17" s="9">
        <f>SUM(G10:G16)</f>
        <v>969.5</v>
      </c>
    </row>
    <row r="18" spans="2:14" ht="21.75" thickBot="1" x14ac:dyDescent="0.3">
      <c r="B18" s="1"/>
      <c r="C18" s="25" t="s">
        <v>18</v>
      </c>
      <c r="D18" s="26"/>
      <c r="E18" s="26"/>
      <c r="F18" s="27"/>
      <c r="G18" s="10">
        <v>75</v>
      </c>
    </row>
    <row r="19" spans="2:14" ht="21.75" thickBot="1" x14ac:dyDescent="0.3">
      <c r="B19" s="1"/>
      <c r="C19" s="25" t="s">
        <v>17</v>
      </c>
      <c r="D19" s="26"/>
      <c r="E19" s="26"/>
      <c r="F19" s="27"/>
      <c r="G19" s="11">
        <f>G17*G18</f>
        <v>72712.5</v>
      </c>
    </row>
    <row r="20" spans="2:14" ht="21.75" thickBot="1" x14ac:dyDescent="0.3">
      <c r="C20" s="12" t="s">
        <v>21</v>
      </c>
      <c r="D20" s="30" t="s">
        <v>22</v>
      </c>
      <c r="E20" s="30"/>
      <c r="F20" s="31"/>
      <c r="G20" s="13">
        <v>375407.2</v>
      </c>
    </row>
    <row r="21" spans="2:14" ht="21.75" thickBot="1" x14ac:dyDescent="0.3">
      <c r="C21" s="25" t="s">
        <v>19</v>
      </c>
      <c r="D21" s="26"/>
      <c r="E21" s="26"/>
      <c r="F21" s="26"/>
      <c r="G21" s="14">
        <f>G19+G20</f>
        <v>448119.7</v>
      </c>
      <c r="H21" s="15"/>
    </row>
    <row r="22" spans="2:14" ht="21.75" thickBot="1" x14ac:dyDescent="0.3">
      <c r="C22" s="25" t="s">
        <v>25</v>
      </c>
      <c r="D22" s="26"/>
      <c r="E22" s="26"/>
      <c r="F22" s="27"/>
      <c r="G22" s="16">
        <v>110000</v>
      </c>
      <c r="M22">
        <f>52107-15000</f>
        <v>37107</v>
      </c>
    </row>
    <row r="23" spans="2:14" ht="21.75" thickBot="1" x14ac:dyDescent="0.3">
      <c r="C23" s="25" t="s">
        <v>19</v>
      </c>
      <c r="D23" s="26"/>
      <c r="E23" s="26"/>
      <c r="F23" s="27"/>
      <c r="G23" s="17">
        <f>G21-G22</f>
        <v>338119.7</v>
      </c>
    </row>
    <row r="24" spans="2:14" x14ac:dyDescent="0.25">
      <c r="N24">
        <f>50*28</f>
        <v>1400</v>
      </c>
    </row>
  </sheetData>
  <sortState xmlns:xlrd2="http://schemas.microsoft.com/office/spreadsheetml/2017/richdata2" ref="D10:G16">
    <sortCondition ref="D10:D16"/>
  </sortState>
  <mergeCells count="14">
    <mergeCell ref="C7:D8"/>
    <mergeCell ref="E7:G8"/>
    <mergeCell ref="C3:C4"/>
    <mergeCell ref="D3:F4"/>
    <mergeCell ref="G3:G4"/>
    <mergeCell ref="C5:C6"/>
    <mergeCell ref="D5:G6"/>
    <mergeCell ref="C23:F23"/>
    <mergeCell ref="C17:D17"/>
    <mergeCell ref="C18:F18"/>
    <mergeCell ref="C19:F19"/>
    <mergeCell ref="D20:F20"/>
    <mergeCell ref="C21:F21"/>
    <mergeCell ref="C22:F2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BC573-A689-47EA-8FB7-DC422F38FCD2}">
  <dimension ref="B2:K22"/>
  <sheetViews>
    <sheetView topLeftCell="B1" zoomScale="90" zoomScaleNormal="90" workbookViewId="0">
      <selection activeCell="N12" sqref="N12:P16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73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69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23</v>
      </c>
      <c r="E10" s="6">
        <v>17</v>
      </c>
      <c r="F10" s="5">
        <v>7</v>
      </c>
      <c r="G10" s="5">
        <f t="shared" ref="G10:G15" si="0">E10*F10</f>
        <v>119</v>
      </c>
      <c r="H10" s="1"/>
    </row>
    <row r="11" spans="2:11" ht="19.5" customHeight="1" x14ac:dyDescent="0.25">
      <c r="B11" s="1"/>
      <c r="C11" s="5">
        <v>2</v>
      </c>
      <c r="D11" s="5" t="s">
        <v>14</v>
      </c>
      <c r="E11" s="6">
        <v>36</v>
      </c>
      <c r="F11" s="5">
        <v>7.5</v>
      </c>
      <c r="G11" s="5">
        <f t="shared" si="0"/>
        <v>270</v>
      </c>
      <c r="H11" s="1"/>
    </row>
    <row r="12" spans="2:11" ht="19.5" customHeight="1" x14ac:dyDescent="0.25">
      <c r="B12" s="1"/>
      <c r="C12" s="5">
        <v>3</v>
      </c>
      <c r="D12" s="5" t="s">
        <v>15</v>
      </c>
      <c r="E12" s="6">
        <v>65</v>
      </c>
      <c r="F12" s="5">
        <v>5</v>
      </c>
      <c r="G12" s="5">
        <f t="shared" si="0"/>
        <v>325</v>
      </c>
      <c r="H12" s="1"/>
    </row>
    <row r="13" spans="2:11" ht="19.5" customHeight="1" x14ac:dyDescent="0.25">
      <c r="B13" s="1"/>
      <c r="C13" s="5">
        <v>4</v>
      </c>
      <c r="D13" s="5" t="s">
        <v>34</v>
      </c>
      <c r="E13" s="6">
        <v>2</v>
      </c>
      <c r="F13" s="5">
        <v>5</v>
      </c>
      <c r="G13" s="5">
        <f t="shared" si="0"/>
        <v>10</v>
      </c>
      <c r="H13" s="1"/>
    </row>
    <row r="14" spans="2:11" ht="19.5" customHeight="1" x14ac:dyDescent="0.25">
      <c r="B14" s="1"/>
      <c r="C14" s="5">
        <v>5</v>
      </c>
      <c r="D14" s="5" t="s">
        <v>67</v>
      </c>
      <c r="E14" s="6">
        <v>10</v>
      </c>
      <c r="F14" s="5">
        <v>4.5999999999999996</v>
      </c>
      <c r="G14" s="5">
        <f t="shared" si="0"/>
        <v>46</v>
      </c>
      <c r="H14" s="1"/>
    </row>
    <row r="15" spans="2:11" ht="19.5" customHeight="1" thickBot="1" x14ac:dyDescent="0.3">
      <c r="B15" s="1"/>
      <c r="C15" s="5">
        <v>6</v>
      </c>
      <c r="D15" s="5" t="s">
        <v>16</v>
      </c>
      <c r="E15" s="6">
        <v>65</v>
      </c>
      <c r="F15" s="5">
        <v>5</v>
      </c>
      <c r="G15" s="5">
        <f t="shared" si="0"/>
        <v>325</v>
      </c>
      <c r="H15" s="1"/>
    </row>
    <row r="16" spans="2:11" ht="19.5" customHeight="1" thickBot="1" x14ac:dyDescent="0.3">
      <c r="B16" s="1"/>
      <c r="C16" s="28" t="s">
        <v>17</v>
      </c>
      <c r="D16" s="29"/>
      <c r="E16" s="7">
        <f>SUM(E10:E15)</f>
        <v>195</v>
      </c>
      <c r="F16" s="8"/>
      <c r="G16" s="9">
        <f>SUM(G10:G15)</f>
        <v>1095</v>
      </c>
    </row>
    <row r="17" spans="2:8" ht="21.75" thickBot="1" x14ac:dyDescent="0.3">
      <c r="B17" s="1"/>
      <c r="C17" s="25" t="s">
        <v>18</v>
      </c>
      <c r="D17" s="26"/>
      <c r="E17" s="26"/>
      <c r="F17" s="27"/>
      <c r="G17" s="10">
        <v>75</v>
      </c>
    </row>
    <row r="18" spans="2:8" ht="21.75" thickBot="1" x14ac:dyDescent="0.3">
      <c r="B18" s="1"/>
      <c r="C18" s="25" t="s">
        <v>17</v>
      </c>
      <c r="D18" s="26"/>
      <c r="E18" s="26"/>
      <c r="F18" s="27"/>
      <c r="G18" s="11">
        <f>G16*G17</f>
        <v>82125</v>
      </c>
    </row>
    <row r="19" spans="2:8" ht="21.75" thickBot="1" x14ac:dyDescent="0.3">
      <c r="C19" s="12" t="s">
        <v>70</v>
      </c>
      <c r="D19" s="30" t="s">
        <v>71</v>
      </c>
      <c r="E19" s="30"/>
      <c r="F19" s="31"/>
      <c r="G19" s="13">
        <f>'12-07-2022 72'!G26</f>
        <v>372937.2</v>
      </c>
    </row>
    <row r="20" spans="2:8" ht="21.75" thickBot="1" x14ac:dyDescent="0.3">
      <c r="C20" s="25" t="s">
        <v>19</v>
      </c>
      <c r="D20" s="26"/>
      <c r="E20" s="26"/>
      <c r="F20" s="26"/>
      <c r="G20" s="14">
        <f>G18+G19</f>
        <v>455062.2</v>
      </c>
      <c r="H20" s="15"/>
    </row>
    <row r="21" spans="2:8" ht="21.75" thickBot="1" x14ac:dyDescent="0.3">
      <c r="C21" s="25" t="s">
        <v>75</v>
      </c>
      <c r="D21" s="26"/>
      <c r="E21" s="26"/>
      <c r="F21" s="27"/>
      <c r="G21" s="16">
        <v>85000</v>
      </c>
    </row>
    <row r="22" spans="2:8" ht="21.75" thickBot="1" x14ac:dyDescent="0.3">
      <c r="C22" s="25" t="s">
        <v>19</v>
      </c>
      <c r="D22" s="26"/>
      <c r="E22" s="26"/>
      <c r="F22" s="27"/>
      <c r="G22" s="17">
        <f>G20-G21</f>
        <v>370062.2</v>
      </c>
    </row>
  </sheetData>
  <mergeCells count="14">
    <mergeCell ref="C7:D8"/>
    <mergeCell ref="E7:G8"/>
    <mergeCell ref="C21:F21"/>
    <mergeCell ref="C22:F22"/>
    <mergeCell ref="C3:C4"/>
    <mergeCell ref="D3:F4"/>
    <mergeCell ref="G3:G4"/>
    <mergeCell ref="C5:C6"/>
    <mergeCell ref="D5:G6"/>
    <mergeCell ref="C16:D16"/>
    <mergeCell ref="C17:F17"/>
    <mergeCell ref="C18:F18"/>
    <mergeCell ref="D19:F19"/>
    <mergeCell ref="C20:F20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36E2-0A6B-4038-AFC9-E267F142E48F}">
  <dimension ref="B2:K22"/>
  <sheetViews>
    <sheetView topLeftCell="B1" zoomScale="90" zoomScaleNormal="90" workbookViewId="0">
      <selection activeCell="C21" sqref="C21:G22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74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72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59</v>
      </c>
      <c r="E10" s="6">
        <v>6</v>
      </c>
      <c r="F10" s="5">
        <v>4.5999999999999996</v>
      </c>
      <c r="G10" s="5">
        <f t="shared" ref="G10:G15" si="0">E10*F10</f>
        <v>27.599999999999998</v>
      </c>
      <c r="H10" s="1"/>
    </row>
    <row r="11" spans="2:11" ht="19.5" customHeight="1" x14ac:dyDescent="0.25">
      <c r="B11" s="1"/>
      <c r="C11" s="5">
        <v>2</v>
      </c>
      <c r="D11" s="5" t="s">
        <v>48</v>
      </c>
      <c r="E11" s="6">
        <v>9</v>
      </c>
      <c r="F11" s="5">
        <v>4.5999999999999996</v>
      </c>
      <c r="G11" s="5">
        <f t="shared" si="0"/>
        <v>41.4</v>
      </c>
      <c r="H11" s="1"/>
    </row>
    <row r="12" spans="2:11" ht="19.5" customHeight="1" x14ac:dyDescent="0.25">
      <c r="B12" s="1"/>
      <c r="C12" s="5">
        <v>3</v>
      </c>
      <c r="D12" s="5" t="s">
        <v>29</v>
      </c>
      <c r="E12" s="6">
        <v>2</v>
      </c>
      <c r="G12" s="5">
        <v>28.2</v>
      </c>
      <c r="H12" s="1"/>
    </row>
    <row r="13" spans="2:11" ht="19.5" customHeight="1" x14ac:dyDescent="0.25">
      <c r="B13" s="1"/>
      <c r="C13" s="5">
        <v>4</v>
      </c>
      <c r="D13" s="5" t="s">
        <v>14</v>
      </c>
      <c r="E13" s="6">
        <v>45</v>
      </c>
      <c r="F13" s="5">
        <v>7.5</v>
      </c>
      <c r="G13" s="5">
        <f t="shared" si="0"/>
        <v>337.5</v>
      </c>
      <c r="H13" s="1"/>
    </row>
    <row r="14" spans="2:11" ht="19.5" customHeight="1" x14ac:dyDescent="0.25">
      <c r="B14" s="1"/>
      <c r="C14" s="5">
        <v>5</v>
      </c>
      <c r="D14" s="5" t="s">
        <v>15</v>
      </c>
      <c r="E14" s="6">
        <v>40</v>
      </c>
      <c r="F14" s="5">
        <v>5</v>
      </c>
      <c r="G14" s="5">
        <f t="shared" si="0"/>
        <v>200</v>
      </c>
      <c r="H14" s="1"/>
    </row>
    <row r="15" spans="2:11" ht="19.5" customHeight="1" thickBot="1" x14ac:dyDescent="0.3">
      <c r="B15" s="1"/>
      <c r="C15" s="5">
        <v>6</v>
      </c>
      <c r="D15" s="5" t="s">
        <v>16</v>
      </c>
      <c r="E15" s="6">
        <v>60</v>
      </c>
      <c r="F15" s="5">
        <v>5</v>
      </c>
      <c r="G15" s="5">
        <f t="shared" si="0"/>
        <v>300</v>
      </c>
      <c r="H15" s="1"/>
    </row>
    <row r="16" spans="2:11" ht="19.5" customHeight="1" thickBot="1" x14ac:dyDescent="0.3">
      <c r="B16" s="1"/>
      <c r="C16" s="28" t="s">
        <v>17</v>
      </c>
      <c r="D16" s="29"/>
      <c r="E16" s="7">
        <f>SUM(E10:E15)</f>
        <v>162</v>
      </c>
      <c r="F16" s="8"/>
      <c r="G16" s="9">
        <f>SUM(G10:G15)</f>
        <v>934.7</v>
      </c>
    </row>
    <row r="17" spans="2:8" ht="21.75" thickBot="1" x14ac:dyDescent="0.3">
      <c r="B17" s="1"/>
      <c r="C17" s="25" t="s">
        <v>18</v>
      </c>
      <c r="D17" s="26"/>
      <c r="E17" s="26"/>
      <c r="F17" s="27"/>
      <c r="G17" s="10">
        <v>75</v>
      </c>
    </row>
    <row r="18" spans="2:8" ht="21.75" thickBot="1" x14ac:dyDescent="0.3">
      <c r="B18" s="1"/>
      <c r="C18" s="25" t="s">
        <v>17</v>
      </c>
      <c r="D18" s="26"/>
      <c r="E18" s="26"/>
      <c r="F18" s="27"/>
      <c r="G18" s="11">
        <f>G16*G17</f>
        <v>70102.5</v>
      </c>
    </row>
    <row r="19" spans="2:8" ht="21.75" thickBot="1" x14ac:dyDescent="0.3">
      <c r="C19" s="12" t="s">
        <v>73</v>
      </c>
      <c r="D19" s="30" t="s">
        <v>74</v>
      </c>
      <c r="E19" s="30"/>
      <c r="F19" s="31"/>
      <c r="G19" s="13">
        <f>'13-07-2022 73'!G22</f>
        <v>370062.2</v>
      </c>
    </row>
    <row r="20" spans="2:8" ht="21.75" thickBot="1" x14ac:dyDescent="0.3">
      <c r="C20" s="25" t="s">
        <v>19</v>
      </c>
      <c r="D20" s="26"/>
      <c r="E20" s="26"/>
      <c r="F20" s="26"/>
      <c r="G20" s="14">
        <f>G18+G19</f>
        <v>440164.7</v>
      </c>
      <c r="H20" s="15"/>
    </row>
    <row r="21" spans="2:8" ht="21.75" thickBot="1" x14ac:dyDescent="0.3">
      <c r="C21" s="25" t="s">
        <v>76</v>
      </c>
      <c r="D21" s="26"/>
      <c r="E21" s="26"/>
      <c r="F21" s="27"/>
      <c r="G21" s="16">
        <v>80000</v>
      </c>
    </row>
    <row r="22" spans="2:8" ht="21.75" thickBot="1" x14ac:dyDescent="0.3">
      <c r="C22" s="25" t="s">
        <v>19</v>
      </c>
      <c r="D22" s="26"/>
      <c r="E22" s="26"/>
      <c r="F22" s="27"/>
      <c r="G22" s="17">
        <f>G20-G21</f>
        <v>360164.7</v>
      </c>
    </row>
  </sheetData>
  <mergeCells count="14">
    <mergeCell ref="C7:D8"/>
    <mergeCell ref="E7:G8"/>
    <mergeCell ref="C21:F21"/>
    <mergeCell ref="C22:F22"/>
    <mergeCell ref="C3:C4"/>
    <mergeCell ref="D3:F4"/>
    <mergeCell ref="G3:G4"/>
    <mergeCell ref="C5:C6"/>
    <mergeCell ref="D5:G6"/>
    <mergeCell ref="C16:D16"/>
    <mergeCell ref="C17:F17"/>
    <mergeCell ref="C18:F18"/>
    <mergeCell ref="D19:F19"/>
    <mergeCell ref="C20:F2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2E0EF-770B-4126-81E7-4B5008B433F2}">
  <dimension ref="B2:K19"/>
  <sheetViews>
    <sheetView topLeftCell="B1" zoomScale="90" zoomScaleNormal="90" workbookViewId="0">
      <selection activeCell="F29" sqref="F29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75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77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29</v>
      </c>
      <c r="E10" s="6">
        <v>1</v>
      </c>
      <c r="F10" s="5"/>
      <c r="G10" s="5">
        <v>13.5</v>
      </c>
      <c r="H10" s="1"/>
    </row>
    <row r="11" spans="2:11" ht="19.5" customHeight="1" x14ac:dyDescent="0.25">
      <c r="B11" s="1"/>
      <c r="C11" s="5">
        <v>2</v>
      </c>
      <c r="D11" s="5" t="s">
        <v>14</v>
      </c>
      <c r="E11" s="6">
        <v>20</v>
      </c>
      <c r="F11" s="5">
        <v>7.5</v>
      </c>
      <c r="G11" s="5">
        <f t="shared" ref="G11:G14" si="0">E11*F11</f>
        <v>150</v>
      </c>
      <c r="H11" s="1"/>
    </row>
    <row r="12" spans="2:11" ht="19.5" customHeight="1" x14ac:dyDescent="0.25">
      <c r="B12" s="1"/>
      <c r="C12" s="5">
        <v>3</v>
      </c>
      <c r="D12" s="5" t="s">
        <v>15</v>
      </c>
      <c r="E12" s="6">
        <v>78</v>
      </c>
      <c r="F12" s="5">
        <v>5</v>
      </c>
      <c r="G12" s="5">
        <f t="shared" si="0"/>
        <v>390</v>
      </c>
      <c r="H12" s="1"/>
    </row>
    <row r="13" spans="2:11" ht="19.5" customHeight="1" x14ac:dyDescent="0.25">
      <c r="B13" s="1"/>
      <c r="C13" s="5">
        <v>4</v>
      </c>
      <c r="D13" s="5" t="s">
        <v>34</v>
      </c>
      <c r="E13" s="6">
        <v>2</v>
      </c>
      <c r="F13" s="5">
        <v>5</v>
      </c>
      <c r="G13" s="5">
        <f t="shared" si="0"/>
        <v>10</v>
      </c>
      <c r="H13" s="1"/>
    </row>
    <row r="14" spans="2:11" ht="19.5" customHeight="1" thickBot="1" x14ac:dyDescent="0.3">
      <c r="B14" s="1"/>
      <c r="C14" s="5">
        <v>5</v>
      </c>
      <c r="D14" s="5" t="s">
        <v>16</v>
      </c>
      <c r="E14" s="6">
        <v>86</v>
      </c>
      <c r="F14" s="5">
        <v>5</v>
      </c>
      <c r="G14" s="5">
        <f t="shared" si="0"/>
        <v>430</v>
      </c>
      <c r="H14" s="1"/>
    </row>
    <row r="15" spans="2:11" ht="19.5" customHeight="1" thickBot="1" x14ac:dyDescent="0.3">
      <c r="B15" s="1"/>
      <c r="C15" s="28" t="s">
        <v>17</v>
      </c>
      <c r="D15" s="29"/>
      <c r="E15" s="7">
        <f>SUM(E10:E14)</f>
        <v>187</v>
      </c>
      <c r="F15" s="8"/>
      <c r="G15" s="9">
        <f>SUM(G10:G14)</f>
        <v>993.5</v>
      </c>
    </row>
    <row r="16" spans="2:11" ht="21.75" thickBot="1" x14ac:dyDescent="0.3">
      <c r="B16" s="1"/>
      <c r="C16" s="25" t="s">
        <v>18</v>
      </c>
      <c r="D16" s="26"/>
      <c r="E16" s="26"/>
      <c r="F16" s="27"/>
      <c r="G16" s="10">
        <v>75</v>
      </c>
    </row>
    <row r="17" spans="2:8" ht="21.75" thickBot="1" x14ac:dyDescent="0.3">
      <c r="B17" s="1"/>
      <c r="C17" s="25" t="s">
        <v>17</v>
      </c>
      <c r="D17" s="26"/>
      <c r="E17" s="26"/>
      <c r="F17" s="27"/>
      <c r="G17" s="11">
        <f>G15*G16</f>
        <v>74512.5</v>
      </c>
    </row>
    <row r="18" spans="2:8" ht="21.75" thickBot="1" x14ac:dyDescent="0.3">
      <c r="C18" s="12" t="s">
        <v>78</v>
      </c>
      <c r="D18" s="30" t="s">
        <v>79</v>
      </c>
      <c r="E18" s="30"/>
      <c r="F18" s="31"/>
      <c r="G18" s="13">
        <f>'14-07-2022 74'!G22</f>
        <v>360164.7</v>
      </c>
    </row>
    <row r="19" spans="2:8" ht="21.75" thickBot="1" x14ac:dyDescent="0.3">
      <c r="C19" s="25" t="s">
        <v>19</v>
      </c>
      <c r="D19" s="26"/>
      <c r="E19" s="26"/>
      <c r="F19" s="26"/>
      <c r="G19" s="14">
        <f>G17+G18</f>
        <v>434677.2</v>
      </c>
      <c r="H19" s="15"/>
    </row>
  </sheetData>
  <mergeCells count="12">
    <mergeCell ref="C7:D8"/>
    <mergeCell ref="E7:G8"/>
    <mergeCell ref="C3:C4"/>
    <mergeCell ref="D3:F4"/>
    <mergeCell ref="G3:G4"/>
    <mergeCell ref="C5:C6"/>
    <mergeCell ref="D5:G6"/>
    <mergeCell ref="C15:D15"/>
    <mergeCell ref="C16:F16"/>
    <mergeCell ref="C17:F17"/>
    <mergeCell ref="D18:F18"/>
    <mergeCell ref="C19:F19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8408-ACF2-4E30-87D9-9AABE6789FFE}">
  <dimension ref="B2:K21"/>
  <sheetViews>
    <sheetView topLeftCell="B1" zoomScale="90" zoomScaleNormal="90" workbookViewId="0">
      <selection activeCell="K27" sqref="K27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76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80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48</v>
      </c>
      <c r="E10" s="6">
        <v>8</v>
      </c>
      <c r="F10" s="5">
        <v>4.5999999999999996</v>
      </c>
      <c r="G10" s="5">
        <f t="shared" ref="G10:G16" si="0">E10*F10</f>
        <v>36.799999999999997</v>
      </c>
      <c r="H10" s="1"/>
    </row>
    <row r="11" spans="2:11" ht="19.5" customHeight="1" x14ac:dyDescent="0.25">
      <c r="B11" s="1"/>
      <c r="C11" s="5">
        <v>2</v>
      </c>
      <c r="D11" s="5" t="s">
        <v>13</v>
      </c>
      <c r="E11" s="6">
        <v>6</v>
      </c>
      <c r="F11" s="5">
        <v>5</v>
      </c>
      <c r="G11" s="5">
        <f t="shared" si="0"/>
        <v>30</v>
      </c>
      <c r="H11" s="1"/>
    </row>
    <row r="12" spans="2:11" ht="19.5" customHeight="1" x14ac:dyDescent="0.25">
      <c r="B12" s="1"/>
      <c r="C12" s="5">
        <v>3</v>
      </c>
      <c r="D12" s="5" t="s">
        <v>14</v>
      </c>
      <c r="E12" s="6">
        <v>10</v>
      </c>
      <c r="F12" s="5">
        <v>7.5</v>
      </c>
      <c r="G12" s="5">
        <f t="shared" si="0"/>
        <v>75</v>
      </c>
      <c r="H12" s="1"/>
    </row>
    <row r="13" spans="2:11" ht="19.5" customHeight="1" x14ac:dyDescent="0.25">
      <c r="B13" s="1"/>
      <c r="C13" s="5">
        <v>4</v>
      </c>
      <c r="D13" s="5" t="s">
        <v>14</v>
      </c>
      <c r="E13" s="6">
        <v>10</v>
      </c>
      <c r="F13" s="5">
        <v>7</v>
      </c>
      <c r="G13" s="5">
        <f t="shared" si="0"/>
        <v>70</v>
      </c>
      <c r="H13" s="1"/>
    </row>
    <row r="14" spans="2:11" ht="19.5" customHeight="1" x14ac:dyDescent="0.25">
      <c r="B14" s="1"/>
      <c r="C14" s="5">
        <v>5</v>
      </c>
      <c r="D14" s="5" t="s">
        <v>60</v>
      </c>
      <c r="E14" s="6">
        <v>4</v>
      </c>
      <c r="F14" s="5">
        <v>5</v>
      </c>
      <c r="G14" s="5">
        <f t="shared" si="0"/>
        <v>20</v>
      </c>
      <c r="H14" s="1"/>
    </row>
    <row r="15" spans="2:11" ht="19.5" customHeight="1" x14ac:dyDescent="0.25">
      <c r="B15" s="1"/>
      <c r="C15" s="5">
        <v>6</v>
      </c>
      <c r="D15" s="5" t="s">
        <v>15</v>
      </c>
      <c r="E15" s="6">
        <v>60</v>
      </c>
      <c r="F15" s="5">
        <v>5</v>
      </c>
      <c r="G15" s="5">
        <f t="shared" si="0"/>
        <v>300</v>
      </c>
      <c r="H15" s="1"/>
    </row>
    <row r="16" spans="2:11" ht="19.5" customHeight="1" thickBot="1" x14ac:dyDescent="0.3">
      <c r="B16" s="1"/>
      <c r="C16" s="5">
        <v>7</v>
      </c>
      <c r="D16" s="5" t="s">
        <v>16</v>
      </c>
      <c r="E16" s="6">
        <v>60</v>
      </c>
      <c r="F16" s="5">
        <v>5</v>
      </c>
      <c r="G16" s="5">
        <f t="shared" si="0"/>
        <v>300</v>
      </c>
      <c r="H16" s="1"/>
    </row>
    <row r="17" spans="2:8" ht="19.5" customHeight="1" thickBot="1" x14ac:dyDescent="0.3">
      <c r="B17" s="1"/>
      <c r="C17" s="28" t="s">
        <v>17</v>
      </c>
      <c r="D17" s="29"/>
      <c r="E17" s="7">
        <f>SUM(E10:E16)</f>
        <v>158</v>
      </c>
      <c r="F17" s="8"/>
      <c r="G17" s="9">
        <f>SUM(G10:G16)</f>
        <v>831.8</v>
      </c>
    </row>
    <row r="18" spans="2:8" ht="21.75" thickBot="1" x14ac:dyDescent="0.3">
      <c r="B18" s="1"/>
      <c r="C18" s="25" t="s">
        <v>18</v>
      </c>
      <c r="D18" s="26"/>
      <c r="E18" s="26"/>
      <c r="F18" s="27"/>
      <c r="G18" s="10">
        <v>75</v>
      </c>
    </row>
    <row r="19" spans="2:8" ht="21.75" thickBot="1" x14ac:dyDescent="0.3">
      <c r="B19" s="1"/>
      <c r="C19" s="25" t="s">
        <v>17</v>
      </c>
      <c r="D19" s="26"/>
      <c r="E19" s="26"/>
      <c r="F19" s="27"/>
      <c r="G19" s="11">
        <f>G17*G18</f>
        <v>62385</v>
      </c>
    </row>
    <row r="20" spans="2:8" ht="21.75" thickBot="1" x14ac:dyDescent="0.3">
      <c r="C20" s="12" t="s">
        <v>81</v>
      </c>
      <c r="D20" s="30" t="s">
        <v>82</v>
      </c>
      <c r="E20" s="30"/>
      <c r="F20" s="31"/>
      <c r="G20" s="13">
        <f>'15-07-2022 75'!G19</f>
        <v>434677.2</v>
      </c>
    </row>
    <row r="21" spans="2:8" ht="21.75" thickBot="1" x14ac:dyDescent="0.3">
      <c r="C21" s="25" t="s">
        <v>19</v>
      </c>
      <c r="D21" s="26"/>
      <c r="E21" s="26"/>
      <c r="F21" s="26"/>
      <c r="G21" s="14">
        <f>G19+G20</f>
        <v>497062.2</v>
      </c>
      <c r="H21" s="15"/>
    </row>
  </sheetData>
  <mergeCells count="12">
    <mergeCell ref="C17:D17"/>
    <mergeCell ref="C18:F18"/>
    <mergeCell ref="C19:F19"/>
    <mergeCell ref="D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5690-00F5-4908-A39C-5E2355886CF7}">
  <dimension ref="B2:K23"/>
  <sheetViews>
    <sheetView topLeftCell="B1" zoomScale="90" zoomScaleNormal="90" workbookViewId="0">
      <selection activeCell="J21" sqref="J21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77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83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23</v>
      </c>
      <c r="E10" s="6">
        <v>20</v>
      </c>
      <c r="F10" s="5">
        <v>7</v>
      </c>
      <c r="G10" s="5">
        <f t="shared" ref="G10:G14" si="0">E10*F10</f>
        <v>140</v>
      </c>
      <c r="H10" s="1"/>
    </row>
    <row r="11" spans="2:11" ht="19.5" customHeight="1" x14ac:dyDescent="0.25">
      <c r="B11" s="1"/>
      <c r="C11" s="5">
        <v>2</v>
      </c>
      <c r="D11" s="5" t="s">
        <v>60</v>
      </c>
      <c r="E11" s="6">
        <v>4</v>
      </c>
      <c r="F11" s="5">
        <v>5</v>
      </c>
      <c r="G11" s="5">
        <f t="shared" si="0"/>
        <v>20</v>
      </c>
      <c r="H11" s="1"/>
    </row>
    <row r="12" spans="2:11" ht="19.5" customHeight="1" x14ac:dyDescent="0.25">
      <c r="B12" s="1"/>
      <c r="C12" s="5">
        <v>3</v>
      </c>
      <c r="D12" s="5" t="s">
        <v>15</v>
      </c>
      <c r="E12" s="6">
        <v>65</v>
      </c>
      <c r="F12" s="5">
        <v>5</v>
      </c>
      <c r="G12" s="5">
        <f t="shared" si="0"/>
        <v>325</v>
      </c>
      <c r="H12" s="1"/>
    </row>
    <row r="13" spans="2:11" ht="19.5" customHeight="1" x14ac:dyDescent="0.25">
      <c r="B13" s="1"/>
      <c r="C13" s="5">
        <v>4</v>
      </c>
      <c r="D13" s="5" t="s">
        <v>30</v>
      </c>
      <c r="E13" s="6">
        <v>1</v>
      </c>
      <c r="F13" s="5"/>
      <c r="G13" s="5">
        <v>12</v>
      </c>
      <c r="H13" s="1"/>
    </row>
    <row r="14" spans="2:11" ht="19.5" customHeight="1" x14ac:dyDescent="0.25">
      <c r="B14" s="1"/>
      <c r="C14" s="5">
        <v>5</v>
      </c>
      <c r="D14" s="5" t="s">
        <v>16</v>
      </c>
      <c r="E14" s="6">
        <v>75</v>
      </c>
      <c r="F14" s="5">
        <v>5</v>
      </c>
      <c r="G14" s="5">
        <f t="shared" si="0"/>
        <v>375</v>
      </c>
      <c r="H14" s="1"/>
    </row>
    <row r="15" spans="2:11" ht="19.5" customHeight="1" thickBot="1" x14ac:dyDescent="0.3">
      <c r="B15" s="1"/>
      <c r="C15" s="5">
        <v>6</v>
      </c>
      <c r="D15" s="5" t="s">
        <v>32</v>
      </c>
      <c r="E15" s="6">
        <v>1</v>
      </c>
      <c r="F15" s="5"/>
      <c r="G15" s="5">
        <v>12.3</v>
      </c>
      <c r="H15" s="1"/>
    </row>
    <row r="16" spans="2:11" ht="19.5" customHeight="1" thickBot="1" x14ac:dyDescent="0.3">
      <c r="B16" s="1"/>
      <c r="C16" s="28" t="s">
        <v>17</v>
      </c>
      <c r="D16" s="29"/>
      <c r="E16" s="7">
        <f>SUM(E10:E15)</f>
        <v>166</v>
      </c>
      <c r="F16" s="8"/>
      <c r="G16" s="9">
        <f>SUM(G10:G15)</f>
        <v>884.3</v>
      </c>
    </row>
    <row r="17" spans="2:8" ht="21.75" thickBot="1" x14ac:dyDescent="0.3">
      <c r="B17" s="1"/>
      <c r="C17" s="25" t="s">
        <v>18</v>
      </c>
      <c r="D17" s="26"/>
      <c r="E17" s="26"/>
      <c r="F17" s="27"/>
      <c r="G17" s="10">
        <v>75</v>
      </c>
    </row>
    <row r="18" spans="2:8" ht="21.75" thickBot="1" x14ac:dyDescent="0.3">
      <c r="B18" s="1"/>
      <c r="C18" s="25" t="s">
        <v>17</v>
      </c>
      <c r="D18" s="26"/>
      <c r="E18" s="26"/>
      <c r="F18" s="27"/>
      <c r="G18" s="11">
        <f>G16*G17</f>
        <v>66322.5</v>
      </c>
    </row>
    <row r="19" spans="2:8" ht="21.75" thickBot="1" x14ac:dyDescent="0.3">
      <c r="C19" s="12" t="s">
        <v>84</v>
      </c>
      <c r="D19" s="30" t="s">
        <v>85</v>
      </c>
      <c r="E19" s="30"/>
      <c r="F19" s="31"/>
      <c r="G19" s="13">
        <f>'16-07-2022 76'!G21</f>
        <v>497062.2</v>
      </c>
    </row>
    <row r="20" spans="2:8" ht="21.75" thickBot="1" x14ac:dyDescent="0.3">
      <c r="C20" s="25" t="s">
        <v>19</v>
      </c>
      <c r="D20" s="26"/>
      <c r="E20" s="26"/>
      <c r="F20" s="26"/>
      <c r="G20" s="14">
        <f>G18+G19</f>
        <v>563384.69999999995</v>
      </c>
      <c r="H20" s="15"/>
    </row>
    <row r="21" spans="2:8" ht="21.75" thickBot="1" x14ac:dyDescent="0.3">
      <c r="C21" s="57" t="s">
        <v>86</v>
      </c>
      <c r="D21" s="58"/>
      <c r="E21" s="58"/>
      <c r="F21" s="59"/>
      <c r="G21" s="16">
        <v>75000</v>
      </c>
      <c r="H21" s="15"/>
    </row>
    <row r="22" spans="2:8" ht="21.75" thickBot="1" x14ac:dyDescent="0.3">
      <c r="C22" s="60"/>
      <c r="D22" s="61"/>
      <c r="E22" s="61"/>
      <c r="F22" s="62"/>
      <c r="G22" s="16">
        <v>65000</v>
      </c>
    </row>
    <row r="23" spans="2:8" ht="24" thickBot="1" x14ac:dyDescent="0.3">
      <c r="C23" s="54" t="s">
        <v>19</v>
      </c>
      <c r="D23" s="55"/>
      <c r="E23" s="55"/>
      <c r="F23" s="56"/>
      <c r="G23" s="17">
        <f>G20-G21-G22</f>
        <v>423384.69999999995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23:F23"/>
    <mergeCell ref="C21:F22"/>
    <mergeCell ref="C16:D16"/>
    <mergeCell ref="C17:F17"/>
    <mergeCell ref="C18:F18"/>
    <mergeCell ref="D19:F19"/>
    <mergeCell ref="C20:F2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6BB4-A524-43E3-A090-716812523084}">
  <dimension ref="B2:K21"/>
  <sheetViews>
    <sheetView topLeftCell="B1" zoomScale="90" zoomScaleNormal="90" workbookViewId="0">
      <selection activeCell="C20" sqref="C20:G21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78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87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23</v>
      </c>
      <c r="E10" s="6">
        <v>5</v>
      </c>
      <c r="F10" s="5">
        <v>7</v>
      </c>
      <c r="G10" s="5">
        <f t="shared" ref="G10:G14" si="0">E10*F10</f>
        <v>35</v>
      </c>
      <c r="H10" s="1"/>
    </row>
    <row r="11" spans="2:11" ht="19.5" customHeight="1" x14ac:dyDescent="0.25">
      <c r="B11" s="1"/>
      <c r="C11" s="5">
        <v>2</v>
      </c>
      <c r="D11" s="5" t="s">
        <v>14</v>
      </c>
      <c r="E11" s="6">
        <v>16</v>
      </c>
      <c r="F11" s="5">
        <v>7.5</v>
      </c>
      <c r="G11" s="5">
        <f t="shared" si="0"/>
        <v>120</v>
      </c>
      <c r="H11" s="1"/>
    </row>
    <row r="12" spans="2:11" ht="19.5" customHeight="1" x14ac:dyDescent="0.25">
      <c r="B12" s="1"/>
      <c r="C12" s="5">
        <v>3</v>
      </c>
      <c r="D12" s="5" t="s">
        <v>60</v>
      </c>
      <c r="E12" s="6">
        <v>2</v>
      </c>
      <c r="F12" s="5">
        <v>5</v>
      </c>
      <c r="G12" s="5">
        <f t="shared" si="0"/>
        <v>10</v>
      </c>
      <c r="H12" s="1"/>
    </row>
    <row r="13" spans="2:11" ht="19.5" customHeight="1" x14ac:dyDescent="0.25">
      <c r="B13" s="1"/>
      <c r="C13" s="5">
        <v>4</v>
      </c>
      <c r="D13" s="5" t="s">
        <v>15</v>
      </c>
      <c r="E13" s="6">
        <v>60</v>
      </c>
      <c r="F13" s="5">
        <v>5</v>
      </c>
      <c r="G13" s="5">
        <f t="shared" si="0"/>
        <v>300</v>
      </c>
      <c r="H13" s="1"/>
    </row>
    <row r="14" spans="2:11" ht="19.5" customHeight="1" thickBot="1" x14ac:dyDescent="0.3">
      <c r="B14" s="1"/>
      <c r="C14" s="5">
        <v>5</v>
      </c>
      <c r="D14" s="5" t="s">
        <v>16</v>
      </c>
      <c r="E14" s="6">
        <v>70</v>
      </c>
      <c r="F14" s="5">
        <v>5</v>
      </c>
      <c r="G14" s="5">
        <f t="shared" si="0"/>
        <v>350</v>
      </c>
      <c r="H14" s="1"/>
    </row>
    <row r="15" spans="2:11" ht="19.5" customHeight="1" thickBot="1" x14ac:dyDescent="0.3">
      <c r="B15" s="1"/>
      <c r="C15" s="28" t="s">
        <v>17</v>
      </c>
      <c r="D15" s="29"/>
      <c r="E15" s="7">
        <f>SUM(E10:E14)</f>
        <v>153</v>
      </c>
      <c r="F15" s="8"/>
      <c r="G15" s="9">
        <f>SUM(G10:G14)</f>
        <v>815</v>
      </c>
    </row>
    <row r="16" spans="2:11" ht="21.75" thickBot="1" x14ac:dyDescent="0.3">
      <c r="B16" s="1"/>
      <c r="C16" s="25" t="s">
        <v>18</v>
      </c>
      <c r="D16" s="26"/>
      <c r="E16" s="26"/>
      <c r="F16" s="27"/>
      <c r="G16" s="10">
        <v>75</v>
      </c>
    </row>
    <row r="17" spans="2:8" ht="21.75" thickBot="1" x14ac:dyDescent="0.3">
      <c r="B17" s="1"/>
      <c r="C17" s="25" t="s">
        <v>17</v>
      </c>
      <c r="D17" s="26"/>
      <c r="E17" s="26"/>
      <c r="F17" s="27"/>
      <c r="G17" s="11">
        <f>G15*G16</f>
        <v>61125</v>
      </c>
    </row>
    <row r="18" spans="2:8" ht="21.75" thickBot="1" x14ac:dyDescent="0.3">
      <c r="C18" s="12" t="s">
        <v>88</v>
      </c>
      <c r="D18" s="30" t="s">
        <v>89</v>
      </c>
      <c r="E18" s="30"/>
      <c r="F18" s="31"/>
      <c r="G18" s="13">
        <f>'17-07-2022 77'!G23</f>
        <v>423384.69999999995</v>
      </c>
    </row>
    <row r="19" spans="2:8" ht="21.75" thickBot="1" x14ac:dyDescent="0.3">
      <c r="C19" s="25" t="s">
        <v>19</v>
      </c>
      <c r="D19" s="26"/>
      <c r="E19" s="26"/>
      <c r="F19" s="26"/>
      <c r="G19" s="14">
        <f>G17+G18</f>
        <v>484509.69999999995</v>
      </c>
      <c r="H19" s="15"/>
    </row>
    <row r="20" spans="2:8" ht="21.75" thickBot="1" x14ac:dyDescent="0.3">
      <c r="C20" s="25" t="s">
        <v>90</v>
      </c>
      <c r="D20" s="26"/>
      <c r="E20" s="26"/>
      <c r="F20" s="27"/>
      <c r="G20" s="16">
        <v>120000</v>
      </c>
    </row>
    <row r="21" spans="2:8" ht="21.75" thickBot="1" x14ac:dyDescent="0.3">
      <c r="C21" s="25" t="s">
        <v>19</v>
      </c>
      <c r="D21" s="26"/>
      <c r="E21" s="26"/>
      <c r="F21" s="27"/>
      <c r="G21" s="17">
        <f>G19-G20</f>
        <v>364509.69999999995</v>
      </c>
    </row>
  </sheetData>
  <mergeCells count="14">
    <mergeCell ref="C7:D8"/>
    <mergeCell ref="E7:G8"/>
    <mergeCell ref="C20:F20"/>
    <mergeCell ref="C21:F21"/>
    <mergeCell ref="C3:C4"/>
    <mergeCell ref="D3:F4"/>
    <mergeCell ref="G3:G4"/>
    <mergeCell ref="C5:C6"/>
    <mergeCell ref="D5:G6"/>
    <mergeCell ref="C15:D15"/>
    <mergeCell ref="C16:F16"/>
    <mergeCell ref="C17:F17"/>
    <mergeCell ref="D18:F18"/>
    <mergeCell ref="C19:F19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C166-0A47-4456-AEBC-B6B8C65EE8EF}">
  <dimension ref="B2:K18"/>
  <sheetViews>
    <sheetView topLeftCell="B1" zoomScale="90" zoomScaleNormal="90" workbookViewId="0">
      <selection activeCell="L25" sqref="L25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79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91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60</v>
      </c>
      <c r="E10" s="6">
        <v>3</v>
      </c>
      <c r="F10" s="5">
        <v>5</v>
      </c>
      <c r="G10" s="5">
        <f t="shared" ref="G10:G13" si="0">E10*F10</f>
        <v>15</v>
      </c>
      <c r="H10" s="1"/>
    </row>
    <row r="11" spans="2:11" ht="19.5" customHeight="1" x14ac:dyDescent="0.25">
      <c r="B11" s="1"/>
      <c r="C11" s="5">
        <v>2</v>
      </c>
      <c r="D11" s="5" t="s">
        <v>15</v>
      </c>
      <c r="E11" s="6">
        <v>60</v>
      </c>
      <c r="F11" s="5">
        <v>5</v>
      </c>
      <c r="G11" s="5">
        <f t="shared" si="0"/>
        <v>300</v>
      </c>
      <c r="H11" s="1"/>
    </row>
    <row r="12" spans="2:11" ht="19.5" customHeight="1" x14ac:dyDescent="0.25">
      <c r="B12" s="1"/>
      <c r="C12" s="5">
        <v>3</v>
      </c>
      <c r="D12" s="5" t="s">
        <v>34</v>
      </c>
      <c r="E12" s="6">
        <v>2</v>
      </c>
      <c r="F12" s="5">
        <v>5</v>
      </c>
      <c r="G12" s="5">
        <f t="shared" si="0"/>
        <v>10</v>
      </c>
      <c r="H12" s="1"/>
    </row>
    <row r="13" spans="2:11" ht="19.5" customHeight="1" thickBot="1" x14ac:dyDescent="0.3">
      <c r="B13" s="1"/>
      <c r="C13" s="5">
        <v>4</v>
      </c>
      <c r="D13" s="5" t="s">
        <v>16</v>
      </c>
      <c r="E13" s="6">
        <v>64</v>
      </c>
      <c r="F13" s="5">
        <v>5</v>
      </c>
      <c r="G13" s="5">
        <f t="shared" si="0"/>
        <v>320</v>
      </c>
      <c r="H13" s="1"/>
    </row>
    <row r="14" spans="2:11" ht="19.5" customHeight="1" thickBot="1" x14ac:dyDescent="0.3">
      <c r="B14" s="1"/>
      <c r="C14" s="28" t="s">
        <v>17</v>
      </c>
      <c r="D14" s="29"/>
      <c r="E14" s="7">
        <f>SUM(E10:E13)</f>
        <v>129</v>
      </c>
      <c r="F14" s="8"/>
      <c r="G14" s="9">
        <f>SUM(G10:G13)</f>
        <v>645</v>
      </c>
    </row>
    <row r="15" spans="2:11" ht="21.75" thickBot="1" x14ac:dyDescent="0.3">
      <c r="B15" s="1"/>
      <c r="C15" s="25" t="s">
        <v>18</v>
      </c>
      <c r="D15" s="26"/>
      <c r="E15" s="26"/>
      <c r="F15" s="27"/>
      <c r="G15" s="10">
        <v>75</v>
      </c>
    </row>
    <row r="16" spans="2:11" ht="21.75" thickBot="1" x14ac:dyDescent="0.3">
      <c r="B16" s="1"/>
      <c r="C16" s="25" t="s">
        <v>17</v>
      </c>
      <c r="D16" s="26"/>
      <c r="E16" s="26"/>
      <c r="F16" s="27"/>
      <c r="G16" s="11">
        <f>G14*G15</f>
        <v>48375</v>
      </c>
    </row>
    <row r="17" spans="3:8" ht="21.75" thickBot="1" x14ac:dyDescent="0.3">
      <c r="C17" s="12" t="s">
        <v>92</v>
      </c>
      <c r="D17" s="30" t="s">
        <v>93</v>
      </c>
      <c r="E17" s="30"/>
      <c r="F17" s="31"/>
      <c r="G17" s="13">
        <f>'18-07-2022 78'!G21</f>
        <v>364509.69999999995</v>
      </c>
    </row>
    <row r="18" spans="3:8" ht="21.75" thickBot="1" x14ac:dyDescent="0.3">
      <c r="C18" s="25" t="s">
        <v>19</v>
      </c>
      <c r="D18" s="26"/>
      <c r="E18" s="26"/>
      <c r="F18" s="26"/>
      <c r="G18" s="14">
        <f>G16+G17</f>
        <v>412884.69999999995</v>
      </c>
      <c r="H18" s="15"/>
    </row>
  </sheetData>
  <mergeCells count="12">
    <mergeCell ref="C7:D8"/>
    <mergeCell ref="E7:G8"/>
    <mergeCell ref="C3:C4"/>
    <mergeCell ref="D3:F4"/>
    <mergeCell ref="G3:G4"/>
    <mergeCell ref="C5:C6"/>
    <mergeCell ref="D5:G6"/>
    <mergeCell ref="C14:D14"/>
    <mergeCell ref="C15:F15"/>
    <mergeCell ref="C16:F16"/>
    <mergeCell ref="D17:F17"/>
    <mergeCell ref="C18:F1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1067B-9BEB-4E43-BD12-90B98BA5F188}">
  <dimension ref="B2:K23"/>
  <sheetViews>
    <sheetView topLeftCell="B1" zoomScale="90" zoomScaleNormal="90" workbookViewId="0">
      <selection activeCell="L15" sqref="L15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80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94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59</v>
      </c>
      <c r="E10" s="6">
        <v>8</v>
      </c>
      <c r="F10" s="5">
        <v>4.5999999999999996</v>
      </c>
      <c r="G10" s="5">
        <f t="shared" ref="G10:G16" si="0">E10*F10</f>
        <v>36.799999999999997</v>
      </c>
      <c r="H10" s="1"/>
    </row>
    <row r="11" spans="2:11" ht="19.5" customHeight="1" x14ac:dyDescent="0.25">
      <c r="B11" s="1"/>
      <c r="C11" s="5">
        <v>2</v>
      </c>
      <c r="D11" s="5" t="s">
        <v>23</v>
      </c>
      <c r="E11" s="6">
        <v>2</v>
      </c>
      <c r="F11" s="5">
        <v>7</v>
      </c>
      <c r="G11" s="5">
        <f t="shared" si="0"/>
        <v>14</v>
      </c>
      <c r="H11" s="1"/>
    </row>
    <row r="12" spans="2:11" ht="19.5" customHeight="1" x14ac:dyDescent="0.25">
      <c r="B12" s="1" t="s">
        <v>111</v>
      </c>
      <c r="C12" s="5">
        <v>3</v>
      </c>
      <c r="D12" s="5" t="s">
        <v>14</v>
      </c>
      <c r="E12" s="6">
        <v>25</v>
      </c>
      <c r="F12" s="5">
        <v>7.5</v>
      </c>
      <c r="G12" s="5">
        <f t="shared" si="0"/>
        <v>187.5</v>
      </c>
      <c r="H12" s="1"/>
    </row>
    <row r="13" spans="2:11" ht="19.5" customHeight="1" x14ac:dyDescent="0.25">
      <c r="B13" s="1"/>
      <c r="C13" s="5">
        <v>4</v>
      </c>
      <c r="D13" s="5" t="s">
        <v>60</v>
      </c>
      <c r="E13" s="6">
        <v>3</v>
      </c>
      <c r="F13" s="5">
        <v>5</v>
      </c>
      <c r="G13" s="5">
        <f t="shared" si="0"/>
        <v>15</v>
      </c>
      <c r="H13" s="1"/>
    </row>
    <row r="14" spans="2:11" ht="19.5" customHeight="1" x14ac:dyDescent="0.25">
      <c r="B14" s="1"/>
      <c r="C14" s="5">
        <v>5</v>
      </c>
      <c r="D14" s="5" t="s">
        <v>15</v>
      </c>
      <c r="E14" s="6">
        <v>30</v>
      </c>
      <c r="F14" s="5">
        <v>5</v>
      </c>
      <c r="G14" s="5">
        <f t="shared" si="0"/>
        <v>150</v>
      </c>
      <c r="H14" s="1"/>
    </row>
    <row r="15" spans="2:11" ht="19.5" customHeight="1" x14ac:dyDescent="0.25">
      <c r="B15" s="1"/>
      <c r="C15" s="5">
        <v>6</v>
      </c>
      <c r="D15" s="5" t="s">
        <v>31</v>
      </c>
      <c r="E15" s="6">
        <v>10</v>
      </c>
      <c r="F15" s="5">
        <v>4.5999999999999996</v>
      </c>
      <c r="G15" s="5">
        <f t="shared" si="0"/>
        <v>46</v>
      </c>
      <c r="H15" s="1"/>
    </row>
    <row r="16" spans="2:11" ht="19.5" customHeight="1" thickBot="1" x14ac:dyDescent="0.3">
      <c r="B16" s="1"/>
      <c r="C16" s="5">
        <v>7</v>
      </c>
      <c r="D16" s="5" t="s">
        <v>16</v>
      </c>
      <c r="E16" s="6">
        <v>30</v>
      </c>
      <c r="F16" s="5">
        <v>5</v>
      </c>
      <c r="G16" s="5">
        <f t="shared" si="0"/>
        <v>150</v>
      </c>
      <c r="H16" s="1"/>
    </row>
    <row r="17" spans="2:10" ht="19.5" customHeight="1" thickBot="1" x14ac:dyDescent="0.3">
      <c r="B17" s="1"/>
      <c r="C17" s="28" t="s">
        <v>17</v>
      </c>
      <c r="D17" s="29"/>
      <c r="E17" s="7">
        <f>SUM(E10:E16)</f>
        <v>108</v>
      </c>
      <c r="F17" s="8"/>
      <c r="G17" s="9">
        <f>SUM(G10:G16)</f>
        <v>599.29999999999995</v>
      </c>
    </row>
    <row r="18" spans="2:10" ht="21.75" thickBot="1" x14ac:dyDescent="0.3">
      <c r="B18" s="1"/>
      <c r="C18" s="25" t="s">
        <v>18</v>
      </c>
      <c r="D18" s="26"/>
      <c r="E18" s="26"/>
      <c r="F18" s="27"/>
      <c r="G18" s="10">
        <v>72</v>
      </c>
    </row>
    <row r="19" spans="2:10" ht="21.75" thickBot="1" x14ac:dyDescent="0.3">
      <c r="B19" s="1"/>
      <c r="C19" s="25" t="s">
        <v>17</v>
      </c>
      <c r="D19" s="26"/>
      <c r="E19" s="26"/>
      <c r="F19" s="27"/>
      <c r="G19" s="11">
        <f>G17*G18</f>
        <v>43149.599999999999</v>
      </c>
      <c r="J19" s="20"/>
    </row>
    <row r="20" spans="2:10" ht="21.75" thickBot="1" x14ac:dyDescent="0.3">
      <c r="C20" s="12" t="s">
        <v>95</v>
      </c>
      <c r="D20" s="30" t="s">
        <v>96</v>
      </c>
      <c r="E20" s="30"/>
      <c r="F20" s="31"/>
      <c r="G20" s="13">
        <f>'19-07-2022 79'!G18</f>
        <v>412884.69999999995</v>
      </c>
    </row>
    <row r="21" spans="2:10" ht="21.75" thickBot="1" x14ac:dyDescent="0.3">
      <c r="C21" s="25" t="s">
        <v>19</v>
      </c>
      <c r="D21" s="26"/>
      <c r="E21" s="26"/>
      <c r="F21" s="26"/>
      <c r="G21" s="14">
        <f>G19+G20</f>
        <v>456034.29999999993</v>
      </c>
      <c r="H21" s="15"/>
    </row>
    <row r="22" spans="2:10" ht="21.75" thickBot="1" x14ac:dyDescent="0.3">
      <c r="C22" s="25" t="s">
        <v>97</v>
      </c>
      <c r="D22" s="26"/>
      <c r="E22" s="26"/>
      <c r="F22" s="27"/>
      <c r="G22" s="16">
        <v>50000</v>
      </c>
    </row>
    <row r="23" spans="2:10" ht="21.75" thickBot="1" x14ac:dyDescent="0.3">
      <c r="C23" s="25" t="s">
        <v>19</v>
      </c>
      <c r="D23" s="26"/>
      <c r="E23" s="26"/>
      <c r="F23" s="27"/>
      <c r="G23" s="17">
        <f>G21-G22</f>
        <v>406034.29999999993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23:F23"/>
    <mergeCell ref="C17:D17"/>
    <mergeCell ref="C18:F18"/>
    <mergeCell ref="C19:F19"/>
    <mergeCell ref="D20:F20"/>
    <mergeCell ref="C21:F21"/>
    <mergeCell ref="C22:F22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C289-145C-4A00-89CD-CDC80F636BD2}">
  <dimension ref="B2:K23"/>
  <sheetViews>
    <sheetView topLeftCell="B1" zoomScale="90" zoomScaleNormal="90" workbookViewId="0">
      <selection activeCell="B12" sqref="B12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81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98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13</v>
      </c>
      <c r="E10" s="6">
        <v>6</v>
      </c>
      <c r="F10" s="5">
        <v>5</v>
      </c>
      <c r="G10" s="5">
        <f>E10*F10</f>
        <v>30</v>
      </c>
      <c r="H10" s="1"/>
    </row>
    <row r="11" spans="2:11" ht="19.5" customHeight="1" x14ac:dyDescent="0.25">
      <c r="B11" s="1" t="s">
        <v>110</v>
      </c>
      <c r="C11" s="5">
        <v>2</v>
      </c>
      <c r="D11" s="5" t="s">
        <v>14</v>
      </c>
      <c r="E11" s="6">
        <v>20</v>
      </c>
      <c r="F11" s="5">
        <v>7.5</v>
      </c>
      <c r="G11" s="5">
        <f>E11*F11</f>
        <v>150</v>
      </c>
      <c r="H11" s="1"/>
    </row>
    <row r="12" spans="2:11" ht="19.5" customHeight="1" x14ac:dyDescent="0.25">
      <c r="B12" s="1"/>
      <c r="C12" s="5">
        <v>3</v>
      </c>
      <c r="D12" s="5" t="s">
        <v>60</v>
      </c>
      <c r="E12" s="6">
        <v>3</v>
      </c>
      <c r="F12" s="5">
        <v>5</v>
      </c>
      <c r="G12" s="5">
        <f>E12*F12</f>
        <v>15</v>
      </c>
      <c r="H12" s="1"/>
    </row>
    <row r="13" spans="2:11" ht="19.5" customHeight="1" x14ac:dyDescent="0.25">
      <c r="B13" s="1"/>
      <c r="C13" s="5">
        <v>4</v>
      </c>
      <c r="D13" s="5" t="s">
        <v>15</v>
      </c>
      <c r="E13" s="6">
        <v>35</v>
      </c>
      <c r="F13" s="5">
        <v>5</v>
      </c>
      <c r="G13" s="5">
        <f>E13*F13</f>
        <v>175</v>
      </c>
      <c r="H13" s="1"/>
    </row>
    <row r="14" spans="2:11" ht="19.5" customHeight="1" x14ac:dyDescent="0.25">
      <c r="B14" s="1"/>
      <c r="C14" s="5">
        <v>5</v>
      </c>
      <c r="D14" s="5" t="s">
        <v>30</v>
      </c>
      <c r="E14" s="6">
        <v>1</v>
      </c>
      <c r="F14" s="5"/>
      <c r="G14" s="5">
        <f>13.5-1.5</f>
        <v>12</v>
      </c>
      <c r="H14" s="1"/>
    </row>
    <row r="15" spans="2:11" ht="19.5" customHeight="1" x14ac:dyDescent="0.25">
      <c r="B15" s="1"/>
      <c r="C15" s="5">
        <v>6</v>
      </c>
      <c r="D15" s="5" t="s">
        <v>16</v>
      </c>
      <c r="E15" s="6">
        <v>45</v>
      </c>
      <c r="F15" s="5">
        <v>5</v>
      </c>
      <c r="G15" s="5">
        <f>E15*F15</f>
        <v>225</v>
      </c>
      <c r="H15" s="1"/>
    </row>
    <row r="16" spans="2:11" ht="19.5" customHeight="1" thickBot="1" x14ac:dyDescent="0.3">
      <c r="B16" s="1"/>
      <c r="C16" s="5">
        <v>7</v>
      </c>
      <c r="D16" s="5" t="s">
        <v>32</v>
      </c>
      <c r="E16" s="6">
        <v>1</v>
      </c>
      <c r="F16" s="5"/>
      <c r="G16" s="5">
        <f>10.1-1.5</f>
        <v>8.6</v>
      </c>
      <c r="H16" s="1"/>
    </row>
    <row r="17" spans="2:10" ht="19.5" customHeight="1" thickBot="1" x14ac:dyDescent="0.3">
      <c r="B17" s="1"/>
      <c r="C17" s="28" t="s">
        <v>17</v>
      </c>
      <c r="D17" s="29"/>
      <c r="E17" s="7">
        <f>SUM(E10:E16)</f>
        <v>111</v>
      </c>
      <c r="F17" s="8"/>
      <c r="G17" s="9">
        <f>SUM(G10:G16)</f>
        <v>615.6</v>
      </c>
    </row>
    <row r="18" spans="2:10" ht="21.75" thickBot="1" x14ac:dyDescent="0.3">
      <c r="B18" s="1"/>
      <c r="C18" s="25" t="s">
        <v>18</v>
      </c>
      <c r="D18" s="26"/>
      <c r="E18" s="26"/>
      <c r="F18" s="27"/>
      <c r="G18" s="10">
        <v>72</v>
      </c>
    </row>
    <row r="19" spans="2:10" ht="21.75" thickBot="1" x14ac:dyDescent="0.3">
      <c r="B19" s="1"/>
      <c r="C19" s="25" t="s">
        <v>17</v>
      </c>
      <c r="D19" s="26"/>
      <c r="E19" s="26"/>
      <c r="F19" s="27"/>
      <c r="G19" s="11">
        <f>G17*G18</f>
        <v>44323.200000000004</v>
      </c>
      <c r="J19" s="20"/>
    </row>
    <row r="20" spans="2:10" ht="21.75" thickBot="1" x14ac:dyDescent="0.3">
      <c r="C20" s="12" t="s">
        <v>99</v>
      </c>
      <c r="D20" s="30" t="s">
        <v>100</v>
      </c>
      <c r="E20" s="30"/>
      <c r="F20" s="31"/>
      <c r="G20" s="13">
        <f>'21-07-2022 80'!G23</f>
        <v>406034.29999999993</v>
      </c>
    </row>
    <row r="21" spans="2:10" ht="21.75" thickBot="1" x14ac:dyDescent="0.3">
      <c r="C21" s="25" t="s">
        <v>19</v>
      </c>
      <c r="D21" s="26"/>
      <c r="E21" s="26"/>
      <c r="F21" s="26"/>
      <c r="G21" s="14">
        <f>G19+G20</f>
        <v>450357.49999999994</v>
      </c>
      <c r="H21" s="15"/>
    </row>
    <row r="22" spans="2:10" ht="21.75" thickBot="1" x14ac:dyDescent="0.3">
      <c r="C22" s="25" t="s">
        <v>101</v>
      </c>
      <c r="D22" s="26"/>
      <c r="E22" s="26"/>
      <c r="F22" s="27"/>
      <c r="G22" s="16">
        <v>50000</v>
      </c>
    </row>
    <row r="23" spans="2:10" ht="21.75" thickBot="1" x14ac:dyDescent="0.3">
      <c r="C23" s="25" t="s">
        <v>19</v>
      </c>
      <c r="D23" s="26"/>
      <c r="E23" s="26"/>
      <c r="F23" s="27"/>
      <c r="G23" s="17">
        <f>G21-G22</f>
        <v>400357.49999999994</v>
      </c>
    </row>
  </sheetData>
  <sortState xmlns:xlrd2="http://schemas.microsoft.com/office/spreadsheetml/2017/richdata2" ref="D10:G16">
    <sortCondition ref="D10:D16"/>
  </sortState>
  <mergeCells count="14">
    <mergeCell ref="C23:F23"/>
    <mergeCell ref="C17:D17"/>
    <mergeCell ref="C18:F18"/>
    <mergeCell ref="C19:F19"/>
    <mergeCell ref="D20:F20"/>
    <mergeCell ref="C21:F21"/>
    <mergeCell ref="C22:F22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E497-DBBD-46A8-94B1-202EED0D8E13}">
  <dimension ref="B2:K21"/>
  <sheetViews>
    <sheetView topLeftCell="B4" zoomScale="90" zoomScaleNormal="90" workbookViewId="0">
      <selection activeCell="J15" sqref="J15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82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102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23</v>
      </c>
      <c r="E10" s="6">
        <v>16</v>
      </c>
      <c r="F10" s="5">
        <v>7</v>
      </c>
      <c r="G10" s="5">
        <f>E10*F10</f>
        <v>112</v>
      </c>
      <c r="H10" s="1"/>
    </row>
    <row r="11" spans="2:11" ht="19.5" customHeight="1" x14ac:dyDescent="0.25">
      <c r="B11" s="1"/>
      <c r="C11" s="5">
        <v>2</v>
      </c>
      <c r="D11" s="5" t="s">
        <v>14</v>
      </c>
      <c r="E11" s="6">
        <v>30</v>
      </c>
      <c r="F11" s="5">
        <v>7.5</v>
      </c>
      <c r="G11" s="5">
        <f t="shared" ref="G11:G14" si="0">E11*F11</f>
        <v>225</v>
      </c>
      <c r="H11" s="1"/>
    </row>
    <row r="12" spans="2:11" ht="19.5" customHeight="1" x14ac:dyDescent="0.25">
      <c r="B12" s="1"/>
      <c r="C12" s="5">
        <v>3</v>
      </c>
      <c r="D12" s="5" t="s">
        <v>60</v>
      </c>
      <c r="E12" s="6">
        <v>3</v>
      </c>
      <c r="F12" s="5">
        <v>5</v>
      </c>
      <c r="G12" s="5">
        <f t="shared" si="0"/>
        <v>15</v>
      </c>
      <c r="H12" s="1"/>
    </row>
    <row r="13" spans="2:11" ht="19.5" customHeight="1" x14ac:dyDescent="0.25">
      <c r="B13" s="1"/>
      <c r="C13" s="5">
        <v>4</v>
      </c>
      <c r="D13" s="5" t="s">
        <v>15</v>
      </c>
      <c r="E13" s="6">
        <v>35</v>
      </c>
      <c r="F13" s="5">
        <v>5</v>
      </c>
      <c r="G13" s="5">
        <f t="shared" si="0"/>
        <v>175</v>
      </c>
      <c r="H13" s="1"/>
    </row>
    <row r="14" spans="2:11" ht="19.5" customHeight="1" thickBot="1" x14ac:dyDescent="0.3">
      <c r="B14" s="1"/>
      <c r="C14" s="5">
        <v>5</v>
      </c>
      <c r="D14" s="5" t="s">
        <v>16</v>
      </c>
      <c r="E14" s="6">
        <v>35</v>
      </c>
      <c r="F14" s="5">
        <v>5</v>
      </c>
      <c r="G14" s="5">
        <f t="shared" si="0"/>
        <v>175</v>
      </c>
      <c r="H14" s="1"/>
    </row>
    <row r="15" spans="2:11" ht="19.5" customHeight="1" thickBot="1" x14ac:dyDescent="0.3">
      <c r="B15" s="1"/>
      <c r="C15" s="28" t="s">
        <v>17</v>
      </c>
      <c r="D15" s="29"/>
      <c r="E15" s="7">
        <f>SUM(E10:E14)</f>
        <v>119</v>
      </c>
      <c r="F15" s="8"/>
      <c r="G15" s="9">
        <f>SUM(G10:G14)</f>
        <v>702</v>
      </c>
    </row>
    <row r="16" spans="2:11" ht="21.75" thickBot="1" x14ac:dyDescent="0.3">
      <c r="B16" s="1"/>
      <c r="C16" s="25" t="s">
        <v>18</v>
      </c>
      <c r="D16" s="26"/>
      <c r="E16" s="26"/>
      <c r="F16" s="27"/>
      <c r="G16" s="10">
        <v>72</v>
      </c>
    </row>
    <row r="17" spans="2:10" ht="21.75" thickBot="1" x14ac:dyDescent="0.3">
      <c r="B17" s="1"/>
      <c r="C17" s="25" t="s">
        <v>17</v>
      </c>
      <c r="D17" s="26"/>
      <c r="E17" s="26"/>
      <c r="F17" s="27"/>
      <c r="G17" s="11">
        <f>G15*G16</f>
        <v>50544</v>
      </c>
      <c r="J17" s="20"/>
    </row>
    <row r="18" spans="2:10" ht="21.75" thickBot="1" x14ac:dyDescent="0.3">
      <c r="C18" s="12" t="s">
        <v>103</v>
      </c>
      <c r="D18" s="30" t="s">
        <v>104</v>
      </c>
      <c r="E18" s="30"/>
      <c r="F18" s="31"/>
      <c r="G18" s="13">
        <f>'22-07-2022 81'!G23</f>
        <v>400357.49999999994</v>
      </c>
    </row>
    <row r="19" spans="2:10" ht="21.75" thickBot="1" x14ac:dyDescent="0.3">
      <c r="C19" s="25" t="s">
        <v>19</v>
      </c>
      <c r="D19" s="26"/>
      <c r="E19" s="26"/>
      <c r="F19" s="26"/>
      <c r="G19" s="14">
        <f>G17+G18</f>
        <v>450901.49999999994</v>
      </c>
      <c r="H19" s="15"/>
    </row>
    <row r="20" spans="2:10" ht="21.75" thickBot="1" x14ac:dyDescent="0.3">
      <c r="C20" s="25" t="s">
        <v>105</v>
      </c>
      <c r="D20" s="26"/>
      <c r="E20" s="26"/>
      <c r="F20" s="27"/>
      <c r="G20" s="16">
        <v>50000</v>
      </c>
    </row>
    <row r="21" spans="2:10" ht="21.75" thickBot="1" x14ac:dyDescent="0.3">
      <c r="C21" s="25" t="s">
        <v>19</v>
      </c>
      <c r="D21" s="26"/>
      <c r="E21" s="26"/>
      <c r="F21" s="27"/>
      <c r="G21" s="17">
        <f>G19-G20</f>
        <v>400901.49999999994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21:F21"/>
    <mergeCell ref="C15:D15"/>
    <mergeCell ref="C16:F16"/>
    <mergeCell ref="C17:F17"/>
    <mergeCell ref="D18:F18"/>
    <mergeCell ref="C19:F19"/>
    <mergeCell ref="C20:F2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8462-14AC-43ED-98DB-21CF37210137}">
  <dimension ref="B2:N23"/>
  <sheetViews>
    <sheetView topLeftCell="B1" zoomScale="90" zoomScaleNormal="90" workbookViewId="0">
      <selection activeCell="C22" sqref="C22:G23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65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26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29</v>
      </c>
      <c r="E10" s="6">
        <v>5</v>
      </c>
      <c r="F10" s="5"/>
      <c r="G10" s="5">
        <v>83.2</v>
      </c>
      <c r="H10" s="1"/>
    </row>
    <row r="11" spans="2:11" ht="19.5" customHeight="1" x14ac:dyDescent="0.25">
      <c r="B11" s="1"/>
      <c r="C11" s="5">
        <v>2</v>
      </c>
      <c r="D11" s="5" t="s">
        <v>14</v>
      </c>
      <c r="E11" s="6">
        <v>40</v>
      </c>
      <c r="F11" s="5">
        <v>7</v>
      </c>
      <c r="G11" s="5">
        <f>E11*F11</f>
        <v>280</v>
      </c>
      <c r="H11" s="1"/>
    </row>
    <row r="12" spans="2:11" ht="19.5" customHeight="1" x14ac:dyDescent="0.25">
      <c r="B12" s="1"/>
      <c r="C12" s="5">
        <v>3</v>
      </c>
      <c r="D12" s="5" t="s">
        <v>15</v>
      </c>
      <c r="E12" s="6">
        <v>50</v>
      </c>
      <c r="F12" s="5">
        <v>5</v>
      </c>
      <c r="G12" s="5">
        <f>E12*F12</f>
        <v>250</v>
      </c>
      <c r="H12" s="1"/>
    </row>
    <row r="13" spans="2:11" ht="19.5" customHeight="1" x14ac:dyDescent="0.25">
      <c r="B13" s="1"/>
      <c r="C13" s="5">
        <v>4</v>
      </c>
      <c r="D13" s="5" t="s">
        <v>30</v>
      </c>
      <c r="E13" s="6">
        <v>1</v>
      </c>
      <c r="F13" s="5"/>
      <c r="G13" s="5">
        <v>9.5</v>
      </c>
      <c r="H13" s="1"/>
      <c r="K13">
        <v>375407.2</v>
      </c>
    </row>
    <row r="14" spans="2:11" ht="19.5" customHeight="1" x14ac:dyDescent="0.25">
      <c r="B14" s="1"/>
      <c r="C14" s="5">
        <v>5</v>
      </c>
      <c r="D14" s="5" t="s">
        <v>31</v>
      </c>
      <c r="E14" s="6">
        <v>9</v>
      </c>
      <c r="F14" s="5">
        <v>4.5999999999999996</v>
      </c>
      <c r="G14" s="5">
        <f>E14*F14</f>
        <v>41.4</v>
      </c>
      <c r="H14" s="1"/>
    </row>
    <row r="15" spans="2:11" ht="19.5" customHeight="1" x14ac:dyDescent="0.25">
      <c r="B15" s="1"/>
      <c r="C15" s="5">
        <v>6</v>
      </c>
      <c r="D15" s="5" t="s">
        <v>16</v>
      </c>
      <c r="E15" s="6">
        <v>50</v>
      </c>
      <c r="F15" s="5">
        <v>5</v>
      </c>
      <c r="G15" s="5">
        <f>E15*F15</f>
        <v>250</v>
      </c>
      <c r="H15" s="1"/>
    </row>
    <row r="16" spans="2:11" ht="19.5" customHeight="1" thickBot="1" x14ac:dyDescent="0.3">
      <c r="B16" s="1"/>
      <c r="C16" s="5">
        <v>7</v>
      </c>
      <c r="D16" s="5" t="s">
        <v>32</v>
      </c>
      <c r="E16" s="6">
        <v>1</v>
      </c>
      <c r="F16" s="5"/>
      <c r="G16" s="5">
        <v>10.5</v>
      </c>
      <c r="H16" s="1"/>
    </row>
    <row r="17" spans="2:14" ht="19.5" customHeight="1" thickBot="1" x14ac:dyDescent="0.3">
      <c r="B17" s="1"/>
      <c r="C17" s="28" t="s">
        <v>17</v>
      </c>
      <c r="D17" s="29"/>
      <c r="E17" s="7">
        <f>SUM(E10:E16)</f>
        <v>156</v>
      </c>
      <c r="F17" s="8"/>
      <c r="G17" s="9">
        <f>SUM(G10:G16)</f>
        <v>924.6</v>
      </c>
    </row>
    <row r="18" spans="2:14" ht="21.75" thickBot="1" x14ac:dyDescent="0.3">
      <c r="B18" s="1"/>
      <c r="C18" s="25" t="s">
        <v>18</v>
      </c>
      <c r="D18" s="26"/>
      <c r="E18" s="26"/>
      <c r="F18" s="27"/>
      <c r="G18" s="10">
        <v>75</v>
      </c>
    </row>
    <row r="19" spans="2:14" ht="21.75" thickBot="1" x14ac:dyDescent="0.3">
      <c r="B19" s="1"/>
      <c r="C19" s="25" t="s">
        <v>17</v>
      </c>
      <c r="D19" s="26"/>
      <c r="E19" s="26"/>
      <c r="F19" s="27"/>
      <c r="G19" s="11">
        <f>G17*G18</f>
        <v>69345</v>
      </c>
    </row>
    <row r="20" spans="2:14" ht="21.75" thickBot="1" x14ac:dyDescent="0.3">
      <c r="C20" s="12" t="s">
        <v>27</v>
      </c>
      <c r="D20" s="30" t="s">
        <v>28</v>
      </c>
      <c r="E20" s="30"/>
      <c r="F20" s="31"/>
      <c r="G20" s="13">
        <f>'01-07-2022 64'!G23</f>
        <v>338119.7</v>
      </c>
    </row>
    <row r="21" spans="2:14" ht="21.75" thickBot="1" x14ac:dyDescent="0.3">
      <c r="C21" s="25" t="s">
        <v>19</v>
      </c>
      <c r="D21" s="26"/>
      <c r="E21" s="26"/>
      <c r="F21" s="26"/>
      <c r="G21" s="14">
        <f>G19+G20</f>
        <v>407464.7</v>
      </c>
      <c r="H21" s="15"/>
    </row>
    <row r="22" spans="2:14" ht="21.75" thickBot="1" x14ac:dyDescent="0.3">
      <c r="C22" s="25" t="s">
        <v>38</v>
      </c>
      <c r="D22" s="26"/>
      <c r="E22" s="26"/>
      <c r="F22" s="27"/>
      <c r="G22" s="16">
        <v>80000</v>
      </c>
      <c r="N22">
        <f>50*28</f>
        <v>1400</v>
      </c>
    </row>
    <row r="23" spans="2:14" ht="21.75" thickBot="1" x14ac:dyDescent="0.3">
      <c r="C23" s="25" t="s">
        <v>19</v>
      </c>
      <c r="D23" s="26"/>
      <c r="E23" s="26"/>
      <c r="F23" s="27"/>
      <c r="G23" s="17">
        <f>G21-G22</f>
        <v>327464.7</v>
      </c>
    </row>
  </sheetData>
  <sortState xmlns:xlrd2="http://schemas.microsoft.com/office/spreadsheetml/2017/richdata2" ref="D10:G16">
    <sortCondition ref="D10:D16"/>
  </sortState>
  <mergeCells count="14">
    <mergeCell ref="C7:D8"/>
    <mergeCell ref="E7:G8"/>
    <mergeCell ref="C22:F22"/>
    <mergeCell ref="C23:F23"/>
    <mergeCell ref="C3:C4"/>
    <mergeCell ref="D3:F4"/>
    <mergeCell ref="G3:G4"/>
    <mergeCell ref="C5:C6"/>
    <mergeCell ref="D5:G6"/>
    <mergeCell ref="C17:D17"/>
    <mergeCell ref="C18:F18"/>
    <mergeCell ref="C19:F19"/>
    <mergeCell ref="D20:F20"/>
    <mergeCell ref="C21:F21"/>
  </mergeCell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67934-6B95-4BB8-864B-320C8A7B439C}">
  <dimension ref="B2:K20"/>
  <sheetViews>
    <sheetView topLeftCell="B1" zoomScale="90" zoomScaleNormal="90" workbookViewId="0">
      <selection activeCell="J20" sqref="J20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83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106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23</v>
      </c>
      <c r="E10" s="6">
        <v>19</v>
      </c>
      <c r="F10" s="5">
        <v>7</v>
      </c>
      <c r="G10" s="5">
        <f>E10*F10</f>
        <v>133</v>
      </c>
      <c r="H10" s="1"/>
    </row>
    <row r="11" spans="2:11" ht="19.5" customHeight="1" x14ac:dyDescent="0.25">
      <c r="B11" s="1" t="s">
        <v>109</v>
      </c>
      <c r="C11" s="5">
        <v>2</v>
      </c>
      <c r="D11" s="5" t="s">
        <v>14</v>
      </c>
      <c r="E11" s="6">
        <v>30</v>
      </c>
      <c r="F11" s="5">
        <v>7.5</v>
      </c>
      <c r="G11" s="5">
        <f t="shared" ref="G11:G13" si="0">E11*F11</f>
        <v>225</v>
      </c>
      <c r="H11" s="1"/>
    </row>
    <row r="12" spans="2:11" ht="19.5" customHeight="1" x14ac:dyDescent="0.25">
      <c r="B12" s="1"/>
      <c r="C12" s="5">
        <v>3</v>
      </c>
      <c r="D12" s="5" t="s">
        <v>15</v>
      </c>
      <c r="E12" s="6">
        <v>25</v>
      </c>
      <c r="F12" s="5">
        <v>5</v>
      </c>
      <c r="G12" s="5">
        <f t="shared" si="0"/>
        <v>125</v>
      </c>
      <c r="H12" s="1"/>
    </row>
    <row r="13" spans="2:11" ht="19.5" customHeight="1" thickBot="1" x14ac:dyDescent="0.3">
      <c r="B13" s="1"/>
      <c r="C13" s="5">
        <v>4</v>
      </c>
      <c r="D13" s="5" t="s">
        <v>16</v>
      </c>
      <c r="E13" s="6">
        <v>25</v>
      </c>
      <c r="F13" s="5">
        <v>5</v>
      </c>
      <c r="G13" s="5">
        <f t="shared" si="0"/>
        <v>125</v>
      </c>
      <c r="H13" s="1"/>
    </row>
    <row r="14" spans="2:11" ht="19.5" customHeight="1" thickBot="1" x14ac:dyDescent="0.3">
      <c r="B14" s="1"/>
      <c r="C14" s="28" t="s">
        <v>17</v>
      </c>
      <c r="D14" s="29"/>
      <c r="E14" s="7">
        <f>SUM(E10:E13)</f>
        <v>99</v>
      </c>
      <c r="F14" s="8"/>
      <c r="G14" s="9">
        <f>SUM(G10:G13)</f>
        <v>608</v>
      </c>
    </row>
    <row r="15" spans="2:11" ht="21.75" thickBot="1" x14ac:dyDescent="0.3">
      <c r="B15" s="1"/>
      <c r="C15" s="25" t="s">
        <v>18</v>
      </c>
      <c r="D15" s="26"/>
      <c r="E15" s="26"/>
      <c r="F15" s="27"/>
      <c r="G15" s="10">
        <v>72</v>
      </c>
    </row>
    <row r="16" spans="2:11" ht="21.75" thickBot="1" x14ac:dyDescent="0.3">
      <c r="B16" s="1"/>
      <c r="C16" s="25" t="s">
        <v>17</v>
      </c>
      <c r="D16" s="26"/>
      <c r="E16" s="26"/>
      <c r="F16" s="27"/>
      <c r="G16" s="11">
        <f>G14*G15</f>
        <v>43776</v>
      </c>
      <c r="J16" s="20"/>
    </row>
    <row r="17" spans="3:8" ht="21.75" thickBot="1" x14ac:dyDescent="0.3">
      <c r="C17" s="12" t="s">
        <v>107</v>
      </c>
      <c r="D17" s="30" t="s">
        <v>108</v>
      </c>
      <c r="E17" s="30"/>
      <c r="F17" s="31"/>
      <c r="G17" s="13">
        <f>'23-07-2022 82'!G21</f>
        <v>400901.49999999994</v>
      </c>
    </row>
    <row r="18" spans="3:8" ht="21.75" thickBot="1" x14ac:dyDescent="0.3">
      <c r="C18" s="25" t="s">
        <v>19</v>
      </c>
      <c r="D18" s="26"/>
      <c r="E18" s="26"/>
      <c r="F18" s="26"/>
      <c r="G18" s="14">
        <f>G16+G17</f>
        <v>444677.49999999994</v>
      </c>
      <c r="H18" s="15"/>
    </row>
    <row r="19" spans="3:8" ht="21.75" thickBot="1" x14ac:dyDescent="0.3">
      <c r="C19" s="25" t="s">
        <v>112</v>
      </c>
      <c r="D19" s="26"/>
      <c r="E19" s="26"/>
      <c r="F19" s="27"/>
      <c r="G19" s="16">
        <v>50000</v>
      </c>
    </row>
    <row r="20" spans="3:8" ht="21.75" thickBot="1" x14ac:dyDescent="0.3">
      <c r="C20" s="25" t="s">
        <v>19</v>
      </c>
      <c r="D20" s="26"/>
      <c r="E20" s="26"/>
      <c r="F20" s="27"/>
      <c r="G20" s="17">
        <f>G18-G19</f>
        <v>394677.49999999994</v>
      </c>
    </row>
  </sheetData>
  <mergeCells count="14">
    <mergeCell ref="C7:D8"/>
    <mergeCell ref="E7:G8"/>
    <mergeCell ref="C19:F19"/>
    <mergeCell ref="C20:F20"/>
    <mergeCell ref="C3:C4"/>
    <mergeCell ref="D3:F4"/>
    <mergeCell ref="G3:G4"/>
    <mergeCell ref="C5:C6"/>
    <mergeCell ref="D5:G6"/>
    <mergeCell ref="C14:D14"/>
    <mergeCell ref="C15:F15"/>
    <mergeCell ref="C16:F16"/>
    <mergeCell ref="D17:F17"/>
    <mergeCell ref="C18:F18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6537D-92EE-4D77-90D5-735F18FC6873}">
  <dimension ref="B2:K18"/>
  <sheetViews>
    <sheetView topLeftCell="B1" zoomScale="90" zoomScaleNormal="90" workbookViewId="0">
      <selection activeCell="I12" sqref="I12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84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113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59</v>
      </c>
      <c r="E10" s="6">
        <v>9</v>
      </c>
      <c r="F10" s="5">
        <v>4.5999999999999996</v>
      </c>
      <c r="G10" s="5">
        <f>E10*F10</f>
        <v>41.4</v>
      </c>
      <c r="H10" s="1"/>
    </row>
    <row r="11" spans="2:11" ht="19.5" customHeight="1" x14ac:dyDescent="0.25">
      <c r="B11" s="1" t="s">
        <v>109</v>
      </c>
      <c r="C11" s="5">
        <v>2</v>
      </c>
      <c r="D11" s="5" t="s">
        <v>14</v>
      </c>
      <c r="E11" s="6">
        <v>40</v>
      </c>
      <c r="F11" s="5">
        <v>7.5</v>
      </c>
      <c r="G11" s="5">
        <f t="shared" ref="G11:G13" si="0">E11*F11</f>
        <v>300</v>
      </c>
      <c r="H11" s="1"/>
    </row>
    <row r="12" spans="2:11" ht="19.5" customHeight="1" x14ac:dyDescent="0.25">
      <c r="B12" s="1"/>
      <c r="C12" s="5">
        <v>3</v>
      </c>
      <c r="D12" s="5" t="s">
        <v>15</v>
      </c>
      <c r="E12" s="6">
        <v>25</v>
      </c>
      <c r="F12" s="5">
        <v>5</v>
      </c>
      <c r="G12" s="5">
        <f t="shared" si="0"/>
        <v>125</v>
      </c>
      <c r="H12" s="1"/>
    </row>
    <row r="13" spans="2:11" ht="19.5" customHeight="1" thickBot="1" x14ac:dyDescent="0.3">
      <c r="B13" s="1"/>
      <c r="C13" s="5">
        <v>4</v>
      </c>
      <c r="D13" s="5" t="s">
        <v>16</v>
      </c>
      <c r="E13" s="6">
        <v>25</v>
      </c>
      <c r="F13" s="5">
        <v>5</v>
      </c>
      <c r="G13" s="5">
        <f t="shared" si="0"/>
        <v>125</v>
      </c>
      <c r="H13" s="1"/>
    </row>
    <row r="14" spans="2:11" ht="19.5" customHeight="1" thickBot="1" x14ac:dyDescent="0.3">
      <c r="B14" s="1"/>
      <c r="C14" s="28" t="s">
        <v>17</v>
      </c>
      <c r="D14" s="29"/>
      <c r="E14" s="7">
        <f>SUM(E10:E13)</f>
        <v>99</v>
      </c>
      <c r="F14" s="8"/>
      <c r="G14" s="9">
        <f>SUM(G10:G13)</f>
        <v>591.4</v>
      </c>
    </row>
    <row r="15" spans="2:11" ht="21.75" thickBot="1" x14ac:dyDescent="0.3">
      <c r="B15" s="1"/>
      <c r="C15" s="25" t="s">
        <v>18</v>
      </c>
      <c r="D15" s="26"/>
      <c r="E15" s="26"/>
      <c r="F15" s="27"/>
      <c r="G15" s="10">
        <v>72</v>
      </c>
    </row>
    <row r="16" spans="2:11" ht="21.75" thickBot="1" x14ac:dyDescent="0.3">
      <c r="B16" s="1"/>
      <c r="C16" s="25" t="s">
        <v>17</v>
      </c>
      <c r="D16" s="26"/>
      <c r="E16" s="26"/>
      <c r="F16" s="27"/>
      <c r="G16" s="11">
        <f>G14*G15</f>
        <v>42580.799999999996</v>
      </c>
      <c r="J16" s="20"/>
    </row>
    <row r="17" spans="3:8" ht="21.75" thickBot="1" x14ac:dyDescent="0.3">
      <c r="C17" s="12" t="s">
        <v>117</v>
      </c>
      <c r="D17" s="30" t="s">
        <v>114</v>
      </c>
      <c r="E17" s="30"/>
      <c r="F17" s="31"/>
      <c r="G17" s="13">
        <f>'24-07-2022 83'!G20</f>
        <v>394677.49999999994</v>
      </c>
    </row>
    <row r="18" spans="3:8" ht="21.75" thickBot="1" x14ac:dyDescent="0.3">
      <c r="C18" s="25" t="s">
        <v>19</v>
      </c>
      <c r="D18" s="26"/>
      <c r="E18" s="26"/>
      <c r="F18" s="26"/>
      <c r="G18" s="14">
        <f>G16+G17</f>
        <v>437258.29999999993</v>
      </c>
      <c r="H18" s="15"/>
    </row>
  </sheetData>
  <mergeCells count="12">
    <mergeCell ref="C7:D8"/>
    <mergeCell ref="E7:G8"/>
    <mergeCell ref="C3:C4"/>
    <mergeCell ref="D3:F4"/>
    <mergeCell ref="G3:G4"/>
    <mergeCell ref="C5:C6"/>
    <mergeCell ref="D5:G6"/>
    <mergeCell ref="C14:D14"/>
    <mergeCell ref="C15:F15"/>
    <mergeCell ref="C16:F16"/>
    <mergeCell ref="D17:F17"/>
    <mergeCell ref="C18:F18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C170-20D6-4527-BDB7-F73A23F09702}">
  <dimension ref="B2:K23"/>
  <sheetViews>
    <sheetView topLeftCell="B1" zoomScale="90" zoomScaleNormal="90" workbookViewId="0">
      <selection activeCell="I12" sqref="I12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119</v>
      </c>
      <c r="D3" s="40" t="s">
        <v>1</v>
      </c>
      <c r="E3" s="41"/>
      <c r="F3" s="41"/>
      <c r="G3" s="44">
        <v>85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115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23</v>
      </c>
      <c r="E10" s="6">
        <v>25</v>
      </c>
      <c r="F10" s="5">
        <v>7</v>
      </c>
      <c r="G10" s="5">
        <f>E10*F10</f>
        <v>175</v>
      </c>
      <c r="H10" s="1"/>
    </row>
    <row r="11" spans="2:11" ht="19.5" customHeight="1" x14ac:dyDescent="0.25">
      <c r="B11" s="1" t="s">
        <v>109</v>
      </c>
      <c r="C11" s="5">
        <v>2</v>
      </c>
      <c r="D11" s="5" t="s">
        <v>14</v>
      </c>
      <c r="E11" s="6">
        <v>35</v>
      </c>
      <c r="F11" s="5">
        <v>7.5</v>
      </c>
      <c r="G11" s="5">
        <f t="shared" ref="G11:G15" si="0">E11*F11</f>
        <v>262.5</v>
      </c>
      <c r="H11" s="1"/>
    </row>
    <row r="12" spans="2:11" ht="19.5" customHeight="1" x14ac:dyDescent="0.25">
      <c r="B12" s="1"/>
      <c r="C12" s="5">
        <v>3</v>
      </c>
      <c r="D12" s="5" t="s">
        <v>118</v>
      </c>
      <c r="E12" s="6">
        <v>3</v>
      </c>
      <c r="F12" s="5">
        <v>5</v>
      </c>
      <c r="G12" s="5">
        <f t="shared" si="0"/>
        <v>15</v>
      </c>
      <c r="H12" s="1"/>
    </row>
    <row r="13" spans="2:11" ht="19.5" customHeight="1" x14ac:dyDescent="0.25">
      <c r="B13" s="1"/>
      <c r="C13" s="5">
        <v>4</v>
      </c>
      <c r="D13" s="5" t="s">
        <v>15</v>
      </c>
      <c r="E13" s="6">
        <v>40</v>
      </c>
      <c r="F13" s="5">
        <v>5</v>
      </c>
      <c r="G13" s="5">
        <f t="shared" si="0"/>
        <v>200</v>
      </c>
      <c r="H13" s="1"/>
    </row>
    <row r="14" spans="2:11" ht="19.5" customHeight="1" x14ac:dyDescent="0.25">
      <c r="B14" s="1"/>
      <c r="C14" s="5">
        <v>5</v>
      </c>
      <c r="D14" s="5" t="s">
        <v>30</v>
      </c>
      <c r="E14" s="6">
        <v>1</v>
      </c>
      <c r="G14" s="5">
        <v>12.799999999999999</v>
      </c>
      <c r="H14" s="1"/>
    </row>
    <row r="15" spans="2:11" ht="19.5" customHeight="1" thickBot="1" x14ac:dyDescent="0.3">
      <c r="B15" s="1"/>
      <c r="C15" s="5">
        <v>6</v>
      </c>
      <c r="D15" s="5" t="s">
        <v>16</v>
      </c>
      <c r="E15" s="6">
        <v>40</v>
      </c>
      <c r="F15" s="5">
        <v>5</v>
      </c>
      <c r="G15" s="5">
        <f t="shared" si="0"/>
        <v>200</v>
      </c>
      <c r="H15" s="1"/>
    </row>
    <row r="16" spans="2:11" ht="19.5" customHeight="1" thickBot="1" x14ac:dyDescent="0.3">
      <c r="B16" s="1"/>
      <c r="C16" s="28" t="s">
        <v>17</v>
      </c>
      <c r="D16" s="29"/>
      <c r="E16" s="7">
        <f>SUM(E10:E15)</f>
        <v>144</v>
      </c>
      <c r="F16" s="8"/>
      <c r="G16" s="9">
        <f>SUM(G10:G15)</f>
        <v>865.3</v>
      </c>
    </row>
    <row r="17" spans="2:10" ht="21.75" thickBot="1" x14ac:dyDescent="0.3">
      <c r="B17" s="1"/>
      <c r="C17" s="25" t="s">
        <v>18</v>
      </c>
      <c r="D17" s="26"/>
      <c r="E17" s="26"/>
      <c r="F17" s="27"/>
      <c r="G17" s="10">
        <v>72</v>
      </c>
    </row>
    <row r="18" spans="2:10" ht="21.75" thickBot="1" x14ac:dyDescent="0.3">
      <c r="B18" s="1"/>
      <c r="C18" s="25" t="s">
        <v>120</v>
      </c>
      <c r="D18" s="26"/>
      <c r="E18" s="26"/>
      <c r="F18" s="27"/>
      <c r="G18" s="10">
        <v>7000</v>
      </c>
    </row>
    <row r="19" spans="2:10" ht="21.75" thickBot="1" x14ac:dyDescent="0.3">
      <c r="B19" s="1"/>
      <c r="C19" s="25" t="s">
        <v>17</v>
      </c>
      <c r="D19" s="26"/>
      <c r="E19" s="26"/>
      <c r="F19" s="27"/>
      <c r="G19" s="11">
        <f>G16*G17+G18</f>
        <v>69301.600000000006</v>
      </c>
      <c r="J19" s="20"/>
    </row>
    <row r="20" spans="2:10" ht="21.75" thickBot="1" x14ac:dyDescent="0.3">
      <c r="C20" s="12" t="s">
        <v>116</v>
      </c>
      <c r="D20" s="30" t="s">
        <v>124</v>
      </c>
      <c r="E20" s="30"/>
      <c r="F20" s="31"/>
      <c r="G20" s="13">
        <f>'25-07-2022 84'!G18</f>
        <v>437258.29999999993</v>
      </c>
    </row>
    <row r="21" spans="2:10" ht="21.75" thickBot="1" x14ac:dyDescent="0.3">
      <c r="C21" s="25" t="s">
        <v>19</v>
      </c>
      <c r="D21" s="26"/>
      <c r="E21" s="26"/>
      <c r="F21" s="26"/>
      <c r="G21" s="14">
        <f>G19+G20</f>
        <v>506559.89999999991</v>
      </c>
      <c r="H21" s="15"/>
    </row>
    <row r="22" spans="2:10" ht="21.75" thickBot="1" x14ac:dyDescent="0.3">
      <c r="C22" s="25" t="s">
        <v>125</v>
      </c>
      <c r="D22" s="26"/>
      <c r="E22" s="26"/>
      <c r="F22" s="27"/>
      <c r="G22" s="16">
        <v>30000</v>
      </c>
    </row>
    <row r="23" spans="2:10" ht="21.75" thickBot="1" x14ac:dyDescent="0.3">
      <c r="C23" s="25" t="s">
        <v>19</v>
      </c>
      <c r="D23" s="26"/>
      <c r="E23" s="26"/>
      <c r="F23" s="27"/>
      <c r="G23" s="17">
        <f>G21-G22</f>
        <v>476559.89999999991</v>
      </c>
    </row>
  </sheetData>
  <mergeCells count="15">
    <mergeCell ref="C7:D8"/>
    <mergeCell ref="E7:G8"/>
    <mergeCell ref="C3:C4"/>
    <mergeCell ref="D3:F4"/>
    <mergeCell ref="G3:G4"/>
    <mergeCell ref="C5:C6"/>
    <mergeCell ref="D5:G6"/>
    <mergeCell ref="C22:F22"/>
    <mergeCell ref="C23:F23"/>
    <mergeCell ref="C16:D16"/>
    <mergeCell ref="C17:F17"/>
    <mergeCell ref="C19:F19"/>
    <mergeCell ref="D20:F20"/>
    <mergeCell ref="C21:F21"/>
    <mergeCell ref="C18:F18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2A59-B841-4502-81B3-FC04B4676687}">
  <dimension ref="B2:K23"/>
  <sheetViews>
    <sheetView topLeftCell="B1" zoomScale="90" zoomScaleNormal="90" workbookViewId="0">
      <selection activeCell="I1" sqref="I1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86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121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14</v>
      </c>
      <c r="E10" s="6">
        <v>24</v>
      </c>
      <c r="F10" s="5">
        <v>7.5</v>
      </c>
      <c r="G10" s="5">
        <f>E10*F10</f>
        <v>180</v>
      </c>
      <c r="H10" s="1"/>
    </row>
    <row r="11" spans="2:11" ht="19.5" customHeight="1" x14ac:dyDescent="0.25">
      <c r="B11" s="1" t="s">
        <v>109</v>
      </c>
      <c r="C11" s="5">
        <v>2</v>
      </c>
      <c r="D11" s="5" t="s">
        <v>14</v>
      </c>
      <c r="E11" s="6">
        <v>5</v>
      </c>
      <c r="F11" s="5">
        <v>7</v>
      </c>
      <c r="G11" s="5">
        <f t="shared" ref="G11:G14" si="0">E11*F11</f>
        <v>35</v>
      </c>
      <c r="H11" s="1"/>
    </row>
    <row r="12" spans="2:11" ht="19.5" customHeight="1" x14ac:dyDescent="0.25">
      <c r="B12" s="1"/>
      <c r="C12" s="5">
        <v>3</v>
      </c>
      <c r="D12" s="5" t="s">
        <v>15</v>
      </c>
      <c r="E12" s="6">
        <v>40</v>
      </c>
      <c r="F12" s="5">
        <v>5</v>
      </c>
      <c r="G12" s="5">
        <f t="shared" si="0"/>
        <v>200</v>
      </c>
      <c r="H12" s="1"/>
    </row>
    <row r="13" spans="2:11" ht="19.5" customHeight="1" x14ac:dyDescent="0.25">
      <c r="B13" s="1"/>
      <c r="C13" s="5">
        <v>4</v>
      </c>
      <c r="D13" s="5" t="s">
        <v>30</v>
      </c>
      <c r="E13" s="6">
        <v>1</v>
      </c>
      <c r="F13" s="21"/>
      <c r="G13" s="5">
        <v>11.7</v>
      </c>
      <c r="H13" s="1"/>
    </row>
    <row r="14" spans="2:11" ht="19.5" customHeight="1" x14ac:dyDescent="0.25">
      <c r="B14" s="1"/>
      <c r="C14" s="5">
        <v>5</v>
      </c>
      <c r="D14" s="5" t="s">
        <v>16</v>
      </c>
      <c r="E14" s="6">
        <v>40</v>
      </c>
      <c r="F14" s="22">
        <v>5</v>
      </c>
      <c r="G14" s="5">
        <f t="shared" si="0"/>
        <v>200</v>
      </c>
      <c r="H14" s="1"/>
    </row>
    <row r="15" spans="2:11" ht="19.5" customHeight="1" thickBot="1" x14ac:dyDescent="0.3">
      <c r="B15" s="1"/>
      <c r="C15" s="5">
        <v>6</v>
      </c>
      <c r="D15" s="5" t="s">
        <v>32</v>
      </c>
      <c r="E15" s="6">
        <v>1</v>
      </c>
      <c r="F15" s="21"/>
      <c r="G15" s="5">
        <v>10.6</v>
      </c>
      <c r="H15" s="1"/>
    </row>
    <row r="16" spans="2:11" ht="19.5" customHeight="1" thickBot="1" x14ac:dyDescent="0.3">
      <c r="B16" s="1"/>
      <c r="C16" s="28" t="s">
        <v>17</v>
      </c>
      <c r="D16" s="29"/>
      <c r="E16" s="7">
        <f>SUM(E10:E15)</f>
        <v>111</v>
      </c>
      <c r="F16" s="8"/>
      <c r="G16" s="9">
        <f>SUM(G10:G15)</f>
        <v>637.30000000000007</v>
      </c>
    </row>
    <row r="17" spans="2:10" ht="21.75" thickBot="1" x14ac:dyDescent="0.3">
      <c r="B17" s="1"/>
      <c r="C17" s="25" t="s">
        <v>18</v>
      </c>
      <c r="D17" s="26"/>
      <c r="E17" s="26"/>
      <c r="F17" s="27"/>
      <c r="G17" s="10">
        <v>72</v>
      </c>
    </row>
    <row r="18" spans="2:10" ht="21.75" thickBot="1" x14ac:dyDescent="0.3">
      <c r="B18" s="1"/>
      <c r="C18" s="25" t="s">
        <v>120</v>
      </c>
      <c r="D18" s="26"/>
      <c r="E18" s="26"/>
      <c r="F18" s="27"/>
      <c r="G18" s="10">
        <v>7000</v>
      </c>
    </row>
    <row r="19" spans="2:10" ht="21.75" thickBot="1" x14ac:dyDescent="0.3">
      <c r="B19" s="1"/>
      <c r="C19" s="25" t="s">
        <v>17</v>
      </c>
      <c r="D19" s="26"/>
      <c r="E19" s="26"/>
      <c r="F19" s="27"/>
      <c r="G19" s="11">
        <f>G16*G17+G18</f>
        <v>52885.600000000006</v>
      </c>
      <c r="J19" s="20"/>
    </row>
    <row r="20" spans="2:10" ht="21.75" thickBot="1" x14ac:dyDescent="0.3">
      <c r="C20" s="12" t="s">
        <v>122</v>
      </c>
      <c r="D20" s="25" t="s">
        <v>123</v>
      </c>
      <c r="E20" s="26"/>
      <c r="F20" s="27"/>
      <c r="G20" s="13">
        <f>'25-07-2022 84'!G18</f>
        <v>437258.29999999993</v>
      </c>
    </row>
    <row r="21" spans="2:10" ht="21.75" thickBot="1" x14ac:dyDescent="0.3">
      <c r="C21" s="25" t="s">
        <v>19</v>
      </c>
      <c r="D21" s="26"/>
      <c r="E21" s="26"/>
      <c r="F21" s="27"/>
      <c r="G21" s="14">
        <f>G19+G20</f>
        <v>490143.89999999991</v>
      </c>
      <c r="H21" s="15"/>
    </row>
    <row r="22" spans="2:10" ht="21.75" thickBot="1" x14ac:dyDescent="0.3">
      <c r="C22" s="25" t="s">
        <v>126</v>
      </c>
      <c r="D22" s="26"/>
      <c r="E22" s="26"/>
      <c r="F22" s="27"/>
      <c r="G22" s="16">
        <v>50000</v>
      </c>
    </row>
    <row r="23" spans="2:10" ht="21.75" thickBot="1" x14ac:dyDescent="0.3">
      <c r="C23" s="25" t="s">
        <v>19</v>
      </c>
      <c r="D23" s="26"/>
      <c r="E23" s="26"/>
      <c r="F23" s="27"/>
      <c r="G23" s="17">
        <f>G21-G22</f>
        <v>440143.89999999991</v>
      </c>
    </row>
  </sheetData>
  <mergeCells count="15">
    <mergeCell ref="G3:G4"/>
    <mergeCell ref="C5:C6"/>
    <mergeCell ref="D5:G6"/>
    <mergeCell ref="C7:D8"/>
    <mergeCell ref="E7:G8"/>
    <mergeCell ref="C17:F17"/>
    <mergeCell ref="C22:F22"/>
    <mergeCell ref="C16:D16"/>
    <mergeCell ref="C3:C4"/>
    <mergeCell ref="D3:F4"/>
    <mergeCell ref="C23:F23"/>
    <mergeCell ref="C21:F21"/>
    <mergeCell ref="D20:F20"/>
    <mergeCell ref="C19:F19"/>
    <mergeCell ref="C18:F18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FEACD-815A-4D19-A3CF-C028A7637739}">
  <dimension ref="B2:K25"/>
  <sheetViews>
    <sheetView topLeftCell="B4" zoomScale="90" zoomScaleNormal="90" workbookViewId="0">
      <selection activeCell="I11" sqref="I11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87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127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 t="s">
        <v>109</v>
      </c>
      <c r="C10" s="5">
        <v>1</v>
      </c>
      <c r="D10" s="5" t="s">
        <v>130</v>
      </c>
      <c r="E10" s="6">
        <v>6</v>
      </c>
      <c r="F10" s="5">
        <v>6.5</v>
      </c>
      <c r="G10" s="5">
        <f>E10*F10</f>
        <v>39</v>
      </c>
      <c r="H10" s="1" t="s">
        <v>137</v>
      </c>
    </row>
    <row r="11" spans="2:11" ht="19.5" customHeight="1" x14ac:dyDescent="0.25">
      <c r="C11" s="5">
        <v>2</v>
      </c>
      <c r="D11" s="5" t="s">
        <v>35</v>
      </c>
      <c r="E11" s="6">
        <v>14</v>
      </c>
      <c r="F11" s="5">
        <v>4.5999999999999996</v>
      </c>
      <c r="G11" s="5">
        <f t="shared" ref="G11:G20" si="0">E11*F11</f>
        <v>64.399999999999991</v>
      </c>
      <c r="H11" s="1"/>
    </row>
    <row r="12" spans="2:11" ht="19.5" customHeight="1" x14ac:dyDescent="0.25">
      <c r="B12" s="1"/>
      <c r="C12" s="5">
        <v>3</v>
      </c>
      <c r="D12" s="5" t="s">
        <v>48</v>
      </c>
      <c r="E12" s="6">
        <v>4</v>
      </c>
      <c r="F12" s="5">
        <v>4.5999999999999996</v>
      </c>
      <c r="G12" s="5">
        <f t="shared" si="0"/>
        <v>18.399999999999999</v>
      </c>
      <c r="H12" s="1"/>
    </row>
    <row r="13" spans="2:11" ht="19.5" customHeight="1" x14ac:dyDescent="0.25">
      <c r="B13" s="1"/>
      <c r="C13" s="5">
        <v>4</v>
      </c>
      <c r="D13" s="5" t="s">
        <v>13</v>
      </c>
      <c r="E13" s="6">
        <v>6</v>
      </c>
      <c r="F13" s="5">
        <v>5</v>
      </c>
      <c r="G13" s="5">
        <f t="shared" si="0"/>
        <v>30</v>
      </c>
      <c r="H13" s="1"/>
    </row>
    <row r="14" spans="2:11" ht="19.5" customHeight="1" x14ac:dyDescent="0.25">
      <c r="B14" s="1"/>
      <c r="C14" s="5">
        <v>5</v>
      </c>
      <c r="D14" s="5" t="s">
        <v>131</v>
      </c>
      <c r="E14" s="6">
        <v>3</v>
      </c>
      <c r="F14" s="5"/>
      <c r="G14" s="5">
        <v>50.4</v>
      </c>
      <c r="H14" s="1"/>
    </row>
    <row r="15" spans="2:11" ht="19.5" customHeight="1" x14ac:dyDescent="0.25">
      <c r="B15" s="1"/>
      <c r="C15" s="5">
        <v>6</v>
      </c>
      <c r="D15" s="5" t="s">
        <v>132</v>
      </c>
      <c r="E15" s="6">
        <v>8</v>
      </c>
      <c r="F15" s="5">
        <v>5</v>
      </c>
      <c r="G15" s="5">
        <f t="shared" si="0"/>
        <v>40</v>
      </c>
      <c r="H15" s="1"/>
    </row>
    <row r="16" spans="2:11" ht="19.5" customHeight="1" x14ac:dyDescent="0.25">
      <c r="B16" s="1"/>
      <c r="C16" s="5">
        <v>7</v>
      </c>
      <c r="D16" s="5" t="s">
        <v>23</v>
      </c>
      <c r="E16" s="6">
        <v>5</v>
      </c>
      <c r="F16" s="5">
        <v>7</v>
      </c>
      <c r="G16" s="5">
        <f t="shared" si="0"/>
        <v>35</v>
      </c>
      <c r="H16" s="1"/>
    </row>
    <row r="17" spans="2:10" ht="19.5" customHeight="1" x14ac:dyDescent="0.25">
      <c r="B17" s="1" t="s">
        <v>109</v>
      </c>
      <c r="C17" s="5">
        <v>8</v>
      </c>
      <c r="D17" s="5" t="s">
        <v>14</v>
      </c>
      <c r="E17" s="6">
        <v>25</v>
      </c>
      <c r="F17" s="5">
        <v>7.5</v>
      </c>
      <c r="G17" s="5">
        <f t="shared" si="0"/>
        <v>187.5</v>
      </c>
      <c r="H17" s="1"/>
    </row>
    <row r="18" spans="2:10" ht="19.5" customHeight="1" x14ac:dyDescent="0.3">
      <c r="B18" s="1"/>
      <c r="C18" s="5">
        <v>9</v>
      </c>
      <c r="D18" s="5" t="s">
        <v>15</v>
      </c>
      <c r="E18" s="6">
        <v>30</v>
      </c>
      <c r="F18" s="23">
        <v>5</v>
      </c>
      <c r="G18" s="5">
        <f t="shared" si="0"/>
        <v>150</v>
      </c>
      <c r="H18" s="1"/>
    </row>
    <row r="19" spans="2:10" ht="19.5" customHeight="1" x14ac:dyDescent="0.25">
      <c r="B19" s="1"/>
      <c r="C19" s="5">
        <v>10</v>
      </c>
      <c r="D19" s="5" t="s">
        <v>133</v>
      </c>
      <c r="E19" s="6">
        <v>7</v>
      </c>
      <c r="F19" s="22">
        <v>5</v>
      </c>
      <c r="G19" s="5">
        <f t="shared" si="0"/>
        <v>35</v>
      </c>
      <c r="H19" s="1"/>
    </row>
    <row r="20" spans="2:10" ht="19.5" customHeight="1" thickBot="1" x14ac:dyDescent="0.35">
      <c r="B20" s="1"/>
      <c r="C20" s="5">
        <v>11</v>
      </c>
      <c r="D20" s="5" t="s">
        <v>16</v>
      </c>
      <c r="E20" s="6">
        <v>30</v>
      </c>
      <c r="F20" s="23">
        <v>5</v>
      </c>
      <c r="G20" s="5">
        <f t="shared" si="0"/>
        <v>150</v>
      </c>
      <c r="H20" s="1"/>
    </row>
    <row r="21" spans="2:10" ht="19.5" customHeight="1" thickBot="1" x14ac:dyDescent="0.3">
      <c r="B21" s="1"/>
      <c r="C21" s="28" t="s">
        <v>17</v>
      </c>
      <c r="D21" s="29"/>
      <c r="E21" s="7">
        <f>SUM(E10:E20)</f>
        <v>138</v>
      </c>
      <c r="F21" s="8"/>
      <c r="G21" s="9">
        <f>SUM(G10:G20)</f>
        <v>799.7</v>
      </c>
    </row>
    <row r="22" spans="2:10" ht="21.75" thickBot="1" x14ac:dyDescent="0.3">
      <c r="B22" s="1"/>
      <c r="C22" s="25" t="s">
        <v>18</v>
      </c>
      <c r="D22" s="26"/>
      <c r="E22" s="26"/>
      <c r="F22" s="27"/>
      <c r="G22" s="10">
        <v>70</v>
      </c>
    </row>
    <row r="23" spans="2:10" ht="21.75" thickBot="1" x14ac:dyDescent="0.3">
      <c r="B23" s="1"/>
      <c r="C23" s="25" t="s">
        <v>17</v>
      </c>
      <c r="D23" s="26"/>
      <c r="E23" s="26"/>
      <c r="F23" s="27"/>
      <c r="G23" s="11">
        <f>G21*G22</f>
        <v>55979</v>
      </c>
      <c r="J23" s="20"/>
    </row>
    <row r="24" spans="2:10" ht="21.75" thickBot="1" x14ac:dyDescent="0.3">
      <c r="C24" s="12" t="s">
        <v>128</v>
      </c>
      <c r="D24" s="25" t="s">
        <v>129</v>
      </c>
      <c r="E24" s="26"/>
      <c r="F24" s="27"/>
      <c r="G24" s="13">
        <f>'27-07-2022 86'!G23</f>
        <v>440143.89999999991</v>
      </c>
    </row>
    <row r="25" spans="2:10" ht="21.75" thickBot="1" x14ac:dyDescent="0.3">
      <c r="C25" s="25" t="s">
        <v>19</v>
      </c>
      <c r="D25" s="26"/>
      <c r="E25" s="26"/>
      <c r="F25" s="27"/>
      <c r="G25" s="14">
        <f>G23+G24</f>
        <v>496122.89999999991</v>
      </c>
      <c r="H25" s="15"/>
    </row>
  </sheetData>
  <mergeCells count="12">
    <mergeCell ref="C7:D8"/>
    <mergeCell ref="E7:G8"/>
    <mergeCell ref="C3:C4"/>
    <mergeCell ref="D3:F4"/>
    <mergeCell ref="G3:G4"/>
    <mergeCell ref="C5:C6"/>
    <mergeCell ref="D5:G6"/>
    <mergeCell ref="C21:D21"/>
    <mergeCell ref="C22:F22"/>
    <mergeCell ref="C23:F23"/>
    <mergeCell ref="D24:F24"/>
    <mergeCell ref="C25:F25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6DD3-383E-4446-828F-2E380AC8DD68}">
  <dimension ref="B2:K22"/>
  <sheetViews>
    <sheetView topLeftCell="B1" zoomScale="90" zoomScaleNormal="90" workbookViewId="0">
      <selection activeCell="K13" sqref="K13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88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134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 t="s">
        <v>109</v>
      </c>
      <c r="C10" s="5">
        <v>1</v>
      </c>
      <c r="D10" s="5" t="s">
        <v>130</v>
      </c>
      <c r="E10" s="6">
        <v>6</v>
      </c>
      <c r="F10" s="5">
        <v>6.5</v>
      </c>
      <c r="G10" s="5">
        <f>E10*F10</f>
        <v>39</v>
      </c>
      <c r="H10" s="1" t="s">
        <v>137</v>
      </c>
    </row>
    <row r="11" spans="2:11" ht="19.5" customHeight="1" x14ac:dyDescent="0.25">
      <c r="C11" s="5">
        <v>2</v>
      </c>
      <c r="D11" s="5" t="s">
        <v>131</v>
      </c>
      <c r="E11" s="6">
        <v>3</v>
      </c>
      <c r="F11" s="5"/>
      <c r="G11" s="5">
        <v>52.6</v>
      </c>
      <c r="H11" s="1"/>
    </row>
    <row r="12" spans="2:11" ht="19.5" customHeight="1" x14ac:dyDescent="0.25">
      <c r="B12" s="1" t="s">
        <v>109</v>
      </c>
      <c r="C12" s="5">
        <v>3</v>
      </c>
      <c r="D12" s="5" t="s">
        <v>14</v>
      </c>
      <c r="E12" s="6">
        <v>40</v>
      </c>
      <c r="F12" s="5">
        <v>7.5</v>
      </c>
      <c r="G12" s="5">
        <f t="shared" ref="G12:G15" si="0">E12*F12</f>
        <v>300</v>
      </c>
      <c r="H12" s="1"/>
    </row>
    <row r="13" spans="2:11" ht="19.5" customHeight="1" x14ac:dyDescent="0.25">
      <c r="B13" s="1"/>
      <c r="C13" s="5">
        <v>4</v>
      </c>
      <c r="D13" s="5" t="s">
        <v>15</v>
      </c>
      <c r="E13" s="6">
        <v>20</v>
      </c>
      <c r="F13" s="5">
        <v>5</v>
      </c>
      <c r="G13" s="5">
        <f t="shared" si="0"/>
        <v>100</v>
      </c>
      <c r="H13" s="1"/>
    </row>
    <row r="14" spans="2:11" ht="19.5" customHeight="1" x14ac:dyDescent="0.25">
      <c r="B14" s="1"/>
      <c r="C14" s="5">
        <v>5</v>
      </c>
      <c r="D14" s="5" t="s">
        <v>133</v>
      </c>
      <c r="E14" s="6">
        <v>8</v>
      </c>
      <c r="F14" s="5">
        <v>5</v>
      </c>
      <c r="G14" s="5">
        <f t="shared" si="0"/>
        <v>40</v>
      </c>
      <c r="H14" s="1"/>
    </row>
    <row r="15" spans="2:11" ht="19.5" customHeight="1" thickBot="1" x14ac:dyDescent="0.3">
      <c r="B15" s="1"/>
      <c r="C15" s="5">
        <v>6</v>
      </c>
      <c r="D15" s="5" t="s">
        <v>16</v>
      </c>
      <c r="E15" s="6">
        <v>20</v>
      </c>
      <c r="F15" s="5">
        <v>5</v>
      </c>
      <c r="G15" s="5">
        <f t="shared" si="0"/>
        <v>100</v>
      </c>
      <c r="H15" s="1"/>
    </row>
    <row r="16" spans="2:11" ht="19.5" customHeight="1" thickBot="1" x14ac:dyDescent="0.3">
      <c r="B16" s="1"/>
      <c r="C16" s="28" t="s">
        <v>17</v>
      </c>
      <c r="D16" s="29"/>
      <c r="E16" s="7">
        <f>SUM(E10:E15)</f>
        <v>97</v>
      </c>
      <c r="F16" s="8"/>
      <c r="G16" s="9">
        <f>SUM(G10:G15)</f>
        <v>631.6</v>
      </c>
    </row>
    <row r="17" spans="2:10" ht="21.75" thickBot="1" x14ac:dyDescent="0.3">
      <c r="B17" s="1"/>
      <c r="C17" s="25" t="s">
        <v>18</v>
      </c>
      <c r="D17" s="26"/>
      <c r="E17" s="26"/>
      <c r="F17" s="27"/>
      <c r="G17" s="10">
        <v>70</v>
      </c>
    </row>
    <row r="18" spans="2:10" ht="21.75" thickBot="1" x14ac:dyDescent="0.3">
      <c r="B18" s="1"/>
      <c r="C18" s="25" t="s">
        <v>17</v>
      </c>
      <c r="D18" s="26"/>
      <c r="E18" s="26"/>
      <c r="F18" s="27"/>
      <c r="G18" s="11">
        <f>G16*G17</f>
        <v>44212</v>
      </c>
      <c r="J18" s="20"/>
    </row>
    <row r="19" spans="2:10" ht="21.75" thickBot="1" x14ac:dyDescent="0.3">
      <c r="C19" s="12" t="s">
        <v>135</v>
      </c>
      <c r="D19" s="25" t="s">
        <v>136</v>
      </c>
      <c r="E19" s="26"/>
      <c r="F19" s="27"/>
      <c r="G19" s="13">
        <f>'28-07-2022 87'!G25</f>
        <v>496122.89999999991</v>
      </c>
    </row>
    <row r="20" spans="2:10" ht="21.75" thickBot="1" x14ac:dyDescent="0.3">
      <c r="C20" s="25" t="s">
        <v>19</v>
      </c>
      <c r="D20" s="26"/>
      <c r="E20" s="26"/>
      <c r="F20" s="27"/>
      <c r="G20" s="14">
        <f>G18+G19</f>
        <v>540334.89999999991</v>
      </c>
      <c r="H20" s="15"/>
    </row>
    <row r="21" spans="2:10" ht="21.75" thickBot="1" x14ac:dyDescent="0.3">
      <c r="C21" s="25" t="s">
        <v>138</v>
      </c>
      <c r="D21" s="26"/>
      <c r="E21" s="26"/>
      <c r="F21" s="27"/>
      <c r="G21" s="16">
        <v>70000</v>
      </c>
    </row>
    <row r="22" spans="2:10" ht="21.75" thickBot="1" x14ac:dyDescent="0.3">
      <c r="C22" s="25" t="s">
        <v>19</v>
      </c>
      <c r="D22" s="26"/>
      <c r="E22" s="26"/>
      <c r="F22" s="27"/>
      <c r="G22" s="17">
        <f>G20-G21</f>
        <v>470334.89999999991</v>
      </c>
    </row>
  </sheetData>
  <mergeCells count="14">
    <mergeCell ref="C7:D8"/>
    <mergeCell ref="E7:G8"/>
    <mergeCell ref="C21:F21"/>
    <mergeCell ref="C22:F22"/>
    <mergeCell ref="C3:C4"/>
    <mergeCell ref="D3:F4"/>
    <mergeCell ref="G3:G4"/>
    <mergeCell ref="C5:C6"/>
    <mergeCell ref="D5:G6"/>
    <mergeCell ref="C16:D16"/>
    <mergeCell ref="C17:F17"/>
    <mergeCell ref="C18:F18"/>
    <mergeCell ref="D19:F19"/>
    <mergeCell ref="C20:F20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E8320-9E9E-42B0-BEA0-3ADB37413804}">
  <dimension ref="B2:K24"/>
  <sheetViews>
    <sheetView topLeftCell="B1" zoomScale="90" zoomScaleNormal="90" workbookViewId="0">
      <selection activeCell="I16" sqref="I16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89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139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 t="s">
        <v>109</v>
      </c>
      <c r="C10" s="5">
        <v>1</v>
      </c>
      <c r="D10" s="5" t="s">
        <v>130</v>
      </c>
      <c r="E10" s="6">
        <v>11</v>
      </c>
      <c r="F10" s="5">
        <v>5.6</v>
      </c>
      <c r="G10" s="5">
        <f>E10*F10</f>
        <v>61.599999999999994</v>
      </c>
      <c r="H10" s="1" t="s">
        <v>144</v>
      </c>
      <c r="I10">
        <v>2.75</v>
      </c>
    </row>
    <row r="11" spans="2:11" ht="19.5" customHeight="1" x14ac:dyDescent="0.25">
      <c r="C11" s="5">
        <v>2</v>
      </c>
      <c r="D11" s="5" t="s">
        <v>13</v>
      </c>
      <c r="E11" s="6">
        <v>3</v>
      </c>
      <c r="F11" s="5">
        <v>5</v>
      </c>
      <c r="G11" s="5">
        <f t="shared" ref="G11:G16" si="0">E11*F11</f>
        <v>15</v>
      </c>
      <c r="H11" s="1"/>
      <c r="I11" t="s">
        <v>145</v>
      </c>
    </row>
    <row r="12" spans="2:11" ht="19.5" customHeight="1" x14ac:dyDescent="0.25">
      <c r="B12" s="1" t="s">
        <v>109</v>
      </c>
      <c r="C12" s="5">
        <v>3</v>
      </c>
      <c r="D12" s="5" t="s">
        <v>14</v>
      </c>
      <c r="E12" s="6">
        <v>20</v>
      </c>
      <c r="F12" s="5">
        <v>7.5</v>
      </c>
      <c r="G12" s="5">
        <f t="shared" si="0"/>
        <v>150</v>
      </c>
      <c r="H12" s="24">
        <v>44763</v>
      </c>
      <c r="I12">
        <v>31</v>
      </c>
    </row>
    <row r="13" spans="2:11" ht="19.5" customHeight="1" x14ac:dyDescent="0.25">
      <c r="B13" s="1"/>
      <c r="C13" s="5">
        <v>4</v>
      </c>
      <c r="D13" s="5" t="s">
        <v>15</v>
      </c>
      <c r="E13" s="6">
        <v>25</v>
      </c>
      <c r="F13" s="5">
        <v>5</v>
      </c>
      <c r="G13" s="5">
        <f t="shared" si="0"/>
        <v>125</v>
      </c>
      <c r="H13" s="1"/>
    </row>
    <row r="14" spans="2:11" ht="19.5" customHeight="1" x14ac:dyDescent="0.25">
      <c r="B14" s="1"/>
      <c r="C14" s="5">
        <v>5</v>
      </c>
      <c r="D14" s="5" t="s">
        <v>30</v>
      </c>
      <c r="E14" s="6">
        <v>1</v>
      </c>
      <c r="F14" s="5"/>
      <c r="G14" s="5">
        <v>13.3</v>
      </c>
      <c r="H14" s="1"/>
    </row>
    <row r="15" spans="2:11" ht="19.5" customHeight="1" x14ac:dyDescent="0.25">
      <c r="B15" s="1"/>
      <c r="C15" s="5">
        <v>6</v>
      </c>
      <c r="D15" s="5" t="s">
        <v>133</v>
      </c>
      <c r="E15" s="6">
        <v>6</v>
      </c>
      <c r="F15" s="5">
        <v>5</v>
      </c>
      <c r="G15" s="5">
        <f t="shared" si="0"/>
        <v>30</v>
      </c>
      <c r="H15" s="1"/>
    </row>
    <row r="16" spans="2:11" ht="19.5" customHeight="1" x14ac:dyDescent="0.25">
      <c r="B16" s="1"/>
      <c r="C16" s="5">
        <v>7</v>
      </c>
      <c r="D16" s="5" t="s">
        <v>16</v>
      </c>
      <c r="E16" s="6">
        <v>25</v>
      </c>
      <c r="F16" s="5">
        <v>5</v>
      </c>
      <c r="G16" s="5">
        <f t="shared" si="0"/>
        <v>125</v>
      </c>
      <c r="H16" s="1"/>
    </row>
    <row r="17" spans="2:10" ht="19.5" customHeight="1" thickBot="1" x14ac:dyDescent="0.3">
      <c r="B17" s="1"/>
      <c r="C17" s="5">
        <v>8</v>
      </c>
      <c r="D17" s="5" t="s">
        <v>143</v>
      </c>
      <c r="E17" s="6">
        <v>1</v>
      </c>
      <c r="F17" s="5"/>
      <c r="G17" s="5">
        <v>11</v>
      </c>
      <c r="H17" s="1"/>
    </row>
    <row r="18" spans="2:10" ht="19.5" customHeight="1" thickBot="1" x14ac:dyDescent="0.3">
      <c r="B18" s="1"/>
      <c r="C18" s="28" t="s">
        <v>17</v>
      </c>
      <c r="D18" s="29"/>
      <c r="E18" s="7">
        <f>SUM(E10:E17)</f>
        <v>92</v>
      </c>
      <c r="F18" s="8"/>
      <c r="G18" s="9">
        <f>SUM(G10:G17)</f>
        <v>530.90000000000009</v>
      </c>
    </row>
    <row r="19" spans="2:10" ht="21.75" thickBot="1" x14ac:dyDescent="0.3">
      <c r="B19" s="1"/>
      <c r="C19" s="25" t="s">
        <v>18</v>
      </c>
      <c r="D19" s="26"/>
      <c r="E19" s="26"/>
      <c r="F19" s="27"/>
      <c r="G19" s="10">
        <v>70</v>
      </c>
    </row>
    <row r="20" spans="2:10" ht="21.75" thickBot="1" x14ac:dyDescent="0.3">
      <c r="B20" s="1"/>
      <c r="C20" s="25" t="s">
        <v>17</v>
      </c>
      <c r="D20" s="26"/>
      <c r="E20" s="26"/>
      <c r="F20" s="27"/>
      <c r="G20" s="11">
        <f>G18*G19</f>
        <v>37163.000000000007</v>
      </c>
      <c r="J20" s="20"/>
    </row>
    <row r="21" spans="2:10" ht="21.75" thickBot="1" x14ac:dyDescent="0.3">
      <c r="C21" s="12" t="s">
        <v>140</v>
      </c>
      <c r="D21" s="25" t="s">
        <v>141</v>
      </c>
      <c r="E21" s="26"/>
      <c r="F21" s="27"/>
      <c r="G21" s="13">
        <f>'29-07-2022 88'!G22</f>
        <v>470334.89999999991</v>
      </c>
    </row>
    <row r="22" spans="2:10" ht="21.75" thickBot="1" x14ac:dyDescent="0.3">
      <c r="C22" s="25" t="s">
        <v>19</v>
      </c>
      <c r="D22" s="26"/>
      <c r="E22" s="26"/>
      <c r="F22" s="27"/>
      <c r="G22" s="14">
        <f>G20+G21</f>
        <v>507497.89999999991</v>
      </c>
      <c r="H22" s="15"/>
    </row>
    <row r="23" spans="2:10" ht="21.75" thickBot="1" x14ac:dyDescent="0.3">
      <c r="C23" s="25" t="s">
        <v>142</v>
      </c>
      <c r="D23" s="26"/>
      <c r="E23" s="26"/>
      <c r="F23" s="27"/>
      <c r="G23" s="16">
        <v>80000</v>
      </c>
    </row>
    <row r="24" spans="2:10" ht="21.75" thickBot="1" x14ac:dyDescent="0.3">
      <c r="C24" s="25" t="s">
        <v>19</v>
      </c>
      <c r="D24" s="26"/>
      <c r="E24" s="26"/>
      <c r="F24" s="27"/>
      <c r="G24" s="17">
        <f>G22-G23</f>
        <v>427497.89999999991</v>
      </c>
    </row>
  </sheetData>
  <mergeCells count="14">
    <mergeCell ref="C24:F24"/>
    <mergeCell ref="C18:D18"/>
    <mergeCell ref="C19:F19"/>
    <mergeCell ref="C20:F20"/>
    <mergeCell ref="D21:F21"/>
    <mergeCell ref="C22:F22"/>
    <mergeCell ref="C23:F23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1251-2924-45CF-96D1-9CB7173557E6}">
  <dimension ref="B2:P22"/>
  <sheetViews>
    <sheetView tabSelected="1" topLeftCell="B1" zoomScale="90" zoomScaleNormal="90" workbookViewId="0">
      <selection activeCell="P18" sqref="P18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90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146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 t="s">
        <v>109</v>
      </c>
      <c r="C10" s="5">
        <v>1</v>
      </c>
      <c r="D10" s="5" t="s">
        <v>130</v>
      </c>
      <c r="E10" s="6">
        <v>11</v>
      </c>
      <c r="F10" s="5">
        <v>5.6</v>
      </c>
      <c r="G10" s="5">
        <f>E10*F10</f>
        <v>61.599999999999994</v>
      </c>
      <c r="H10" s="1" t="s">
        <v>144</v>
      </c>
      <c r="I10">
        <v>2.75</v>
      </c>
    </row>
    <row r="11" spans="2:11" ht="19.5" customHeight="1" x14ac:dyDescent="0.25">
      <c r="C11" s="5">
        <v>2</v>
      </c>
      <c r="D11" s="5" t="s">
        <v>59</v>
      </c>
      <c r="E11" s="6">
        <v>12</v>
      </c>
      <c r="F11" s="5">
        <v>4.5999999999999996</v>
      </c>
      <c r="G11" s="5">
        <f t="shared" ref="G11:G15" si="0">E11*F11</f>
        <v>55.199999999999996</v>
      </c>
      <c r="H11" s="1"/>
      <c r="I11" t="s">
        <v>145</v>
      </c>
    </row>
    <row r="12" spans="2:11" ht="19.5" customHeight="1" x14ac:dyDescent="0.25">
      <c r="B12" s="1"/>
      <c r="C12" s="5">
        <v>3</v>
      </c>
      <c r="D12" s="5" t="s">
        <v>23</v>
      </c>
      <c r="E12" s="6">
        <v>20</v>
      </c>
      <c r="F12" s="5">
        <v>7</v>
      </c>
      <c r="G12" s="5">
        <f t="shared" si="0"/>
        <v>140</v>
      </c>
      <c r="H12" s="24">
        <v>44763</v>
      </c>
      <c r="I12">
        <v>31</v>
      </c>
    </row>
    <row r="13" spans="2:11" ht="19.5" customHeight="1" x14ac:dyDescent="0.25">
      <c r="B13" s="1"/>
      <c r="C13" s="5">
        <v>4</v>
      </c>
      <c r="D13" s="5" t="s">
        <v>15</v>
      </c>
      <c r="E13" s="6">
        <v>20</v>
      </c>
      <c r="F13" s="5">
        <v>5</v>
      </c>
      <c r="G13" s="5">
        <f t="shared" si="0"/>
        <v>100</v>
      </c>
      <c r="H13" s="1"/>
    </row>
    <row r="14" spans="2:11" ht="19.5" customHeight="1" x14ac:dyDescent="0.25">
      <c r="B14" s="1"/>
      <c r="C14" s="5">
        <v>5</v>
      </c>
      <c r="D14" s="5" t="s">
        <v>133</v>
      </c>
      <c r="E14" s="6">
        <v>9</v>
      </c>
      <c r="F14" s="5">
        <v>5</v>
      </c>
      <c r="G14" s="5">
        <f t="shared" si="0"/>
        <v>45</v>
      </c>
      <c r="H14" s="1"/>
    </row>
    <row r="15" spans="2:11" ht="19.5" customHeight="1" thickBot="1" x14ac:dyDescent="0.3">
      <c r="B15" s="1"/>
      <c r="C15" s="5">
        <v>6</v>
      </c>
      <c r="D15" s="5" t="s">
        <v>16</v>
      </c>
      <c r="E15" s="6">
        <v>20</v>
      </c>
      <c r="F15" s="5">
        <v>5</v>
      </c>
      <c r="G15" s="5">
        <f t="shared" si="0"/>
        <v>100</v>
      </c>
      <c r="H15" s="1"/>
    </row>
    <row r="16" spans="2:11" ht="19.5" customHeight="1" thickBot="1" x14ac:dyDescent="0.3">
      <c r="B16" s="1"/>
      <c r="C16" s="28" t="s">
        <v>17</v>
      </c>
      <c r="D16" s="29"/>
      <c r="E16" s="7">
        <f>SUM(E10:E15)</f>
        <v>92</v>
      </c>
      <c r="F16" s="8"/>
      <c r="G16" s="9">
        <f>SUM(G10:G15)</f>
        <v>501.79999999999995</v>
      </c>
    </row>
    <row r="17" spans="2:16" ht="21.75" thickBot="1" x14ac:dyDescent="0.3">
      <c r="B17" s="1"/>
      <c r="C17" s="25" t="s">
        <v>18</v>
      </c>
      <c r="D17" s="26"/>
      <c r="E17" s="26"/>
      <c r="F17" s="27"/>
      <c r="G17" s="10">
        <v>70</v>
      </c>
      <c r="P17">
        <f>91148-50000-20000</f>
        <v>21148</v>
      </c>
    </row>
    <row r="18" spans="2:16" ht="21.75" thickBot="1" x14ac:dyDescent="0.3">
      <c r="B18" s="1"/>
      <c r="C18" s="25" t="s">
        <v>17</v>
      </c>
      <c r="D18" s="26"/>
      <c r="E18" s="26"/>
      <c r="F18" s="27"/>
      <c r="G18" s="11">
        <f>G16*G17</f>
        <v>35126</v>
      </c>
      <c r="J18" s="20"/>
    </row>
    <row r="19" spans="2:16" ht="21.75" thickBot="1" x14ac:dyDescent="0.3">
      <c r="C19" s="12" t="s">
        <v>147</v>
      </c>
      <c r="D19" s="25" t="s">
        <v>148</v>
      </c>
      <c r="E19" s="26"/>
      <c r="F19" s="27"/>
      <c r="G19" s="13">
        <f>'30-07-2022 89'!G24</f>
        <v>427497.89999999991</v>
      </c>
    </row>
    <row r="20" spans="2:16" ht="21.75" thickBot="1" x14ac:dyDescent="0.3">
      <c r="C20" s="25" t="s">
        <v>19</v>
      </c>
      <c r="D20" s="26"/>
      <c r="E20" s="26"/>
      <c r="F20" s="27"/>
      <c r="G20" s="14">
        <f>G18+G19</f>
        <v>462623.89999999991</v>
      </c>
      <c r="H20" s="15"/>
    </row>
    <row r="21" spans="2:16" ht="21.75" thickBot="1" x14ac:dyDescent="0.3">
      <c r="C21" s="25" t="s">
        <v>149</v>
      </c>
      <c r="D21" s="26"/>
      <c r="E21" s="26"/>
      <c r="F21" s="27"/>
      <c r="G21" s="16">
        <v>65000</v>
      </c>
    </row>
    <row r="22" spans="2:16" ht="21.75" thickBot="1" x14ac:dyDescent="0.3">
      <c r="C22" s="25" t="s">
        <v>19</v>
      </c>
      <c r="D22" s="26"/>
      <c r="E22" s="26"/>
      <c r="F22" s="27"/>
      <c r="G22" s="17">
        <f>G20-G21</f>
        <v>397623.89999999991</v>
      </c>
    </row>
  </sheetData>
  <mergeCells count="14">
    <mergeCell ref="C7:D8"/>
    <mergeCell ref="E7:G8"/>
    <mergeCell ref="C3:C4"/>
    <mergeCell ref="D3:F4"/>
    <mergeCell ref="G3:G4"/>
    <mergeCell ref="C5:C6"/>
    <mergeCell ref="D5:G6"/>
    <mergeCell ref="C21:F21"/>
    <mergeCell ref="C22:F22"/>
    <mergeCell ref="C16:D16"/>
    <mergeCell ref="C17:F17"/>
    <mergeCell ref="C18:F18"/>
    <mergeCell ref="D19:F19"/>
    <mergeCell ref="C20:F2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BD93-6493-4E67-9377-AC54941CBB0D}">
  <dimension ref="B2:N21"/>
  <sheetViews>
    <sheetView topLeftCell="B1" zoomScale="90" zoomScaleNormal="90" workbookViewId="0">
      <selection activeCell="H13" sqref="H13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66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33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35</v>
      </c>
      <c r="E10" s="6">
        <v>6</v>
      </c>
      <c r="F10" s="5">
        <v>4.5999999999999996</v>
      </c>
      <c r="G10" s="5">
        <f t="shared" ref="G10:G15" si="0">E10*F10</f>
        <v>27.599999999999998</v>
      </c>
      <c r="H10" s="1"/>
    </row>
    <row r="11" spans="2:11" ht="19.5" customHeight="1" x14ac:dyDescent="0.25">
      <c r="B11" s="1"/>
      <c r="C11" s="5">
        <v>2</v>
      </c>
      <c r="D11" s="5" t="s">
        <v>13</v>
      </c>
      <c r="E11" s="6">
        <v>6</v>
      </c>
      <c r="F11" s="5">
        <v>5</v>
      </c>
      <c r="G11" s="5">
        <f t="shared" si="0"/>
        <v>30</v>
      </c>
      <c r="H11" s="1"/>
    </row>
    <row r="12" spans="2:11" ht="19.5" customHeight="1" x14ac:dyDescent="0.25">
      <c r="B12" s="1"/>
      <c r="C12" s="5">
        <v>3</v>
      </c>
      <c r="D12" s="5" t="s">
        <v>15</v>
      </c>
      <c r="E12" s="6">
        <v>65</v>
      </c>
      <c r="F12" s="5">
        <v>5</v>
      </c>
      <c r="G12" s="5">
        <f t="shared" si="0"/>
        <v>325</v>
      </c>
      <c r="H12" s="1"/>
    </row>
    <row r="13" spans="2:11" ht="19.5" customHeight="1" x14ac:dyDescent="0.25">
      <c r="B13" s="1"/>
      <c r="C13" s="5">
        <v>4</v>
      </c>
      <c r="D13" s="5" t="s">
        <v>34</v>
      </c>
      <c r="E13" s="6">
        <v>3</v>
      </c>
      <c r="F13" s="5">
        <v>5</v>
      </c>
      <c r="G13" s="5">
        <f t="shared" si="0"/>
        <v>15</v>
      </c>
      <c r="H13" s="1"/>
      <c r="K13">
        <v>375407.2</v>
      </c>
    </row>
    <row r="14" spans="2:11" ht="19.5" customHeight="1" x14ac:dyDescent="0.25">
      <c r="B14" s="1"/>
      <c r="C14" s="5">
        <v>5</v>
      </c>
      <c r="D14" s="5" t="s">
        <v>31</v>
      </c>
      <c r="E14" s="6">
        <v>5</v>
      </c>
      <c r="F14" s="5">
        <v>4.5999999999999996</v>
      </c>
      <c r="G14" s="5">
        <f t="shared" si="0"/>
        <v>23</v>
      </c>
      <c r="H14" s="1"/>
    </row>
    <row r="15" spans="2:11" ht="19.5" customHeight="1" thickBot="1" x14ac:dyDescent="0.3">
      <c r="B15" s="1"/>
      <c r="C15" s="5">
        <v>6</v>
      </c>
      <c r="D15" s="5" t="s">
        <v>16</v>
      </c>
      <c r="E15" s="6">
        <v>75</v>
      </c>
      <c r="F15" s="5">
        <v>5</v>
      </c>
      <c r="G15" s="5">
        <f t="shared" si="0"/>
        <v>375</v>
      </c>
      <c r="H15" s="1"/>
    </row>
    <row r="16" spans="2:11" ht="19.5" customHeight="1" thickBot="1" x14ac:dyDescent="0.3">
      <c r="B16" s="1"/>
      <c r="C16" s="28" t="s">
        <v>17</v>
      </c>
      <c r="D16" s="29"/>
      <c r="E16" s="7">
        <f>SUM(E10:E15)</f>
        <v>160</v>
      </c>
      <c r="F16" s="8"/>
      <c r="G16" s="9">
        <f>SUM(G10:G15)</f>
        <v>795.6</v>
      </c>
    </row>
    <row r="17" spans="2:14" ht="21.75" thickBot="1" x14ac:dyDescent="0.3">
      <c r="B17" s="1"/>
      <c r="C17" s="25" t="s">
        <v>18</v>
      </c>
      <c r="D17" s="26"/>
      <c r="E17" s="26"/>
      <c r="F17" s="27"/>
      <c r="G17" s="10">
        <v>75</v>
      </c>
    </row>
    <row r="18" spans="2:14" ht="21.75" thickBot="1" x14ac:dyDescent="0.3">
      <c r="B18" s="1"/>
      <c r="C18" s="25" t="s">
        <v>17</v>
      </c>
      <c r="D18" s="26"/>
      <c r="E18" s="26"/>
      <c r="F18" s="27"/>
      <c r="G18" s="11">
        <f>G16*G17</f>
        <v>59670</v>
      </c>
    </row>
    <row r="19" spans="2:14" ht="21.75" thickBot="1" x14ac:dyDescent="0.3">
      <c r="C19" s="12" t="s">
        <v>36</v>
      </c>
      <c r="D19" s="30" t="s">
        <v>37</v>
      </c>
      <c r="E19" s="30"/>
      <c r="F19" s="31"/>
      <c r="G19" s="13">
        <f>'02-07-2022 65'!G23</f>
        <v>327464.7</v>
      </c>
    </row>
    <row r="20" spans="2:14" ht="21.75" thickBot="1" x14ac:dyDescent="0.3">
      <c r="C20" s="25" t="s">
        <v>19</v>
      </c>
      <c r="D20" s="26"/>
      <c r="E20" s="26"/>
      <c r="F20" s="26"/>
      <c r="G20" s="14">
        <f>G18+G19</f>
        <v>387134.7</v>
      </c>
      <c r="H20" s="15"/>
    </row>
    <row r="21" spans="2:14" x14ac:dyDescent="0.25">
      <c r="N21">
        <f>50*28</f>
        <v>1400</v>
      </c>
    </row>
  </sheetData>
  <sortState xmlns:xlrd2="http://schemas.microsoft.com/office/spreadsheetml/2017/richdata2" ref="D10:G15">
    <sortCondition ref="D10:D15"/>
  </sortState>
  <mergeCells count="12">
    <mergeCell ref="C7:D8"/>
    <mergeCell ref="E7:G8"/>
    <mergeCell ref="C3:C4"/>
    <mergeCell ref="D3:F4"/>
    <mergeCell ref="G3:G4"/>
    <mergeCell ref="C5:C6"/>
    <mergeCell ref="D5:G6"/>
    <mergeCell ref="C16:D16"/>
    <mergeCell ref="C17:F17"/>
    <mergeCell ref="C18:F18"/>
    <mergeCell ref="D19:F19"/>
    <mergeCell ref="C20:F20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D3D6-6FA9-4C70-BBE5-FEBBA43DE96A}">
  <dimension ref="B2:T25"/>
  <sheetViews>
    <sheetView topLeftCell="B1" zoomScale="90" zoomScaleNormal="90" workbookViewId="0">
      <selection activeCell="B12" sqref="B12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67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39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35</v>
      </c>
      <c r="E10" s="6">
        <v>6</v>
      </c>
      <c r="F10" s="5">
        <v>4.5999999999999996</v>
      </c>
      <c r="G10" s="5">
        <f t="shared" ref="G10:G17" si="0">E10*F10</f>
        <v>27.599999999999998</v>
      </c>
      <c r="H10" s="1"/>
    </row>
    <row r="11" spans="2:11" ht="19.5" customHeight="1" x14ac:dyDescent="0.25">
      <c r="B11" s="1"/>
      <c r="C11" s="5">
        <v>2</v>
      </c>
      <c r="D11" s="5" t="s">
        <v>13</v>
      </c>
      <c r="E11" s="6">
        <v>6</v>
      </c>
      <c r="F11" s="5">
        <v>5</v>
      </c>
      <c r="G11" s="5">
        <f t="shared" si="0"/>
        <v>30</v>
      </c>
      <c r="H11" s="1"/>
    </row>
    <row r="12" spans="2:11" ht="19.5" customHeight="1" x14ac:dyDescent="0.25">
      <c r="B12" s="1"/>
      <c r="C12" s="5">
        <v>3</v>
      </c>
      <c r="D12" s="5" t="s">
        <v>14</v>
      </c>
      <c r="E12" s="6">
        <v>40</v>
      </c>
      <c r="F12" s="5">
        <v>7</v>
      </c>
      <c r="G12" s="5">
        <f t="shared" si="0"/>
        <v>280</v>
      </c>
      <c r="H12" s="1"/>
    </row>
    <row r="13" spans="2:11" ht="19.5" customHeight="1" x14ac:dyDescent="0.25">
      <c r="B13" s="1"/>
      <c r="C13" s="5">
        <v>4</v>
      </c>
      <c r="D13" s="5" t="s">
        <v>15</v>
      </c>
      <c r="E13" s="6">
        <v>80</v>
      </c>
      <c r="F13" s="5">
        <v>5</v>
      </c>
      <c r="G13" s="5">
        <f t="shared" si="0"/>
        <v>400</v>
      </c>
      <c r="H13" s="1"/>
    </row>
    <row r="14" spans="2:11" ht="19.5" customHeight="1" x14ac:dyDescent="0.25">
      <c r="B14" s="1"/>
      <c r="C14" s="5">
        <v>5</v>
      </c>
      <c r="D14" s="5" t="s">
        <v>30</v>
      </c>
      <c r="E14" s="6">
        <v>1</v>
      </c>
      <c r="F14" s="5"/>
      <c r="G14" s="5">
        <v>19.2</v>
      </c>
      <c r="H14" s="1"/>
    </row>
    <row r="15" spans="2:11" ht="19.5" customHeight="1" x14ac:dyDescent="0.25">
      <c r="B15" s="1"/>
      <c r="C15" s="5">
        <v>6</v>
      </c>
      <c r="D15" s="5" t="s">
        <v>34</v>
      </c>
      <c r="E15" s="6">
        <v>3</v>
      </c>
      <c r="F15" s="5">
        <v>5</v>
      </c>
      <c r="G15" s="5">
        <f t="shared" si="0"/>
        <v>15</v>
      </c>
      <c r="H15" s="1"/>
    </row>
    <row r="16" spans="2:11" ht="19.5" customHeight="1" x14ac:dyDescent="0.25">
      <c r="B16" s="1"/>
      <c r="C16" s="5">
        <v>7</v>
      </c>
      <c r="D16" s="5" t="s">
        <v>31</v>
      </c>
      <c r="E16" s="6">
        <v>10</v>
      </c>
      <c r="F16" s="5">
        <v>4.5999999999999996</v>
      </c>
      <c r="G16" s="5">
        <f t="shared" si="0"/>
        <v>46</v>
      </c>
      <c r="H16" s="1"/>
    </row>
    <row r="17" spans="2:20" ht="19.5" customHeight="1" x14ac:dyDescent="0.25">
      <c r="B17" s="1"/>
      <c r="C17" s="5">
        <v>8</v>
      </c>
      <c r="D17" s="5" t="s">
        <v>16</v>
      </c>
      <c r="E17" s="6">
        <v>80</v>
      </c>
      <c r="F17" s="5">
        <v>5</v>
      </c>
      <c r="G17" s="5">
        <f t="shared" si="0"/>
        <v>400</v>
      </c>
      <c r="H17" s="1"/>
    </row>
    <row r="18" spans="2:20" ht="19.5" customHeight="1" thickBot="1" x14ac:dyDescent="0.3">
      <c r="B18" s="1"/>
      <c r="C18" s="5">
        <v>9</v>
      </c>
      <c r="D18" s="5" t="s">
        <v>32</v>
      </c>
      <c r="E18" s="6">
        <v>1</v>
      </c>
      <c r="F18" s="5"/>
      <c r="G18" s="5">
        <v>10.1</v>
      </c>
      <c r="H18" s="1"/>
    </row>
    <row r="19" spans="2:20" ht="19.5" customHeight="1" thickBot="1" x14ac:dyDescent="0.3">
      <c r="B19" s="1"/>
      <c r="C19" s="28" t="s">
        <v>17</v>
      </c>
      <c r="D19" s="29"/>
      <c r="E19" s="7">
        <f>SUM(E10:E18)</f>
        <v>227</v>
      </c>
      <c r="F19" s="8"/>
      <c r="G19" s="9">
        <f>SUM(G10:G18)</f>
        <v>1227.9000000000001</v>
      </c>
    </row>
    <row r="20" spans="2:20" ht="21.75" thickBot="1" x14ac:dyDescent="0.3">
      <c r="B20" s="1"/>
      <c r="C20" s="25" t="s">
        <v>18</v>
      </c>
      <c r="D20" s="26"/>
      <c r="E20" s="26"/>
      <c r="F20" s="27"/>
      <c r="G20" s="10">
        <v>75</v>
      </c>
      <c r="Q20">
        <f>450*9</f>
        <v>4050</v>
      </c>
      <c r="S20">
        <f>9+13.5+13.5+13.5+13.5+13.5+4.5+13.5+13.5+13.5</f>
        <v>121.5</v>
      </c>
      <c r="T20">
        <f>S20*5</f>
        <v>607.5</v>
      </c>
    </row>
    <row r="21" spans="2:20" ht="21.75" thickBot="1" x14ac:dyDescent="0.3">
      <c r="B21" s="1"/>
      <c r="C21" s="25" t="s">
        <v>17</v>
      </c>
      <c r="D21" s="26"/>
      <c r="E21" s="26"/>
      <c r="F21" s="27"/>
      <c r="G21" s="11">
        <f>G19*G20</f>
        <v>92092.5</v>
      </c>
      <c r="N21">
        <f>13.5*55</f>
        <v>742.5</v>
      </c>
      <c r="Q21">
        <f>450+675+675+675+225+675+742+742</f>
        <v>4859</v>
      </c>
    </row>
    <row r="22" spans="2:20" ht="21.75" thickBot="1" x14ac:dyDescent="0.3">
      <c r="C22" s="12" t="s">
        <v>40</v>
      </c>
      <c r="D22" s="30" t="s">
        <v>41</v>
      </c>
      <c r="E22" s="30"/>
      <c r="F22" s="31"/>
      <c r="G22" s="13">
        <f>'03-07-2022 66'!G20</f>
        <v>387134.7</v>
      </c>
      <c r="S22">
        <f>121*5</f>
        <v>605</v>
      </c>
    </row>
    <row r="23" spans="2:20" ht="21.75" thickBot="1" x14ac:dyDescent="0.3">
      <c r="C23" s="25" t="s">
        <v>19</v>
      </c>
      <c r="D23" s="26"/>
      <c r="E23" s="26"/>
      <c r="F23" s="26"/>
      <c r="G23" s="14">
        <f>G21+G22</f>
        <v>479227.2</v>
      </c>
      <c r="H23" s="15"/>
    </row>
    <row r="24" spans="2:20" ht="21.75" thickBot="1" x14ac:dyDescent="0.3">
      <c r="C24" s="25" t="s">
        <v>42</v>
      </c>
      <c r="D24" s="26"/>
      <c r="E24" s="26"/>
      <c r="F24" s="27"/>
      <c r="G24" s="16">
        <v>70000</v>
      </c>
      <c r="R24">
        <f>Q20+Q21+S22</f>
        <v>9514</v>
      </c>
    </row>
    <row r="25" spans="2:20" ht="21.75" thickBot="1" x14ac:dyDescent="0.3">
      <c r="C25" s="25" t="s">
        <v>19</v>
      </c>
      <c r="D25" s="26"/>
      <c r="E25" s="26"/>
      <c r="F25" s="27"/>
      <c r="G25" s="17">
        <f>G23-G24</f>
        <v>409227.2</v>
      </c>
    </row>
  </sheetData>
  <mergeCells count="14">
    <mergeCell ref="C25:F25"/>
    <mergeCell ref="C19:D19"/>
    <mergeCell ref="C20:F20"/>
    <mergeCell ref="C21:F21"/>
    <mergeCell ref="D22:F22"/>
    <mergeCell ref="C23:F23"/>
    <mergeCell ref="C24:F24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8E07-88C6-4E7B-A93B-457F56157961}">
  <dimension ref="B2:K23"/>
  <sheetViews>
    <sheetView topLeftCell="B1" zoomScale="90" zoomScaleNormal="90" workbookViewId="0">
      <selection activeCell="B12" sqref="B12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68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43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13</v>
      </c>
      <c r="E10" s="6">
        <v>6</v>
      </c>
      <c r="F10" s="5">
        <v>5</v>
      </c>
      <c r="G10" s="5">
        <f t="shared" ref="G10:G15" si="0">E10*F10</f>
        <v>30</v>
      </c>
      <c r="H10" s="1"/>
    </row>
    <row r="11" spans="2:11" ht="19.5" customHeight="1" x14ac:dyDescent="0.25">
      <c r="B11" s="1"/>
      <c r="C11" s="5">
        <v>2</v>
      </c>
      <c r="D11" s="5" t="s">
        <v>29</v>
      </c>
      <c r="E11" s="6">
        <v>4</v>
      </c>
      <c r="G11" s="5">
        <v>70.2</v>
      </c>
      <c r="H11" s="1"/>
    </row>
    <row r="12" spans="2:11" ht="19.5" customHeight="1" x14ac:dyDescent="0.25">
      <c r="B12" s="1"/>
      <c r="C12" s="5">
        <v>3</v>
      </c>
      <c r="D12" s="5" t="s">
        <v>14</v>
      </c>
      <c r="E12" s="6">
        <v>17</v>
      </c>
      <c r="F12" s="5">
        <v>7.5</v>
      </c>
      <c r="G12" s="5">
        <f t="shared" si="0"/>
        <v>127.5</v>
      </c>
      <c r="H12" s="1"/>
    </row>
    <row r="13" spans="2:11" ht="19.5" customHeight="1" x14ac:dyDescent="0.25">
      <c r="B13" s="1"/>
      <c r="C13" s="5">
        <v>4</v>
      </c>
      <c r="D13" s="5" t="s">
        <v>15</v>
      </c>
      <c r="E13" s="6">
        <v>60</v>
      </c>
      <c r="F13" s="5">
        <v>5</v>
      </c>
      <c r="G13" s="5">
        <f t="shared" si="0"/>
        <v>300</v>
      </c>
      <c r="H13" s="1"/>
    </row>
    <row r="14" spans="2:11" ht="19.5" customHeight="1" x14ac:dyDescent="0.25">
      <c r="B14" s="1"/>
      <c r="C14" s="5">
        <v>5</v>
      </c>
      <c r="D14" s="5" t="s">
        <v>30</v>
      </c>
      <c r="E14" s="6">
        <v>1</v>
      </c>
      <c r="G14" s="5">
        <v>16.3</v>
      </c>
      <c r="H14" s="1"/>
    </row>
    <row r="15" spans="2:11" ht="19.5" customHeight="1" x14ac:dyDescent="0.25">
      <c r="B15" s="1"/>
      <c r="C15" s="5">
        <v>6</v>
      </c>
      <c r="D15" s="5" t="s">
        <v>16</v>
      </c>
      <c r="E15" s="6">
        <v>30</v>
      </c>
      <c r="F15" s="5">
        <v>5</v>
      </c>
      <c r="G15" s="5">
        <f t="shared" si="0"/>
        <v>150</v>
      </c>
      <c r="H15" s="1"/>
    </row>
    <row r="16" spans="2:11" ht="19.5" customHeight="1" thickBot="1" x14ac:dyDescent="0.3">
      <c r="B16" s="1"/>
      <c r="C16" s="5">
        <v>7</v>
      </c>
      <c r="D16" s="5" t="s">
        <v>32</v>
      </c>
      <c r="E16" s="6">
        <v>1</v>
      </c>
      <c r="F16" s="5"/>
      <c r="G16" s="5">
        <v>10.4</v>
      </c>
      <c r="H16" s="1"/>
    </row>
    <row r="17" spans="2:8" ht="19.5" customHeight="1" thickBot="1" x14ac:dyDescent="0.3">
      <c r="B17" s="1"/>
      <c r="C17" s="28" t="s">
        <v>17</v>
      </c>
      <c r="D17" s="29"/>
      <c r="E17" s="7">
        <f>SUM(E10:E16)</f>
        <v>119</v>
      </c>
      <c r="F17" s="8"/>
      <c r="G17" s="9">
        <f>SUM(G10:G16)</f>
        <v>704.4</v>
      </c>
    </row>
    <row r="18" spans="2:8" ht="21.75" thickBot="1" x14ac:dyDescent="0.3">
      <c r="B18" s="1"/>
      <c r="C18" s="25" t="s">
        <v>18</v>
      </c>
      <c r="D18" s="26"/>
      <c r="E18" s="26"/>
      <c r="F18" s="27"/>
      <c r="G18" s="10">
        <v>75</v>
      </c>
    </row>
    <row r="19" spans="2:8" ht="21.75" thickBot="1" x14ac:dyDescent="0.3">
      <c r="B19" s="1"/>
      <c r="C19" s="25" t="s">
        <v>17</v>
      </c>
      <c r="D19" s="26"/>
      <c r="E19" s="26"/>
      <c r="F19" s="27"/>
      <c r="G19" s="11">
        <f>G17*G18</f>
        <v>52830</v>
      </c>
    </row>
    <row r="20" spans="2:8" ht="21.75" thickBot="1" x14ac:dyDescent="0.3">
      <c r="C20" s="12" t="s">
        <v>44</v>
      </c>
      <c r="D20" s="30" t="s">
        <v>45</v>
      </c>
      <c r="E20" s="30"/>
      <c r="F20" s="31"/>
      <c r="G20" s="13">
        <f>'04-07-2022 67'!G25</f>
        <v>409227.2</v>
      </c>
    </row>
    <row r="21" spans="2:8" ht="21.75" thickBot="1" x14ac:dyDescent="0.3">
      <c r="C21" s="25" t="s">
        <v>19</v>
      </c>
      <c r="D21" s="26"/>
      <c r="E21" s="26"/>
      <c r="F21" s="26"/>
      <c r="G21" s="14">
        <f>G19+G20</f>
        <v>462057.2</v>
      </c>
      <c r="H21" s="15"/>
    </row>
    <row r="22" spans="2:8" ht="21.75" thickBot="1" x14ac:dyDescent="0.3">
      <c r="C22" s="25" t="s">
        <v>46</v>
      </c>
      <c r="D22" s="26"/>
      <c r="E22" s="26"/>
      <c r="F22" s="27"/>
      <c r="G22" s="16">
        <v>80000</v>
      </c>
    </row>
    <row r="23" spans="2:8" ht="21.75" thickBot="1" x14ac:dyDescent="0.3">
      <c r="C23" s="25" t="s">
        <v>19</v>
      </c>
      <c r="D23" s="26"/>
      <c r="E23" s="26"/>
      <c r="F23" s="27"/>
      <c r="G23" s="17">
        <f>G21-G22</f>
        <v>382057.2</v>
      </c>
    </row>
  </sheetData>
  <mergeCells count="14">
    <mergeCell ref="C23:F23"/>
    <mergeCell ref="C17:D17"/>
    <mergeCell ref="C18:F18"/>
    <mergeCell ref="C19:F19"/>
    <mergeCell ref="D20:F20"/>
    <mergeCell ref="C21:F21"/>
    <mergeCell ref="C22:F22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89472-B951-4F8F-8CE1-C9A88DC056AC}">
  <dimension ref="B2:K21"/>
  <sheetViews>
    <sheetView topLeftCell="B1" zoomScale="90" zoomScaleNormal="90" workbookViewId="0">
      <selection activeCell="C20" sqref="C20:G21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69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47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35</v>
      </c>
      <c r="E10" s="6">
        <v>6</v>
      </c>
      <c r="F10" s="5">
        <v>4.5999999999999996</v>
      </c>
      <c r="G10" s="5">
        <f t="shared" ref="G10:G13" si="0">E10*F10</f>
        <v>27.599999999999998</v>
      </c>
      <c r="H10" s="1"/>
    </row>
    <row r="11" spans="2:11" ht="19.5" customHeight="1" x14ac:dyDescent="0.25">
      <c r="B11" s="1"/>
      <c r="C11" s="5">
        <v>2</v>
      </c>
      <c r="D11" s="5" t="s">
        <v>48</v>
      </c>
      <c r="E11" s="6">
        <v>7</v>
      </c>
      <c r="F11" s="5">
        <v>4.5999999999999996</v>
      </c>
      <c r="G11" s="5">
        <f t="shared" si="0"/>
        <v>32.199999999999996</v>
      </c>
      <c r="H11" s="1"/>
    </row>
    <row r="12" spans="2:11" ht="19.5" customHeight="1" x14ac:dyDescent="0.25">
      <c r="B12" s="1"/>
      <c r="C12" s="5">
        <v>3</v>
      </c>
      <c r="D12" s="5" t="s">
        <v>15</v>
      </c>
      <c r="E12" s="6">
        <v>80</v>
      </c>
      <c r="F12" s="5">
        <v>5</v>
      </c>
      <c r="G12" s="5">
        <f t="shared" si="0"/>
        <v>400</v>
      </c>
      <c r="H12" s="1"/>
    </row>
    <row r="13" spans="2:11" ht="19.5" customHeight="1" thickBot="1" x14ac:dyDescent="0.3">
      <c r="B13" s="1"/>
      <c r="C13" s="5">
        <v>4</v>
      </c>
      <c r="D13" s="5" t="s">
        <v>16</v>
      </c>
      <c r="E13" s="6">
        <v>86</v>
      </c>
      <c r="F13" s="5">
        <v>5</v>
      </c>
      <c r="G13" s="5">
        <f t="shared" si="0"/>
        <v>430</v>
      </c>
      <c r="H13" s="1"/>
    </row>
    <row r="14" spans="2:11" ht="19.5" customHeight="1" thickBot="1" x14ac:dyDescent="0.3">
      <c r="B14" s="1"/>
      <c r="C14" s="28" t="s">
        <v>17</v>
      </c>
      <c r="D14" s="29"/>
      <c r="E14" s="7">
        <f>SUM(E10:E13)</f>
        <v>179</v>
      </c>
      <c r="F14" s="8"/>
      <c r="G14" s="9">
        <f>SUM(G10:G13)</f>
        <v>889.8</v>
      </c>
    </row>
    <row r="15" spans="2:11" ht="21.75" thickBot="1" x14ac:dyDescent="0.3">
      <c r="B15" s="1"/>
      <c r="C15" s="25" t="s">
        <v>18</v>
      </c>
      <c r="D15" s="26"/>
      <c r="E15" s="26"/>
      <c r="F15" s="27"/>
      <c r="G15" s="10">
        <v>75</v>
      </c>
    </row>
    <row r="16" spans="2:11" ht="21.75" thickBot="1" x14ac:dyDescent="0.3">
      <c r="B16" s="1"/>
      <c r="C16" s="25" t="s">
        <v>17</v>
      </c>
      <c r="D16" s="26"/>
      <c r="E16" s="26"/>
      <c r="F16" s="27"/>
      <c r="G16" s="11">
        <f>G14*G15</f>
        <v>66735</v>
      </c>
    </row>
    <row r="17" spans="3:8" ht="21.75" thickBot="1" x14ac:dyDescent="0.3">
      <c r="C17" s="12" t="s">
        <v>49</v>
      </c>
      <c r="D17" s="30" t="s">
        <v>50</v>
      </c>
      <c r="E17" s="30"/>
      <c r="F17" s="31"/>
      <c r="G17" s="13">
        <f>'05-07-2022 68'!G23</f>
        <v>382057.2</v>
      </c>
    </row>
    <row r="18" spans="3:8" ht="21.75" thickBot="1" x14ac:dyDescent="0.3">
      <c r="C18" s="25" t="s">
        <v>19</v>
      </c>
      <c r="D18" s="26"/>
      <c r="E18" s="26"/>
      <c r="F18" s="26"/>
      <c r="G18" s="14">
        <f>G16+G17</f>
        <v>448792.2</v>
      </c>
      <c r="H18" s="15"/>
    </row>
    <row r="19" spans="3:8" ht="21.75" thickBot="1" x14ac:dyDescent="0.3">
      <c r="C19" s="25" t="s">
        <v>51</v>
      </c>
      <c r="D19" s="26"/>
      <c r="E19" s="26"/>
      <c r="F19" s="27"/>
      <c r="G19" s="16">
        <v>70000</v>
      </c>
    </row>
    <row r="20" spans="3:8" ht="21.75" thickBot="1" x14ac:dyDescent="0.3">
      <c r="C20" s="25" t="s">
        <v>52</v>
      </c>
      <c r="D20" s="26"/>
      <c r="E20" s="26"/>
      <c r="F20" s="27"/>
      <c r="G20" s="16">
        <v>50000</v>
      </c>
    </row>
    <row r="21" spans="3:8" ht="21.75" thickBot="1" x14ac:dyDescent="0.3">
      <c r="C21" s="25" t="s">
        <v>19</v>
      </c>
      <c r="D21" s="26"/>
      <c r="E21" s="26"/>
      <c r="F21" s="27"/>
      <c r="G21" s="17">
        <f>G18-G19-G20</f>
        <v>328792.2</v>
      </c>
    </row>
  </sheetData>
  <mergeCells count="15">
    <mergeCell ref="C7:D8"/>
    <mergeCell ref="E7:G8"/>
    <mergeCell ref="C20:F20"/>
    <mergeCell ref="C3:C4"/>
    <mergeCell ref="D3:F4"/>
    <mergeCell ref="G3:G4"/>
    <mergeCell ref="C5:C6"/>
    <mergeCell ref="D5:G6"/>
    <mergeCell ref="C21:F21"/>
    <mergeCell ref="C14:D14"/>
    <mergeCell ref="C15:F15"/>
    <mergeCell ref="C16:F16"/>
    <mergeCell ref="D17:F17"/>
    <mergeCell ref="C18:F18"/>
    <mergeCell ref="C19:F19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F80B1-34B4-4537-8E52-8C11843E9E11}">
  <dimension ref="B2:K21"/>
  <sheetViews>
    <sheetView topLeftCell="B1" zoomScale="90" zoomScaleNormal="90" workbookViewId="0">
      <selection activeCell="N11" sqref="N11:N13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70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53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15</v>
      </c>
      <c r="E10" s="6">
        <v>69</v>
      </c>
      <c r="F10" s="5">
        <v>5</v>
      </c>
      <c r="G10" s="5">
        <f t="shared" ref="G10:G12" si="0">E10*F10</f>
        <v>345</v>
      </c>
      <c r="H10" s="1"/>
    </row>
    <row r="11" spans="2:11" ht="19.5" customHeight="1" x14ac:dyDescent="0.25">
      <c r="B11" s="1"/>
      <c r="C11" s="5">
        <v>2</v>
      </c>
      <c r="D11" s="5" t="s">
        <v>34</v>
      </c>
      <c r="E11" s="6">
        <v>3</v>
      </c>
      <c r="F11" s="5">
        <v>5</v>
      </c>
      <c r="G11" s="5">
        <f t="shared" si="0"/>
        <v>15</v>
      </c>
      <c r="H11" s="1"/>
    </row>
    <row r="12" spans="2:11" ht="19.5" customHeight="1" x14ac:dyDescent="0.25">
      <c r="B12" s="1"/>
      <c r="C12" s="5">
        <v>3</v>
      </c>
      <c r="D12" s="5" t="s">
        <v>16</v>
      </c>
      <c r="E12" s="6">
        <v>90</v>
      </c>
      <c r="F12" s="5">
        <v>5</v>
      </c>
      <c r="G12" s="5">
        <f t="shared" si="0"/>
        <v>450</v>
      </c>
      <c r="H12" s="1"/>
    </row>
    <row r="13" spans="2:11" ht="19.5" customHeight="1" thickBot="1" x14ac:dyDescent="0.3">
      <c r="B13" s="1"/>
      <c r="C13" s="5">
        <v>4</v>
      </c>
      <c r="D13" s="5" t="s">
        <v>32</v>
      </c>
      <c r="E13" s="6">
        <v>1</v>
      </c>
      <c r="F13" s="5"/>
      <c r="G13" s="5">
        <v>12.5</v>
      </c>
      <c r="H13" s="1"/>
      <c r="I13">
        <f>14-1.5</f>
        <v>12.5</v>
      </c>
    </row>
    <row r="14" spans="2:11" ht="19.5" customHeight="1" thickBot="1" x14ac:dyDescent="0.3">
      <c r="B14" s="1"/>
      <c r="C14" s="28" t="s">
        <v>17</v>
      </c>
      <c r="D14" s="29"/>
      <c r="E14" s="7">
        <f>SUM(E10:E13)</f>
        <v>163</v>
      </c>
      <c r="F14" s="8"/>
      <c r="G14" s="9">
        <f>SUM(G10:G13)</f>
        <v>822.5</v>
      </c>
    </row>
    <row r="15" spans="2:11" ht="21.75" thickBot="1" x14ac:dyDescent="0.3">
      <c r="B15" s="1"/>
      <c r="C15" s="25" t="s">
        <v>18</v>
      </c>
      <c r="D15" s="26"/>
      <c r="E15" s="26"/>
      <c r="F15" s="27"/>
      <c r="G15" s="10">
        <v>75</v>
      </c>
    </row>
    <row r="16" spans="2:11" ht="21.75" thickBot="1" x14ac:dyDescent="0.3">
      <c r="B16" s="1"/>
      <c r="C16" s="25" t="s">
        <v>17</v>
      </c>
      <c r="D16" s="26"/>
      <c r="E16" s="26"/>
      <c r="F16" s="27"/>
      <c r="G16" s="11">
        <f>G14*G15</f>
        <v>61687.5</v>
      </c>
    </row>
    <row r="17" spans="3:8" ht="21.75" thickBot="1" x14ac:dyDescent="0.3">
      <c r="C17" s="12" t="s">
        <v>54</v>
      </c>
      <c r="D17" s="30" t="s">
        <v>55</v>
      </c>
      <c r="E17" s="30"/>
      <c r="F17" s="31"/>
      <c r="G17" s="13">
        <f>'06-07-2022 69'!G21</f>
        <v>328792.2</v>
      </c>
    </row>
    <row r="18" spans="3:8" ht="21.75" thickBot="1" x14ac:dyDescent="0.3">
      <c r="C18" s="25" t="s">
        <v>19</v>
      </c>
      <c r="D18" s="26"/>
      <c r="E18" s="26"/>
      <c r="F18" s="26"/>
      <c r="G18" s="14">
        <f>G16+G17</f>
        <v>390479.7</v>
      </c>
      <c r="H18" s="15"/>
    </row>
    <row r="19" spans="3:8" ht="21.75" thickBot="1" x14ac:dyDescent="0.3">
      <c r="C19" s="25" t="s">
        <v>63</v>
      </c>
      <c r="D19" s="26"/>
      <c r="E19" s="26"/>
      <c r="F19" s="27"/>
      <c r="G19" s="16">
        <v>65000</v>
      </c>
    </row>
    <row r="20" spans="3:8" ht="21.75" thickBot="1" x14ac:dyDescent="0.3">
      <c r="C20" s="25" t="s">
        <v>57</v>
      </c>
      <c r="D20" s="26"/>
      <c r="E20" s="26"/>
      <c r="F20" s="18" t="s">
        <v>58</v>
      </c>
      <c r="G20" s="19">
        <v>1687.5</v>
      </c>
    </row>
    <row r="21" spans="3:8" ht="21.75" thickBot="1" x14ac:dyDescent="0.3">
      <c r="C21" s="25" t="s">
        <v>19</v>
      </c>
      <c r="D21" s="26"/>
      <c r="E21" s="26"/>
      <c r="F21" s="27"/>
      <c r="G21" s="17">
        <f>G18-G19-G20</f>
        <v>323792.2</v>
      </c>
    </row>
  </sheetData>
  <mergeCells count="15">
    <mergeCell ref="C3:C4"/>
    <mergeCell ref="D3:F4"/>
    <mergeCell ref="G3:G4"/>
    <mergeCell ref="C5:C6"/>
    <mergeCell ref="D5:G6"/>
    <mergeCell ref="C7:D8"/>
    <mergeCell ref="E7:G8"/>
    <mergeCell ref="C19:F19"/>
    <mergeCell ref="C21:F21"/>
    <mergeCell ref="C20:E20"/>
    <mergeCell ref="C14:D14"/>
    <mergeCell ref="C15:F15"/>
    <mergeCell ref="C16:F16"/>
    <mergeCell ref="D17:F17"/>
    <mergeCell ref="C18:F18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07C5-D2A8-4135-9F7C-38A1620B28F3}">
  <dimension ref="B2:K20"/>
  <sheetViews>
    <sheetView topLeftCell="B1" zoomScale="90" zoomScaleNormal="90" workbookViewId="0">
      <selection activeCell="B13" sqref="B13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71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56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59</v>
      </c>
      <c r="E10" s="6">
        <v>5</v>
      </c>
      <c r="F10" s="5">
        <v>4.5999999999999996</v>
      </c>
      <c r="G10" s="5">
        <f t="shared" ref="G10:G15" si="0">E10*F10</f>
        <v>23</v>
      </c>
      <c r="H10" s="1"/>
    </row>
    <row r="11" spans="2:11" ht="19.5" customHeight="1" x14ac:dyDescent="0.25">
      <c r="B11" s="1"/>
      <c r="C11" s="5">
        <v>2</v>
      </c>
      <c r="D11" s="5" t="s">
        <v>48</v>
      </c>
      <c r="E11" s="6">
        <v>6</v>
      </c>
      <c r="F11" s="5">
        <v>4.5999999999999996</v>
      </c>
      <c r="G11" s="5">
        <f t="shared" si="0"/>
        <v>27.599999999999998</v>
      </c>
      <c r="H11" s="1"/>
    </row>
    <row r="12" spans="2:11" ht="19.5" customHeight="1" x14ac:dyDescent="0.25">
      <c r="B12" s="1" t="s">
        <v>111</v>
      </c>
      <c r="C12" s="5">
        <v>3</v>
      </c>
      <c r="D12" s="5" t="s">
        <v>14</v>
      </c>
      <c r="E12" s="6">
        <v>30</v>
      </c>
      <c r="F12" s="5">
        <v>7.5</v>
      </c>
      <c r="G12" s="5">
        <f t="shared" si="0"/>
        <v>225</v>
      </c>
      <c r="H12" s="1"/>
    </row>
    <row r="13" spans="2:11" ht="19.5" customHeight="1" x14ac:dyDescent="0.25">
      <c r="B13" s="1"/>
      <c r="C13" s="5">
        <v>4</v>
      </c>
      <c r="D13" s="5" t="s">
        <v>60</v>
      </c>
      <c r="E13" s="6">
        <v>4</v>
      </c>
      <c r="F13" s="5">
        <v>5</v>
      </c>
      <c r="G13" s="5">
        <f t="shared" si="0"/>
        <v>20</v>
      </c>
      <c r="H13" s="1"/>
    </row>
    <row r="14" spans="2:11" ht="19.5" customHeight="1" x14ac:dyDescent="0.25">
      <c r="B14" s="1"/>
      <c r="C14" s="5">
        <v>5</v>
      </c>
      <c r="D14" s="5" t="s">
        <v>15</v>
      </c>
      <c r="E14" s="6">
        <v>95</v>
      </c>
      <c r="F14" s="5">
        <v>5</v>
      </c>
      <c r="G14" s="5">
        <f t="shared" si="0"/>
        <v>475</v>
      </c>
      <c r="H14" s="1"/>
    </row>
    <row r="15" spans="2:11" ht="19.5" customHeight="1" thickBot="1" x14ac:dyDescent="0.3">
      <c r="B15" s="1"/>
      <c r="C15" s="5">
        <v>6</v>
      </c>
      <c r="D15" s="5" t="s">
        <v>16</v>
      </c>
      <c r="E15" s="6">
        <v>94</v>
      </c>
      <c r="F15" s="5">
        <v>5</v>
      </c>
      <c r="G15" s="5">
        <f t="shared" si="0"/>
        <v>470</v>
      </c>
      <c r="H15" s="1"/>
      <c r="I15">
        <f>14-1.5</f>
        <v>12.5</v>
      </c>
    </row>
    <row r="16" spans="2:11" ht="19.5" customHeight="1" thickBot="1" x14ac:dyDescent="0.3">
      <c r="B16" s="1"/>
      <c r="C16" s="28" t="s">
        <v>17</v>
      </c>
      <c r="D16" s="29"/>
      <c r="E16" s="7">
        <f>SUM(E10:E15)</f>
        <v>234</v>
      </c>
      <c r="F16" s="8"/>
      <c r="G16" s="9">
        <f>SUM(G10:G15)</f>
        <v>1240.5999999999999</v>
      </c>
    </row>
    <row r="17" spans="2:8" ht="21.75" thickBot="1" x14ac:dyDescent="0.3">
      <c r="B17" s="1"/>
      <c r="C17" s="25" t="s">
        <v>18</v>
      </c>
      <c r="D17" s="26"/>
      <c r="E17" s="26"/>
      <c r="F17" s="27"/>
      <c r="G17" s="10">
        <v>75</v>
      </c>
    </row>
    <row r="18" spans="2:8" ht="21.75" thickBot="1" x14ac:dyDescent="0.3">
      <c r="B18" s="1"/>
      <c r="C18" s="25" t="s">
        <v>17</v>
      </c>
      <c r="D18" s="26"/>
      <c r="E18" s="26"/>
      <c r="F18" s="27"/>
      <c r="G18" s="11">
        <f>G16*G17</f>
        <v>93045</v>
      </c>
    </row>
    <row r="19" spans="2:8" ht="21.75" thickBot="1" x14ac:dyDescent="0.3">
      <c r="C19" s="12" t="s">
        <v>61</v>
      </c>
      <c r="D19" s="30" t="s">
        <v>62</v>
      </c>
      <c r="E19" s="30"/>
      <c r="F19" s="31"/>
      <c r="G19" s="13">
        <f>'10-07-2022 70'!G21</f>
        <v>323792.2</v>
      </c>
    </row>
    <row r="20" spans="2:8" ht="21.75" thickBot="1" x14ac:dyDescent="0.3">
      <c r="C20" s="25" t="s">
        <v>19</v>
      </c>
      <c r="D20" s="26"/>
      <c r="E20" s="26"/>
      <c r="F20" s="26"/>
      <c r="G20" s="14">
        <f>G18+G19</f>
        <v>416837.2</v>
      </c>
      <c r="H20" s="15"/>
    </row>
  </sheetData>
  <mergeCells count="12">
    <mergeCell ref="C7:D8"/>
    <mergeCell ref="E7:G8"/>
    <mergeCell ref="C3:C4"/>
    <mergeCell ref="D3:F4"/>
    <mergeCell ref="G3:G4"/>
    <mergeCell ref="C5:C6"/>
    <mergeCell ref="D5:G6"/>
    <mergeCell ref="C16:D16"/>
    <mergeCell ref="C17:F17"/>
    <mergeCell ref="C18:F18"/>
    <mergeCell ref="D19:F19"/>
    <mergeCell ref="C20:F20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ADFC2-7434-4075-AE7B-9A70B17142BF}">
  <dimension ref="B2:K26"/>
  <sheetViews>
    <sheetView topLeftCell="B4" zoomScale="90" zoomScaleNormal="90" workbookViewId="0">
      <selection activeCell="G18" sqref="G18"/>
    </sheetView>
  </sheetViews>
  <sheetFormatPr defaultRowHeight="15" x14ac:dyDescent="0.25"/>
  <cols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8" width="11.85546875" customWidth="1"/>
    <col min="9" max="9" width="12.5703125" customWidth="1"/>
    <col min="10" max="10" width="7.42578125" bestFit="1" customWidth="1"/>
    <col min="11" max="11" width="13.140625" customWidth="1"/>
  </cols>
  <sheetData>
    <row r="2" spans="2:11" ht="15.75" thickBot="1" x14ac:dyDescent="0.3"/>
    <row r="3" spans="2:11" ht="15" customHeight="1" x14ac:dyDescent="0.25">
      <c r="B3" s="1"/>
      <c r="C3" s="38" t="s">
        <v>0</v>
      </c>
      <c r="D3" s="40" t="s">
        <v>1</v>
      </c>
      <c r="E3" s="41"/>
      <c r="F3" s="41"/>
      <c r="G3" s="44">
        <v>72</v>
      </c>
      <c r="H3" s="1"/>
    </row>
    <row r="4" spans="2:11" ht="15.75" customHeight="1" thickBot="1" x14ac:dyDescent="0.3">
      <c r="B4" s="1"/>
      <c r="C4" s="39"/>
      <c r="D4" s="42"/>
      <c r="E4" s="43"/>
      <c r="F4" s="43"/>
      <c r="G4" s="45"/>
      <c r="H4" s="1"/>
    </row>
    <row r="5" spans="2:11" ht="15" customHeight="1" x14ac:dyDescent="0.25">
      <c r="B5" s="1"/>
      <c r="C5" s="46" t="s">
        <v>64</v>
      </c>
      <c r="D5" s="48" t="s">
        <v>2</v>
      </c>
      <c r="E5" s="49"/>
      <c r="F5" s="49"/>
      <c r="G5" s="50"/>
      <c r="H5" s="1"/>
      <c r="J5" s="2" t="s">
        <v>3</v>
      </c>
    </row>
    <row r="6" spans="2:11" ht="15.75" customHeight="1" thickBot="1" x14ac:dyDescent="0.3">
      <c r="B6" s="1"/>
      <c r="C6" s="47"/>
      <c r="D6" s="51"/>
      <c r="E6" s="52"/>
      <c r="F6" s="52"/>
      <c r="G6" s="53"/>
      <c r="H6" s="1"/>
      <c r="J6" s="2">
        <v>2</v>
      </c>
    </row>
    <row r="7" spans="2:11" ht="15" customHeight="1" x14ac:dyDescent="0.25">
      <c r="B7" s="1"/>
      <c r="C7" s="32" t="s">
        <v>4</v>
      </c>
      <c r="D7" s="33"/>
      <c r="E7" s="32" t="s">
        <v>5</v>
      </c>
      <c r="F7" s="36"/>
      <c r="G7" s="33"/>
      <c r="H7" s="1"/>
      <c r="J7" s="2" t="s">
        <v>6</v>
      </c>
      <c r="K7" s="1"/>
    </row>
    <row r="8" spans="2:11" ht="15.75" customHeight="1" thickBot="1" x14ac:dyDescent="0.3">
      <c r="B8" s="1"/>
      <c r="C8" s="34"/>
      <c r="D8" s="35"/>
      <c r="E8" s="34"/>
      <c r="F8" s="37"/>
      <c r="G8" s="35"/>
      <c r="H8" s="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4" t="s">
        <v>11</v>
      </c>
      <c r="G9" s="3" t="s">
        <v>12</v>
      </c>
      <c r="H9" s="1"/>
    </row>
    <row r="10" spans="2:11" ht="19.5" customHeight="1" x14ac:dyDescent="0.25">
      <c r="B10" s="1"/>
      <c r="C10" s="5">
        <v>1</v>
      </c>
      <c r="D10" s="5" t="s">
        <v>59</v>
      </c>
      <c r="E10" s="6">
        <v>6</v>
      </c>
      <c r="F10" s="5">
        <v>4.5999999999999996</v>
      </c>
      <c r="G10" s="5">
        <f t="shared" ref="G10:G17" si="0">E10*F10</f>
        <v>27.599999999999998</v>
      </c>
      <c r="H10" s="1"/>
    </row>
    <row r="11" spans="2:11" ht="19.5" customHeight="1" x14ac:dyDescent="0.25">
      <c r="B11" s="1"/>
      <c r="C11" s="5">
        <v>2</v>
      </c>
      <c r="D11" s="5" t="s">
        <v>48</v>
      </c>
      <c r="E11" s="6">
        <v>8</v>
      </c>
      <c r="F11" s="5">
        <v>4.5999999999999996</v>
      </c>
      <c r="G11" s="5">
        <f t="shared" si="0"/>
        <v>36.799999999999997</v>
      </c>
      <c r="H11" s="1"/>
    </row>
    <row r="12" spans="2:11" ht="19.5" customHeight="1" x14ac:dyDescent="0.25">
      <c r="B12" s="1"/>
      <c r="C12" s="5">
        <v>3</v>
      </c>
      <c r="D12" s="5" t="s">
        <v>23</v>
      </c>
      <c r="E12" s="6">
        <v>15</v>
      </c>
      <c r="F12" s="5">
        <v>7</v>
      </c>
      <c r="G12" s="5">
        <f t="shared" si="0"/>
        <v>105</v>
      </c>
      <c r="H12" s="1"/>
    </row>
    <row r="13" spans="2:11" ht="19.5" customHeight="1" x14ac:dyDescent="0.25">
      <c r="B13" s="1"/>
      <c r="C13" s="5">
        <v>4</v>
      </c>
      <c r="D13" s="5" t="s">
        <v>14</v>
      </c>
      <c r="E13" s="6">
        <v>41</v>
      </c>
      <c r="F13" s="5">
        <v>7.5</v>
      </c>
      <c r="G13" s="5">
        <f t="shared" si="0"/>
        <v>307.5</v>
      </c>
      <c r="H13" s="1"/>
    </row>
    <row r="14" spans="2:11" ht="19.5" customHeight="1" x14ac:dyDescent="0.25">
      <c r="B14" s="1"/>
      <c r="C14" s="5">
        <v>5</v>
      </c>
      <c r="D14" s="5" t="s">
        <v>15</v>
      </c>
      <c r="E14" s="6">
        <v>60</v>
      </c>
      <c r="F14" s="5">
        <v>5</v>
      </c>
      <c r="G14" s="5">
        <f t="shared" si="0"/>
        <v>300</v>
      </c>
      <c r="H14" s="1"/>
    </row>
    <row r="15" spans="2:11" ht="19.5" customHeight="1" x14ac:dyDescent="0.25">
      <c r="B15" s="1"/>
      <c r="C15" s="5">
        <v>6</v>
      </c>
      <c r="D15" s="5" t="s">
        <v>30</v>
      </c>
      <c r="E15" s="6">
        <v>1</v>
      </c>
      <c r="F15" s="5"/>
      <c r="G15" s="5">
        <v>13.5</v>
      </c>
      <c r="H15" s="1"/>
    </row>
    <row r="16" spans="2:11" ht="19.5" customHeight="1" x14ac:dyDescent="0.25">
      <c r="B16" s="1"/>
      <c r="C16" s="5">
        <v>7</v>
      </c>
      <c r="D16" s="5" t="s">
        <v>67</v>
      </c>
      <c r="E16" s="6">
        <v>10</v>
      </c>
      <c r="F16" s="5">
        <v>4.5999999999999996</v>
      </c>
      <c r="G16" s="5">
        <f t="shared" si="0"/>
        <v>46</v>
      </c>
      <c r="H16" s="1"/>
    </row>
    <row r="17" spans="2:9" ht="19.5" customHeight="1" x14ac:dyDescent="0.25">
      <c r="B17" s="1"/>
      <c r="C17" s="5">
        <v>8</v>
      </c>
      <c r="D17" s="5" t="s">
        <v>16</v>
      </c>
      <c r="E17" s="6">
        <v>60</v>
      </c>
      <c r="F17" s="5">
        <v>5</v>
      </c>
      <c r="G17" s="5">
        <f t="shared" si="0"/>
        <v>300</v>
      </c>
      <c r="H17" s="1"/>
    </row>
    <row r="18" spans="2:9" ht="19.5" customHeight="1" thickBot="1" x14ac:dyDescent="0.3">
      <c r="B18" s="1"/>
      <c r="C18" s="5">
        <v>9</v>
      </c>
      <c r="D18" s="5" t="s">
        <v>32</v>
      </c>
      <c r="E18" s="6">
        <v>1</v>
      </c>
      <c r="F18" s="5"/>
      <c r="G18" s="5">
        <v>11.6</v>
      </c>
      <c r="H18" s="1"/>
      <c r="I18">
        <f>14-1.5</f>
        <v>12.5</v>
      </c>
    </row>
    <row r="19" spans="2:9" ht="19.5" customHeight="1" thickBot="1" x14ac:dyDescent="0.3">
      <c r="B19" s="1"/>
      <c r="C19" s="28" t="s">
        <v>17</v>
      </c>
      <c r="D19" s="29"/>
      <c r="E19" s="7">
        <f>SUM(E10:E18)</f>
        <v>202</v>
      </c>
      <c r="F19" s="8"/>
      <c r="G19" s="9">
        <f>SUM(G10:G18)</f>
        <v>1148</v>
      </c>
    </row>
    <row r="20" spans="2:9" ht="21.75" thickBot="1" x14ac:dyDescent="0.3">
      <c r="B20" s="1"/>
      <c r="C20" s="25" t="s">
        <v>18</v>
      </c>
      <c r="D20" s="26"/>
      <c r="E20" s="26"/>
      <c r="F20" s="27"/>
      <c r="G20" s="10">
        <v>75</v>
      </c>
    </row>
    <row r="21" spans="2:9" ht="21.75" thickBot="1" x14ac:dyDescent="0.3">
      <c r="B21" s="1"/>
      <c r="C21" s="25" t="s">
        <v>17</v>
      </c>
      <c r="D21" s="26"/>
      <c r="E21" s="26"/>
      <c r="F21" s="27"/>
      <c r="G21" s="11">
        <f>G19*G20</f>
        <v>86100</v>
      </c>
    </row>
    <row r="22" spans="2:9" ht="21.75" thickBot="1" x14ac:dyDescent="0.3">
      <c r="C22" s="12" t="s">
        <v>65</v>
      </c>
      <c r="D22" s="30" t="s">
        <v>66</v>
      </c>
      <c r="E22" s="30"/>
      <c r="F22" s="31"/>
      <c r="G22" s="13">
        <f>'11-07-2022 71'!G20</f>
        <v>416837.2</v>
      </c>
    </row>
    <row r="23" spans="2:9" ht="21.75" thickBot="1" x14ac:dyDescent="0.3">
      <c r="C23" s="25" t="s">
        <v>19</v>
      </c>
      <c r="D23" s="26"/>
      <c r="E23" s="26"/>
      <c r="F23" s="26"/>
      <c r="G23" s="14">
        <f>G21+G22</f>
        <v>502937.2</v>
      </c>
      <c r="H23" s="15"/>
    </row>
    <row r="24" spans="2:9" ht="21.75" thickBot="1" x14ac:dyDescent="0.3">
      <c r="C24" s="25" t="s">
        <v>68</v>
      </c>
      <c r="D24" s="26"/>
      <c r="E24" s="26"/>
      <c r="F24" s="27"/>
      <c r="G24" s="16">
        <v>60000</v>
      </c>
    </row>
    <row r="25" spans="2:9" ht="21.75" thickBot="1" x14ac:dyDescent="0.3">
      <c r="C25" s="25" t="s">
        <v>68</v>
      </c>
      <c r="D25" s="26"/>
      <c r="E25" s="26"/>
      <c r="F25" s="27"/>
      <c r="G25" s="16">
        <v>70000</v>
      </c>
    </row>
    <row r="26" spans="2:9" ht="21.75" thickBot="1" x14ac:dyDescent="0.3">
      <c r="C26" s="25" t="s">
        <v>19</v>
      </c>
      <c r="D26" s="26"/>
      <c r="E26" s="26"/>
      <c r="F26" s="27"/>
      <c r="G26" s="17">
        <f>G23-G24-G25</f>
        <v>372937.2</v>
      </c>
    </row>
  </sheetData>
  <mergeCells count="15">
    <mergeCell ref="C26:F26"/>
    <mergeCell ref="C25:F25"/>
    <mergeCell ref="C19:D19"/>
    <mergeCell ref="C20:F20"/>
    <mergeCell ref="C21:F21"/>
    <mergeCell ref="D22:F22"/>
    <mergeCell ref="C23:F23"/>
    <mergeCell ref="C24:F24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01-07-2022 64</vt:lpstr>
      <vt:lpstr>02-07-2022 65</vt:lpstr>
      <vt:lpstr>03-07-2022 66</vt:lpstr>
      <vt:lpstr>04-07-2022 67</vt:lpstr>
      <vt:lpstr>05-07-2022 68</vt:lpstr>
      <vt:lpstr>06-07-2022 69</vt:lpstr>
      <vt:lpstr>10-07-2022 70</vt:lpstr>
      <vt:lpstr>11-07-2022 71</vt:lpstr>
      <vt:lpstr>12-07-2022 72</vt:lpstr>
      <vt:lpstr>13-07-2022 73</vt:lpstr>
      <vt:lpstr>14-07-2022 74</vt:lpstr>
      <vt:lpstr>15-07-2022 75</vt:lpstr>
      <vt:lpstr>16-07-2022 76</vt:lpstr>
      <vt:lpstr>17-07-2022 77</vt:lpstr>
      <vt:lpstr>18-07-2022 78</vt:lpstr>
      <vt:lpstr>19-07-2022 79</vt:lpstr>
      <vt:lpstr>21-07-2022 80</vt:lpstr>
      <vt:lpstr>22-07-2022 81</vt:lpstr>
      <vt:lpstr>23-07-2022 82</vt:lpstr>
      <vt:lpstr>24-07-2022 83</vt:lpstr>
      <vt:lpstr>25-07-2022 84</vt:lpstr>
      <vt:lpstr>26-07-2022 85</vt:lpstr>
      <vt:lpstr>27-07-2022 86</vt:lpstr>
      <vt:lpstr>28-07-2022 87</vt:lpstr>
      <vt:lpstr>29-07-2022 88</vt:lpstr>
      <vt:lpstr>30-07-2022 89</vt:lpstr>
      <vt:lpstr>31-07-2022 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2022-07-01T16:31:48Z</dcterms:created>
  <dcterms:modified xsi:type="dcterms:W3CDTF">2022-09-09T10:14:13Z</dcterms:modified>
</cp:coreProperties>
</file>