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NANA\LIRA INTERNATIONAL\Bill\"/>
    </mc:Choice>
  </mc:AlternateContent>
  <xr:revisionPtr revIDLastSave="0" documentId="13_ncr:1_{AE5C293B-6D55-4046-A91A-935CF59CFA8F}" xr6:coauthVersionLast="47" xr6:coauthVersionMax="47" xr10:uidLastSave="{00000000-0000-0000-0000-000000000000}"/>
  <bookViews>
    <workbookView xWindow="-120" yWindow="-120" windowWidth="24240" windowHeight="13140" firstSheet="14" activeTab="20" xr2:uid="{1AEB2121-337E-453B-B952-1552930A5DBA}"/>
  </bookViews>
  <sheets>
    <sheet name="05-05-2022" sheetId="1" r:id="rId1"/>
    <sheet name="07-05-2022" sheetId="2" r:id="rId2"/>
    <sheet name="09-05-2022" sheetId="3" r:id="rId3"/>
    <sheet name="10-05-2022" sheetId="4" r:id="rId4"/>
    <sheet name="11-05-2022" sheetId="5" r:id="rId5"/>
    <sheet name="12-05-2022" sheetId="6" r:id="rId6"/>
    <sheet name="16-05-2022" sheetId="8" r:id="rId7"/>
    <sheet name="17-05-2022" sheetId="9" r:id="rId8"/>
    <sheet name="18-05-2022" sheetId="10" r:id="rId9"/>
    <sheet name="19-05-2022" sheetId="11" r:id="rId10"/>
    <sheet name="20-05-2022" sheetId="12" r:id="rId11"/>
    <sheet name="21-05-2022" sheetId="13" r:id="rId12"/>
    <sheet name="22-05-2022" sheetId="14" r:id="rId13"/>
    <sheet name="23-05-2022" sheetId="15" r:id="rId14"/>
    <sheet name="24-05-2022" sheetId="16" r:id="rId15"/>
    <sheet name="25-05-2022" sheetId="17" r:id="rId16"/>
    <sheet name="26-05-2022" sheetId="18" r:id="rId17"/>
    <sheet name="27-05-2022" sheetId="19" r:id="rId18"/>
    <sheet name="29-05-2022 32" sheetId="20" r:id="rId19"/>
    <sheet name="30-05-2022 33" sheetId="21" r:id="rId20"/>
    <sheet name="31-05-2022 34" sheetId="23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3" l="1"/>
  <c r="G15" i="23"/>
  <c r="G16" i="23"/>
  <c r="G17" i="23"/>
  <c r="G11" i="23"/>
  <c r="G12" i="23"/>
  <c r="G13" i="23"/>
  <c r="M22" i="23"/>
  <c r="L21" i="23"/>
  <c r="M21" i="23" s="1"/>
  <c r="M23" i="23" s="1"/>
  <c r="E19" i="23"/>
  <c r="G25" i="21"/>
  <c r="G22" i="23" s="1"/>
  <c r="G21" i="21"/>
  <c r="M22" i="21"/>
  <c r="L19" i="21"/>
  <c r="M19" i="21" s="1"/>
  <c r="M23" i="21" s="1"/>
  <c r="E17" i="21"/>
  <c r="G16" i="21"/>
  <c r="G15" i="21"/>
  <c r="G14" i="21"/>
  <c r="G13" i="21"/>
  <c r="G12" i="21"/>
  <c r="G11" i="21"/>
  <c r="G23" i="19"/>
  <c r="G24" i="20"/>
  <c r="G22" i="20"/>
  <c r="G13" i="20"/>
  <c r="M21" i="20"/>
  <c r="L20" i="20"/>
  <c r="M20" i="20" s="1"/>
  <c r="M22" i="20" s="1"/>
  <c r="E18" i="20"/>
  <c r="G17" i="20"/>
  <c r="G16" i="20"/>
  <c r="G15" i="20"/>
  <c r="G14" i="20"/>
  <c r="G12" i="20"/>
  <c r="G11" i="20"/>
  <c r="G16" i="19"/>
  <c r="M22" i="19"/>
  <c r="L21" i="19"/>
  <c r="M21" i="19" s="1"/>
  <c r="M23" i="19" s="1"/>
  <c r="E19" i="19"/>
  <c r="G18" i="19"/>
  <c r="G17" i="19"/>
  <c r="G15" i="19"/>
  <c r="G14" i="19"/>
  <c r="G12" i="19"/>
  <c r="G11" i="19"/>
  <c r="G26" i="18"/>
  <c r="G23" i="18"/>
  <c r="M24" i="18"/>
  <c r="M23" i="18"/>
  <c r="M22" i="18"/>
  <c r="L22" i="18"/>
  <c r="G12" i="18"/>
  <c r="E20" i="18"/>
  <c r="G18" i="18"/>
  <c r="G17" i="18"/>
  <c r="G15" i="18"/>
  <c r="G14" i="18"/>
  <c r="G11" i="18"/>
  <c r="G28" i="17"/>
  <c r="M13" i="1"/>
  <c r="E22" i="17"/>
  <c r="G21" i="17"/>
  <c r="G20" i="17"/>
  <c r="G19" i="17"/>
  <c r="G18" i="17"/>
  <c r="G17" i="17"/>
  <c r="G16" i="17"/>
  <c r="G15" i="17"/>
  <c r="G14" i="17"/>
  <c r="G13" i="17"/>
  <c r="G11" i="17"/>
  <c r="G14" i="16"/>
  <c r="G20" i="16"/>
  <c r="E22" i="16"/>
  <c r="G21" i="16"/>
  <c r="G19" i="16"/>
  <c r="G18" i="16"/>
  <c r="G16" i="16"/>
  <c r="G15" i="16"/>
  <c r="G13" i="16"/>
  <c r="G11" i="16"/>
  <c r="G17" i="16"/>
  <c r="G12" i="15"/>
  <c r="G14" i="15"/>
  <c r="G15" i="15"/>
  <c r="G16" i="15"/>
  <c r="G17" i="15"/>
  <c r="G19" i="15"/>
  <c r="G20" i="15"/>
  <c r="G19" i="23" l="1"/>
  <c r="G21" i="23" s="1"/>
  <c r="G23" i="23" s="1"/>
  <c r="G17" i="21"/>
  <c r="G19" i="21" s="1"/>
  <c r="G23" i="21" s="1"/>
  <c r="G18" i="20"/>
  <c r="G20" i="20" s="1"/>
  <c r="G19" i="19"/>
  <c r="G21" i="19" s="1"/>
  <c r="G20" i="18"/>
  <c r="G22" i="18" s="1"/>
  <c r="G24" i="18" s="1"/>
  <c r="G22" i="16"/>
  <c r="G22" i="17"/>
  <c r="G24" i="17" s="1"/>
  <c r="G24" i="16"/>
  <c r="E22" i="15"/>
  <c r="G11" i="15"/>
  <c r="G18" i="14"/>
  <c r="G14" i="14"/>
  <c r="E19" i="14"/>
  <c r="G17" i="14"/>
  <c r="G16" i="14"/>
  <c r="G15" i="14"/>
  <c r="G13" i="14"/>
  <c r="G11" i="14"/>
  <c r="G11" i="13"/>
  <c r="G15" i="13"/>
  <c r="G14" i="13"/>
  <c r="G19" i="13"/>
  <c r="G16" i="13"/>
  <c r="G17" i="13"/>
  <c r="G20" i="13"/>
  <c r="G22" i="15" l="1"/>
  <c r="G24" i="15" s="1"/>
  <c r="G19" i="14"/>
  <c r="E22" i="13"/>
  <c r="G12" i="13"/>
  <c r="G22" i="13" s="1"/>
  <c r="J26" i="10"/>
  <c r="J27" i="10" s="1"/>
  <c r="G16" i="12"/>
  <c r="G21" i="14" l="1"/>
  <c r="G24" i="13"/>
  <c r="E19" i="12"/>
  <c r="G18" i="12"/>
  <c r="G17" i="12"/>
  <c r="G15" i="12"/>
  <c r="G14" i="12"/>
  <c r="G13" i="12"/>
  <c r="G11" i="12"/>
  <c r="E18" i="11"/>
  <c r="G17" i="11"/>
  <c r="G15" i="11"/>
  <c r="G14" i="11"/>
  <c r="G16" i="11"/>
  <c r="G12" i="11"/>
  <c r="G13" i="11"/>
  <c r="G11" i="11"/>
  <c r="G13" i="10"/>
  <c r="E20" i="10"/>
  <c r="G19" i="10"/>
  <c r="G16" i="10"/>
  <c r="G17" i="10"/>
  <c r="G18" i="10"/>
  <c r="G15" i="10"/>
  <c r="G12" i="10"/>
  <c r="G14" i="10"/>
  <c r="G11" i="10"/>
  <c r="G16" i="9"/>
  <c r="E21" i="9"/>
  <c r="G19" i="9"/>
  <c r="G15" i="9"/>
  <c r="G18" i="9"/>
  <c r="G13" i="9"/>
  <c r="G14" i="9"/>
  <c r="G12" i="9"/>
  <c r="G11" i="9"/>
  <c r="G19" i="12" l="1"/>
  <c r="G21" i="12" s="1"/>
  <c r="G18" i="11"/>
  <c r="G20" i="11" s="1"/>
  <c r="G20" i="10"/>
  <c r="G22" i="10" s="1"/>
  <c r="G21" i="9"/>
  <c r="G23" i="9" s="1"/>
  <c r="G16" i="8" l="1"/>
  <c r="E19" i="8" l="1"/>
  <c r="G18" i="8"/>
  <c r="G12" i="8"/>
  <c r="G17" i="8"/>
  <c r="G14" i="8"/>
  <c r="G15" i="8"/>
  <c r="G13" i="8"/>
  <c r="G11" i="8"/>
  <c r="E38" i="6"/>
  <c r="E40" i="6" s="1"/>
  <c r="E33" i="6"/>
  <c r="E35" i="6" s="1"/>
  <c r="G14" i="6"/>
  <c r="G19" i="8" l="1"/>
  <c r="G21" i="8" s="1"/>
  <c r="G23" i="8" s="1"/>
  <c r="G24" i="9" s="1"/>
  <c r="G25" i="9" s="1"/>
  <c r="G23" i="10" s="1"/>
  <c r="G24" i="10" s="1"/>
  <c r="G26" i="10" s="1"/>
  <c r="G21" i="11" s="1"/>
  <c r="G22" i="11" s="1"/>
  <c r="G22" i="12" s="1"/>
  <c r="G23" i="12" s="1"/>
  <c r="G25" i="12" s="1"/>
  <c r="G25" i="13" s="1"/>
  <c r="G26" i="13" s="1"/>
  <c r="G28" i="13" s="1"/>
  <c r="G22" i="14" s="1"/>
  <c r="G23" i="14" s="1"/>
  <c r="G25" i="15" s="1"/>
  <c r="G26" i="15" s="1"/>
  <c r="G28" i="15" s="1"/>
  <c r="G25" i="16" s="1"/>
  <c r="G26" i="16" s="1"/>
  <c r="G25" i="17" s="1"/>
  <c r="G26" i="17" s="1"/>
  <c r="I29" i="6"/>
  <c r="E19" i="6"/>
  <c r="G18" i="6"/>
  <c r="G17" i="6"/>
  <c r="G16" i="6"/>
  <c r="G15" i="6"/>
  <c r="G13" i="6"/>
  <c r="G12" i="6"/>
  <c r="G11" i="6"/>
  <c r="E18" i="5"/>
  <c r="G17" i="5"/>
  <c r="G16" i="5"/>
  <c r="G15" i="5"/>
  <c r="G14" i="5"/>
  <c r="G13" i="5"/>
  <c r="G12" i="5"/>
  <c r="G11" i="5"/>
  <c r="G17" i="4"/>
  <c r="G14" i="4"/>
  <c r="E18" i="4"/>
  <c r="G16" i="4"/>
  <c r="G15" i="4"/>
  <c r="G13" i="4"/>
  <c r="G12" i="4"/>
  <c r="G11" i="4"/>
  <c r="G19" i="6" l="1"/>
  <c r="G21" i="6" s="1"/>
  <c r="G23" i="6" s="1"/>
  <c r="G25" i="6" s="1"/>
  <c r="G18" i="5"/>
  <c r="G20" i="5" s="1"/>
  <c r="G18" i="4"/>
  <c r="G20" i="4" s="1"/>
  <c r="G22" i="4" s="1"/>
  <c r="G24" i="4" s="1"/>
  <c r="E18" i="3"/>
  <c r="G16" i="3"/>
  <c r="G15" i="3"/>
  <c r="G13" i="3"/>
  <c r="G12" i="3"/>
  <c r="G11" i="3"/>
  <c r="G16" i="2"/>
  <c r="E18" i="2"/>
  <c r="G17" i="2"/>
  <c r="G15" i="2"/>
  <c r="G11" i="2"/>
  <c r="G14" i="2"/>
  <c r="G12" i="2"/>
  <c r="G18" i="1"/>
  <c r="G11" i="1"/>
  <c r="G12" i="1"/>
  <c r="G14" i="1"/>
  <c r="E21" i="1"/>
  <c r="J13" i="1"/>
  <c r="G19" i="1"/>
  <c r="J12" i="1"/>
  <c r="G16" i="1"/>
  <c r="M12" i="1"/>
  <c r="G15" i="1"/>
  <c r="G13" i="1"/>
  <c r="G25" i="5" l="1"/>
  <c r="G23" i="5"/>
  <c r="I24" i="4"/>
  <c r="G18" i="3"/>
  <c r="G20" i="3" s="1"/>
  <c r="G22" i="3" s="1"/>
  <c r="G24" i="3" s="1"/>
  <c r="G18" i="2"/>
  <c r="G20" i="2" s="1"/>
  <c r="G22" i="2" s="1"/>
  <c r="G24" i="2" s="1"/>
  <c r="M15" i="1"/>
  <c r="J15" i="1"/>
  <c r="G21" i="1"/>
  <c r="G23" i="1" s="1"/>
</calcChain>
</file>

<file path=xl/sharedStrings.xml><?xml version="1.0" encoding="utf-8"?>
<sst xmlns="http://schemas.openxmlformats.org/spreadsheetml/2006/main" count="678" uniqueCount="140">
  <si>
    <t>Labour</t>
  </si>
  <si>
    <t>TVM-BAH</t>
  </si>
  <si>
    <t>LIRA INTERNATIONAL</t>
  </si>
  <si>
    <t>BILL 002 BALANCE</t>
  </si>
  <si>
    <t>DELICIOUS FOOD EXPORTS (THUCKALAY)</t>
  </si>
  <si>
    <t>ALBERT</t>
  </si>
  <si>
    <t>EDWIN</t>
  </si>
  <si>
    <t>PACKING SPOT</t>
  </si>
  <si>
    <t>THUCKALAY</t>
  </si>
  <si>
    <t>SL/NO</t>
  </si>
  <si>
    <t>ITEMS</t>
  </si>
  <si>
    <t>QTY</t>
  </si>
  <si>
    <t xml:space="preserve">PACKING </t>
  </si>
  <si>
    <t>WEIGHT</t>
  </si>
  <si>
    <t>RK KULA</t>
  </si>
  <si>
    <t>YB KULA</t>
  </si>
  <si>
    <t>G.MANGO</t>
  </si>
  <si>
    <t>PINEAPPLE</t>
  </si>
  <si>
    <t>Total</t>
  </si>
  <si>
    <t xml:space="preserve">RK KULA </t>
  </si>
  <si>
    <t>Wastage (1.5 kg per piece)</t>
  </si>
  <si>
    <t>RK</t>
  </si>
  <si>
    <t>Total Weight</t>
  </si>
  <si>
    <t>YB</t>
  </si>
  <si>
    <t>TOTAL</t>
  </si>
  <si>
    <t>Price Per kg</t>
  </si>
  <si>
    <t>TOTAL AMOUNT</t>
  </si>
  <si>
    <t>05/05/2022    Thursday</t>
  </si>
  <si>
    <t>CP</t>
  </si>
  <si>
    <t>D.STICK</t>
  </si>
  <si>
    <t>NELLIKKA</t>
  </si>
  <si>
    <t>TINDLY</t>
  </si>
  <si>
    <t>06/05/2022 CREDIT</t>
  </si>
  <si>
    <t xml:space="preserve">BILL CLEARED </t>
  </si>
  <si>
    <t xml:space="preserve">JACK FRUIT </t>
  </si>
  <si>
    <t>TURAI</t>
  </si>
  <si>
    <t>07/05/2022    Saturday</t>
  </si>
  <si>
    <t>09/05/2022    Monday</t>
  </si>
  <si>
    <t>ADVANCE</t>
  </si>
  <si>
    <t>/05/2022 CREDIT</t>
  </si>
  <si>
    <t>NELLIKA</t>
  </si>
  <si>
    <t xml:space="preserve">SMALL ONION </t>
  </si>
  <si>
    <t>10/05/2022    Tuesday</t>
  </si>
  <si>
    <t>11/05/2022    Wednesday</t>
  </si>
  <si>
    <t>12/05/2022    Thursday</t>
  </si>
  <si>
    <t>PAPAYA</t>
  </si>
  <si>
    <t>PO</t>
  </si>
  <si>
    <t>BILL NUMBER</t>
  </si>
  <si>
    <t>BALANCE</t>
  </si>
  <si>
    <t>015 (07/05/2022)</t>
  </si>
  <si>
    <t>016 (09/05/2022)</t>
  </si>
  <si>
    <t>017 (10/05/2022)</t>
  </si>
  <si>
    <t>018 (11/05/2022)</t>
  </si>
  <si>
    <t>15/05/2022 CREDIT</t>
  </si>
  <si>
    <t>13/05/2022 CREDIT</t>
  </si>
  <si>
    <t>019 (12/05/2022)</t>
  </si>
  <si>
    <t xml:space="preserve">BALANCE </t>
  </si>
  <si>
    <t>DAMAGE</t>
  </si>
  <si>
    <t>DAMAGE LESS</t>
  </si>
  <si>
    <t>16/05/2022 CREDIT</t>
  </si>
  <si>
    <t>16/05/2022    Monday</t>
  </si>
  <si>
    <t>JACKSEED</t>
  </si>
  <si>
    <t>17/05/2022 Tuesday</t>
  </si>
  <si>
    <t>18/05/2022 Wednesday</t>
  </si>
  <si>
    <t>TENDER JACKFRUIT</t>
  </si>
  <si>
    <t>JACK SEED</t>
  </si>
  <si>
    <t>KOORKA</t>
  </si>
  <si>
    <t>19/05/2022 Thursday</t>
  </si>
  <si>
    <t>20/05/2022 Friday</t>
  </si>
  <si>
    <t>JACK FRUIT</t>
  </si>
  <si>
    <t xml:space="preserve">JACK SEED </t>
  </si>
  <si>
    <t>LESS</t>
  </si>
  <si>
    <t xml:space="preserve">OLD BALANCE </t>
  </si>
  <si>
    <t>BILL:20</t>
  </si>
  <si>
    <t>16/05/2022 BALANCE AMOUNT</t>
  </si>
  <si>
    <t>BILL: 21</t>
  </si>
  <si>
    <t>17/05/2022 BILL BALANCE</t>
  </si>
  <si>
    <t>18/05/2022 CREDIT</t>
  </si>
  <si>
    <t>BALANCE AMOUNT</t>
  </si>
  <si>
    <t>BILL: 22</t>
  </si>
  <si>
    <t>18/05/2022 BILL BALANCE</t>
  </si>
  <si>
    <t>BILL: 23</t>
  </si>
  <si>
    <t>19/05/2022 BILL BALANCE</t>
  </si>
  <si>
    <t xml:space="preserve">20/05/2022 CREDIT </t>
  </si>
  <si>
    <t>21/05/2022 Saturday</t>
  </si>
  <si>
    <t>DRUMSTICK</t>
  </si>
  <si>
    <t>SNAKE GOURD</t>
  </si>
  <si>
    <t>21/05/2022 CREDIT</t>
  </si>
  <si>
    <t>BILL: 24</t>
  </si>
  <si>
    <t>20/05/2022 BILL BALANCE</t>
  </si>
  <si>
    <t>BILL: 25</t>
  </si>
  <si>
    <t>21/05/2022 BILL BALANCE</t>
  </si>
  <si>
    <t>KILIMOOKU</t>
  </si>
  <si>
    <t>NELLIKAI</t>
  </si>
  <si>
    <t>22/05/2022 Sunday</t>
  </si>
  <si>
    <t>23/05/2022 Monday</t>
  </si>
  <si>
    <t>BILL: 26</t>
  </si>
  <si>
    <t>22/05/2022 BILL BALANCE</t>
  </si>
  <si>
    <t>KILIMOOK</t>
  </si>
  <si>
    <t>PINAPPLE</t>
  </si>
  <si>
    <t>SMALL ONION</t>
  </si>
  <si>
    <t>23/05/2020 CREDIT AMOUNT</t>
  </si>
  <si>
    <t>BILL: 27</t>
  </si>
  <si>
    <t>23/05/2022 BILL BALANCE</t>
  </si>
  <si>
    <t>24/05/2022 Tuesday</t>
  </si>
  <si>
    <t>KADACHAKKA</t>
  </si>
  <si>
    <t>BILL: 28</t>
  </si>
  <si>
    <t>24/05/2022 BILL BALANCE</t>
  </si>
  <si>
    <t>25/05/2022 Wednesday</t>
  </si>
  <si>
    <t>RP</t>
  </si>
  <si>
    <t>25/05/2020 CREDIT AMOUNT</t>
  </si>
  <si>
    <t>26/05/2022 Thursday</t>
  </si>
  <si>
    <t>BILL: 29</t>
  </si>
  <si>
    <t>25/05/2022 BILL BALANCE</t>
  </si>
  <si>
    <t xml:space="preserve">DRUMSTICK </t>
  </si>
  <si>
    <t>26/05/2020 CREDIT AMOUNT</t>
  </si>
  <si>
    <t>27/05/2022 Friday</t>
  </si>
  <si>
    <t>BILL: 30</t>
  </si>
  <si>
    <t>26/05/2022 BILL BALANCE</t>
  </si>
  <si>
    <t>TENDER JACK</t>
  </si>
  <si>
    <t>29/05/2022 Sunday</t>
  </si>
  <si>
    <t>BILL: 31</t>
  </si>
  <si>
    <t>27/05/2022 BILL BALANCE</t>
  </si>
  <si>
    <t>BANANA LEAVES</t>
  </si>
  <si>
    <t>SOTHAPURI MANGO</t>
  </si>
  <si>
    <t>29/05/2020 CREDIT AMOUNT</t>
  </si>
  <si>
    <t>30/05/2022 Monday</t>
  </si>
  <si>
    <t>BILL: 32</t>
  </si>
  <si>
    <t>29/05/2022 BILL BALANCE</t>
  </si>
  <si>
    <t>ITEM</t>
  </si>
  <si>
    <t>ARAVI</t>
  </si>
  <si>
    <t>PACKING</t>
  </si>
  <si>
    <t xml:space="preserve">PRICE/KG </t>
  </si>
  <si>
    <t>XXXX</t>
  </si>
  <si>
    <t>31/05/2020 CREDIT AMOUNT</t>
  </si>
  <si>
    <t>31/05/2022 Tuesday</t>
  </si>
  <si>
    <t>PEECHINGA</t>
  </si>
  <si>
    <t>BILL: 33</t>
  </si>
  <si>
    <t>30/05/2022 BILL BALANCE</t>
  </si>
  <si>
    <t>30/05/2020 CREDIT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</si>
</sst>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8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1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3" borderId="0" xfId="0" applyFill="1"/>
    <xf numFmtId="3" fontId="0" fillId="0" borderId="0" xfId="0" applyNumberFormat="1"/>
    <xf numFmtId="0" fontId="6" fillId="0" borderId="3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6" fillId="0" borderId="31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14" borderId="10" xfId="0" applyFont="1" applyFill="1" applyBorder="1" applyAlignment="1">
      <alignment horizontal="center" vertical="center"/>
    </xf>
    <xf numFmtId="1" fontId="5" fillId="3" borderId="10" xfId="0" applyNumberFormat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4" fontId="0" fillId="0" borderId="0" xfId="0" applyNumberFormat="1"/>
    <xf numFmtId="14" fontId="6" fillId="0" borderId="35" xfId="0" applyNumberFormat="1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4" borderId="10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1" fontId="2" fillId="4" borderId="10" xfId="0" applyNumberFormat="1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1" fontId="8" fillId="3" borderId="10" xfId="0" applyNumberFormat="1" applyFont="1" applyFill="1" applyBorder="1" applyAlignment="1">
      <alignment horizontal="center" vertical="center"/>
    </xf>
    <xf numFmtId="1" fontId="2" fillId="10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8" fillId="6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8" fillId="10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1" fillId="3" borderId="10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1" fontId="2" fillId="3" borderId="8" xfId="0" applyNumberFormat="1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8" fillId="10" borderId="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" fontId="5" fillId="10" borderId="10" xfId="0" applyNumberFormat="1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18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11" borderId="12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5" fillId="11" borderId="12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center" vertical="center"/>
    </xf>
    <xf numFmtId="0" fontId="5" fillId="12" borderId="15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 wrapText="1"/>
    </xf>
    <xf numFmtId="14" fontId="4" fillId="5" borderId="7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3" fontId="2" fillId="3" borderId="21" xfId="0" applyNumberFormat="1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10" borderId="29" xfId="0" applyFont="1" applyFill="1" applyBorder="1" applyAlignment="1">
      <alignment horizontal="center" vertical="center"/>
    </xf>
    <xf numFmtId="0" fontId="5" fillId="10" borderId="22" xfId="0" applyFont="1" applyFill="1" applyBorder="1" applyAlignment="1">
      <alignment horizontal="center" vertical="center"/>
    </xf>
    <xf numFmtId="3" fontId="6" fillId="10" borderId="13" xfId="0" applyNumberFormat="1" applyFont="1" applyFill="1" applyBorder="1" applyAlignment="1">
      <alignment horizontal="center" vertical="center"/>
    </xf>
    <xf numFmtId="0" fontId="6" fillId="10" borderId="28" xfId="0" applyFont="1" applyFill="1" applyBorder="1" applyAlignment="1">
      <alignment horizontal="center" vertical="center"/>
    </xf>
    <xf numFmtId="3" fontId="6" fillId="10" borderId="11" xfId="0" applyNumberFormat="1" applyFont="1" applyFill="1" applyBorder="1" applyAlignment="1">
      <alignment horizontal="center" vertical="center"/>
    </xf>
    <xf numFmtId="0" fontId="6" fillId="10" borderId="24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3" fontId="2" fillId="3" borderId="25" xfId="0" applyNumberFormat="1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5" fillId="14" borderId="11" xfId="0" applyFont="1" applyFill="1" applyBorder="1" applyAlignment="1">
      <alignment horizontal="center"/>
    </xf>
    <xf numFmtId="0" fontId="5" fillId="14" borderId="24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3" fontId="6" fillId="10" borderId="33" xfId="0" applyNumberFormat="1" applyFont="1" applyFill="1" applyBorder="1" applyAlignment="1">
      <alignment horizontal="center" vertical="center"/>
    </xf>
    <xf numFmtId="0" fontId="6" fillId="10" borderId="34" xfId="0" applyFont="1" applyFill="1" applyBorder="1" applyAlignment="1">
      <alignment horizontal="center" vertical="center"/>
    </xf>
    <xf numFmtId="14" fontId="8" fillId="0" borderId="18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B3131"/>
      <color rgb="FFFF3737"/>
      <color rgb="FFFF5D37"/>
      <color rgb="FFFF481D"/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FCB34-2EC2-4D35-85D2-D947D82A62DF}">
  <dimension ref="B3:M33"/>
  <sheetViews>
    <sheetView topLeftCell="A4" workbookViewId="0">
      <selection activeCell="J13" sqref="J13:J14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9.85546875" customWidth="1"/>
    <col min="9" max="9" width="17.5703125" customWidth="1"/>
    <col min="10" max="10" width="11.5703125" customWidth="1"/>
    <col min="12" max="12" width="18.140625" customWidth="1"/>
    <col min="13" max="13" width="11.28515625" customWidth="1"/>
  </cols>
  <sheetData>
    <row r="3" spans="2:13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t="s">
        <v>0</v>
      </c>
    </row>
    <row r="4" spans="2:13" ht="15" customHeight="1" x14ac:dyDescent="0.25">
      <c r="B4" s="1"/>
      <c r="C4" s="100" t="s">
        <v>1</v>
      </c>
      <c r="D4" s="102" t="s">
        <v>2</v>
      </c>
      <c r="E4" s="103"/>
      <c r="F4" s="103"/>
      <c r="G4" s="106">
        <v>14</v>
      </c>
      <c r="H4" s="1"/>
      <c r="L4" s="2">
        <v>2</v>
      </c>
    </row>
    <row r="5" spans="2:13" ht="15.75" customHeight="1" thickBot="1" x14ac:dyDescent="0.3">
      <c r="B5" s="1"/>
      <c r="C5" s="101"/>
      <c r="D5" s="104"/>
      <c r="E5" s="105"/>
      <c r="F5" s="105"/>
      <c r="G5" s="107"/>
      <c r="H5" s="1"/>
      <c r="L5" t="s">
        <v>3</v>
      </c>
      <c r="M5" s="1">
        <v>3408</v>
      </c>
    </row>
    <row r="6" spans="2:13" ht="15" customHeight="1" x14ac:dyDescent="0.25">
      <c r="B6" s="1"/>
      <c r="C6" s="108" t="s">
        <v>27</v>
      </c>
      <c r="D6" s="110" t="s">
        <v>4</v>
      </c>
      <c r="E6" s="111"/>
      <c r="F6" s="111"/>
      <c r="G6" s="112"/>
      <c r="H6" s="1"/>
      <c r="M6" t="s">
        <v>5</v>
      </c>
    </row>
    <row r="7" spans="2:13" ht="15.75" customHeight="1" thickBot="1" x14ac:dyDescent="0.3">
      <c r="B7" s="1"/>
      <c r="C7" s="109"/>
      <c r="D7" s="113"/>
      <c r="E7" s="114"/>
      <c r="F7" s="114"/>
      <c r="G7" s="115"/>
      <c r="H7" s="1"/>
      <c r="M7" t="s">
        <v>6</v>
      </c>
    </row>
    <row r="8" spans="2:13" ht="15" customHeight="1" x14ac:dyDescent="0.25">
      <c r="B8" s="1"/>
      <c r="C8" s="94" t="s">
        <v>7</v>
      </c>
      <c r="D8" s="95"/>
      <c r="E8" s="94" t="s">
        <v>8</v>
      </c>
      <c r="F8" s="98"/>
      <c r="G8" s="95"/>
      <c r="H8" s="1"/>
    </row>
    <row r="9" spans="2:13" ht="15.75" customHeight="1" thickBot="1" x14ac:dyDescent="0.3">
      <c r="B9" s="1"/>
      <c r="C9" s="96"/>
      <c r="D9" s="97"/>
      <c r="E9" s="96"/>
      <c r="F9" s="99"/>
      <c r="G9" s="97"/>
      <c r="H9" s="1"/>
    </row>
    <row r="10" spans="2:13" ht="19.5" thickBot="1" x14ac:dyDescent="0.3">
      <c r="B10" s="1"/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1"/>
      <c r="I10" s="1"/>
      <c r="J10" s="4" t="s">
        <v>14</v>
      </c>
      <c r="M10" s="4" t="s">
        <v>15</v>
      </c>
    </row>
    <row r="11" spans="2:13" ht="18.75" x14ac:dyDescent="0.25">
      <c r="B11" s="1"/>
      <c r="C11" s="5">
        <v>1</v>
      </c>
      <c r="D11" s="5" t="s">
        <v>28</v>
      </c>
      <c r="E11" s="6">
        <v>6</v>
      </c>
      <c r="F11" s="5">
        <v>3.75</v>
      </c>
      <c r="G11" s="5">
        <f t="shared" ref="G11:G16" si="0">E11*F11</f>
        <v>22.5</v>
      </c>
      <c r="H11" s="1"/>
      <c r="J11" s="5">
        <v>19.2</v>
      </c>
      <c r="M11" s="5">
        <v>19.2</v>
      </c>
    </row>
    <row r="12" spans="2:13" ht="18.75" x14ac:dyDescent="0.25">
      <c r="B12" s="1"/>
      <c r="C12" s="5">
        <v>2</v>
      </c>
      <c r="D12" s="5" t="s">
        <v>29</v>
      </c>
      <c r="E12" s="6">
        <v>11</v>
      </c>
      <c r="F12" s="5">
        <v>4.5999999999999996</v>
      </c>
      <c r="G12" s="5">
        <f t="shared" si="0"/>
        <v>50.599999999999994</v>
      </c>
      <c r="H12" s="1"/>
      <c r="I12" s="7" t="s">
        <v>18</v>
      </c>
      <c r="J12" s="7">
        <f>SUM(J11:J11)</f>
        <v>19.2</v>
      </c>
      <c r="L12" s="7" t="s">
        <v>18</v>
      </c>
      <c r="M12" s="7">
        <f>SUM(M11:M11)</f>
        <v>19.2</v>
      </c>
    </row>
    <row r="13" spans="2:13" ht="18.75" x14ac:dyDescent="0.25">
      <c r="B13" s="1"/>
      <c r="C13" s="5">
        <v>3</v>
      </c>
      <c r="D13" s="5" t="s">
        <v>16</v>
      </c>
      <c r="E13" s="6">
        <v>15</v>
      </c>
      <c r="F13" s="5">
        <v>4.5999999999999996</v>
      </c>
      <c r="G13" s="5">
        <f t="shared" si="0"/>
        <v>69</v>
      </c>
      <c r="H13" s="1"/>
      <c r="I13" s="79" t="s">
        <v>20</v>
      </c>
      <c r="J13" s="81">
        <f>E17*1.5</f>
        <v>1.5</v>
      </c>
      <c r="L13" s="79" t="s">
        <v>20</v>
      </c>
      <c r="M13" s="81">
        <f>E20*1.5</f>
        <v>1.5</v>
      </c>
    </row>
    <row r="14" spans="2:13" ht="18.75" x14ac:dyDescent="0.25">
      <c r="B14" s="1"/>
      <c r="C14" s="5">
        <v>4</v>
      </c>
      <c r="D14" s="5" t="s">
        <v>30</v>
      </c>
      <c r="E14" s="6">
        <v>7</v>
      </c>
      <c r="F14" s="5">
        <v>5</v>
      </c>
      <c r="G14" s="5">
        <f t="shared" si="0"/>
        <v>35</v>
      </c>
      <c r="H14" s="1"/>
      <c r="I14" s="80"/>
      <c r="J14" s="82"/>
      <c r="L14" s="80"/>
      <c r="M14" s="82"/>
    </row>
    <row r="15" spans="2:13" ht="18.75" x14ac:dyDescent="0.25">
      <c r="B15" s="1"/>
      <c r="C15" s="5">
        <v>5</v>
      </c>
      <c r="D15" s="5" t="s">
        <v>17</v>
      </c>
      <c r="E15" s="6">
        <v>46</v>
      </c>
      <c r="F15" s="5">
        <v>7</v>
      </c>
      <c r="G15" s="5">
        <f t="shared" si="0"/>
        <v>322</v>
      </c>
      <c r="H15" s="1"/>
      <c r="I15" s="7" t="s">
        <v>22</v>
      </c>
      <c r="J15" s="7">
        <f>J12-J13</f>
        <v>17.7</v>
      </c>
      <c r="L15" s="7" t="s">
        <v>22</v>
      </c>
      <c r="M15" s="7">
        <f>M12-M13</f>
        <v>17.7</v>
      </c>
    </row>
    <row r="16" spans="2:13" ht="18.75" x14ac:dyDescent="0.25">
      <c r="B16" s="1"/>
      <c r="C16" s="5">
        <v>6</v>
      </c>
      <c r="D16" s="5" t="s">
        <v>21</v>
      </c>
      <c r="E16" s="6">
        <v>54</v>
      </c>
      <c r="F16" s="5">
        <v>5</v>
      </c>
      <c r="G16" s="5">
        <f t="shared" si="0"/>
        <v>270</v>
      </c>
      <c r="H16" s="1"/>
    </row>
    <row r="17" spans="2:12" ht="18.75" x14ac:dyDescent="0.25">
      <c r="B17" s="1"/>
      <c r="C17" s="5">
        <v>7</v>
      </c>
      <c r="D17" s="5" t="s">
        <v>19</v>
      </c>
      <c r="E17" s="6">
        <v>1</v>
      </c>
      <c r="F17" s="5"/>
      <c r="G17" s="5">
        <v>17.7</v>
      </c>
      <c r="H17" s="1"/>
    </row>
    <row r="18" spans="2:12" ht="18.75" x14ac:dyDescent="0.25">
      <c r="B18" s="1"/>
      <c r="C18" s="5">
        <v>8</v>
      </c>
      <c r="D18" s="5" t="s">
        <v>31</v>
      </c>
      <c r="E18" s="6">
        <v>10</v>
      </c>
      <c r="F18" s="5">
        <v>4.5999999999999996</v>
      </c>
      <c r="G18" s="5">
        <f>E18*F18</f>
        <v>46</v>
      </c>
      <c r="H18" s="1"/>
    </row>
    <row r="19" spans="2:12" ht="18.75" x14ac:dyDescent="0.25">
      <c r="B19" s="1"/>
      <c r="C19" s="5">
        <v>9</v>
      </c>
      <c r="D19" s="5" t="s">
        <v>23</v>
      </c>
      <c r="E19" s="6">
        <v>30</v>
      </c>
      <c r="F19" s="5">
        <v>5</v>
      </c>
      <c r="G19" s="5">
        <f>E19*F19</f>
        <v>150</v>
      </c>
      <c r="H19" s="1"/>
    </row>
    <row r="20" spans="2:12" ht="19.5" thickBot="1" x14ac:dyDescent="0.3">
      <c r="B20" s="1"/>
      <c r="C20" s="5">
        <v>10</v>
      </c>
      <c r="D20" s="5" t="s">
        <v>15</v>
      </c>
      <c r="E20" s="6">
        <v>1</v>
      </c>
      <c r="F20" s="5"/>
      <c r="G20" s="5">
        <v>17.7</v>
      </c>
      <c r="H20" s="1"/>
    </row>
    <row r="21" spans="2:12" ht="19.5" customHeight="1" thickBot="1" x14ac:dyDescent="0.3">
      <c r="B21" s="1"/>
      <c r="C21" s="83" t="s">
        <v>24</v>
      </c>
      <c r="D21" s="84"/>
      <c r="E21" s="8">
        <f>SUM(E11:E20)</f>
        <v>181</v>
      </c>
      <c r="F21" s="9"/>
      <c r="G21" s="10">
        <f>SUM(G11:G20)</f>
        <v>1000.5000000000001</v>
      </c>
      <c r="H21" s="1"/>
    </row>
    <row r="22" spans="2:12" ht="21.75" thickBot="1" x14ac:dyDescent="0.3">
      <c r="B22" s="1"/>
      <c r="C22" s="85" t="s">
        <v>25</v>
      </c>
      <c r="D22" s="86"/>
      <c r="E22" s="86"/>
      <c r="F22" s="87"/>
      <c r="G22" s="11">
        <v>65</v>
      </c>
      <c r="H22" s="1"/>
    </row>
    <row r="23" spans="2:12" ht="21.75" thickBot="1" x14ac:dyDescent="0.3">
      <c r="B23" s="1"/>
      <c r="C23" s="85" t="s">
        <v>24</v>
      </c>
      <c r="D23" s="86"/>
      <c r="E23" s="86"/>
      <c r="F23" s="87"/>
      <c r="G23" s="12">
        <f>G21*G22</f>
        <v>65032.500000000007</v>
      </c>
      <c r="H23" s="1"/>
    </row>
    <row r="24" spans="2:12" ht="21.75" thickBot="1" x14ac:dyDescent="0.3">
      <c r="C24" s="88" t="s">
        <v>32</v>
      </c>
      <c r="D24" s="89"/>
      <c r="E24" s="89"/>
      <c r="F24" s="90"/>
      <c r="G24" s="13">
        <v>65000</v>
      </c>
    </row>
    <row r="25" spans="2:12" ht="22.5" customHeight="1" thickBot="1" x14ac:dyDescent="0.3">
      <c r="C25" s="91" t="s">
        <v>26</v>
      </c>
      <c r="D25" s="92"/>
      <c r="E25" s="92"/>
      <c r="F25" s="93"/>
      <c r="G25" s="14">
        <v>0</v>
      </c>
    </row>
    <row r="26" spans="2:12" ht="15.75" customHeight="1" x14ac:dyDescent="0.25"/>
    <row r="27" spans="2:12" x14ac:dyDescent="0.25">
      <c r="C27" s="78" t="s">
        <v>33</v>
      </c>
      <c r="D27" s="78"/>
      <c r="E27" s="78"/>
      <c r="F27" s="78"/>
      <c r="G27" s="78"/>
    </row>
    <row r="28" spans="2:12" x14ac:dyDescent="0.25">
      <c r="C28" s="78"/>
      <c r="D28" s="78"/>
      <c r="E28" s="78"/>
      <c r="F28" s="78"/>
      <c r="G28" s="78"/>
    </row>
    <row r="29" spans="2:12" x14ac:dyDescent="0.25">
      <c r="L29" s="1"/>
    </row>
    <row r="33" ht="15" customHeight="1" x14ac:dyDescent="0.25"/>
  </sheetData>
  <sortState xmlns:xlrd2="http://schemas.microsoft.com/office/spreadsheetml/2017/richdata2" ref="D11:G20">
    <sortCondition ref="D11:D20"/>
  </sortState>
  <mergeCells count="17">
    <mergeCell ref="C8:D9"/>
    <mergeCell ref="E8:G9"/>
    <mergeCell ref="C4:C5"/>
    <mergeCell ref="D4:F5"/>
    <mergeCell ref="G4:G5"/>
    <mergeCell ref="C6:C7"/>
    <mergeCell ref="D6:G7"/>
    <mergeCell ref="C27:G28"/>
    <mergeCell ref="L13:L14"/>
    <mergeCell ref="M13:M14"/>
    <mergeCell ref="I13:I14"/>
    <mergeCell ref="J13:J14"/>
    <mergeCell ref="C21:D21"/>
    <mergeCell ref="C22:F22"/>
    <mergeCell ref="C23:F23"/>
    <mergeCell ref="C24:F24"/>
    <mergeCell ref="C25:F25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6AEE8-FF2A-48FF-AB1D-88B2E69C1695}">
  <dimension ref="A3:L22"/>
  <sheetViews>
    <sheetView workbookViewId="0">
      <selection activeCell="I13" sqref="I13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11.85546875" customWidth="1"/>
    <col min="9" max="9" width="17.140625" customWidth="1"/>
    <col min="10" max="10" width="19" customWidth="1"/>
    <col min="11" max="11" width="12.5703125" customWidth="1"/>
  </cols>
  <sheetData>
    <row r="3" spans="2:12" ht="15.75" thickBot="1" x14ac:dyDescent="0.3">
      <c r="B3" s="1"/>
      <c r="C3" s="1"/>
      <c r="D3" s="1"/>
      <c r="E3" s="1"/>
      <c r="F3" s="1"/>
      <c r="G3" s="1"/>
      <c r="H3" s="1"/>
    </row>
    <row r="4" spans="2:12" ht="15" customHeight="1" x14ac:dyDescent="0.25">
      <c r="B4" s="1"/>
      <c r="C4" s="100" t="s">
        <v>1</v>
      </c>
      <c r="D4" s="102" t="s">
        <v>2</v>
      </c>
      <c r="E4" s="103"/>
      <c r="F4" s="103"/>
      <c r="G4" s="106">
        <v>23</v>
      </c>
      <c r="H4" s="1"/>
    </row>
    <row r="5" spans="2:12" ht="15.75" customHeight="1" thickBot="1" x14ac:dyDescent="0.3">
      <c r="B5" s="1"/>
      <c r="C5" s="101"/>
      <c r="D5" s="104"/>
      <c r="E5" s="105"/>
      <c r="F5" s="105"/>
      <c r="G5" s="107"/>
      <c r="H5" s="1"/>
    </row>
    <row r="6" spans="2:12" ht="15" customHeight="1" x14ac:dyDescent="0.25">
      <c r="B6" s="1"/>
      <c r="C6" s="108" t="s">
        <v>67</v>
      </c>
      <c r="D6" s="110" t="s">
        <v>4</v>
      </c>
      <c r="E6" s="111"/>
      <c r="F6" s="111"/>
      <c r="G6" s="112"/>
      <c r="H6" s="1"/>
      <c r="J6" t="s">
        <v>0</v>
      </c>
    </row>
    <row r="7" spans="2:12" ht="15.75" customHeight="1" thickBot="1" x14ac:dyDescent="0.3">
      <c r="B7" s="1"/>
      <c r="C7" s="109"/>
      <c r="D7" s="113"/>
      <c r="E7" s="114"/>
      <c r="F7" s="114"/>
      <c r="G7" s="115"/>
      <c r="H7" s="1"/>
      <c r="J7" s="41">
        <v>2</v>
      </c>
    </row>
    <row r="8" spans="2:12" ht="15" customHeight="1" x14ac:dyDescent="0.25">
      <c r="B8" s="1"/>
      <c r="C8" s="94" t="s">
        <v>7</v>
      </c>
      <c r="D8" s="95"/>
      <c r="E8" s="94" t="s">
        <v>8</v>
      </c>
      <c r="F8" s="98"/>
      <c r="G8" s="95"/>
      <c r="H8" s="1"/>
      <c r="J8" t="s">
        <v>3</v>
      </c>
      <c r="K8" s="1">
        <v>3408</v>
      </c>
    </row>
    <row r="9" spans="2:12" ht="15.75" customHeight="1" thickBot="1" x14ac:dyDescent="0.3">
      <c r="B9" s="1"/>
      <c r="C9" s="96"/>
      <c r="D9" s="97"/>
      <c r="E9" s="96"/>
      <c r="F9" s="99"/>
      <c r="G9" s="97"/>
      <c r="H9" s="1"/>
      <c r="K9" t="s">
        <v>5</v>
      </c>
    </row>
    <row r="10" spans="2:12" ht="19.5" thickBot="1" x14ac:dyDescent="0.3">
      <c r="B10" s="1"/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1"/>
      <c r="K10" t="s">
        <v>6</v>
      </c>
    </row>
    <row r="11" spans="2:12" ht="18.75" x14ac:dyDescent="0.25">
      <c r="B11" s="1"/>
      <c r="C11" s="5">
        <v>1</v>
      </c>
      <c r="D11" s="5" t="s">
        <v>16</v>
      </c>
      <c r="E11" s="6">
        <v>12</v>
      </c>
      <c r="F11" s="5">
        <v>4.5999999999999996</v>
      </c>
      <c r="G11" s="5">
        <f t="shared" ref="G11:G17" si="0">E11*F11</f>
        <v>55.199999999999996</v>
      </c>
      <c r="H11" s="1"/>
    </row>
    <row r="12" spans="2:12" ht="18.75" x14ac:dyDescent="0.25">
      <c r="B12" s="1"/>
      <c r="C12" s="5">
        <v>2</v>
      </c>
      <c r="D12" s="5" t="s">
        <v>45</v>
      </c>
      <c r="E12" s="6">
        <v>35</v>
      </c>
      <c r="F12" s="5">
        <v>7</v>
      </c>
      <c r="G12" s="5">
        <f t="shared" si="0"/>
        <v>245</v>
      </c>
      <c r="H12" s="1"/>
      <c r="I12" s="22"/>
      <c r="J12" s="22"/>
      <c r="K12" s="22"/>
      <c r="L12" s="22"/>
    </row>
    <row r="13" spans="2:12" ht="18.75" x14ac:dyDescent="0.25">
      <c r="B13" s="1"/>
      <c r="C13" s="5">
        <v>3</v>
      </c>
      <c r="D13" s="5" t="s">
        <v>17</v>
      </c>
      <c r="E13" s="6">
        <v>31</v>
      </c>
      <c r="F13" s="5">
        <v>7.5</v>
      </c>
      <c r="G13" s="5">
        <f t="shared" si="0"/>
        <v>232.5</v>
      </c>
      <c r="H13" s="1"/>
      <c r="I13" s="22"/>
      <c r="J13" s="22"/>
      <c r="K13" s="22"/>
      <c r="L13" s="22"/>
    </row>
    <row r="14" spans="2:12" ht="18.75" x14ac:dyDescent="0.25">
      <c r="B14" s="1"/>
      <c r="C14" s="5">
        <v>4</v>
      </c>
      <c r="D14" s="5" t="s">
        <v>46</v>
      </c>
      <c r="E14" s="6">
        <v>2</v>
      </c>
      <c r="F14" s="5">
        <v>5</v>
      </c>
      <c r="G14" s="5">
        <f t="shared" si="0"/>
        <v>10</v>
      </c>
      <c r="H14" s="1"/>
      <c r="I14" s="22"/>
      <c r="J14" s="22"/>
      <c r="K14" s="22"/>
      <c r="L14" s="22"/>
    </row>
    <row r="15" spans="2:12" ht="18.75" x14ac:dyDescent="0.25">
      <c r="B15" s="1"/>
      <c r="C15" s="5">
        <v>5</v>
      </c>
      <c r="D15" s="5" t="s">
        <v>21</v>
      </c>
      <c r="E15" s="6">
        <v>82</v>
      </c>
      <c r="F15" s="5">
        <v>5</v>
      </c>
      <c r="G15" s="5">
        <f t="shared" si="0"/>
        <v>410</v>
      </c>
      <c r="H15" s="1"/>
      <c r="I15" s="22"/>
      <c r="J15" s="22"/>
      <c r="K15" s="22"/>
      <c r="L15" s="22"/>
    </row>
    <row r="16" spans="2:12" ht="18.75" x14ac:dyDescent="0.25">
      <c r="B16" s="1"/>
      <c r="C16" s="5">
        <v>6</v>
      </c>
      <c r="D16" s="5" t="s">
        <v>31</v>
      </c>
      <c r="E16" s="6">
        <v>5</v>
      </c>
      <c r="F16" s="5">
        <v>4.5999999999999996</v>
      </c>
      <c r="G16" s="5">
        <f t="shared" si="0"/>
        <v>23</v>
      </c>
      <c r="H16" s="1"/>
      <c r="I16" s="22"/>
      <c r="J16" s="22"/>
      <c r="K16" s="22"/>
      <c r="L16" s="22"/>
    </row>
    <row r="17" spans="1:12" ht="19.5" thickBot="1" x14ac:dyDescent="0.3">
      <c r="B17" s="1"/>
      <c r="C17" s="5">
        <v>7</v>
      </c>
      <c r="D17" s="5" t="s">
        <v>23</v>
      </c>
      <c r="E17" s="6">
        <v>45</v>
      </c>
      <c r="F17" s="5">
        <v>5</v>
      </c>
      <c r="G17" s="5">
        <f t="shared" si="0"/>
        <v>225</v>
      </c>
      <c r="H17" s="1"/>
      <c r="I17" s="22"/>
      <c r="J17" s="22"/>
      <c r="K17" s="22"/>
      <c r="L17" s="22"/>
    </row>
    <row r="18" spans="1:12" ht="19.5" customHeight="1" thickBot="1" x14ac:dyDescent="0.3">
      <c r="B18" s="1"/>
      <c r="C18" s="83" t="s">
        <v>24</v>
      </c>
      <c r="D18" s="84"/>
      <c r="E18" s="8">
        <f>SUM(E11:E17)</f>
        <v>212</v>
      </c>
      <c r="F18" s="9"/>
      <c r="G18" s="10">
        <f>SUM(G11:G17)</f>
        <v>1200.7</v>
      </c>
      <c r="H18" s="1"/>
      <c r="I18" s="22"/>
      <c r="J18" s="22"/>
      <c r="K18" s="22"/>
      <c r="L18" s="22"/>
    </row>
    <row r="19" spans="1:12" ht="21.75" thickBot="1" x14ac:dyDescent="0.3">
      <c r="B19" s="1"/>
      <c r="C19" s="85" t="s">
        <v>25</v>
      </c>
      <c r="D19" s="86"/>
      <c r="E19" s="86"/>
      <c r="F19" s="87"/>
      <c r="G19" s="11">
        <v>62</v>
      </c>
      <c r="H19" s="1"/>
    </row>
    <row r="20" spans="1:12" ht="21.75" thickBot="1" x14ac:dyDescent="0.3">
      <c r="B20" s="1"/>
      <c r="C20" s="85" t="s">
        <v>24</v>
      </c>
      <c r="D20" s="86"/>
      <c r="E20" s="86"/>
      <c r="F20" s="87"/>
      <c r="G20" s="39">
        <f>G18*G19</f>
        <v>74443.400000000009</v>
      </c>
      <c r="H20" s="1"/>
    </row>
    <row r="21" spans="1:12" ht="21.75" customHeight="1" thickBot="1" x14ac:dyDescent="0.3">
      <c r="A21" s="15"/>
      <c r="C21" s="53" t="s">
        <v>79</v>
      </c>
      <c r="D21" s="86" t="s">
        <v>80</v>
      </c>
      <c r="E21" s="86"/>
      <c r="F21" s="87"/>
      <c r="G21" s="49">
        <f>'18-05-2022'!G26</f>
        <v>174274.2</v>
      </c>
      <c r="J21" s="28"/>
    </row>
    <row r="22" spans="1:12" ht="24" thickBot="1" x14ac:dyDescent="0.3">
      <c r="C22" s="116" t="s">
        <v>78</v>
      </c>
      <c r="D22" s="117"/>
      <c r="E22" s="117"/>
      <c r="F22" s="118"/>
      <c r="G22" s="54">
        <f>G20+G21</f>
        <v>248717.60000000003</v>
      </c>
    </row>
  </sheetData>
  <sortState xmlns:xlrd2="http://schemas.microsoft.com/office/spreadsheetml/2017/richdata2" ref="D11:G17">
    <sortCondition ref="D11:D17"/>
  </sortState>
  <mergeCells count="12">
    <mergeCell ref="C22:F22"/>
    <mergeCell ref="C8:D9"/>
    <mergeCell ref="E8:G9"/>
    <mergeCell ref="D21:F21"/>
    <mergeCell ref="C4:C5"/>
    <mergeCell ref="D4:F5"/>
    <mergeCell ref="G4:G5"/>
    <mergeCell ref="C6:C7"/>
    <mergeCell ref="D6:G7"/>
    <mergeCell ref="C18:D18"/>
    <mergeCell ref="C19:F19"/>
    <mergeCell ref="C20:F20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9473-D628-44D2-9196-C4BD0D103E82}">
  <dimension ref="A3:L25"/>
  <sheetViews>
    <sheetView zoomScaleNormal="100" workbookViewId="0">
      <selection activeCell="I14" sqref="I14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11.85546875" customWidth="1"/>
    <col min="9" max="9" width="17.140625" customWidth="1"/>
    <col min="10" max="10" width="19" customWidth="1"/>
    <col min="11" max="11" width="7.42578125" bestFit="1" customWidth="1"/>
    <col min="12" max="12" width="13.85546875" bestFit="1" customWidth="1"/>
  </cols>
  <sheetData>
    <row r="3" spans="2:12" ht="15.75" thickBot="1" x14ac:dyDescent="0.3">
      <c r="B3" s="1"/>
      <c r="C3" s="1"/>
      <c r="D3" s="1"/>
      <c r="E3" s="1"/>
      <c r="F3" s="1"/>
      <c r="G3" s="1"/>
      <c r="H3" s="1"/>
    </row>
    <row r="4" spans="2:12" ht="15" customHeight="1" x14ac:dyDescent="0.25">
      <c r="B4" s="1"/>
      <c r="C4" s="100" t="s">
        <v>1</v>
      </c>
      <c r="D4" s="102" t="s">
        <v>2</v>
      </c>
      <c r="E4" s="103"/>
      <c r="F4" s="103"/>
      <c r="G4" s="106">
        <v>24</v>
      </c>
      <c r="H4" s="1"/>
    </row>
    <row r="5" spans="2:12" ht="15.75" customHeight="1" thickBot="1" x14ac:dyDescent="0.3">
      <c r="B5" s="1"/>
      <c r="C5" s="101"/>
      <c r="D5" s="104"/>
      <c r="E5" s="105"/>
      <c r="F5" s="105"/>
      <c r="G5" s="107"/>
      <c r="H5" s="1"/>
    </row>
    <row r="6" spans="2:12" ht="15" customHeight="1" x14ac:dyDescent="0.25">
      <c r="B6" s="1"/>
      <c r="C6" s="108" t="s">
        <v>68</v>
      </c>
      <c r="D6" s="110" t="s">
        <v>4</v>
      </c>
      <c r="E6" s="111"/>
      <c r="F6" s="111"/>
      <c r="G6" s="112"/>
      <c r="H6" s="1"/>
      <c r="J6" t="s">
        <v>0</v>
      </c>
    </row>
    <row r="7" spans="2:12" ht="15.75" customHeight="1" thickBot="1" x14ac:dyDescent="0.3">
      <c r="B7" s="1"/>
      <c r="C7" s="109"/>
      <c r="D7" s="113"/>
      <c r="E7" s="114"/>
      <c r="F7" s="114"/>
      <c r="G7" s="115"/>
      <c r="H7" s="1"/>
      <c r="J7" s="41">
        <v>2</v>
      </c>
    </row>
    <row r="8" spans="2:12" ht="15" customHeight="1" x14ac:dyDescent="0.25">
      <c r="B8" s="1"/>
      <c r="C8" s="94" t="s">
        <v>7</v>
      </c>
      <c r="D8" s="95"/>
      <c r="E8" s="94" t="s">
        <v>8</v>
      </c>
      <c r="F8" s="98"/>
      <c r="G8" s="95"/>
      <c r="H8" s="1"/>
      <c r="J8" t="s">
        <v>3</v>
      </c>
      <c r="K8" s="1">
        <v>3408</v>
      </c>
    </row>
    <row r="9" spans="2:12" ht="15.75" customHeight="1" thickBot="1" x14ac:dyDescent="0.3">
      <c r="B9" s="1"/>
      <c r="C9" s="96"/>
      <c r="D9" s="97"/>
      <c r="E9" s="96"/>
      <c r="F9" s="99"/>
      <c r="G9" s="97"/>
      <c r="H9" s="1"/>
      <c r="K9" t="s">
        <v>5</v>
      </c>
    </row>
    <row r="10" spans="2:12" ht="19.5" thickBot="1" x14ac:dyDescent="0.3">
      <c r="B10" s="1"/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1"/>
      <c r="K10" t="s">
        <v>6</v>
      </c>
    </row>
    <row r="11" spans="2:12" ht="18.75" x14ac:dyDescent="0.25">
      <c r="B11" s="1"/>
      <c r="C11" s="5">
        <v>1</v>
      </c>
      <c r="D11" s="5" t="s">
        <v>16</v>
      </c>
      <c r="E11" s="6">
        <v>11</v>
      </c>
      <c r="F11" s="5">
        <v>4.5999999999999996</v>
      </c>
      <c r="G11" s="5">
        <f>E11*F11</f>
        <v>50.599999999999994</v>
      </c>
      <c r="H11" s="1"/>
    </row>
    <row r="12" spans="2:12" ht="18.75" x14ac:dyDescent="0.25">
      <c r="B12" s="1"/>
      <c r="C12" s="5">
        <v>2</v>
      </c>
      <c r="D12" s="5" t="s">
        <v>69</v>
      </c>
      <c r="E12" s="6">
        <v>2</v>
      </c>
      <c r="F12" s="5">
        <v>0</v>
      </c>
      <c r="G12" s="5">
        <v>26.8</v>
      </c>
      <c r="H12" s="1"/>
      <c r="I12" s="22"/>
      <c r="J12" s="22"/>
      <c r="K12" s="22"/>
      <c r="L12" s="22"/>
    </row>
    <row r="13" spans="2:12" ht="18.75" x14ac:dyDescent="0.25">
      <c r="B13" s="1"/>
      <c r="C13" s="5">
        <v>3</v>
      </c>
      <c r="D13" s="5" t="s">
        <v>70</v>
      </c>
      <c r="E13" s="6">
        <v>5</v>
      </c>
      <c r="F13" s="5">
        <v>4.5999999999999996</v>
      </c>
      <c r="G13" s="5">
        <f t="shared" ref="G13:G18" si="0">E13*F13</f>
        <v>23</v>
      </c>
      <c r="H13" s="1"/>
      <c r="I13" s="22"/>
      <c r="J13" s="22"/>
      <c r="K13" s="22"/>
      <c r="L13" s="22"/>
    </row>
    <row r="14" spans="2:12" ht="18.75" x14ac:dyDescent="0.25">
      <c r="B14" s="1"/>
      <c r="C14" s="5">
        <v>4</v>
      </c>
      <c r="D14" s="5" t="s">
        <v>40</v>
      </c>
      <c r="E14" s="6">
        <v>2</v>
      </c>
      <c r="F14" s="5">
        <v>5</v>
      </c>
      <c r="G14" s="5">
        <f t="shared" si="0"/>
        <v>10</v>
      </c>
      <c r="H14" s="1"/>
      <c r="I14" s="22"/>
      <c r="J14" s="22"/>
      <c r="K14" s="22"/>
      <c r="L14" s="22"/>
    </row>
    <row r="15" spans="2:12" ht="18.75" x14ac:dyDescent="0.25">
      <c r="B15" s="1"/>
      <c r="C15" s="5">
        <v>5</v>
      </c>
      <c r="D15" s="5" t="s">
        <v>45</v>
      </c>
      <c r="E15" s="6">
        <v>35</v>
      </c>
      <c r="F15" s="5">
        <v>7</v>
      </c>
      <c r="G15" s="5">
        <f t="shared" si="0"/>
        <v>245</v>
      </c>
      <c r="H15" s="1"/>
      <c r="I15" s="22"/>
      <c r="J15" s="22"/>
      <c r="K15" s="22"/>
      <c r="L15" s="22"/>
    </row>
    <row r="16" spans="2:12" ht="18.75" x14ac:dyDescent="0.25">
      <c r="B16" s="1"/>
      <c r="C16" s="5">
        <v>6</v>
      </c>
      <c r="D16" s="5" t="s">
        <v>17</v>
      </c>
      <c r="E16" s="6">
        <v>32</v>
      </c>
      <c r="F16" s="5">
        <v>7.5</v>
      </c>
      <c r="G16" s="5">
        <f t="shared" si="0"/>
        <v>240</v>
      </c>
      <c r="H16" s="1"/>
      <c r="I16" s="22"/>
      <c r="J16" s="22"/>
      <c r="K16" s="22"/>
      <c r="L16" s="22"/>
    </row>
    <row r="17" spans="1:12" ht="18.75" x14ac:dyDescent="0.25">
      <c r="B17" s="1"/>
      <c r="C17" s="5">
        <v>7</v>
      </c>
      <c r="D17" s="5" t="s">
        <v>21</v>
      </c>
      <c r="E17" s="6">
        <v>81</v>
      </c>
      <c r="F17" s="5">
        <v>5</v>
      </c>
      <c r="G17" s="5">
        <f t="shared" si="0"/>
        <v>405</v>
      </c>
      <c r="K17" s="22"/>
      <c r="L17" s="22"/>
    </row>
    <row r="18" spans="1:12" ht="19.5" thickBot="1" x14ac:dyDescent="0.3">
      <c r="B18" s="1"/>
      <c r="C18" s="5">
        <v>8</v>
      </c>
      <c r="D18" s="5" t="s">
        <v>23</v>
      </c>
      <c r="E18" s="6">
        <v>40</v>
      </c>
      <c r="F18" s="5">
        <v>5</v>
      </c>
      <c r="G18" s="5">
        <f t="shared" si="0"/>
        <v>200</v>
      </c>
      <c r="K18" s="22"/>
      <c r="L18" s="22"/>
    </row>
    <row r="19" spans="1:12" ht="19.5" customHeight="1" thickBot="1" x14ac:dyDescent="0.3">
      <c r="B19" s="1"/>
      <c r="C19" s="83" t="s">
        <v>24</v>
      </c>
      <c r="D19" s="84"/>
      <c r="E19" s="8">
        <f>SUM(E11:E18)</f>
        <v>208</v>
      </c>
      <c r="F19" s="9"/>
      <c r="G19" s="10">
        <f>SUM(G11:G18)</f>
        <v>1200.4000000000001</v>
      </c>
    </row>
    <row r="20" spans="1:12" ht="21.75" thickBot="1" x14ac:dyDescent="0.3">
      <c r="B20" s="1"/>
      <c r="C20" s="85" t="s">
        <v>25</v>
      </c>
      <c r="D20" s="86"/>
      <c r="E20" s="86"/>
      <c r="F20" s="87"/>
      <c r="G20" s="11">
        <v>62</v>
      </c>
    </row>
    <row r="21" spans="1:12" ht="21.75" thickBot="1" x14ac:dyDescent="0.3">
      <c r="B21" s="1"/>
      <c r="C21" s="85" t="s">
        <v>24</v>
      </c>
      <c r="D21" s="86"/>
      <c r="E21" s="86"/>
      <c r="F21" s="87"/>
      <c r="G21" s="39">
        <f>G19*G20</f>
        <v>74424.800000000003</v>
      </c>
    </row>
    <row r="22" spans="1:12" ht="21.75" thickBot="1" x14ac:dyDescent="0.3">
      <c r="C22" s="53" t="s">
        <v>81</v>
      </c>
      <c r="D22" s="86" t="s">
        <v>82</v>
      </c>
      <c r="E22" s="86"/>
      <c r="F22" s="87"/>
      <c r="G22" s="49">
        <f>'19-05-2022'!G22</f>
        <v>248717.60000000003</v>
      </c>
    </row>
    <row r="23" spans="1:12" ht="21.75" thickBot="1" x14ac:dyDescent="0.3">
      <c r="C23" s="85" t="s">
        <v>26</v>
      </c>
      <c r="D23" s="86"/>
      <c r="E23" s="86"/>
      <c r="F23" s="87"/>
      <c r="G23" s="55">
        <f>G21+G22</f>
        <v>323142.40000000002</v>
      </c>
    </row>
    <row r="24" spans="1:12" ht="21.75" thickBot="1" x14ac:dyDescent="0.3">
      <c r="A24" s="15"/>
      <c r="C24" s="85" t="s">
        <v>83</v>
      </c>
      <c r="D24" s="86"/>
      <c r="E24" s="86"/>
      <c r="F24" s="87"/>
      <c r="G24" s="52">
        <v>65000</v>
      </c>
    </row>
    <row r="25" spans="1:12" ht="24" thickBot="1" x14ac:dyDescent="0.3">
      <c r="C25" s="116" t="s">
        <v>78</v>
      </c>
      <c r="D25" s="117"/>
      <c r="E25" s="117"/>
      <c r="F25" s="118"/>
      <c r="G25" s="54">
        <f>G23-G24</f>
        <v>258142.40000000002</v>
      </c>
    </row>
  </sheetData>
  <sortState xmlns:xlrd2="http://schemas.microsoft.com/office/spreadsheetml/2017/richdata2" ref="D11:G18">
    <sortCondition ref="D11:D18"/>
  </sortState>
  <mergeCells count="14">
    <mergeCell ref="C25:F25"/>
    <mergeCell ref="C24:F24"/>
    <mergeCell ref="C8:D9"/>
    <mergeCell ref="E8:G9"/>
    <mergeCell ref="D22:F22"/>
    <mergeCell ref="C23:F23"/>
    <mergeCell ref="C19:D19"/>
    <mergeCell ref="C20:F20"/>
    <mergeCell ref="C21:F21"/>
    <mergeCell ref="C4:C5"/>
    <mergeCell ref="D4:F5"/>
    <mergeCell ref="G4:G5"/>
    <mergeCell ref="C6:C7"/>
    <mergeCell ref="D6:G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FD1B-2E6B-4603-935F-41ABBC43B68D}">
  <dimension ref="B3:K30"/>
  <sheetViews>
    <sheetView zoomScaleNormal="100" workbookViewId="0">
      <selection activeCell="I15" sqref="I15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11.85546875" customWidth="1"/>
    <col min="9" max="9" width="17.140625" customWidth="1"/>
    <col min="10" max="10" width="19" customWidth="1"/>
    <col min="11" max="11" width="7.42578125" bestFit="1" customWidth="1"/>
    <col min="12" max="12" width="17.85546875" bestFit="1" customWidth="1"/>
  </cols>
  <sheetData>
    <row r="3" spans="2:11" ht="15.75" thickBot="1" x14ac:dyDescent="0.3">
      <c r="B3" s="1"/>
      <c r="C3" s="1"/>
      <c r="D3" s="1"/>
      <c r="E3" s="1"/>
      <c r="F3" s="1"/>
      <c r="G3" s="1"/>
      <c r="H3" s="1"/>
    </row>
    <row r="4" spans="2:11" ht="15" customHeight="1" x14ac:dyDescent="0.25">
      <c r="B4" s="1"/>
      <c r="C4" s="100" t="s">
        <v>1</v>
      </c>
      <c r="D4" s="102" t="s">
        <v>2</v>
      </c>
      <c r="E4" s="103"/>
      <c r="F4" s="103"/>
      <c r="G4" s="106">
        <v>25</v>
      </c>
      <c r="H4" s="1"/>
    </row>
    <row r="5" spans="2:11" ht="15.75" customHeight="1" thickBot="1" x14ac:dyDescent="0.3">
      <c r="B5" s="1"/>
      <c r="C5" s="101"/>
      <c r="D5" s="104"/>
      <c r="E5" s="105"/>
      <c r="F5" s="105"/>
      <c r="G5" s="107"/>
      <c r="H5" s="1"/>
    </row>
    <row r="6" spans="2:11" ht="15" customHeight="1" x14ac:dyDescent="0.25">
      <c r="B6" s="1"/>
      <c r="C6" s="108" t="s">
        <v>84</v>
      </c>
      <c r="D6" s="110" t="s">
        <v>4</v>
      </c>
      <c r="E6" s="111"/>
      <c r="F6" s="111"/>
      <c r="G6" s="112"/>
      <c r="H6" s="1"/>
      <c r="J6" t="s">
        <v>0</v>
      </c>
    </row>
    <row r="7" spans="2:11" ht="15.75" customHeight="1" thickBot="1" x14ac:dyDescent="0.3">
      <c r="B7" s="1"/>
      <c r="C7" s="109"/>
      <c r="D7" s="113"/>
      <c r="E7" s="114"/>
      <c r="F7" s="114"/>
      <c r="G7" s="115"/>
      <c r="H7" s="1"/>
      <c r="J7" s="42">
        <v>2</v>
      </c>
    </row>
    <row r="8" spans="2:11" ht="15" customHeight="1" x14ac:dyDescent="0.25">
      <c r="B8" s="1"/>
      <c r="C8" s="94" t="s">
        <v>7</v>
      </c>
      <c r="D8" s="95"/>
      <c r="E8" s="94" t="s">
        <v>8</v>
      </c>
      <c r="F8" s="98"/>
      <c r="G8" s="95"/>
      <c r="H8" s="1"/>
      <c r="J8" t="s">
        <v>3</v>
      </c>
      <c r="K8" s="1">
        <v>3408</v>
      </c>
    </row>
    <row r="9" spans="2:11" ht="15.75" customHeight="1" thickBot="1" x14ac:dyDescent="0.3">
      <c r="B9" s="1"/>
      <c r="C9" s="96"/>
      <c r="D9" s="97"/>
      <c r="E9" s="96"/>
      <c r="F9" s="99"/>
      <c r="G9" s="97"/>
      <c r="H9" s="1"/>
      <c r="K9" t="s">
        <v>5</v>
      </c>
    </row>
    <row r="10" spans="2:11" ht="19.5" thickBot="1" x14ac:dyDescent="0.3">
      <c r="B10" s="1"/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1"/>
      <c r="K10" t="s">
        <v>6</v>
      </c>
    </row>
    <row r="11" spans="2:11" ht="18.75" x14ac:dyDescent="0.25">
      <c r="B11" s="1"/>
      <c r="C11" s="5">
        <v>1</v>
      </c>
      <c r="D11" s="5" t="s">
        <v>85</v>
      </c>
      <c r="E11" s="6">
        <v>7</v>
      </c>
      <c r="F11" s="5">
        <v>4.5999999999999996</v>
      </c>
      <c r="G11" s="5">
        <f>E11*F11</f>
        <v>32.199999999999996</v>
      </c>
      <c r="H11" s="1"/>
    </row>
    <row r="12" spans="2:11" ht="18.75" x14ac:dyDescent="0.25">
      <c r="B12" s="1"/>
      <c r="C12" s="5">
        <v>2</v>
      </c>
      <c r="D12" s="5" t="s">
        <v>16</v>
      </c>
      <c r="E12" s="6">
        <v>12</v>
      </c>
      <c r="F12" s="5">
        <v>4.5999999999999996</v>
      </c>
      <c r="G12" s="5">
        <f>E12*F12</f>
        <v>55.199999999999996</v>
      </c>
      <c r="H12" s="1"/>
    </row>
    <row r="13" spans="2:11" ht="18.75" x14ac:dyDescent="0.25">
      <c r="B13" s="1"/>
      <c r="C13" s="5">
        <v>3</v>
      </c>
      <c r="D13" s="5" t="s">
        <v>69</v>
      </c>
      <c r="E13" s="6">
        <v>2</v>
      </c>
      <c r="F13" s="5"/>
      <c r="G13" s="5">
        <v>38.1</v>
      </c>
      <c r="H13" s="1"/>
    </row>
    <row r="14" spans="2:11" ht="18.75" x14ac:dyDescent="0.25">
      <c r="B14" s="1"/>
      <c r="C14" s="5">
        <v>4</v>
      </c>
      <c r="D14" s="5" t="s">
        <v>70</v>
      </c>
      <c r="E14" s="6">
        <v>5</v>
      </c>
      <c r="F14" s="5">
        <v>4.5999999999999996</v>
      </c>
      <c r="G14" s="5">
        <f>E14*F14</f>
        <v>23</v>
      </c>
      <c r="H14" s="1"/>
    </row>
    <row r="15" spans="2:11" ht="18.75" x14ac:dyDescent="0.25">
      <c r="B15" s="1"/>
      <c r="C15" s="5">
        <v>5</v>
      </c>
      <c r="D15" s="5" t="s">
        <v>40</v>
      </c>
      <c r="E15" s="6">
        <v>3</v>
      </c>
      <c r="F15" s="5">
        <v>5</v>
      </c>
      <c r="G15" s="5">
        <f>E15*F15</f>
        <v>15</v>
      </c>
      <c r="H15" s="1"/>
    </row>
    <row r="16" spans="2:11" ht="18.75" x14ac:dyDescent="0.25">
      <c r="B16" s="1"/>
      <c r="C16" s="5">
        <v>6</v>
      </c>
      <c r="D16" s="5" t="s">
        <v>45</v>
      </c>
      <c r="E16" s="6">
        <v>35</v>
      </c>
      <c r="F16" s="5">
        <v>7</v>
      </c>
      <c r="G16" s="5">
        <f>E16*F16</f>
        <v>245</v>
      </c>
      <c r="H16" s="1"/>
    </row>
    <row r="17" spans="2:8" ht="18.75" x14ac:dyDescent="0.25">
      <c r="B17" s="1"/>
      <c r="C17" s="5">
        <v>7</v>
      </c>
      <c r="D17" s="5" t="s">
        <v>21</v>
      </c>
      <c r="E17" s="6">
        <v>60</v>
      </c>
      <c r="F17" s="5">
        <v>5</v>
      </c>
      <c r="G17" s="5">
        <f>E17*F17</f>
        <v>300</v>
      </c>
      <c r="H17" s="1"/>
    </row>
    <row r="18" spans="2:8" ht="18.75" x14ac:dyDescent="0.25">
      <c r="B18" s="1"/>
      <c r="C18" s="5">
        <v>8</v>
      </c>
      <c r="D18" s="5" t="s">
        <v>14</v>
      </c>
      <c r="E18" s="6">
        <v>1</v>
      </c>
      <c r="F18" s="5"/>
      <c r="G18" s="5">
        <v>18.3</v>
      </c>
      <c r="H18" s="1"/>
    </row>
    <row r="19" spans="2:8" ht="18.75" x14ac:dyDescent="0.25">
      <c r="B19" s="1"/>
      <c r="C19" s="5">
        <v>9</v>
      </c>
      <c r="D19" s="5" t="s">
        <v>86</v>
      </c>
      <c r="E19" s="6">
        <v>3</v>
      </c>
      <c r="F19" s="5">
        <v>5</v>
      </c>
      <c r="G19" s="5">
        <f>E19*F19</f>
        <v>15</v>
      </c>
      <c r="H19" s="1"/>
    </row>
    <row r="20" spans="2:8" ht="18.75" x14ac:dyDescent="0.25">
      <c r="B20" s="1"/>
      <c r="C20" s="5">
        <v>10</v>
      </c>
      <c r="D20" s="5" t="s">
        <v>23</v>
      </c>
      <c r="E20" s="6">
        <v>35</v>
      </c>
      <c r="F20" s="5">
        <v>5</v>
      </c>
      <c r="G20" s="5">
        <f>E20*F20</f>
        <v>175</v>
      </c>
    </row>
    <row r="21" spans="2:8" ht="19.5" thickBot="1" x14ac:dyDescent="0.3">
      <c r="B21" s="1"/>
      <c r="C21" s="5">
        <v>11</v>
      </c>
      <c r="D21" s="5" t="s">
        <v>15</v>
      </c>
      <c r="E21" s="6">
        <v>1</v>
      </c>
      <c r="F21" s="5"/>
      <c r="G21" s="5">
        <v>11.5</v>
      </c>
    </row>
    <row r="22" spans="2:8" ht="19.5" customHeight="1" thickBot="1" x14ac:dyDescent="0.3">
      <c r="B22" s="1"/>
      <c r="C22" s="83" t="s">
        <v>24</v>
      </c>
      <c r="D22" s="84"/>
      <c r="E22" s="8">
        <f>SUM(E11:E21)</f>
        <v>164</v>
      </c>
      <c r="F22" s="9"/>
      <c r="G22" s="10">
        <f>SUM(G11:G21)</f>
        <v>928.3</v>
      </c>
    </row>
    <row r="23" spans="2:8" ht="21.75" thickBot="1" x14ac:dyDescent="0.3">
      <c r="B23" s="1"/>
      <c r="C23" s="85" t="s">
        <v>25</v>
      </c>
      <c r="D23" s="86"/>
      <c r="E23" s="86"/>
      <c r="F23" s="87"/>
      <c r="G23" s="11">
        <v>62</v>
      </c>
    </row>
    <row r="24" spans="2:8" ht="21.75" thickBot="1" x14ac:dyDescent="0.3">
      <c r="B24" s="1"/>
      <c r="C24" s="85" t="s">
        <v>24</v>
      </c>
      <c r="D24" s="86"/>
      <c r="E24" s="86"/>
      <c r="F24" s="87"/>
      <c r="G24" s="39">
        <f>G22*G23</f>
        <v>57554.6</v>
      </c>
    </row>
    <row r="25" spans="2:8" ht="21.75" thickBot="1" x14ac:dyDescent="0.3">
      <c r="C25" s="53" t="s">
        <v>88</v>
      </c>
      <c r="D25" s="86" t="s">
        <v>89</v>
      </c>
      <c r="E25" s="86"/>
      <c r="F25" s="87"/>
      <c r="G25" s="49">
        <f>'20-05-2022'!G25</f>
        <v>258142.40000000002</v>
      </c>
    </row>
    <row r="26" spans="2:8" ht="21.75" thickBot="1" x14ac:dyDescent="0.3">
      <c r="C26" s="85" t="s">
        <v>26</v>
      </c>
      <c r="D26" s="86"/>
      <c r="E26" s="86"/>
      <c r="F26" s="87"/>
      <c r="G26" s="40">
        <f>G24+G25</f>
        <v>315697</v>
      </c>
    </row>
    <row r="27" spans="2:8" ht="24" thickBot="1" x14ac:dyDescent="0.3">
      <c r="C27" s="116" t="s">
        <v>87</v>
      </c>
      <c r="D27" s="117"/>
      <c r="E27" s="117"/>
      <c r="F27" s="118"/>
      <c r="G27" s="58">
        <v>120000</v>
      </c>
    </row>
    <row r="28" spans="2:8" ht="24" thickBot="1" x14ac:dyDescent="0.3">
      <c r="C28" s="116" t="s">
        <v>78</v>
      </c>
      <c r="D28" s="117"/>
      <c r="E28" s="117"/>
      <c r="F28" s="118"/>
      <c r="G28" s="54">
        <f>G26-G27</f>
        <v>195697</v>
      </c>
    </row>
    <row r="29" spans="2:8" x14ac:dyDescent="0.25">
      <c r="C29" s="57"/>
      <c r="D29" s="57"/>
      <c r="E29" s="57"/>
      <c r="F29" s="57"/>
    </row>
    <row r="30" spans="2:8" x14ac:dyDescent="0.25">
      <c r="C30" s="57"/>
      <c r="D30" s="57"/>
      <c r="E30" s="57"/>
      <c r="F30" s="57"/>
    </row>
  </sheetData>
  <sortState xmlns:xlrd2="http://schemas.microsoft.com/office/spreadsheetml/2017/richdata2" ref="D11:G21">
    <sortCondition ref="D11:D21"/>
  </sortState>
  <mergeCells count="14">
    <mergeCell ref="C27:F27"/>
    <mergeCell ref="C28:F28"/>
    <mergeCell ref="C22:D22"/>
    <mergeCell ref="C23:F23"/>
    <mergeCell ref="C24:F24"/>
    <mergeCell ref="D25:F25"/>
    <mergeCell ref="C26:F26"/>
    <mergeCell ref="C8:D9"/>
    <mergeCell ref="E8:G9"/>
    <mergeCell ref="C4:C5"/>
    <mergeCell ref="D4:F5"/>
    <mergeCell ref="G4:G5"/>
    <mergeCell ref="C6:C7"/>
    <mergeCell ref="D6:G7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282A9-E6C1-49B1-BD41-721A9F21767E}">
  <dimension ref="B3:K24"/>
  <sheetViews>
    <sheetView zoomScaleNormal="100" workbookViewId="0">
      <selection activeCell="I17" sqref="I17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11.85546875" customWidth="1"/>
    <col min="9" max="9" width="17.140625" customWidth="1"/>
    <col min="10" max="10" width="19" customWidth="1"/>
    <col min="11" max="11" width="7.42578125" bestFit="1" customWidth="1"/>
    <col min="12" max="12" width="17.85546875" bestFit="1" customWidth="1"/>
  </cols>
  <sheetData>
    <row r="3" spans="2:11" ht="15.75" thickBot="1" x14ac:dyDescent="0.3">
      <c r="B3" s="1"/>
      <c r="C3" s="1"/>
      <c r="D3" s="1"/>
      <c r="E3" s="1"/>
      <c r="F3" s="1"/>
      <c r="G3" s="1"/>
      <c r="H3" s="1"/>
    </row>
    <row r="4" spans="2:11" ht="15" customHeight="1" x14ac:dyDescent="0.25">
      <c r="B4" s="1"/>
      <c r="C4" s="100" t="s">
        <v>1</v>
      </c>
      <c r="D4" s="102" t="s">
        <v>2</v>
      </c>
      <c r="E4" s="103"/>
      <c r="F4" s="103"/>
      <c r="G4" s="106">
        <v>26</v>
      </c>
      <c r="H4" s="1"/>
    </row>
    <row r="5" spans="2:11" ht="15.75" customHeight="1" thickBot="1" x14ac:dyDescent="0.3">
      <c r="B5" s="1"/>
      <c r="C5" s="101"/>
      <c r="D5" s="104"/>
      <c r="E5" s="105"/>
      <c r="F5" s="105"/>
      <c r="G5" s="107"/>
      <c r="H5" s="1"/>
    </row>
    <row r="6" spans="2:11" ht="15" customHeight="1" x14ac:dyDescent="0.25">
      <c r="B6" s="1"/>
      <c r="C6" s="108" t="s">
        <v>94</v>
      </c>
      <c r="D6" s="110" t="s">
        <v>4</v>
      </c>
      <c r="E6" s="111"/>
      <c r="F6" s="111"/>
      <c r="G6" s="112"/>
      <c r="H6" s="1"/>
      <c r="J6" t="s">
        <v>0</v>
      </c>
    </row>
    <row r="7" spans="2:11" ht="15.75" customHeight="1" thickBot="1" x14ac:dyDescent="0.3">
      <c r="B7" s="1"/>
      <c r="C7" s="109"/>
      <c r="D7" s="113"/>
      <c r="E7" s="114"/>
      <c r="F7" s="114"/>
      <c r="G7" s="115"/>
      <c r="H7" s="1"/>
      <c r="J7" s="56">
        <v>2</v>
      </c>
    </row>
    <row r="8" spans="2:11" ht="15" customHeight="1" x14ac:dyDescent="0.25">
      <c r="B8" s="1"/>
      <c r="C8" s="94" t="s">
        <v>7</v>
      </c>
      <c r="D8" s="95"/>
      <c r="E8" s="94" t="s">
        <v>8</v>
      </c>
      <c r="F8" s="98"/>
      <c r="G8" s="95"/>
      <c r="H8" s="1"/>
      <c r="J8" t="s">
        <v>3</v>
      </c>
      <c r="K8" s="1">
        <v>3408</v>
      </c>
    </row>
    <row r="9" spans="2:11" ht="15.75" customHeight="1" thickBot="1" x14ac:dyDescent="0.3">
      <c r="B9" s="1"/>
      <c r="C9" s="96"/>
      <c r="D9" s="97"/>
      <c r="E9" s="96"/>
      <c r="F9" s="99"/>
      <c r="G9" s="97"/>
      <c r="H9" s="1"/>
      <c r="K9" t="s">
        <v>5</v>
      </c>
    </row>
    <row r="10" spans="2:11" ht="19.5" thickBot="1" x14ac:dyDescent="0.3">
      <c r="B10" s="1"/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1"/>
      <c r="K10" t="s">
        <v>6</v>
      </c>
    </row>
    <row r="11" spans="2:11" ht="18.75" x14ac:dyDescent="0.25">
      <c r="B11" s="1"/>
      <c r="C11" s="5">
        <v>1</v>
      </c>
      <c r="D11" s="5" t="s">
        <v>16</v>
      </c>
      <c r="E11" s="6">
        <v>12</v>
      </c>
      <c r="F11" s="5">
        <v>4.5999999999999996</v>
      </c>
      <c r="G11" s="5">
        <f>E11*F11</f>
        <v>55.199999999999996</v>
      </c>
      <c r="H11" s="1"/>
    </row>
    <row r="12" spans="2:11" ht="18.75" x14ac:dyDescent="0.25">
      <c r="B12" s="1"/>
      <c r="C12" s="5">
        <v>2</v>
      </c>
      <c r="D12" s="5" t="s">
        <v>69</v>
      </c>
      <c r="E12" s="6">
        <v>3</v>
      </c>
      <c r="F12" s="5"/>
      <c r="G12" s="6">
        <v>46.3</v>
      </c>
      <c r="H12" s="1"/>
    </row>
    <row r="13" spans="2:11" ht="18.75" x14ac:dyDescent="0.25">
      <c r="B13" s="1"/>
      <c r="C13" s="5">
        <v>3</v>
      </c>
      <c r="D13" s="5" t="s">
        <v>70</v>
      </c>
      <c r="E13" s="6">
        <v>3</v>
      </c>
      <c r="F13" s="5">
        <v>4.5999999999999996</v>
      </c>
      <c r="G13" s="5">
        <f t="shared" ref="G13:G18" si="0">E13*F13</f>
        <v>13.799999999999999</v>
      </c>
      <c r="H13" s="1"/>
    </row>
    <row r="14" spans="2:11" ht="18.75" x14ac:dyDescent="0.25">
      <c r="B14" s="1"/>
      <c r="C14" s="5">
        <v>4</v>
      </c>
      <c r="D14" s="5" t="s">
        <v>92</v>
      </c>
      <c r="E14" s="6">
        <v>5</v>
      </c>
      <c r="F14" s="5">
        <v>4.5999999999999996</v>
      </c>
      <c r="G14" s="5">
        <f t="shared" si="0"/>
        <v>23</v>
      </c>
      <c r="H14" s="1"/>
    </row>
    <row r="15" spans="2:11" ht="18.75" x14ac:dyDescent="0.25">
      <c r="B15" s="1"/>
      <c r="C15" s="5">
        <v>5</v>
      </c>
      <c r="D15" s="5" t="s">
        <v>93</v>
      </c>
      <c r="E15" s="6">
        <v>3</v>
      </c>
      <c r="F15" s="5">
        <v>5</v>
      </c>
      <c r="G15" s="5">
        <f t="shared" si="0"/>
        <v>15</v>
      </c>
      <c r="H15" s="1"/>
    </row>
    <row r="16" spans="2:11" ht="18.75" x14ac:dyDescent="0.25">
      <c r="B16" s="1"/>
      <c r="C16" s="5">
        <v>6</v>
      </c>
      <c r="D16" s="5" t="s">
        <v>17</v>
      </c>
      <c r="E16" s="6">
        <v>25</v>
      </c>
      <c r="F16" s="5">
        <v>7.5</v>
      </c>
      <c r="G16" s="5">
        <f t="shared" si="0"/>
        <v>187.5</v>
      </c>
      <c r="H16" s="1"/>
    </row>
    <row r="17" spans="2:10" ht="18.75" x14ac:dyDescent="0.25">
      <c r="B17" s="1"/>
      <c r="C17" s="5">
        <v>7</v>
      </c>
      <c r="D17" s="5" t="s">
        <v>21</v>
      </c>
      <c r="E17" s="6">
        <v>60</v>
      </c>
      <c r="F17" s="5">
        <v>5</v>
      </c>
      <c r="G17" s="5">
        <f t="shared" si="0"/>
        <v>300</v>
      </c>
      <c r="H17" s="1"/>
    </row>
    <row r="18" spans="2:10" ht="19.5" thickBot="1" x14ac:dyDescent="0.3">
      <c r="B18" s="1"/>
      <c r="C18" s="5">
        <v>8</v>
      </c>
      <c r="D18" s="5" t="s">
        <v>23</v>
      </c>
      <c r="E18" s="6">
        <v>35</v>
      </c>
      <c r="F18" s="5">
        <v>5</v>
      </c>
      <c r="G18" s="5">
        <f t="shared" si="0"/>
        <v>175</v>
      </c>
      <c r="H18" s="1"/>
    </row>
    <row r="19" spans="2:10" ht="19.5" customHeight="1" thickBot="1" x14ac:dyDescent="0.3">
      <c r="B19" s="1"/>
      <c r="C19" s="83" t="s">
        <v>24</v>
      </c>
      <c r="D19" s="84"/>
      <c r="E19" s="8">
        <f>SUM(E11:E18)</f>
        <v>146</v>
      </c>
      <c r="F19" s="9"/>
      <c r="G19" s="10">
        <f>SUM(G11:G18)</f>
        <v>815.8</v>
      </c>
    </row>
    <row r="20" spans="2:10" ht="21.75" thickBot="1" x14ac:dyDescent="0.3">
      <c r="B20" s="1"/>
      <c r="C20" s="85" t="s">
        <v>25</v>
      </c>
      <c r="D20" s="86"/>
      <c r="E20" s="86"/>
      <c r="F20" s="87"/>
      <c r="G20" s="11">
        <v>62</v>
      </c>
    </row>
    <row r="21" spans="2:10" ht="24" thickBot="1" x14ac:dyDescent="0.3">
      <c r="B21" s="1"/>
      <c r="C21" s="85" t="s">
        <v>24</v>
      </c>
      <c r="D21" s="86"/>
      <c r="E21" s="86"/>
      <c r="F21" s="87"/>
      <c r="G21" s="39">
        <f>G19*G20</f>
        <v>50579.6</v>
      </c>
      <c r="J21" s="60"/>
    </row>
    <row r="22" spans="2:10" ht="21.75" thickBot="1" x14ac:dyDescent="0.3">
      <c r="C22" s="53" t="s">
        <v>90</v>
      </c>
      <c r="D22" s="86" t="s">
        <v>91</v>
      </c>
      <c r="E22" s="86"/>
      <c r="F22" s="87"/>
      <c r="G22" s="49">
        <f>'21-05-2022'!G28</f>
        <v>195697</v>
      </c>
    </row>
    <row r="23" spans="2:10" ht="21.75" thickBot="1" x14ac:dyDescent="0.3">
      <c r="C23" s="85" t="s">
        <v>26</v>
      </c>
      <c r="D23" s="86"/>
      <c r="E23" s="86"/>
      <c r="F23" s="87"/>
      <c r="G23" s="40">
        <f>G21+G22</f>
        <v>246276.6</v>
      </c>
    </row>
    <row r="24" spans="2:10" x14ac:dyDescent="0.25">
      <c r="C24" s="57"/>
      <c r="D24" s="57"/>
      <c r="E24" s="57"/>
      <c r="F24" s="57"/>
    </row>
  </sheetData>
  <sortState xmlns:xlrd2="http://schemas.microsoft.com/office/spreadsheetml/2017/richdata2" ref="D12:G18">
    <sortCondition ref="D11:D18"/>
  </sortState>
  <mergeCells count="12">
    <mergeCell ref="C8:D9"/>
    <mergeCell ref="E8:G9"/>
    <mergeCell ref="C4:C5"/>
    <mergeCell ref="D4:F5"/>
    <mergeCell ref="G4:G5"/>
    <mergeCell ref="C6:C7"/>
    <mergeCell ref="D6:G7"/>
    <mergeCell ref="C19:D19"/>
    <mergeCell ref="C20:F20"/>
    <mergeCell ref="C21:F21"/>
    <mergeCell ref="D22:F22"/>
    <mergeCell ref="C23:F23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CC39A-A36E-4B48-B03A-7B8964F3733D}">
  <dimension ref="B3:K30"/>
  <sheetViews>
    <sheetView topLeftCell="A7" zoomScaleNormal="100" workbookViewId="0">
      <selection activeCell="C27" sqref="C27:F27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11.85546875" customWidth="1"/>
    <col min="9" max="9" width="17.140625" customWidth="1"/>
    <col min="10" max="10" width="19" customWidth="1"/>
    <col min="11" max="11" width="7.42578125" bestFit="1" customWidth="1"/>
    <col min="12" max="12" width="17.85546875" bestFit="1" customWidth="1"/>
  </cols>
  <sheetData>
    <row r="3" spans="2:11" ht="15.75" thickBot="1" x14ac:dyDescent="0.3">
      <c r="B3" s="1"/>
      <c r="C3" s="1"/>
      <c r="D3" s="1"/>
      <c r="E3" s="1"/>
      <c r="F3" s="1"/>
      <c r="G3" s="1"/>
      <c r="H3" s="1"/>
    </row>
    <row r="4" spans="2:11" ht="15" customHeight="1" x14ac:dyDescent="0.25">
      <c r="B4" s="1"/>
      <c r="C4" s="100" t="s">
        <v>1</v>
      </c>
      <c r="D4" s="102" t="s">
        <v>2</v>
      </c>
      <c r="E4" s="103"/>
      <c r="F4" s="103"/>
      <c r="G4" s="106">
        <v>27</v>
      </c>
      <c r="H4" s="1"/>
    </row>
    <row r="5" spans="2:11" ht="15.75" customHeight="1" thickBot="1" x14ac:dyDescent="0.3">
      <c r="B5" s="1"/>
      <c r="C5" s="101"/>
      <c r="D5" s="104"/>
      <c r="E5" s="105"/>
      <c r="F5" s="105"/>
      <c r="G5" s="107"/>
      <c r="H5" s="1"/>
    </row>
    <row r="6" spans="2:11" ht="15" customHeight="1" x14ac:dyDescent="0.25">
      <c r="B6" s="1"/>
      <c r="C6" s="108" t="s">
        <v>95</v>
      </c>
      <c r="D6" s="110" t="s">
        <v>4</v>
      </c>
      <c r="E6" s="111"/>
      <c r="F6" s="111"/>
      <c r="G6" s="112"/>
      <c r="H6" s="1"/>
      <c r="J6" t="s">
        <v>0</v>
      </c>
    </row>
    <row r="7" spans="2:11" ht="15.75" customHeight="1" thickBot="1" x14ac:dyDescent="0.3">
      <c r="B7" s="1"/>
      <c r="C7" s="109"/>
      <c r="D7" s="113"/>
      <c r="E7" s="114"/>
      <c r="F7" s="114"/>
      <c r="G7" s="115"/>
      <c r="H7" s="1"/>
      <c r="J7" s="59">
        <v>2</v>
      </c>
    </row>
    <row r="8" spans="2:11" ht="15" customHeight="1" x14ac:dyDescent="0.25">
      <c r="B8" s="1"/>
      <c r="C8" s="94" t="s">
        <v>7</v>
      </c>
      <c r="D8" s="95"/>
      <c r="E8" s="94" t="s">
        <v>8</v>
      </c>
      <c r="F8" s="98"/>
      <c r="G8" s="95"/>
      <c r="H8" s="1"/>
      <c r="J8" t="s">
        <v>3</v>
      </c>
      <c r="K8" s="1">
        <v>3408</v>
      </c>
    </row>
    <row r="9" spans="2:11" ht="15.75" customHeight="1" thickBot="1" x14ac:dyDescent="0.3">
      <c r="B9" s="1"/>
      <c r="C9" s="96"/>
      <c r="D9" s="97"/>
      <c r="E9" s="96"/>
      <c r="F9" s="99"/>
      <c r="G9" s="97"/>
      <c r="H9" s="1"/>
      <c r="K9" t="s">
        <v>5</v>
      </c>
    </row>
    <row r="10" spans="2:11" ht="19.5" thickBot="1" x14ac:dyDescent="0.3">
      <c r="B10" s="1"/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1"/>
      <c r="K10" t="s">
        <v>6</v>
      </c>
    </row>
    <row r="11" spans="2:11" ht="18.75" x14ac:dyDescent="0.25">
      <c r="B11" s="1"/>
      <c r="C11" s="5">
        <v>1</v>
      </c>
      <c r="D11" s="5" t="s">
        <v>85</v>
      </c>
      <c r="E11" s="6">
        <v>13</v>
      </c>
      <c r="F11" s="5">
        <v>4.5999999999999996</v>
      </c>
      <c r="G11" s="5">
        <f>E11*F11</f>
        <v>59.8</v>
      </c>
      <c r="H11" s="1"/>
    </row>
    <row r="12" spans="2:11" ht="18.75" x14ac:dyDescent="0.25">
      <c r="B12" s="1"/>
      <c r="C12" s="5">
        <v>2</v>
      </c>
      <c r="D12" s="5" t="s">
        <v>16</v>
      </c>
      <c r="E12" s="6">
        <v>12</v>
      </c>
      <c r="F12" s="5">
        <v>4.5999999999999996</v>
      </c>
      <c r="G12" s="5">
        <f>E12*F12</f>
        <v>55.199999999999996</v>
      </c>
      <c r="H12" s="1"/>
    </row>
    <row r="13" spans="2:11" ht="18.75" x14ac:dyDescent="0.25">
      <c r="B13" s="1"/>
      <c r="C13" s="5">
        <v>3</v>
      </c>
      <c r="D13" s="5" t="s">
        <v>69</v>
      </c>
      <c r="E13" s="6">
        <v>8</v>
      </c>
      <c r="F13" s="5"/>
      <c r="G13" s="5">
        <v>112.4</v>
      </c>
      <c r="H13" s="1"/>
    </row>
    <row r="14" spans="2:11" ht="18.75" x14ac:dyDescent="0.25">
      <c r="B14" s="1"/>
      <c r="C14" s="5">
        <v>4</v>
      </c>
      <c r="D14" s="5" t="s">
        <v>98</v>
      </c>
      <c r="E14" s="6">
        <v>7</v>
      </c>
      <c r="F14" s="5">
        <v>4.5999999999999996</v>
      </c>
      <c r="G14" s="5">
        <f>E14*F14</f>
        <v>32.199999999999996</v>
      </c>
      <c r="H14" s="1"/>
    </row>
    <row r="15" spans="2:11" ht="18.75" x14ac:dyDescent="0.25">
      <c r="B15" s="1"/>
      <c r="C15" s="5">
        <v>5</v>
      </c>
      <c r="D15" s="5" t="s">
        <v>40</v>
      </c>
      <c r="E15" s="6">
        <v>4</v>
      </c>
      <c r="F15" s="5">
        <v>5</v>
      </c>
      <c r="G15" s="5">
        <f>E15*F15</f>
        <v>20</v>
      </c>
      <c r="H15" s="1"/>
    </row>
    <row r="16" spans="2:11" ht="18.75" x14ac:dyDescent="0.25">
      <c r="B16" s="1"/>
      <c r="C16" s="5">
        <v>6</v>
      </c>
      <c r="D16" s="5" t="s">
        <v>99</v>
      </c>
      <c r="E16" s="6">
        <v>27</v>
      </c>
      <c r="F16" s="5">
        <v>7.5</v>
      </c>
      <c r="G16" s="5">
        <f>E16*F16</f>
        <v>202.5</v>
      </c>
      <c r="H16" s="1"/>
    </row>
    <row r="17" spans="2:10" ht="18.75" x14ac:dyDescent="0.25">
      <c r="B17" s="1"/>
      <c r="C17" s="5">
        <v>7</v>
      </c>
      <c r="D17" s="5" t="s">
        <v>21</v>
      </c>
      <c r="E17" s="6">
        <v>50</v>
      </c>
      <c r="F17" s="5">
        <v>5</v>
      </c>
      <c r="G17" s="5">
        <f>E17*F17</f>
        <v>250</v>
      </c>
      <c r="H17" s="1"/>
    </row>
    <row r="18" spans="2:10" ht="18.75" x14ac:dyDescent="0.25">
      <c r="B18" s="1"/>
      <c r="C18" s="5">
        <v>8</v>
      </c>
      <c r="D18" s="5" t="s">
        <v>14</v>
      </c>
      <c r="E18" s="6">
        <v>1</v>
      </c>
      <c r="F18" s="5"/>
      <c r="G18" s="5">
        <v>15.7</v>
      </c>
      <c r="H18" s="1"/>
    </row>
    <row r="19" spans="2:10" ht="18.75" x14ac:dyDescent="0.25">
      <c r="B19" s="1"/>
      <c r="C19" s="5">
        <v>9</v>
      </c>
      <c r="D19" s="5" t="s">
        <v>100</v>
      </c>
      <c r="E19" s="6">
        <v>5</v>
      </c>
      <c r="F19" s="5">
        <v>4.5999999999999996</v>
      </c>
      <c r="G19" s="5">
        <f>E19*F19</f>
        <v>23</v>
      </c>
      <c r="H19" s="1"/>
    </row>
    <row r="20" spans="2:10" ht="18.75" x14ac:dyDescent="0.25">
      <c r="B20" s="1"/>
      <c r="C20" s="5">
        <v>10</v>
      </c>
      <c r="D20" s="5" t="s">
        <v>23</v>
      </c>
      <c r="E20" s="6">
        <v>45</v>
      </c>
      <c r="F20" s="5">
        <v>5</v>
      </c>
      <c r="G20" s="5">
        <f>E20*F20</f>
        <v>225</v>
      </c>
      <c r="H20" s="1"/>
    </row>
    <row r="21" spans="2:10" ht="19.5" thickBot="1" x14ac:dyDescent="0.3">
      <c r="B21" s="1"/>
      <c r="C21" s="5">
        <v>11</v>
      </c>
      <c r="D21" s="5" t="s">
        <v>15</v>
      </c>
      <c r="E21" s="6">
        <v>1</v>
      </c>
      <c r="F21" s="5"/>
      <c r="G21" s="5">
        <v>9.5</v>
      </c>
      <c r="H21" s="1"/>
    </row>
    <row r="22" spans="2:10" ht="19.5" customHeight="1" thickBot="1" x14ac:dyDescent="0.3">
      <c r="B22" s="1"/>
      <c r="C22" s="83" t="s">
        <v>24</v>
      </c>
      <c r="D22" s="84"/>
      <c r="E22" s="8">
        <f>SUM(E11:E21)</f>
        <v>173</v>
      </c>
      <c r="F22" s="9"/>
      <c r="G22" s="10">
        <f>SUM(G11:G21)</f>
        <v>1005.3000000000001</v>
      </c>
    </row>
    <row r="23" spans="2:10" ht="21.75" thickBot="1" x14ac:dyDescent="0.3">
      <c r="B23" s="1"/>
      <c r="C23" s="85" t="s">
        <v>25</v>
      </c>
      <c r="D23" s="86"/>
      <c r="E23" s="86"/>
      <c r="F23" s="87"/>
      <c r="G23" s="11">
        <v>62</v>
      </c>
    </row>
    <row r="24" spans="2:10" ht="24" thickBot="1" x14ac:dyDescent="0.3">
      <c r="B24" s="1"/>
      <c r="C24" s="85" t="s">
        <v>24</v>
      </c>
      <c r="D24" s="86"/>
      <c r="E24" s="86"/>
      <c r="F24" s="87"/>
      <c r="G24" s="39">
        <f>G22*G23</f>
        <v>62328.600000000006</v>
      </c>
      <c r="J24" s="60"/>
    </row>
    <row r="25" spans="2:10" ht="21.75" thickBot="1" x14ac:dyDescent="0.3">
      <c r="C25" s="53" t="s">
        <v>96</v>
      </c>
      <c r="D25" s="86" t="s">
        <v>97</v>
      </c>
      <c r="E25" s="86"/>
      <c r="F25" s="87"/>
      <c r="G25" s="49">
        <f>'22-05-2022'!G23</f>
        <v>246276.6</v>
      </c>
    </row>
    <row r="26" spans="2:10" ht="21.75" thickBot="1" x14ac:dyDescent="0.3">
      <c r="C26" s="85" t="s">
        <v>26</v>
      </c>
      <c r="D26" s="86"/>
      <c r="E26" s="86"/>
      <c r="F26" s="87"/>
      <c r="G26" s="40">
        <f>G24+G25</f>
        <v>308605.2</v>
      </c>
    </row>
    <row r="27" spans="2:10" ht="21.75" thickBot="1" x14ac:dyDescent="0.3">
      <c r="C27" s="85" t="s">
        <v>101</v>
      </c>
      <c r="D27" s="86"/>
      <c r="E27" s="86"/>
      <c r="F27" s="87"/>
      <c r="G27" s="52">
        <v>120000</v>
      </c>
    </row>
    <row r="28" spans="2:10" ht="21.75" thickBot="1" x14ac:dyDescent="0.3">
      <c r="C28" s="148" t="s">
        <v>78</v>
      </c>
      <c r="D28" s="149"/>
      <c r="E28" s="149"/>
      <c r="F28" s="149"/>
      <c r="G28" s="40">
        <f>G26-G27</f>
        <v>188605.2</v>
      </c>
    </row>
    <row r="29" spans="2:10" x14ac:dyDescent="0.25">
      <c r="C29" s="57"/>
      <c r="D29" s="57"/>
      <c r="E29" s="57"/>
      <c r="F29" s="57"/>
    </row>
    <row r="30" spans="2:10" x14ac:dyDescent="0.25">
      <c r="C30" s="57"/>
      <c r="D30" s="57"/>
      <c r="E30" s="57"/>
      <c r="F30" s="57"/>
    </row>
  </sheetData>
  <sortState xmlns:xlrd2="http://schemas.microsoft.com/office/spreadsheetml/2017/richdata2" ref="D11:G21">
    <sortCondition ref="D11:D21"/>
  </sortState>
  <mergeCells count="14">
    <mergeCell ref="C8:D9"/>
    <mergeCell ref="E8:G9"/>
    <mergeCell ref="C27:F27"/>
    <mergeCell ref="C28:F28"/>
    <mergeCell ref="C4:C5"/>
    <mergeCell ref="D4:F5"/>
    <mergeCell ref="G4:G5"/>
    <mergeCell ref="C6:C7"/>
    <mergeCell ref="D6:G7"/>
    <mergeCell ref="C22:D22"/>
    <mergeCell ref="C23:F23"/>
    <mergeCell ref="C24:F24"/>
    <mergeCell ref="D25:F25"/>
    <mergeCell ref="C26:F26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220A2-D358-4D0B-8010-DDB7561755D1}">
  <dimension ref="B3:K28"/>
  <sheetViews>
    <sheetView topLeftCell="A10" zoomScaleNormal="100" workbookViewId="0">
      <selection activeCell="G11" sqref="G11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11.85546875" customWidth="1"/>
    <col min="9" max="9" width="17.140625" customWidth="1"/>
    <col min="10" max="10" width="19" customWidth="1"/>
    <col min="11" max="11" width="7.42578125" bestFit="1" customWidth="1"/>
    <col min="12" max="12" width="17.85546875" bestFit="1" customWidth="1"/>
  </cols>
  <sheetData>
    <row r="3" spans="2:11" ht="15.75" thickBot="1" x14ac:dyDescent="0.3">
      <c r="B3" s="1"/>
      <c r="C3" s="1"/>
      <c r="D3" s="1"/>
      <c r="E3" s="1"/>
      <c r="F3" s="1"/>
      <c r="G3" s="1"/>
      <c r="H3" s="1"/>
    </row>
    <row r="4" spans="2:11" ht="15" customHeight="1" x14ac:dyDescent="0.25">
      <c r="B4" s="1"/>
      <c r="C4" s="100" t="s">
        <v>1</v>
      </c>
      <c r="D4" s="102" t="s">
        <v>2</v>
      </c>
      <c r="E4" s="103"/>
      <c r="F4" s="103"/>
      <c r="G4" s="106">
        <v>28</v>
      </c>
      <c r="H4" s="1"/>
    </row>
    <row r="5" spans="2:11" ht="15.75" customHeight="1" thickBot="1" x14ac:dyDescent="0.3">
      <c r="B5" s="1"/>
      <c r="C5" s="101"/>
      <c r="D5" s="104"/>
      <c r="E5" s="105"/>
      <c r="F5" s="105"/>
      <c r="G5" s="107"/>
      <c r="H5" s="1"/>
    </row>
    <row r="6" spans="2:11" ht="15" customHeight="1" x14ac:dyDescent="0.25">
      <c r="B6" s="1"/>
      <c r="C6" s="108" t="s">
        <v>104</v>
      </c>
      <c r="D6" s="110" t="s">
        <v>4</v>
      </c>
      <c r="E6" s="111"/>
      <c r="F6" s="111"/>
      <c r="G6" s="112"/>
      <c r="H6" s="1"/>
      <c r="J6" t="s">
        <v>0</v>
      </c>
    </row>
    <row r="7" spans="2:11" ht="15.75" customHeight="1" thickBot="1" x14ac:dyDescent="0.3">
      <c r="B7" s="1"/>
      <c r="C7" s="109"/>
      <c r="D7" s="113"/>
      <c r="E7" s="114"/>
      <c r="F7" s="114"/>
      <c r="G7" s="115"/>
      <c r="H7" s="1"/>
      <c r="J7" s="61">
        <v>2</v>
      </c>
    </row>
    <row r="8" spans="2:11" ht="15" customHeight="1" x14ac:dyDescent="0.25">
      <c r="B8" s="1"/>
      <c r="C8" s="94" t="s">
        <v>7</v>
      </c>
      <c r="D8" s="95"/>
      <c r="E8" s="94" t="s">
        <v>8</v>
      </c>
      <c r="F8" s="98"/>
      <c r="G8" s="95"/>
      <c r="H8" s="1"/>
      <c r="J8" t="s">
        <v>3</v>
      </c>
      <c r="K8" s="1">
        <v>3408</v>
      </c>
    </row>
    <row r="9" spans="2:11" ht="15.75" customHeight="1" thickBot="1" x14ac:dyDescent="0.3">
      <c r="B9" s="1"/>
      <c r="C9" s="96"/>
      <c r="D9" s="97"/>
      <c r="E9" s="96"/>
      <c r="F9" s="99"/>
      <c r="G9" s="97"/>
      <c r="H9" s="1"/>
      <c r="K9" t="s">
        <v>5</v>
      </c>
    </row>
    <row r="10" spans="2:11" ht="19.5" thickBot="1" x14ac:dyDescent="0.3">
      <c r="B10" s="1"/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1"/>
      <c r="K10" t="s">
        <v>6</v>
      </c>
    </row>
    <row r="11" spans="2:11" ht="18.75" x14ac:dyDescent="0.25">
      <c r="B11" s="1"/>
      <c r="C11" s="5">
        <v>1</v>
      </c>
      <c r="D11" s="5" t="s">
        <v>16</v>
      </c>
      <c r="E11" s="6">
        <v>12</v>
      </c>
      <c r="F11" s="5">
        <v>4.5999999999999996</v>
      </c>
      <c r="G11" s="5">
        <f>E11*F11</f>
        <v>55.199999999999996</v>
      </c>
      <c r="H11" s="1"/>
    </row>
    <row r="12" spans="2:11" ht="18.75" x14ac:dyDescent="0.25">
      <c r="B12" s="1"/>
      <c r="C12" s="5">
        <v>2</v>
      </c>
      <c r="D12" s="5" t="s">
        <v>69</v>
      </c>
      <c r="E12" s="6">
        <v>8</v>
      </c>
      <c r="F12" s="5"/>
      <c r="G12" s="5">
        <v>91.4</v>
      </c>
      <c r="H12" s="1"/>
    </row>
    <row r="13" spans="2:11" ht="18.75" x14ac:dyDescent="0.25">
      <c r="B13" s="1"/>
      <c r="C13" s="5">
        <v>3</v>
      </c>
      <c r="D13" s="5" t="s">
        <v>105</v>
      </c>
      <c r="E13" s="6">
        <v>1</v>
      </c>
      <c r="F13" s="5">
        <v>5</v>
      </c>
      <c r="G13" s="5">
        <f t="shared" ref="G13:G21" si="0">E13*F13</f>
        <v>5</v>
      </c>
      <c r="H13" s="1"/>
    </row>
    <row r="14" spans="2:11" ht="18.75" x14ac:dyDescent="0.25">
      <c r="B14" s="1"/>
      <c r="C14" s="5">
        <v>4</v>
      </c>
      <c r="D14" s="5" t="s">
        <v>98</v>
      </c>
      <c r="E14" s="6">
        <v>5</v>
      </c>
      <c r="F14" s="5">
        <v>4.5999999999999996</v>
      </c>
      <c r="G14" s="5">
        <f t="shared" si="0"/>
        <v>23</v>
      </c>
      <c r="H14" s="1"/>
    </row>
    <row r="15" spans="2:11" ht="18.75" x14ac:dyDescent="0.25">
      <c r="B15" s="1"/>
      <c r="C15" s="5">
        <v>5</v>
      </c>
      <c r="D15" s="5" t="s">
        <v>40</v>
      </c>
      <c r="E15" s="6">
        <v>4</v>
      </c>
      <c r="F15" s="5">
        <v>5</v>
      </c>
      <c r="G15" s="5">
        <f t="shared" si="0"/>
        <v>20</v>
      </c>
      <c r="H15" s="1"/>
    </row>
    <row r="16" spans="2:11" ht="18.75" x14ac:dyDescent="0.25">
      <c r="B16" s="1"/>
      <c r="C16" s="5">
        <v>6</v>
      </c>
      <c r="D16" s="5" t="s">
        <v>99</v>
      </c>
      <c r="E16" s="6">
        <v>34</v>
      </c>
      <c r="F16" s="5">
        <v>7.5</v>
      </c>
      <c r="G16" s="5">
        <f t="shared" si="0"/>
        <v>255</v>
      </c>
      <c r="H16" s="1"/>
    </row>
    <row r="17" spans="2:10" ht="18.75" x14ac:dyDescent="0.25">
      <c r="B17" s="1"/>
      <c r="C17" s="5">
        <v>7</v>
      </c>
      <c r="D17" s="5" t="s">
        <v>46</v>
      </c>
      <c r="E17" s="6">
        <v>2</v>
      </c>
      <c r="F17" s="5">
        <v>5</v>
      </c>
      <c r="G17" s="5">
        <f t="shared" si="0"/>
        <v>10</v>
      </c>
      <c r="H17" s="1"/>
    </row>
    <row r="18" spans="2:10" ht="18.75" x14ac:dyDescent="0.25">
      <c r="B18" s="1"/>
      <c r="C18" s="5">
        <v>8</v>
      </c>
      <c r="D18" s="5" t="s">
        <v>21</v>
      </c>
      <c r="E18" s="6">
        <v>65</v>
      </c>
      <c r="F18" s="5">
        <v>5</v>
      </c>
      <c r="G18" s="5">
        <f t="shared" si="0"/>
        <v>325</v>
      </c>
      <c r="H18" s="1"/>
    </row>
    <row r="19" spans="2:10" ht="18.75" x14ac:dyDescent="0.25">
      <c r="B19" s="1"/>
      <c r="C19" s="5">
        <v>9</v>
      </c>
      <c r="D19" s="5" t="s">
        <v>100</v>
      </c>
      <c r="E19" s="6">
        <v>2</v>
      </c>
      <c r="F19" s="5">
        <v>4.5999999999999996</v>
      </c>
      <c r="G19" s="5">
        <f t="shared" si="0"/>
        <v>9.1999999999999993</v>
      </c>
      <c r="H19" s="1"/>
    </row>
    <row r="20" spans="2:10" ht="18.75" x14ac:dyDescent="0.25">
      <c r="B20" s="1"/>
      <c r="C20" s="5">
        <v>10</v>
      </c>
      <c r="D20" s="5" t="s">
        <v>31</v>
      </c>
      <c r="E20" s="6">
        <v>5</v>
      </c>
      <c r="F20" s="5">
        <v>4.5999999999999996</v>
      </c>
      <c r="G20" s="5">
        <f t="shared" si="0"/>
        <v>23</v>
      </c>
      <c r="H20" s="1"/>
    </row>
    <row r="21" spans="2:10" ht="19.5" thickBot="1" x14ac:dyDescent="0.3">
      <c r="B21" s="1"/>
      <c r="C21" s="5">
        <v>11</v>
      </c>
      <c r="D21" s="5" t="s">
        <v>23</v>
      </c>
      <c r="E21" s="6">
        <v>36</v>
      </c>
      <c r="F21" s="5">
        <v>5</v>
      </c>
      <c r="G21" s="5">
        <f t="shared" si="0"/>
        <v>180</v>
      </c>
      <c r="H21" s="1"/>
    </row>
    <row r="22" spans="2:10" ht="19.5" customHeight="1" thickBot="1" x14ac:dyDescent="0.3">
      <c r="B22" s="1"/>
      <c r="C22" s="83" t="s">
        <v>24</v>
      </c>
      <c r="D22" s="84"/>
      <c r="E22" s="8">
        <f>SUM(E11:E21)</f>
        <v>174</v>
      </c>
      <c r="F22" s="9"/>
      <c r="G22" s="10">
        <f>SUM(G11:G21)</f>
        <v>996.80000000000007</v>
      </c>
    </row>
    <row r="23" spans="2:10" ht="21.75" thickBot="1" x14ac:dyDescent="0.3">
      <c r="B23" s="1"/>
      <c r="C23" s="85" t="s">
        <v>25</v>
      </c>
      <c r="D23" s="86"/>
      <c r="E23" s="86"/>
      <c r="F23" s="87"/>
      <c r="G23" s="11">
        <v>62</v>
      </c>
    </row>
    <row r="24" spans="2:10" ht="24" thickBot="1" x14ac:dyDescent="0.3">
      <c r="B24" s="1"/>
      <c r="C24" s="85" t="s">
        <v>24</v>
      </c>
      <c r="D24" s="86"/>
      <c r="E24" s="86"/>
      <c r="F24" s="87"/>
      <c r="G24" s="39">
        <f>G22*G23</f>
        <v>61801.600000000006</v>
      </c>
      <c r="J24" s="60"/>
    </row>
    <row r="25" spans="2:10" ht="21.75" thickBot="1" x14ac:dyDescent="0.3">
      <c r="C25" s="53" t="s">
        <v>102</v>
      </c>
      <c r="D25" s="86" t="s">
        <v>103</v>
      </c>
      <c r="E25" s="86"/>
      <c r="F25" s="87"/>
      <c r="G25" s="49">
        <f>'23-05-2022'!G28</f>
        <v>188605.2</v>
      </c>
    </row>
    <row r="26" spans="2:10" ht="21.75" thickBot="1" x14ac:dyDescent="0.3">
      <c r="C26" s="85" t="s">
        <v>26</v>
      </c>
      <c r="D26" s="86"/>
      <c r="E26" s="86"/>
      <c r="F26" s="87"/>
      <c r="G26" s="40">
        <f>G24+G25</f>
        <v>250406.80000000002</v>
      </c>
    </row>
    <row r="27" spans="2:10" x14ac:dyDescent="0.25">
      <c r="C27" s="57"/>
      <c r="D27" s="57"/>
      <c r="E27" s="57"/>
      <c r="F27" s="57"/>
    </row>
    <row r="28" spans="2:10" x14ac:dyDescent="0.25">
      <c r="C28" s="57"/>
      <c r="D28" s="57"/>
      <c r="E28" s="57"/>
      <c r="F28" s="57"/>
    </row>
  </sheetData>
  <sortState xmlns:xlrd2="http://schemas.microsoft.com/office/spreadsheetml/2017/richdata2" ref="D11:G21">
    <sortCondition ref="D11:D21"/>
  </sortState>
  <mergeCells count="12">
    <mergeCell ref="C8:D9"/>
    <mergeCell ref="E8:G9"/>
    <mergeCell ref="C4:C5"/>
    <mergeCell ref="D4:F5"/>
    <mergeCell ref="G4:G5"/>
    <mergeCell ref="C6:C7"/>
    <mergeCell ref="D6:G7"/>
    <mergeCell ref="C22:D22"/>
    <mergeCell ref="C23:F23"/>
    <mergeCell ref="C24:F24"/>
    <mergeCell ref="D25:F25"/>
    <mergeCell ref="C26:F26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4B4EE-DEFB-4B1B-ADBE-7C2A04944D64}">
  <dimension ref="B3:K28"/>
  <sheetViews>
    <sheetView zoomScaleNormal="100" workbookViewId="0">
      <selection activeCell="C27" sqref="C27:G28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11.85546875" customWidth="1"/>
    <col min="9" max="9" width="17.140625" customWidth="1"/>
    <col min="10" max="10" width="19" customWidth="1"/>
    <col min="11" max="11" width="7.42578125" bestFit="1" customWidth="1"/>
    <col min="12" max="12" width="17.85546875" bestFit="1" customWidth="1"/>
  </cols>
  <sheetData>
    <row r="3" spans="2:11" ht="15.75" thickBot="1" x14ac:dyDescent="0.3">
      <c r="B3" s="1"/>
      <c r="C3" s="1"/>
      <c r="D3" s="1"/>
      <c r="E3" s="1"/>
      <c r="F3" s="1"/>
      <c r="G3" s="1"/>
      <c r="H3" s="1"/>
    </row>
    <row r="4" spans="2:11" ht="15" customHeight="1" x14ac:dyDescent="0.25">
      <c r="B4" s="1"/>
      <c r="C4" s="100" t="s">
        <v>1</v>
      </c>
      <c r="D4" s="102" t="s">
        <v>2</v>
      </c>
      <c r="E4" s="103"/>
      <c r="F4" s="103"/>
      <c r="G4" s="106">
        <v>29</v>
      </c>
      <c r="H4" s="1"/>
    </row>
    <row r="5" spans="2:11" ht="15.75" customHeight="1" thickBot="1" x14ac:dyDescent="0.3">
      <c r="B5" s="1"/>
      <c r="C5" s="101"/>
      <c r="D5" s="104"/>
      <c r="E5" s="105"/>
      <c r="F5" s="105"/>
      <c r="G5" s="107"/>
      <c r="H5" s="1"/>
    </row>
    <row r="6" spans="2:11" ht="15" customHeight="1" x14ac:dyDescent="0.25">
      <c r="B6" s="1"/>
      <c r="C6" s="108" t="s">
        <v>108</v>
      </c>
      <c r="D6" s="110" t="s">
        <v>4</v>
      </c>
      <c r="E6" s="111"/>
      <c r="F6" s="111"/>
      <c r="G6" s="112"/>
      <c r="H6" s="1"/>
      <c r="J6" t="s">
        <v>0</v>
      </c>
    </row>
    <row r="7" spans="2:11" ht="15.75" customHeight="1" thickBot="1" x14ac:dyDescent="0.3">
      <c r="B7" s="1"/>
      <c r="C7" s="109"/>
      <c r="D7" s="113"/>
      <c r="E7" s="114"/>
      <c r="F7" s="114"/>
      <c r="G7" s="115"/>
      <c r="H7" s="1"/>
      <c r="J7" s="61">
        <v>2</v>
      </c>
    </row>
    <row r="8" spans="2:11" ht="15" customHeight="1" x14ac:dyDescent="0.25">
      <c r="B8" s="1"/>
      <c r="C8" s="94" t="s">
        <v>7</v>
      </c>
      <c r="D8" s="95"/>
      <c r="E8" s="94" t="s">
        <v>8</v>
      </c>
      <c r="F8" s="98"/>
      <c r="G8" s="95"/>
      <c r="H8" s="1"/>
      <c r="J8" t="s">
        <v>3</v>
      </c>
      <c r="K8" s="1">
        <v>3408</v>
      </c>
    </row>
    <row r="9" spans="2:11" ht="15.75" customHeight="1" thickBot="1" x14ac:dyDescent="0.3">
      <c r="B9" s="1"/>
      <c r="C9" s="96"/>
      <c r="D9" s="97"/>
      <c r="E9" s="96"/>
      <c r="F9" s="99"/>
      <c r="G9" s="97"/>
      <c r="H9" s="1"/>
      <c r="K9" t="s">
        <v>5</v>
      </c>
    </row>
    <row r="10" spans="2:11" ht="19.5" thickBot="1" x14ac:dyDescent="0.3">
      <c r="B10" s="1"/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1"/>
      <c r="K10" t="s">
        <v>6</v>
      </c>
    </row>
    <row r="11" spans="2:11" ht="18.75" x14ac:dyDescent="0.25">
      <c r="B11" s="1"/>
      <c r="C11" s="5">
        <v>1</v>
      </c>
      <c r="D11" s="5" t="s">
        <v>16</v>
      </c>
      <c r="E11" s="6">
        <v>11</v>
      </c>
      <c r="F11" s="5">
        <v>4.5999999999999996</v>
      </c>
      <c r="G11" s="5">
        <f>E11*F11</f>
        <v>50.599999999999994</v>
      </c>
      <c r="H11" s="1"/>
    </row>
    <row r="12" spans="2:11" ht="18.75" x14ac:dyDescent="0.25">
      <c r="B12" s="1"/>
      <c r="C12" s="5">
        <v>2</v>
      </c>
      <c r="D12" s="5" t="s">
        <v>69</v>
      </c>
      <c r="E12" s="6">
        <v>9</v>
      </c>
      <c r="F12" s="5"/>
      <c r="G12" s="5">
        <v>133.9</v>
      </c>
      <c r="H12" s="1"/>
    </row>
    <row r="13" spans="2:11" ht="18.75" x14ac:dyDescent="0.25">
      <c r="B13" s="1"/>
      <c r="C13" s="5">
        <v>3</v>
      </c>
      <c r="D13" s="5" t="s">
        <v>98</v>
      </c>
      <c r="E13" s="6">
        <v>8</v>
      </c>
      <c r="F13" s="5">
        <v>4.5999999999999996</v>
      </c>
      <c r="G13" s="5">
        <f t="shared" ref="G13:G21" si="0">E13*F13</f>
        <v>36.799999999999997</v>
      </c>
      <c r="H13" s="1"/>
    </row>
    <row r="14" spans="2:11" ht="18.75" x14ac:dyDescent="0.25">
      <c r="B14" s="1"/>
      <c r="C14" s="5">
        <v>4</v>
      </c>
      <c r="D14" s="5" t="s">
        <v>40</v>
      </c>
      <c r="E14" s="6">
        <v>6</v>
      </c>
      <c r="F14" s="5">
        <v>5</v>
      </c>
      <c r="G14" s="5">
        <f t="shared" si="0"/>
        <v>30</v>
      </c>
      <c r="H14" s="1"/>
    </row>
    <row r="15" spans="2:11" ht="18.75" x14ac:dyDescent="0.25">
      <c r="B15" s="1"/>
      <c r="C15" s="5">
        <v>5</v>
      </c>
      <c r="D15" s="5" t="s">
        <v>99</v>
      </c>
      <c r="E15" s="6">
        <v>40</v>
      </c>
      <c r="F15" s="5">
        <v>7.5</v>
      </c>
      <c r="G15" s="5">
        <f t="shared" si="0"/>
        <v>300</v>
      </c>
      <c r="H15" s="1"/>
    </row>
    <row r="16" spans="2:11" ht="18.75" x14ac:dyDescent="0.25">
      <c r="B16" s="1"/>
      <c r="C16" s="5">
        <v>6</v>
      </c>
      <c r="D16" s="5" t="s">
        <v>46</v>
      </c>
      <c r="E16" s="6">
        <v>2</v>
      </c>
      <c r="F16" s="5">
        <v>5</v>
      </c>
      <c r="G16" s="5">
        <f t="shared" si="0"/>
        <v>10</v>
      </c>
      <c r="H16" s="1"/>
    </row>
    <row r="17" spans="2:10" ht="18.75" x14ac:dyDescent="0.25">
      <c r="B17" s="1"/>
      <c r="C17" s="5">
        <v>7</v>
      </c>
      <c r="D17" s="5" t="s">
        <v>109</v>
      </c>
      <c r="E17" s="6">
        <v>2</v>
      </c>
      <c r="F17" s="5">
        <v>5</v>
      </c>
      <c r="G17" s="5">
        <f t="shared" si="0"/>
        <v>10</v>
      </c>
      <c r="H17" s="1"/>
    </row>
    <row r="18" spans="2:10" ht="18.75" x14ac:dyDescent="0.25">
      <c r="B18" s="1"/>
      <c r="C18" s="5">
        <v>8</v>
      </c>
      <c r="D18" s="5" t="s">
        <v>21</v>
      </c>
      <c r="E18" s="6">
        <v>70</v>
      </c>
      <c r="F18" s="5">
        <v>5</v>
      </c>
      <c r="G18" s="5">
        <f t="shared" si="0"/>
        <v>350</v>
      </c>
      <c r="H18" s="1"/>
    </row>
    <row r="19" spans="2:10" ht="18.75" x14ac:dyDescent="0.25">
      <c r="B19" s="1"/>
      <c r="C19" s="5">
        <v>9</v>
      </c>
      <c r="D19" s="5" t="s">
        <v>100</v>
      </c>
      <c r="E19" s="6">
        <v>5</v>
      </c>
      <c r="F19" s="5">
        <v>4.5999999999999996</v>
      </c>
      <c r="G19" s="5">
        <f t="shared" si="0"/>
        <v>23</v>
      </c>
      <c r="H19" s="1"/>
    </row>
    <row r="20" spans="2:10" ht="18.75" x14ac:dyDescent="0.25">
      <c r="B20" s="1"/>
      <c r="C20" s="5">
        <v>10</v>
      </c>
      <c r="D20" s="5" t="s">
        <v>31</v>
      </c>
      <c r="E20" s="6">
        <v>5</v>
      </c>
      <c r="F20" s="5">
        <v>4.5999999999999996</v>
      </c>
      <c r="G20" s="5">
        <f t="shared" si="0"/>
        <v>23</v>
      </c>
      <c r="H20" s="1"/>
    </row>
    <row r="21" spans="2:10" ht="19.5" thickBot="1" x14ac:dyDescent="0.3">
      <c r="B21" s="1"/>
      <c r="C21" s="5">
        <v>11</v>
      </c>
      <c r="D21" s="5" t="s">
        <v>23</v>
      </c>
      <c r="E21" s="6">
        <v>35</v>
      </c>
      <c r="F21" s="5">
        <v>5</v>
      </c>
      <c r="G21" s="5">
        <f t="shared" si="0"/>
        <v>175</v>
      </c>
      <c r="H21" s="1"/>
    </row>
    <row r="22" spans="2:10" ht="19.5" customHeight="1" thickBot="1" x14ac:dyDescent="0.3">
      <c r="B22" s="1"/>
      <c r="C22" s="83" t="s">
        <v>24</v>
      </c>
      <c r="D22" s="84"/>
      <c r="E22" s="8">
        <f>SUM(E11:E21)</f>
        <v>193</v>
      </c>
      <c r="F22" s="9"/>
      <c r="G22" s="10">
        <f>SUM(G11:G21)</f>
        <v>1142.3</v>
      </c>
    </row>
    <row r="23" spans="2:10" ht="21.75" thickBot="1" x14ac:dyDescent="0.3">
      <c r="B23" s="1"/>
      <c r="C23" s="85" t="s">
        <v>25</v>
      </c>
      <c r="D23" s="86"/>
      <c r="E23" s="86"/>
      <c r="F23" s="87"/>
      <c r="G23" s="11">
        <v>62</v>
      </c>
    </row>
    <row r="24" spans="2:10" ht="24" thickBot="1" x14ac:dyDescent="0.3">
      <c r="B24" s="1"/>
      <c r="C24" s="85" t="s">
        <v>24</v>
      </c>
      <c r="D24" s="86"/>
      <c r="E24" s="86"/>
      <c r="F24" s="87"/>
      <c r="G24" s="39">
        <f>G22*G23</f>
        <v>70822.599999999991</v>
      </c>
      <c r="J24" s="60"/>
    </row>
    <row r="25" spans="2:10" ht="21.75" thickBot="1" x14ac:dyDescent="0.3">
      <c r="C25" s="63" t="s">
        <v>106</v>
      </c>
      <c r="D25" s="151" t="s">
        <v>107</v>
      </c>
      <c r="E25" s="151"/>
      <c r="F25" s="152"/>
      <c r="G25" s="49">
        <f>'24-05-2022'!G26</f>
        <v>250406.80000000002</v>
      </c>
    </row>
    <row r="26" spans="2:10" ht="21.75" thickBot="1" x14ac:dyDescent="0.3">
      <c r="C26" s="85" t="s">
        <v>26</v>
      </c>
      <c r="D26" s="86"/>
      <c r="E26" s="86"/>
      <c r="F26" s="87"/>
      <c r="G26" s="65">
        <f>G24+G25</f>
        <v>321229.40000000002</v>
      </c>
    </row>
    <row r="27" spans="2:10" ht="21.75" thickBot="1" x14ac:dyDescent="0.3">
      <c r="C27" s="150" t="s">
        <v>110</v>
      </c>
      <c r="D27" s="151"/>
      <c r="E27" s="151"/>
      <c r="F27" s="151"/>
      <c r="G27" s="52">
        <v>70000</v>
      </c>
    </row>
    <row r="28" spans="2:10" ht="21.75" thickBot="1" x14ac:dyDescent="0.3">
      <c r="C28" s="85" t="s">
        <v>78</v>
      </c>
      <c r="D28" s="86"/>
      <c r="E28" s="86"/>
      <c r="F28" s="86"/>
      <c r="G28" s="40">
        <f>G26-G27</f>
        <v>251229.40000000002</v>
      </c>
    </row>
  </sheetData>
  <sortState xmlns:xlrd2="http://schemas.microsoft.com/office/spreadsheetml/2017/richdata2" ref="D11:G21">
    <sortCondition ref="D11:D21"/>
  </sortState>
  <mergeCells count="14">
    <mergeCell ref="C27:F27"/>
    <mergeCell ref="C28:F28"/>
    <mergeCell ref="C8:D9"/>
    <mergeCell ref="E8:G9"/>
    <mergeCell ref="C4:C5"/>
    <mergeCell ref="D4:F5"/>
    <mergeCell ref="G4:G5"/>
    <mergeCell ref="C6:C7"/>
    <mergeCell ref="D6:G7"/>
    <mergeCell ref="C22:D22"/>
    <mergeCell ref="C23:F23"/>
    <mergeCell ref="C24:F24"/>
    <mergeCell ref="D25:F25"/>
    <mergeCell ref="C26:F26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33308-45F2-471D-9D2B-DE2EC9390B99}">
  <dimension ref="B3:M26"/>
  <sheetViews>
    <sheetView topLeftCell="A8" zoomScaleNormal="100" workbookViewId="0">
      <selection activeCell="C25" sqref="C25:G26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11.85546875" customWidth="1"/>
    <col min="9" max="9" width="17.140625" customWidth="1"/>
    <col min="10" max="10" width="19" customWidth="1"/>
    <col min="11" max="11" width="7.42578125" bestFit="1" customWidth="1"/>
    <col min="12" max="12" width="17.85546875" bestFit="1" customWidth="1"/>
  </cols>
  <sheetData>
    <row r="3" spans="2:11" ht="15.75" thickBot="1" x14ac:dyDescent="0.3">
      <c r="B3" s="1"/>
      <c r="C3" s="1"/>
      <c r="D3" s="1"/>
      <c r="E3" s="1"/>
      <c r="F3" s="1"/>
      <c r="G3" s="1"/>
      <c r="H3" s="1"/>
    </row>
    <row r="4" spans="2:11" ht="15" customHeight="1" x14ac:dyDescent="0.25">
      <c r="B4" s="1"/>
      <c r="C4" s="100" t="s">
        <v>1</v>
      </c>
      <c r="D4" s="102" t="s">
        <v>2</v>
      </c>
      <c r="E4" s="103"/>
      <c r="F4" s="103"/>
      <c r="G4" s="106">
        <v>30</v>
      </c>
      <c r="H4" s="1"/>
    </row>
    <row r="5" spans="2:11" ht="15.75" customHeight="1" thickBot="1" x14ac:dyDescent="0.3">
      <c r="B5" s="1"/>
      <c r="C5" s="101"/>
      <c r="D5" s="104"/>
      <c r="E5" s="105"/>
      <c r="F5" s="105"/>
      <c r="G5" s="107"/>
      <c r="H5" s="1"/>
    </row>
    <row r="6" spans="2:11" ht="15" customHeight="1" x14ac:dyDescent="0.25">
      <c r="B6" s="1"/>
      <c r="C6" s="108" t="s">
        <v>111</v>
      </c>
      <c r="D6" s="110" t="s">
        <v>4</v>
      </c>
      <c r="E6" s="111"/>
      <c r="F6" s="111"/>
      <c r="G6" s="112"/>
      <c r="H6" s="1"/>
      <c r="J6" t="s">
        <v>0</v>
      </c>
    </row>
    <row r="7" spans="2:11" ht="15.75" customHeight="1" thickBot="1" x14ac:dyDescent="0.3">
      <c r="B7" s="1"/>
      <c r="C7" s="109"/>
      <c r="D7" s="113"/>
      <c r="E7" s="114"/>
      <c r="F7" s="114"/>
      <c r="G7" s="115"/>
      <c r="H7" s="1"/>
      <c r="J7" s="64">
        <v>2</v>
      </c>
    </row>
    <row r="8" spans="2:11" ht="15" customHeight="1" x14ac:dyDescent="0.25">
      <c r="B8" s="1"/>
      <c r="C8" s="94" t="s">
        <v>7</v>
      </c>
      <c r="D8" s="95"/>
      <c r="E8" s="94" t="s">
        <v>8</v>
      </c>
      <c r="F8" s="98"/>
      <c r="G8" s="95"/>
      <c r="H8" s="1"/>
      <c r="J8" t="s">
        <v>3</v>
      </c>
      <c r="K8" s="1">
        <v>3408</v>
      </c>
    </row>
    <row r="9" spans="2:11" ht="15.75" customHeight="1" thickBot="1" x14ac:dyDescent="0.3">
      <c r="B9" s="1"/>
      <c r="C9" s="96"/>
      <c r="D9" s="97"/>
      <c r="E9" s="96"/>
      <c r="F9" s="99"/>
      <c r="G9" s="97"/>
      <c r="H9" s="1"/>
      <c r="K9" t="s">
        <v>5</v>
      </c>
    </row>
    <row r="10" spans="2:11" ht="19.5" thickBot="1" x14ac:dyDescent="0.3">
      <c r="B10" s="1"/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1"/>
      <c r="K10" t="s">
        <v>6</v>
      </c>
    </row>
    <row r="11" spans="2:11" ht="18.75" x14ac:dyDescent="0.25">
      <c r="B11" s="1"/>
      <c r="C11" s="5">
        <v>1</v>
      </c>
      <c r="D11" s="5" t="s">
        <v>114</v>
      </c>
      <c r="E11" s="6">
        <v>10</v>
      </c>
      <c r="F11" s="5">
        <v>4.5999999999999996</v>
      </c>
      <c r="G11" s="5">
        <f>E11*F11</f>
        <v>46</v>
      </c>
      <c r="H11" s="1"/>
    </row>
    <row r="12" spans="2:11" ht="18.75" x14ac:dyDescent="0.25">
      <c r="B12" s="1"/>
      <c r="C12" s="5">
        <v>2</v>
      </c>
      <c r="D12" s="5" t="s">
        <v>16</v>
      </c>
      <c r="E12" s="6">
        <v>13</v>
      </c>
      <c r="F12" s="5">
        <v>4.5999999999999996</v>
      </c>
      <c r="G12" s="5">
        <f>E12*F12</f>
        <v>59.8</v>
      </c>
      <c r="H12" s="1"/>
    </row>
    <row r="13" spans="2:11" ht="18.75" x14ac:dyDescent="0.25">
      <c r="B13" s="1"/>
      <c r="C13" s="5">
        <v>3</v>
      </c>
      <c r="D13" s="5" t="s">
        <v>69</v>
      </c>
      <c r="E13" s="6">
        <v>4</v>
      </c>
      <c r="F13" s="5"/>
      <c r="G13" s="5">
        <v>42.5</v>
      </c>
      <c r="H13" s="1"/>
    </row>
    <row r="14" spans="2:11" ht="18.75" x14ac:dyDescent="0.25">
      <c r="B14" s="1"/>
      <c r="C14" s="5">
        <v>4</v>
      </c>
      <c r="D14" s="5" t="s">
        <v>99</v>
      </c>
      <c r="E14" s="6">
        <v>31</v>
      </c>
      <c r="F14" s="5">
        <v>7.5</v>
      </c>
      <c r="G14" s="5">
        <f t="shared" ref="G14:G18" si="0">E14*F14</f>
        <v>232.5</v>
      </c>
      <c r="H14" s="1"/>
    </row>
    <row r="15" spans="2:11" ht="18.75" x14ac:dyDescent="0.25">
      <c r="B15" s="1"/>
      <c r="C15" s="5">
        <v>5</v>
      </c>
      <c r="D15" s="5" t="s">
        <v>21</v>
      </c>
      <c r="E15" s="6">
        <v>70</v>
      </c>
      <c r="F15" s="5">
        <v>5</v>
      </c>
      <c r="G15" s="5">
        <f t="shared" si="0"/>
        <v>350</v>
      </c>
      <c r="H15" s="1"/>
    </row>
    <row r="16" spans="2:11" ht="18.75" x14ac:dyDescent="0.25">
      <c r="B16" s="1"/>
      <c r="C16" s="5">
        <v>6</v>
      </c>
      <c r="D16" s="5" t="s">
        <v>14</v>
      </c>
      <c r="E16" s="6">
        <v>1</v>
      </c>
      <c r="F16" s="5"/>
      <c r="G16" s="5">
        <v>14.3</v>
      </c>
      <c r="H16" s="1"/>
      <c r="I16">
        <v>14.3</v>
      </c>
    </row>
    <row r="17" spans="2:13" ht="18.75" x14ac:dyDescent="0.25">
      <c r="B17" s="1"/>
      <c r="C17" s="5">
        <v>7</v>
      </c>
      <c r="D17" s="5" t="s">
        <v>31</v>
      </c>
      <c r="E17" s="6">
        <v>5</v>
      </c>
      <c r="F17" s="5">
        <v>4.5999999999999996</v>
      </c>
      <c r="G17" s="5">
        <f t="shared" si="0"/>
        <v>23</v>
      </c>
      <c r="H17" s="1"/>
    </row>
    <row r="18" spans="2:13" ht="18.75" x14ac:dyDescent="0.25">
      <c r="B18" s="1"/>
      <c r="C18" s="5">
        <v>8</v>
      </c>
      <c r="D18" s="5" t="s">
        <v>23</v>
      </c>
      <c r="E18" s="6">
        <v>35</v>
      </c>
      <c r="F18" s="5">
        <v>5</v>
      </c>
      <c r="G18" s="5">
        <f t="shared" si="0"/>
        <v>175</v>
      </c>
      <c r="H18" s="1"/>
    </row>
    <row r="19" spans="2:13" ht="19.5" thickBot="1" x14ac:dyDescent="0.3">
      <c r="B19" s="1"/>
      <c r="C19" s="5">
        <v>9</v>
      </c>
      <c r="D19" s="5" t="s">
        <v>15</v>
      </c>
      <c r="E19" s="6">
        <v>1</v>
      </c>
      <c r="F19" s="5"/>
      <c r="G19" s="5">
        <v>15.7</v>
      </c>
      <c r="H19" s="1"/>
      <c r="I19" s="66">
        <v>15.7</v>
      </c>
      <c r="L19">
        <v>16.899999999999999</v>
      </c>
    </row>
    <row r="20" spans="2:13" ht="19.5" customHeight="1" thickBot="1" x14ac:dyDescent="0.3">
      <c r="B20" s="1"/>
      <c r="C20" s="83" t="s">
        <v>24</v>
      </c>
      <c r="D20" s="84"/>
      <c r="E20" s="8">
        <f>SUM(E11:E19)</f>
        <v>170</v>
      </c>
      <c r="F20" s="9"/>
      <c r="G20" s="10">
        <f>SUM(G11:G19)</f>
        <v>958.8</v>
      </c>
      <c r="L20">
        <v>10</v>
      </c>
    </row>
    <row r="21" spans="2:13" ht="21.75" thickBot="1" x14ac:dyDescent="0.3">
      <c r="B21" s="1"/>
      <c r="C21" s="85" t="s">
        <v>25</v>
      </c>
      <c r="D21" s="86"/>
      <c r="E21" s="86"/>
      <c r="F21" s="87"/>
      <c r="G21" s="11">
        <v>62</v>
      </c>
    </row>
    <row r="22" spans="2:13" ht="24" thickBot="1" x14ac:dyDescent="0.3">
      <c r="B22" s="1"/>
      <c r="C22" s="85" t="s">
        <v>24</v>
      </c>
      <c r="D22" s="86"/>
      <c r="E22" s="86"/>
      <c r="F22" s="87"/>
      <c r="G22" s="39">
        <f>G20*G21</f>
        <v>59445.599999999999</v>
      </c>
      <c r="J22" s="60"/>
      <c r="L22">
        <f>66-2</f>
        <v>64</v>
      </c>
      <c r="M22">
        <f>L22*60</f>
        <v>3840</v>
      </c>
    </row>
    <row r="23" spans="2:13" ht="21.75" thickBot="1" x14ac:dyDescent="0.3">
      <c r="C23" s="63" t="s">
        <v>112</v>
      </c>
      <c r="D23" s="151" t="s">
        <v>113</v>
      </c>
      <c r="E23" s="151"/>
      <c r="F23" s="152"/>
      <c r="G23" s="49">
        <f>'25-05-2022'!G28</f>
        <v>251229.40000000002</v>
      </c>
      <c r="M23">
        <f>75*60</f>
        <v>4500</v>
      </c>
    </row>
    <row r="24" spans="2:13" ht="21.75" thickBot="1" x14ac:dyDescent="0.3">
      <c r="C24" s="85" t="s">
        <v>26</v>
      </c>
      <c r="D24" s="86"/>
      <c r="E24" s="86"/>
      <c r="F24" s="87"/>
      <c r="G24" s="40">
        <f>G22+G23</f>
        <v>310675</v>
      </c>
      <c r="M24">
        <f>M22-M23</f>
        <v>-660</v>
      </c>
    </row>
    <row r="25" spans="2:13" ht="21.75" thickBot="1" x14ac:dyDescent="0.3">
      <c r="C25" s="150" t="s">
        <v>115</v>
      </c>
      <c r="D25" s="151"/>
      <c r="E25" s="151"/>
      <c r="F25" s="151"/>
      <c r="G25" s="52">
        <v>55000</v>
      </c>
    </row>
    <row r="26" spans="2:13" ht="21.75" thickBot="1" x14ac:dyDescent="0.3">
      <c r="C26" s="85" t="s">
        <v>78</v>
      </c>
      <c r="D26" s="86"/>
      <c r="E26" s="86"/>
      <c r="F26" s="86"/>
      <c r="G26" s="40">
        <f>G24-G25</f>
        <v>255675</v>
      </c>
    </row>
  </sheetData>
  <mergeCells count="14">
    <mergeCell ref="C25:F25"/>
    <mergeCell ref="C26:F26"/>
    <mergeCell ref="C20:D20"/>
    <mergeCell ref="C21:F21"/>
    <mergeCell ref="C22:F22"/>
    <mergeCell ref="D23:F23"/>
    <mergeCell ref="C24:F24"/>
    <mergeCell ref="C8:D9"/>
    <mergeCell ref="E8:G9"/>
    <mergeCell ref="C4:C5"/>
    <mergeCell ref="D4:F5"/>
    <mergeCell ref="G4:G5"/>
    <mergeCell ref="C6:C7"/>
    <mergeCell ref="D6:G7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000FC-6778-4910-AADA-431BC2731C6F}">
  <dimension ref="B3:M23"/>
  <sheetViews>
    <sheetView zoomScaleNormal="100" workbookViewId="0">
      <selection activeCell="H23" sqref="H23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11.85546875" customWidth="1"/>
    <col min="9" max="9" width="17.140625" customWidth="1"/>
    <col min="10" max="10" width="19" customWidth="1"/>
    <col min="11" max="11" width="7.42578125" bestFit="1" customWidth="1"/>
    <col min="12" max="12" width="17.85546875" bestFit="1" customWidth="1"/>
  </cols>
  <sheetData>
    <row r="3" spans="2:11" ht="15.75" thickBot="1" x14ac:dyDescent="0.3">
      <c r="B3" s="1"/>
      <c r="C3" s="1"/>
      <c r="D3" s="1"/>
      <c r="E3" s="1"/>
      <c r="F3" s="1"/>
      <c r="G3" s="1"/>
      <c r="H3" s="1"/>
    </row>
    <row r="4" spans="2:11" ht="15" customHeight="1" x14ac:dyDescent="0.25">
      <c r="B4" s="1"/>
      <c r="C4" s="100" t="s">
        <v>1</v>
      </c>
      <c r="D4" s="102" t="s">
        <v>2</v>
      </c>
      <c r="E4" s="103"/>
      <c r="F4" s="103"/>
      <c r="G4" s="106">
        <v>31</v>
      </c>
      <c r="H4" s="1"/>
    </row>
    <row r="5" spans="2:11" ht="15.75" customHeight="1" thickBot="1" x14ac:dyDescent="0.3">
      <c r="B5" s="1"/>
      <c r="C5" s="101"/>
      <c r="D5" s="104"/>
      <c r="E5" s="105"/>
      <c r="F5" s="105"/>
      <c r="G5" s="107"/>
      <c r="H5" s="1"/>
    </row>
    <row r="6" spans="2:11" ht="15" customHeight="1" x14ac:dyDescent="0.25">
      <c r="B6" s="1"/>
      <c r="C6" s="108" t="s">
        <v>116</v>
      </c>
      <c r="D6" s="110" t="s">
        <v>4</v>
      </c>
      <c r="E6" s="111"/>
      <c r="F6" s="111"/>
      <c r="G6" s="112"/>
      <c r="H6" s="1"/>
      <c r="J6" t="s">
        <v>0</v>
      </c>
    </row>
    <row r="7" spans="2:11" ht="15.75" customHeight="1" thickBot="1" x14ac:dyDescent="0.3">
      <c r="B7" s="1"/>
      <c r="C7" s="109"/>
      <c r="D7" s="113"/>
      <c r="E7" s="114"/>
      <c r="F7" s="114"/>
      <c r="G7" s="115"/>
      <c r="H7" s="1"/>
      <c r="J7" s="67">
        <v>2</v>
      </c>
    </row>
    <row r="8" spans="2:11" ht="15" customHeight="1" x14ac:dyDescent="0.25">
      <c r="B8" s="1"/>
      <c r="C8" s="94" t="s">
        <v>7</v>
      </c>
      <c r="D8" s="95"/>
      <c r="E8" s="94" t="s">
        <v>8</v>
      </c>
      <c r="F8" s="98"/>
      <c r="G8" s="95"/>
      <c r="H8" s="1"/>
      <c r="J8" t="s">
        <v>3</v>
      </c>
      <c r="K8" s="1">
        <v>3408</v>
      </c>
    </row>
    <row r="9" spans="2:11" ht="15.75" customHeight="1" thickBot="1" x14ac:dyDescent="0.3">
      <c r="B9" s="1"/>
      <c r="C9" s="96"/>
      <c r="D9" s="97"/>
      <c r="E9" s="96"/>
      <c r="F9" s="99"/>
      <c r="G9" s="97"/>
      <c r="H9" s="1"/>
      <c r="K9" t="s">
        <v>5</v>
      </c>
    </row>
    <row r="10" spans="2:11" ht="19.5" thickBot="1" x14ac:dyDescent="0.3">
      <c r="B10" s="1"/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1"/>
      <c r="K10" t="s">
        <v>6</v>
      </c>
    </row>
    <row r="11" spans="2:11" ht="18.75" x14ac:dyDescent="0.25">
      <c r="B11" s="1"/>
      <c r="C11" s="5">
        <v>1</v>
      </c>
      <c r="D11" s="5" t="s">
        <v>114</v>
      </c>
      <c r="E11" s="6">
        <v>7</v>
      </c>
      <c r="F11" s="5">
        <v>4.5999999999999996</v>
      </c>
      <c r="G11" s="5">
        <f>E11*F11</f>
        <v>32.199999999999996</v>
      </c>
      <c r="H11" s="1"/>
    </row>
    <row r="12" spans="2:11" ht="18.75" x14ac:dyDescent="0.25">
      <c r="B12" s="1"/>
      <c r="C12" s="5">
        <v>2</v>
      </c>
      <c r="D12" s="5" t="s">
        <v>16</v>
      </c>
      <c r="E12" s="6">
        <v>10</v>
      </c>
      <c r="F12" s="5">
        <v>4.5999999999999996</v>
      </c>
      <c r="G12" s="5">
        <f>E12*F12</f>
        <v>46</v>
      </c>
      <c r="H12" s="1"/>
    </row>
    <row r="13" spans="2:11" ht="18.75" x14ac:dyDescent="0.25">
      <c r="B13" s="1"/>
      <c r="C13" s="5">
        <v>3</v>
      </c>
      <c r="D13" s="5" t="s">
        <v>69</v>
      </c>
      <c r="E13" s="6">
        <v>5</v>
      </c>
      <c r="F13" s="5"/>
      <c r="G13" s="5">
        <v>65.099999999999994</v>
      </c>
      <c r="H13" s="1"/>
    </row>
    <row r="14" spans="2:11" ht="18.75" x14ac:dyDescent="0.25">
      <c r="B14" s="1"/>
      <c r="C14" s="5">
        <v>4</v>
      </c>
      <c r="D14" s="5" t="s">
        <v>40</v>
      </c>
      <c r="E14" s="6">
        <v>4</v>
      </c>
      <c r="F14" s="5">
        <v>5</v>
      </c>
      <c r="G14" s="5">
        <f t="shared" ref="G14:G18" si="0">E14*F14</f>
        <v>20</v>
      </c>
      <c r="H14" s="1"/>
    </row>
    <row r="15" spans="2:11" ht="18.75" x14ac:dyDescent="0.25">
      <c r="B15" s="1"/>
      <c r="C15" s="5">
        <v>5</v>
      </c>
      <c r="D15" s="5" t="s">
        <v>21</v>
      </c>
      <c r="E15" s="6">
        <v>80</v>
      </c>
      <c r="F15" s="5">
        <v>5</v>
      </c>
      <c r="G15" s="5">
        <f t="shared" si="0"/>
        <v>400</v>
      </c>
      <c r="H15" s="1"/>
    </row>
    <row r="16" spans="2:11" ht="18.75" x14ac:dyDescent="0.25">
      <c r="B16" s="1"/>
      <c r="C16" s="5">
        <v>6</v>
      </c>
      <c r="D16" s="5" t="s">
        <v>41</v>
      </c>
      <c r="E16" s="6">
        <v>5</v>
      </c>
      <c r="F16" s="5">
        <v>4.5999999999999996</v>
      </c>
      <c r="G16" s="5">
        <f t="shared" si="0"/>
        <v>23</v>
      </c>
      <c r="H16" s="1"/>
      <c r="I16">
        <v>14.3</v>
      </c>
    </row>
    <row r="17" spans="2:13" ht="18.75" x14ac:dyDescent="0.25">
      <c r="B17" s="1"/>
      <c r="C17" s="5">
        <v>7</v>
      </c>
      <c r="D17" s="5" t="s">
        <v>119</v>
      </c>
      <c r="E17" s="6">
        <v>4</v>
      </c>
      <c r="F17" s="5">
        <v>5</v>
      </c>
      <c r="G17" s="5">
        <f t="shared" si="0"/>
        <v>20</v>
      </c>
      <c r="H17" s="1"/>
    </row>
    <row r="18" spans="2:13" ht="19.5" thickBot="1" x14ac:dyDescent="0.3">
      <c r="B18" s="1"/>
      <c r="C18" s="5">
        <v>8</v>
      </c>
      <c r="D18" s="5" t="s">
        <v>23</v>
      </c>
      <c r="E18" s="6">
        <v>50</v>
      </c>
      <c r="F18" s="5">
        <v>5</v>
      </c>
      <c r="G18" s="5">
        <f t="shared" si="0"/>
        <v>250</v>
      </c>
      <c r="H18" s="1"/>
    </row>
    <row r="19" spans="2:13" ht="19.5" customHeight="1" thickBot="1" x14ac:dyDescent="0.3">
      <c r="B19" s="1"/>
      <c r="C19" s="83" t="s">
        <v>24</v>
      </c>
      <c r="D19" s="84"/>
      <c r="E19" s="8">
        <f>SUM(E11:E18)</f>
        <v>165</v>
      </c>
      <c r="F19" s="9"/>
      <c r="G19" s="10">
        <f>SUM(G11:G18)</f>
        <v>856.3</v>
      </c>
      <c r="L19">
        <v>10</v>
      </c>
    </row>
    <row r="20" spans="2:13" ht="21.75" thickBot="1" x14ac:dyDescent="0.3">
      <c r="B20" s="1"/>
      <c r="C20" s="85" t="s">
        <v>25</v>
      </c>
      <c r="D20" s="86"/>
      <c r="E20" s="86"/>
      <c r="F20" s="87"/>
      <c r="G20" s="11">
        <v>62</v>
      </c>
    </row>
    <row r="21" spans="2:13" ht="24" thickBot="1" x14ac:dyDescent="0.3">
      <c r="B21" s="1"/>
      <c r="C21" s="85" t="s">
        <v>24</v>
      </c>
      <c r="D21" s="86"/>
      <c r="E21" s="86"/>
      <c r="F21" s="87"/>
      <c r="G21" s="39">
        <f>G19*G20</f>
        <v>53090.6</v>
      </c>
      <c r="J21" s="60"/>
      <c r="L21">
        <f>66-2</f>
        <v>64</v>
      </c>
      <c r="M21">
        <f>L21*60</f>
        <v>3840</v>
      </c>
    </row>
    <row r="22" spans="2:13" ht="21.75" thickBot="1" x14ac:dyDescent="0.3">
      <c r="C22" s="63" t="s">
        <v>117</v>
      </c>
      <c r="D22" s="151" t="s">
        <v>118</v>
      </c>
      <c r="E22" s="151"/>
      <c r="F22" s="152"/>
      <c r="G22" s="49">
        <v>255675</v>
      </c>
      <c r="M22">
        <f>75*60</f>
        <v>4500</v>
      </c>
    </row>
    <row r="23" spans="2:13" ht="21.75" thickBot="1" x14ac:dyDescent="0.3">
      <c r="C23" s="85" t="s">
        <v>26</v>
      </c>
      <c r="D23" s="86"/>
      <c r="E23" s="86"/>
      <c r="F23" s="87"/>
      <c r="G23" s="40">
        <f>G21+G22</f>
        <v>308765.59999999998</v>
      </c>
      <c r="M23">
        <f>M21-M22</f>
        <v>-660</v>
      </c>
    </row>
  </sheetData>
  <mergeCells count="12">
    <mergeCell ref="C19:D19"/>
    <mergeCell ref="C20:F20"/>
    <mergeCell ref="C21:F21"/>
    <mergeCell ref="D22:F22"/>
    <mergeCell ref="C23:F23"/>
    <mergeCell ref="C8:D9"/>
    <mergeCell ref="E8:G9"/>
    <mergeCell ref="C4:C5"/>
    <mergeCell ref="D4:F5"/>
    <mergeCell ref="G4:G5"/>
    <mergeCell ref="C6:C7"/>
    <mergeCell ref="D6:G7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FA94-8055-4C6E-A71A-A415436A7428}">
  <dimension ref="B3:M24"/>
  <sheetViews>
    <sheetView topLeftCell="A4" zoomScaleNormal="100" workbookViewId="0">
      <selection activeCell="G22" sqref="G22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11.85546875" customWidth="1"/>
    <col min="9" max="9" width="17.140625" customWidth="1"/>
    <col min="10" max="10" width="19" customWidth="1"/>
    <col min="11" max="11" width="7.42578125" bestFit="1" customWidth="1"/>
    <col min="12" max="12" width="17.85546875" bestFit="1" customWidth="1"/>
  </cols>
  <sheetData>
    <row r="3" spans="2:11" ht="15.75" thickBot="1" x14ac:dyDescent="0.3">
      <c r="B3" s="1"/>
      <c r="C3" s="1"/>
      <c r="D3" s="1"/>
      <c r="E3" s="1"/>
      <c r="F3" s="1"/>
      <c r="G3" s="1"/>
      <c r="H3" s="1"/>
    </row>
    <row r="4" spans="2:11" ht="15" customHeight="1" x14ac:dyDescent="0.25">
      <c r="B4" s="1"/>
      <c r="C4" s="100" t="s">
        <v>1</v>
      </c>
      <c r="D4" s="102" t="s">
        <v>2</v>
      </c>
      <c r="E4" s="103"/>
      <c r="F4" s="103"/>
      <c r="G4" s="106">
        <v>32</v>
      </c>
      <c r="H4" s="1"/>
    </row>
    <row r="5" spans="2:11" ht="15.75" customHeight="1" thickBot="1" x14ac:dyDescent="0.3">
      <c r="B5" s="1"/>
      <c r="C5" s="101"/>
      <c r="D5" s="104"/>
      <c r="E5" s="105"/>
      <c r="F5" s="105"/>
      <c r="G5" s="107"/>
      <c r="H5" s="1"/>
    </row>
    <row r="6" spans="2:11" ht="15" customHeight="1" x14ac:dyDescent="0.25">
      <c r="B6" s="1"/>
      <c r="C6" s="108" t="s">
        <v>120</v>
      </c>
      <c r="D6" s="110" t="s">
        <v>4</v>
      </c>
      <c r="E6" s="111"/>
      <c r="F6" s="111"/>
      <c r="G6" s="112"/>
      <c r="H6" s="1"/>
      <c r="J6" t="s">
        <v>0</v>
      </c>
    </row>
    <row r="7" spans="2:11" ht="15.75" customHeight="1" thickBot="1" x14ac:dyDescent="0.3">
      <c r="B7" s="1"/>
      <c r="C7" s="109"/>
      <c r="D7" s="113"/>
      <c r="E7" s="114"/>
      <c r="F7" s="114"/>
      <c r="G7" s="115"/>
      <c r="H7" s="1"/>
      <c r="J7" s="68">
        <v>2</v>
      </c>
    </row>
    <row r="8" spans="2:11" ht="15" customHeight="1" x14ac:dyDescent="0.25">
      <c r="B8" s="1"/>
      <c r="C8" s="94" t="s">
        <v>7</v>
      </c>
      <c r="D8" s="95"/>
      <c r="E8" s="94" t="s">
        <v>8</v>
      </c>
      <c r="F8" s="98"/>
      <c r="G8" s="95"/>
      <c r="H8" s="1"/>
      <c r="J8" t="s">
        <v>3</v>
      </c>
      <c r="K8" s="1">
        <v>3408</v>
      </c>
    </row>
    <row r="9" spans="2:11" ht="15.75" customHeight="1" thickBot="1" x14ac:dyDescent="0.3">
      <c r="B9" s="1"/>
      <c r="C9" s="96"/>
      <c r="D9" s="97"/>
      <c r="E9" s="96"/>
      <c r="F9" s="99"/>
      <c r="G9" s="97"/>
      <c r="H9" s="1"/>
      <c r="K9" t="s">
        <v>5</v>
      </c>
    </row>
    <row r="10" spans="2:11" ht="19.5" thickBot="1" x14ac:dyDescent="0.3">
      <c r="B10" s="1"/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1"/>
      <c r="K10" t="s">
        <v>6</v>
      </c>
    </row>
    <row r="11" spans="2:11" ht="18.75" x14ac:dyDescent="0.25">
      <c r="B11" s="1"/>
      <c r="C11" s="5">
        <v>1</v>
      </c>
      <c r="D11" s="5" t="s">
        <v>123</v>
      </c>
      <c r="E11" s="6">
        <v>1</v>
      </c>
      <c r="F11" s="5">
        <v>6.7</v>
      </c>
      <c r="G11" s="5">
        <f>E11*F11</f>
        <v>6.7</v>
      </c>
      <c r="H11" s="1"/>
    </row>
    <row r="12" spans="2:11" ht="18.75" x14ac:dyDescent="0.25">
      <c r="B12" s="1"/>
      <c r="C12" s="5">
        <v>2</v>
      </c>
      <c r="D12" s="5" t="s">
        <v>40</v>
      </c>
      <c r="E12" s="6">
        <v>4</v>
      </c>
      <c r="F12" s="5">
        <v>5</v>
      </c>
      <c r="G12" s="5">
        <f>E12*F12</f>
        <v>20</v>
      </c>
      <c r="H12" s="1"/>
    </row>
    <row r="13" spans="2:11" ht="18.75" x14ac:dyDescent="0.25">
      <c r="B13" s="1"/>
      <c r="C13" s="5">
        <v>3</v>
      </c>
      <c r="D13" s="5" t="s">
        <v>17</v>
      </c>
      <c r="E13" s="6">
        <v>25</v>
      </c>
      <c r="F13" s="5">
        <v>7.5</v>
      </c>
      <c r="G13" s="5">
        <f>E13*F13</f>
        <v>187.5</v>
      </c>
      <c r="H13" s="1"/>
    </row>
    <row r="14" spans="2:11" ht="18.75" x14ac:dyDescent="0.25">
      <c r="B14" s="1"/>
      <c r="C14" s="5">
        <v>4</v>
      </c>
      <c r="D14" s="5" t="s">
        <v>21</v>
      </c>
      <c r="E14" s="6">
        <v>90</v>
      </c>
      <c r="F14" s="5">
        <v>5</v>
      </c>
      <c r="G14" s="5">
        <f t="shared" ref="G14:G17" si="0">E14*F14</f>
        <v>450</v>
      </c>
      <c r="H14" s="1"/>
    </row>
    <row r="15" spans="2:11" ht="18.75" x14ac:dyDescent="0.25">
      <c r="B15" s="1"/>
      <c r="C15" s="5">
        <v>5</v>
      </c>
      <c r="D15" s="5" t="s">
        <v>124</v>
      </c>
      <c r="E15" s="6">
        <v>5</v>
      </c>
      <c r="F15" s="5">
        <v>4.5999999999999996</v>
      </c>
      <c r="G15" s="5">
        <f t="shared" si="0"/>
        <v>23</v>
      </c>
      <c r="H15" s="1"/>
    </row>
    <row r="16" spans="2:11" ht="18.75" x14ac:dyDescent="0.25">
      <c r="B16" s="1"/>
      <c r="C16" s="5">
        <v>6</v>
      </c>
      <c r="D16" s="5" t="s">
        <v>31</v>
      </c>
      <c r="E16" s="6">
        <v>10</v>
      </c>
      <c r="F16" s="5">
        <v>4.5999999999999996</v>
      </c>
      <c r="G16" s="5">
        <f t="shared" si="0"/>
        <v>46</v>
      </c>
      <c r="H16" s="1"/>
      <c r="I16">
        <v>14.3</v>
      </c>
    </row>
    <row r="17" spans="2:13" ht="19.5" thickBot="1" x14ac:dyDescent="0.3">
      <c r="B17" s="1"/>
      <c r="C17" s="5">
        <v>7</v>
      </c>
      <c r="D17" s="5" t="s">
        <v>23</v>
      </c>
      <c r="E17" s="6">
        <v>40</v>
      </c>
      <c r="F17" s="5">
        <v>5</v>
      </c>
      <c r="G17" s="5">
        <f t="shared" si="0"/>
        <v>200</v>
      </c>
      <c r="H17" s="1"/>
    </row>
    <row r="18" spans="2:13" ht="19.5" customHeight="1" thickBot="1" x14ac:dyDescent="0.3">
      <c r="B18" s="1"/>
      <c r="C18" s="83" t="s">
        <v>24</v>
      </c>
      <c r="D18" s="84"/>
      <c r="E18" s="8">
        <f>SUM(E11:E17)</f>
        <v>175</v>
      </c>
      <c r="F18" s="9"/>
      <c r="G18" s="10">
        <f>SUM(G11:G17)</f>
        <v>933.2</v>
      </c>
      <c r="L18">
        <v>10</v>
      </c>
    </row>
    <row r="19" spans="2:13" ht="21.75" thickBot="1" x14ac:dyDescent="0.3">
      <c r="B19" s="1"/>
      <c r="C19" s="85" t="s">
        <v>25</v>
      </c>
      <c r="D19" s="86"/>
      <c r="E19" s="86"/>
      <c r="F19" s="87"/>
      <c r="G19" s="11">
        <v>62</v>
      </c>
    </row>
    <row r="20" spans="2:13" ht="24" thickBot="1" x14ac:dyDescent="0.3">
      <c r="B20" s="1"/>
      <c r="C20" s="85" t="s">
        <v>24</v>
      </c>
      <c r="D20" s="86"/>
      <c r="E20" s="86"/>
      <c r="F20" s="87"/>
      <c r="G20" s="39">
        <f>G18*G19</f>
        <v>57858.400000000001</v>
      </c>
      <c r="J20" s="60"/>
      <c r="L20">
        <f>66-2</f>
        <v>64</v>
      </c>
      <c r="M20">
        <f>L20*60</f>
        <v>3840</v>
      </c>
    </row>
    <row r="21" spans="2:13" ht="21.75" thickBot="1" x14ac:dyDescent="0.3">
      <c r="C21" s="63" t="s">
        <v>121</v>
      </c>
      <c r="D21" s="151" t="s">
        <v>122</v>
      </c>
      <c r="E21" s="151"/>
      <c r="F21" s="152"/>
      <c r="G21" s="49">
        <v>308765.59999999998</v>
      </c>
      <c r="M21">
        <f>75*60</f>
        <v>4500</v>
      </c>
    </row>
    <row r="22" spans="2:13" ht="21.75" thickBot="1" x14ac:dyDescent="0.3">
      <c r="C22" s="85" t="s">
        <v>26</v>
      </c>
      <c r="D22" s="86"/>
      <c r="E22" s="86"/>
      <c r="F22" s="87"/>
      <c r="G22" s="40">
        <f>G20+G21</f>
        <v>366624</v>
      </c>
      <c r="M22">
        <f>M20-M21</f>
        <v>-660</v>
      </c>
    </row>
    <row r="23" spans="2:13" ht="21.75" thickBot="1" x14ac:dyDescent="0.3">
      <c r="C23" s="150" t="s">
        <v>125</v>
      </c>
      <c r="D23" s="151"/>
      <c r="E23" s="151"/>
      <c r="F23" s="151"/>
      <c r="G23" s="52">
        <v>65000</v>
      </c>
    </row>
    <row r="24" spans="2:13" ht="21.75" thickBot="1" x14ac:dyDescent="0.3">
      <c r="C24" s="85" t="s">
        <v>78</v>
      </c>
      <c r="D24" s="86"/>
      <c r="E24" s="86"/>
      <c r="F24" s="86"/>
      <c r="G24" s="40">
        <f>G22-G23</f>
        <v>301624</v>
      </c>
    </row>
  </sheetData>
  <mergeCells count="14">
    <mergeCell ref="C8:D9"/>
    <mergeCell ref="E8:G9"/>
    <mergeCell ref="C4:C5"/>
    <mergeCell ref="D4:F5"/>
    <mergeCell ref="G4:G5"/>
    <mergeCell ref="C6:C7"/>
    <mergeCell ref="D6:G7"/>
    <mergeCell ref="C24:F24"/>
    <mergeCell ref="C18:D18"/>
    <mergeCell ref="C19:F19"/>
    <mergeCell ref="C20:F20"/>
    <mergeCell ref="D21:F21"/>
    <mergeCell ref="C22:F22"/>
    <mergeCell ref="C23:F2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27C2F-94E9-4A9A-B99E-C53491379758}">
  <dimension ref="A3:N28"/>
  <sheetViews>
    <sheetView workbookViewId="0">
      <selection activeCell="I14" sqref="I14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9.85546875" customWidth="1"/>
    <col min="9" max="9" width="17.5703125" customWidth="1"/>
    <col min="10" max="10" width="13.140625" bestFit="1" customWidth="1"/>
    <col min="12" max="12" width="18.140625" customWidth="1"/>
    <col min="13" max="13" width="11.28515625" customWidth="1"/>
  </cols>
  <sheetData>
    <row r="3" spans="1:1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</row>
    <row r="4" spans="1:14" ht="15" customHeight="1" x14ac:dyDescent="0.25">
      <c r="B4" s="1"/>
      <c r="C4" s="100" t="s">
        <v>1</v>
      </c>
      <c r="D4" s="102" t="s">
        <v>2</v>
      </c>
      <c r="E4" s="103"/>
      <c r="F4" s="103"/>
      <c r="G4" s="106">
        <v>15</v>
      </c>
      <c r="H4" s="1"/>
    </row>
    <row r="5" spans="1:14" ht="15.75" customHeight="1" thickBot="1" x14ac:dyDescent="0.3">
      <c r="B5" s="1"/>
      <c r="C5" s="101"/>
      <c r="D5" s="104"/>
      <c r="E5" s="105"/>
      <c r="F5" s="105"/>
      <c r="G5" s="107"/>
      <c r="H5" s="1"/>
      <c r="L5" t="s">
        <v>0</v>
      </c>
    </row>
    <row r="6" spans="1:14" ht="15" customHeight="1" x14ac:dyDescent="0.25">
      <c r="B6" s="1"/>
      <c r="C6" s="108" t="s">
        <v>36</v>
      </c>
      <c r="D6" s="110" t="s">
        <v>4</v>
      </c>
      <c r="E6" s="111"/>
      <c r="F6" s="111"/>
      <c r="G6" s="112"/>
      <c r="H6" s="1"/>
      <c r="L6" s="2">
        <v>2</v>
      </c>
    </row>
    <row r="7" spans="1:14" ht="15.75" customHeight="1" thickBot="1" x14ac:dyDescent="0.3">
      <c r="A7" s="15"/>
      <c r="B7" s="1"/>
      <c r="C7" s="109"/>
      <c r="D7" s="113"/>
      <c r="E7" s="114"/>
      <c r="F7" s="114"/>
      <c r="G7" s="115"/>
      <c r="H7" s="1"/>
      <c r="L7" t="s">
        <v>3</v>
      </c>
      <c r="M7" s="1">
        <v>3408</v>
      </c>
    </row>
    <row r="8" spans="1:14" ht="15" customHeight="1" x14ac:dyDescent="0.25">
      <c r="B8" s="1"/>
      <c r="C8" s="94" t="s">
        <v>7</v>
      </c>
      <c r="D8" s="95"/>
      <c r="E8" s="94" t="s">
        <v>8</v>
      </c>
      <c r="F8" s="98"/>
      <c r="G8" s="95"/>
      <c r="H8" s="1"/>
      <c r="M8" t="s">
        <v>5</v>
      </c>
    </row>
    <row r="9" spans="1:14" ht="15.75" customHeight="1" thickBot="1" x14ac:dyDescent="0.3">
      <c r="B9" s="1"/>
      <c r="C9" s="96"/>
      <c r="D9" s="97"/>
      <c r="E9" s="96"/>
      <c r="F9" s="99"/>
      <c r="G9" s="97"/>
      <c r="H9" s="1"/>
      <c r="K9" s="16"/>
      <c r="M9" t="s">
        <v>6</v>
      </c>
      <c r="N9" s="16"/>
    </row>
    <row r="10" spans="1:14" ht="19.5" thickBot="1" x14ac:dyDescent="0.3">
      <c r="B10" s="1"/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1"/>
      <c r="I10" s="17"/>
      <c r="J10" s="18"/>
      <c r="K10" s="16"/>
      <c r="L10" s="16"/>
      <c r="M10" s="18"/>
      <c r="N10" s="16"/>
    </row>
    <row r="11" spans="1:14" ht="18.75" x14ac:dyDescent="0.25">
      <c r="B11" s="1"/>
      <c r="C11" s="5">
        <v>1</v>
      </c>
      <c r="D11" s="6" t="s">
        <v>29</v>
      </c>
      <c r="E11" s="6">
        <v>10</v>
      </c>
      <c r="F11" s="5">
        <v>4.5999999999999996</v>
      </c>
      <c r="G11" s="5">
        <f>E11*F11</f>
        <v>46</v>
      </c>
      <c r="H11" s="1"/>
      <c r="I11" s="16"/>
      <c r="J11" s="19"/>
      <c r="K11" s="16"/>
      <c r="L11" s="16"/>
      <c r="M11" s="19"/>
      <c r="N11" s="16"/>
    </row>
    <row r="12" spans="1:14" ht="18.75" x14ac:dyDescent="0.25">
      <c r="B12" s="1"/>
      <c r="C12" s="5">
        <v>2</v>
      </c>
      <c r="D12" s="6" t="s">
        <v>16</v>
      </c>
      <c r="E12" s="6">
        <v>13</v>
      </c>
      <c r="F12" s="5">
        <v>4.5999999999999996</v>
      </c>
      <c r="G12" s="5">
        <f>E12*F12</f>
        <v>59.8</v>
      </c>
      <c r="H12" s="1"/>
      <c r="I12" s="18"/>
      <c r="J12" s="18"/>
      <c r="K12" s="16"/>
      <c r="L12" s="18"/>
      <c r="M12" s="18"/>
      <c r="N12" s="16"/>
    </row>
    <row r="13" spans="1:14" ht="18.75" x14ac:dyDescent="0.25">
      <c r="B13" s="1"/>
      <c r="C13" s="5">
        <v>3</v>
      </c>
      <c r="D13" s="6" t="s">
        <v>34</v>
      </c>
      <c r="E13" s="6">
        <v>2</v>
      </c>
      <c r="F13" s="5"/>
      <c r="G13" s="5">
        <v>28.2</v>
      </c>
      <c r="H13" s="1"/>
      <c r="I13" s="20"/>
      <c r="J13" s="18"/>
      <c r="K13" s="16"/>
      <c r="L13" s="20"/>
      <c r="M13" s="18"/>
      <c r="N13" s="16"/>
    </row>
    <row r="14" spans="1:14" ht="18.75" x14ac:dyDescent="0.25">
      <c r="B14" s="1"/>
      <c r="C14" s="5">
        <v>4</v>
      </c>
      <c r="D14" s="6" t="s">
        <v>17</v>
      </c>
      <c r="E14" s="6">
        <v>52</v>
      </c>
      <c r="F14" s="5">
        <v>7.5</v>
      </c>
      <c r="G14" s="5">
        <f>E14*F14</f>
        <v>390</v>
      </c>
      <c r="H14" s="1"/>
      <c r="I14" s="16"/>
      <c r="J14" s="16"/>
      <c r="K14" s="16"/>
      <c r="L14" s="16"/>
      <c r="M14" s="16"/>
      <c r="N14" s="16"/>
    </row>
    <row r="15" spans="1:14" ht="18.75" x14ac:dyDescent="0.25">
      <c r="B15" s="1"/>
      <c r="C15" s="5">
        <v>5</v>
      </c>
      <c r="D15" s="6" t="s">
        <v>21</v>
      </c>
      <c r="E15" s="6">
        <v>58</v>
      </c>
      <c r="F15" s="5">
        <v>5</v>
      </c>
      <c r="G15" s="5">
        <f>E15*F15</f>
        <v>290</v>
      </c>
      <c r="H15" s="1"/>
      <c r="I15" s="16"/>
      <c r="J15" s="16"/>
      <c r="K15" s="16"/>
      <c r="L15" s="16"/>
      <c r="M15" s="16"/>
      <c r="N15" s="16"/>
    </row>
    <row r="16" spans="1:14" ht="18.75" x14ac:dyDescent="0.25">
      <c r="B16" s="1"/>
      <c r="C16" s="5">
        <v>6</v>
      </c>
      <c r="D16" s="6" t="s">
        <v>35</v>
      </c>
      <c r="E16" s="6">
        <v>3</v>
      </c>
      <c r="F16" s="5">
        <v>5</v>
      </c>
      <c r="G16" s="5">
        <f>E16*F16</f>
        <v>15</v>
      </c>
      <c r="H16" s="1"/>
    </row>
    <row r="17" spans="2:12" ht="19.5" thickBot="1" x14ac:dyDescent="0.3">
      <c r="B17" s="1"/>
      <c r="C17" s="5">
        <v>7</v>
      </c>
      <c r="D17" s="6" t="s">
        <v>23</v>
      </c>
      <c r="E17" s="6">
        <v>35</v>
      </c>
      <c r="F17" s="5">
        <v>5</v>
      </c>
      <c r="G17" s="5">
        <f>E17*F17</f>
        <v>175</v>
      </c>
      <c r="H17" s="1"/>
    </row>
    <row r="18" spans="2:12" ht="19.5" customHeight="1" thickBot="1" x14ac:dyDescent="0.3">
      <c r="B18" s="1"/>
      <c r="C18" s="83" t="s">
        <v>24</v>
      </c>
      <c r="D18" s="84"/>
      <c r="E18" s="8">
        <f>SUM(E11:E17)</f>
        <v>173</v>
      </c>
      <c r="F18" s="9"/>
      <c r="G18" s="10">
        <f>SUM(G11:G17)</f>
        <v>1004</v>
      </c>
      <c r="H18" s="1"/>
    </row>
    <row r="19" spans="2:12" ht="21.75" thickBot="1" x14ac:dyDescent="0.3">
      <c r="B19" s="1"/>
      <c r="C19" s="85" t="s">
        <v>25</v>
      </c>
      <c r="D19" s="86"/>
      <c r="E19" s="86"/>
      <c r="F19" s="87"/>
      <c r="G19" s="11">
        <v>65</v>
      </c>
      <c r="H19" s="1"/>
    </row>
    <row r="20" spans="2:12" ht="21.75" thickBot="1" x14ac:dyDescent="0.3">
      <c r="B20" s="1"/>
      <c r="C20" s="85" t="s">
        <v>24</v>
      </c>
      <c r="D20" s="86"/>
      <c r="E20" s="86"/>
      <c r="F20" s="87"/>
      <c r="G20" s="12">
        <f>G18*G19</f>
        <v>65260</v>
      </c>
      <c r="H20" s="1"/>
      <c r="I20" s="27"/>
    </row>
    <row r="21" spans="2:12" ht="21" customHeight="1" thickBot="1" x14ac:dyDescent="0.3">
      <c r="C21" s="91" t="s">
        <v>38</v>
      </c>
      <c r="D21" s="92"/>
      <c r="E21" s="92"/>
      <c r="F21" s="93"/>
      <c r="G21" s="13">
        <v>18893</v>
      </c>
    </row>
    <row r="22" spans="2:12" ht="20.25" customHeight="1" thickBot="1" x14ac:dyDescent="0.3">
      <c r="C22" s="116" t="s">
        <v>26</v>
      </c>
      <c r="D22" s="117"/>
      <c r="E22" s="117"/>
      <c r="F22" s="118"/>
      <c r="G22" s="21">
        <f>G20-G21</f>
        <v>46367</v>
      </c>
    </row>
    <row r="23" spans="2:12" ht="21" customHeight="1" thickBot="1" x14ac:dyDescent="0.3">
      <c r="C23" s="88" t="s">
        <v>54</v>
      </c>
      <c r="D23" s="89"/>
      <c r="E23" s="89"/>
      <c r="F23" s="90"/>
      <c r="G23" s="13">
        <v>50000</v>
      </c>
    </row>
    <row r="24" spans="2:12" ht="21" customHeight="1" thickBot="1" x14ac:dyDescent="0.3">
      <c r="C24" s="91" t="s">
        <v>26</v>
      </c>
      <c r="D24" s="92"/>
      <c r="E24" s="92"/>
      <c r="F24" s="93"/>
      <c r="G24" s="14">
        <f>G22-G23</f>
        <v>-3633</v>
      </c>
      <c r="L24" s="1"/>
    </row>
    <row r="26" spans="2:12" ht="15" customHeight="1" x14ac:dyDescent="0.25">
      <c r="C26" s="78" t="s">
        <v>33</v>
      </c>
      <c r="D26" s="78"/>
      <c r="E26" s="78"/>
      <c r="F26" s="78"/>
      <c r="G26" s="78"/>
    </row>
    <row r="27" spans="2:12" ht="15" customHeight="1" x14ac:dyDescent="0.25">
      <c r="C27" s="78"/>
      <c r="D27" s="78"/>
      <c r="E27" s="78"/>
      <c r="F27" s="78"/>
      <c r="G27" s="78"/>
    </row>
    <row r="28" spans="2:12" ht="15" customHeight="1" x14ac:dyDescent="0.25"/>
  </sheetData>
  <sortState xmlns:xlrd2="http://schemas.microsoft.com/office/spreadsheetml/2017/richdata2" ref="D11:G17">
    <sortCondition ref="D11:D17"/>
  </sortState>
  <mergeCells count="15">
    <mergeCell ref="C24:F24"/>
    <mergeCell ref="C26:G27"/>
    <mergeCell ref="C20:F20"/>
    <mergeCell ref="C18:D18"/>
    <mergeCell ref="C19:F19"/>
    <mergeCell ref="C4:C5"/>
    <mergeCell ref="D4:F5"/>
    <mergeCell ref="G4:G5"/>
    <mergeCell ref="C6:C7"/>
    <mergeCell ref="D6:G7"/>
    <mergeCell ref="C8:D9"/>
    <mergeCell ref="E8:G9"/>
    <mergeCell ref="C21:F21"/>
    <mergeCell ref="C22:F22"/>
    <mergeCell ref="C23:F23"/>
  </mergeCell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3B11-07A1-4742-8433-EC4167159E59}">
  <dimension ref="B3:M25"/>
  <sheetViews>
    <sheetView topLeftCell="A4" zoomScaleNormal="100" workbookViewId="0">
      <selection activeCell="G25" sqref="G25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7.140625" customWidth="1"/>
    <col min="10" max="10" width="19" customWidth="1"/>
    <col min="11" max="11" width="7.42578125" bestFit="1" customWidth="1"/>
    <col min="12" max="12" width="17.85546875" bestFit="1" customWidth="1"/>
  </cols>
  <sheetData>
    <row r="3" spans="2:11" ht="15.75" thickBot="1" x14ac:dyDescent="0.3">
      <c r="B3" s="1"/>
      <c r="C3" s="1"/>
      <c r="D3" s="1"/>
      <c r="E3" s="1"/>
      <c r="F3" s="1"/>
      <c r="G3" s="1"/>
      <c r="H3" s="1"/>
    </row>
    <row r="4" spans="2:11" ht="15" customHeight="1" x14ac:dyDescent="0.25">
      <c r="B4" s="1"/>
      <c r="C4" s="100" t="s">
        <v>1</v>
      </c>
      <c r="D4" s="102" t="s">
        <v>2</v>
      </c>
      <c r="E4" s="103"/>
      <c r="F4" s="103"/>
      <c r="G4" s="106">
        <v>33</v>
      </c>
      <c r="H4" s="1"/>
    </row>
    <row r="5" spans="2:11" ht="15.75" customHeight="1" thickBot="1" x14ac:dyDescent="0.3">
      <c r="B5" s="1"/>
      <c r="C5" s="101"/>
      <c r="D5" s="104"/>
      <c r="E5" s="105"/>
      <c r="F5" s="105"/>
      <c r="G5" s="107"/>
      <c r="H5" s="1"/>
    </row>
    <row r="6" spans="2:11" ht="15" customHeight="1" x14ac:dyDescent="0.25">
      <c r="B6" s="1"/>
      <c r="C6" s="108" t="s">
        <v>126</v>
      </c>
      <c r="D6" s="110" t="s">
        <v>4</v>
      </c>
      <c r="E6" s="111"/>
      <c r="F6" s="111"/>
      <c r="G6" s="112"/>
      <c r="H6" s="1"/>
      <c r="J6" t="s">
        <v>0</v>
      </c>
    </row>
    <row r="7" spans="2:11" ht="15.75" customHeight="1" thickBot="1" x14ac:dyDescent="0.3">
      <c r="B7" s="1"/>
      <c r="C7" s="109"/>
      <c r="D7" s="113"/>
      <c r="E7" s="114"/>
      <c r="F7" s="114"/>
      <c r="G7" s="115"/>
      <c r="H7" s="1"/>
      <c r="J7" s="70">
        <v>2</v>
      </c>
    </row>
    <row r="8" spans="2:11" ht="15" customHeight="1" x14ac:dyDescent="0.25">
      <c r="B8" s="1"/>
      <c r="C8" s="94" t="s">
        <v>7</v>
      </c>
      <c r="D8" s="95"/>
      <c r="E8" s="94" t="s">
        <v>8</v>
      </c>
      <c r="F8" s="98"/>
      <c r="G8" s="95"/>
      <c r="H8" s="1"/>
      <c r="J8" t="s">
        <v>3</v>
      </c>
      <c r="K8" s="1">
        <v>3408</v>
      </c>
    </row>
    <row r="9" spans="2:11" ht="15.75" customHeight="1" thickBot="1" x14ac:dyDescent="0.3">
      <c r="B9" s="1"/>
      <c r="C9" s="96"/>
      <c r="D9" s="97"/>
      <c r="E9" s="96"/>
      <c r="F9" s="99"/>
      <c r="G9" s="97"/>
      <c r="H9" s="1"/>
      <c r="K9" t="s">
        <v>5</v>
      </c>
    </row>
    <row r="10" spans="2:11" ht="19.5" thickBot="1" x14ac:dyDescent="0.3">
      <c r="B10" s="1"/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1"/>
      <c r="K10" t="s">
        <v>6</v>
      </c>
    </row>
    <row r="11" spans="2:11" ht="18.75" x14ac:dyDescent="0.25">
      <c r="B11" s="1"/>
      <c r="C11" s="5">
        <v>1</v>
      </c>
      <c r="D11" s="5" t="s">
        <v>93</v>
      </c>
      <c r="E11" s="6">
        <v>5</v>
      </c>
      <c r="F11" s="5">
        <v>5</v>
      </c>
      <c r="G11" s="5">
        <f>E11*F11</f>
        <v>25</v>
      </c>
      <c r="H11" s="1"/>
    </row>
    <row r="12" spans="2:11" ht="18.75" x14ac:dyDescent="0.25">
      <c r="B12" s="1"/>
      <c r="C12" s="5">
        <v>2</v>
      </c>
      <c r="D12" s="5" t="s">
        <v>45</v>
      </c>
      <c r="E12" s="6">
        <v>16</v>
      </c>
      <c r="F12" s="5">
        <v>7</v>
      </c>
      <c r="G12" s="5">
        <f>E12*F12</f>
        <v>112</v>
      </c>
      <c r="H12" s="1"/>
    </row>
    <row r="13" spans="2:11" ht="18.75" x14ac:dyDescent="0.25">
      <c r="B13" s="1"/>
      <c r="C13" s="5">
        <v>3</v>
      </c>
      <c r="D13" s="5" t="s">
        <v>17</v>
      </c>
      <c r="E13" s="6">
        <v>24</v>
      </c>
      <c r="F13" s="5">
        <v>7.5</v>
      </c>
      <c r="G13" s="5">
        <f>E13*F13</f>
        <v>180</v>
      </c>
      <c r="H13" s="1"/>
    </row>
    <row r="14" spans="2:11" ht="18.75" x14ac:dyDescent="0.25">
      <c r="B14" s="1"/>
      <c r="C14" s="5">
        <v>4</v>
      </c>
      <c r="D14" s="5" t="s">
        <v>21</v>
      </c>
      <c r="E14" s="6">
        <v>80</v>
      </c>
      <c r="F14" s="5">
        <v>5</v>
      </c>
      <c r="G14" s="5">
        <f t="shared" ref="G14:G16" si="0">E14*F14</f>
        <v>400</v>
      </c>
      <c r="H14" s="1"/>
    </row>
    <row r="15" spans="2:11" ht="18.75" x14ac:dyDescent="0.25">
      <c r="B15" s="1"/>
      <c r="C15" s="5">
        <v>5</v>
      </c>
      <c r="D15" s="5" t="s">
        <v>31</v>
      </c>
      <c r="E15" s="6">
        <v>5</v>
      </c>
      <c r="F15" s="5">
        <v>4.5999999999999996</v>
      </c>
      <c r="G15" s="5">
        <f t="shared" si="0"/>
        <v>23</v>
      </c>
      <c r="H15" s="1"/>
    </row>
    <row r="16" spans="2:11" ht="19.5" thickBot="1" x14ac:dyDescent="0.3">
      <c r="B16" s="1"/>
      <c r="C16" s="5">
        <v>6</v>
      </c>
      <c r="D16" s="5" t="s">
        <v>23</v>
      </c>
      <c r="E16" s="6">
        <v>45</v>
      </c>
      <c r="F16" s="5">
        <v>5</v>
      </c>
      <c r="G16" s="5">
        <f t="shared" si="0"/>
        <v>225</v>
      </c>
      <c r="H16" s="1"/>
      <c r="I16">
        <v>14.3</v>
      </c>
    </row>
    <row r="17" spans="2:13" ht="19.5" customHeight="1" thickBot="1" x14ac:dyDescent="0.3">
      <c r="B17" s="1"/>
      <c r="C17" s="83" t="s">
        <v>24</v>
      </c>
      <c r="D17" s="84"/>
      <c r="E17" s="8">
        <f>SUM(E11:E16)</f>
        <v>175</v>
      </c>
      <c r="F17" s="9"/>
      <c r="G17" s="10">
        <f>SUM(G11:G16)</f>
        <v>965</v>
      </c>
      <c r="L17">
        <v>10</v>
      </c>
    </row>
    <row r="18" spans="2:13" ht="21.75" thickBot="1" x14ac:dyDescent="0.3">
      <c r="B18" s="1"/>
      <c r="C18" s="85" t="s">
        <v>25</v>
      </c>
      <c r="D18" s="86"/>
      <c r="E18" s="86"/>
      <c r="F18" s="87"/>
      <c r="G18" s="11">
        <v>65</v>
      </c>
    </row>
    <row r="19" spans="2:13" ht="24" thickBot="1" x14ac:dyDescent="0.3">
      <c r="B19" s="1"/>
      <c r="C19" s="85" t="s">
        <v>24</v>
      </c>
      <c r="D19" s="86"/>
      <c r="E19" s="86"/>
      <c r="F19" s="87"/>
      <c r="G19" s="39">
        <f>G17*G18</f>
        <v>62725</v>
      </c>
      <c r="J19" s="60"/>
      <c r="L19">
        <f>66-2</f>
        <v>64</v>
      </c>
      <c r="M19">
        <f>L19*60</f>
        <v>3840</v>
      </c>
    </row>
    <row r="20" spans="2:13" ht="24" thickBot="1" x14ac:dyDescent="0.3">
      <c r="B20" s="1"/>
      <c r="C20" s="75" t="s">
        <v>129</v>
      </c>
      <c r="D20" s="76" t="s">
        <v>11</v>
      </c>
      <c r="E20" s="75" t="s">
        <v>131</v>
      </c>
      <c r="F20" s="77" t="s">
        <v>132</v>
      </c>
      <c r="G20" s="74" t="s">
        <v>133</v>
      </c>
      <c r="J20" s="72"/>
    </row>
    <row r="21" spans="2:13" ht="24" thickBot="1" x14ac:dyDescent="0.3">
      <c r="B21" s="1"/>
      <c r="C21" s="73" t="s">
        <v>130</v>
      </c>
      <c r="D21" s="73">
        <v>32</v>
      </c>
      <c r="E21" s="73">
        <v>4.0999999999999996</v>
      </c>
      <c r="F21" s="69">
        <v>120</v>
      </c>
      <c r="G21" s="39">
        <f>D21*E21*F21</f>
        <v>15743.999999999998</v>
      </c>
      <c r="J21" s="72"/>
    </row>
    <row r="22" spans="2:13" ht="21.75" thickBot="1" x14ac:dyDescent="0.3">
      <c r="C22" s="63" t="s">
        <v>127</v>
      </c>
      <c r="D22" s="151" t="s">
        <v>128</v>
      </c>
      <c r="E22" s="151"/>
      <c r="F22" s="152"/>
      <c r="G22" s="49">
        <v>301624</v>
      </c>
      <c r="M22">
        <f>75*60</f>
        <v>4500</v>
      </c>
    </row>
    <row r="23" spans="2:13" ht="21.75" thickBot="1" x14ac:dyDescent="0.3">
      <c r="C23" s="85" t="s">
        <v>26</v>
      </c>
      <c r="D23" s="86"/>
      <c r="E23" s="86"/>
      <c r="F23" s="87"/>
      <c r="G23" s="40">
        <f>G19+G21+G22</f>
        <v>380093</v>
      </c>
      <c r="M23">
        <f>M19-M22</f>
        <v>-660</v>
      </c>
    </row>
    <row r="24" spans="2:13" ht="21.75" thickBot="1" x14ac:dyDescent="0.3">
      <c r="C24" s="150" t="s">
        <v>139</v>
      </c>
      <c r="D24" s="151"/>
      <c r="E24" s="151"/>
      <c r="F24" s="151"/>
      <c r="G24" s="52">
        <v>70000</v>
      </c>
    </row>
    <row r="25" spans="2:13" ht="21.75" thickBot="1" x14ac:dyDescent="0.3">
      <c r="C25" s="85" t="s">
        <v>78</v>
      </c>
      <c r="D25" s="86"/>
      <c r="E25" s="86"/>
      <c r="F25" s="86"/>
      <c r="G25" s="40">
        <f>G23-G24</f>
        <v>310093</v>
      </c>
    </row>
  </sheetData>
  <mergeCells count="14">
    <mergeCell ref="C8:D9"/>
    <mergeCell ref="E8:G9"/>
    <mergeCell ref="C24:F24"/>
    <mergeCell ref="C25:F25"/>
    <mergeCell ref="C4:C5"/>
    <mergeCell ref="D4:F5"/>
    <mergeCell ref="G4:G5"/>
    <mergeCell ref="C6:C7"/>
    <mergeCell ref="D6:G7"/>
    <mergeCell ref="C23:F23"/>
    <mergeCell ref="C17:D17"/>
    <mergeCell ref="C18:F18"/>
    <mergeCell ref="C19:F19"/>
    <mergeCell ref="D22:F22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BD2ED-D70C-477C-8962-8326ABB24BE0}">
  <dimension ref="B3:M25"/>
  <sheetViews>
    <sheetView tabSelected="1" topLeftCell="A4" zoomScaleNormal="100" workbookViewId="0">
      <selection activeCell="H23" sqref="H23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7.140625" customWidth="1"/>
    <col min="10" max="10" width="19" customWidth="1"/>
    <col min="11" max="11" width="7.42578125" bestFit="1" customWidth="1"/>
    <col min="12" max="12" width="17.85546875" bestFit="1" customWidth="1"/>
  </cols>
  <sheetData>
    <row r="3" spans="2:11" ht="15.75" thickBot="1" x14ac:dyDescent="0.3">
      <c r="B3" s="1"/>
      <c r="C3" s="1"/>
      <c r="D3" s="1"/>
      <c r="E3" s="1"/>
      <c r="F3" s="1"/>
      <c r="G3" s="1"/>
      <c r="H3" s="1"/>
    </row>
    <row r="4" spans="2:11" ht="15" customHeight="1" x14ac:dyDescent="0.25">
      <c r="B4" s="1"/>
      <c r="C4" s="100" t="s">
        <v>1</v>
      </c>
      <c r="D4" s="102" t="s">
        <v>2</v>
      </c>
      <c r="E4" s="103"/>
      <c r="F4" s="103"/>
      <c r="G4" s="106">
        <v>34</v>
      </c>
      <c r="H4" s="1"/>
    </row>
    <row r="5" spans="2:11" ht="15.75" customHeight="1" thickBot="1" x14ac:dyDescent="0.3">
      <c r="B5" s="1"/>
      <c r="C5" s="101"/>
      <c r="D5" s="104"/>
      <c r="E5" s="105"/>
      <c r="F5" s="105"/>
      <c r="G5" s="107"/>
      <c r="H5" s="1"/>
    </row>
    <row r="6" spans="2:11" ht="15" customHeight="1" x14ac:dyDescent="0.25">
      <c r="B6" s="1"/>
      <c r="C6" s="108" t="s">
        <v>135</v>
      </c>
      <c r="D6" s="110" t="s">
        <v>4</v>
      </c>
      <c r="E6" s="111"/>
      <c r="F6" s="111"/>
      <c r="G6" s="112"/>
      <c r="H6" s="1"/>
      <c r="J6" t="s">
        <v>0</v>
      </c>
    </row>
    <row r="7" spans="2:11" ht="15.75" customHeight="1" thickBot="1" x14ac:dyDescent="0.3">
      <c r="B7" s="1"/>
      <c r="C7" s="109"/>
      <c r="D7" s="113"/>
      <c r="E7" s="114"/>
      <c r="F7" s="114"/>
      <c r="G7" s="115"/>
      <c r="H7" s="1"/>
      <c r="J7" s="71">
        <v>2</v>
      </c>
    </row>
    <row r="8" spans="2:11" ht="15" customHeight="1" x14ac:dyDescent="0.25">
      <c r="B8" s="1"/>
      <c r="C8" s="94" t="s">
        <v>7</v>
      </c>
      <c r="D8" s="95"/>
      <c r="E8" s="94" t="s">
        <v>8</v>
      </c>
      <c r="F8" s="98"/>
      <c r="G8" s="95"/>
      <c r="H8" s="1"/>
      <c r="J8" t="s">
        <v>3</v>
      </c>
      <c r="K8" s="1">
        <v>3408</v>
      </c>
    </row>
    <row r="9" spans="2:11" ht="15.75" customHeight="1" thickBot="1" x14ac:dyDescent="0.3">
      <c r="B9" s="1"/>
      <c r="C9" s="96"/>
      <c r="D9" s="97"/>
      <c r="E9" s="96"/>
      <c r="F9" s="99"/>
      <c r="G9" s="97"/>
      <c r="H9" s="1"/>
      <c r="K9" t="s">
        <v>5</v>
      </c>
    </row>
    <row r="10" spans="2:11" ht="19.5" thickBot="1" x14ac:dyDescent="0.3">
      <c r="B10" s="1"/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1"/>
      <c r="K10" t="s">
        <v>6</v>
      </c>
    </row>
    <row r="11" spans="2:11" ht="18.75" x14ac:dyDescent="0.25">
      <c r="B11" s="1"/>
      <c r="C11" s="5">
        <v>1</v>
      </c>
      <c r="D11" s="5" t="s">
        <v>93</v>
      </c>
      <c r="E11" s="6">
        <v>3</v>
      </c>
      <c r="F11" s="5">
        <v>5</v>
      </c>
      <c r="G11" s="5">
        <f>E11*F11</f>
        <v>15</v>
      </c>
      <c r="H11" s="1"/>
    </row>
    <row r="12" spans="2:11" ht="18.75" x14ac:dyDescent="0.25">
      <c r="B12" s="1"/>
      <c r="C12" s="5">
        <v>2</v>
      </c>
      <c r="D12" s="5" t="s">
        <v>136</v>
      </c>
      <c r="E12" s="6">
        <v>7</v>
      </c>
      <c r="F12" s="5">
        <v>5</v>
      </c>
      <c r="G12" s="5">
        <f>E12*F12</f>
        <v>35</v>
      </c>
      <c r="H12" s="1"/>
    </row>
    <row r="13" spans="2:11" ht="18.75" x14ac:dyDescent="0.25">
      <c r="B13" s="1"/>
      <c r="C13" s="5">
        <v>3</v>
      </c>
      <c r="D13" s="5" t="s">
        <v>21</v>
      </c>
      <c r="E13" s="6">
        <v>65</v>
      </c>
      <c r="F13" s="5">
        <v>5</v>
      </c>
      <c r="G13" s="5">
        <f>E13*F13</f>
        <v>325</v>
      </c>
      <c r="H13" s="1"/>
    </row>
    <row r="14" spans="2:11" ht="18.75" x14ac:dyDescent="0.25">
      <c r="B14" s="1"/>
      <c r="C14" s="5">
        <v>4</v>
      </c>
      <c r="D14" s="5" t="s">
        <v>14</v>
      </c>
      <c r="E14" s="6">
        <v>1</v>
      </c>
      <c r="F14" s="5"/>
      <c r="G14" s="5">
        <v>16.100000000000001</v>
      </c>
      <c r="H14" s="1"/>
    </row>
    <row r="15" spans="2:11" ht="18.75" x14ac:dyDescent="0.25">
      <c r="B15" s="1"/>
      <c r="C15" s="5">
        <v>5</v>
      </c>
      <c r="D15" s="5" t="s">
        <v>109</v>
      </c>
      <c r="E15" s="6">
        <v>2</v>
      </c>
      <c r="F15" s="5">
        <v>5</v>
      </c>
      <c r="G15" s="5">
        <f t="shared" ref="G15:G17" si="0">E15*F15</f>
        <v>10</v>
      </c>
      <c r="H15" s="1"/>
    </row>
    <row r="16" spans="2:11" ht="18.75" x14ac:dyDescent="0.25">
      <c r="B16" s="1"/>
      <c r="C16" s="5">
        <v>6</v>
      </c>
      <c r="D16" s="5" t="s">
        <v>31</v>
      </c>
      <c r="E16" s="6">
        <v>6</v>
      </c>
      <c r="F16" s="5">
        <v>4.5999999999999996</v>
      </c>
      <c r="G16" s="5">
        <f t="shared" si="0"/>
        <v>27.599999999999998</v>
      </c>
      <c r="H16" s="1"/>
    </row>
    <row r="17" spans="2:13" ht="18.75" x14ac:dyDescent="0.25">
      <c r="B17" s="1"/>
      <c r="C17" s="5">
        <v>7</v>
      </c>
      <c r="D17" s="5" t="s">
        <v>23</v>
      </c>
      <c r="E17" s="6">
        <v>60</v>
      </c>
      <c r="F17" s="5">
        <v>5</v>
      </c>
      <c r="G17" s="5">
        <f t="shared" si="0"/>
        <v>300</v>
      </c>
      <c r="H17" s="1"/>
    </row>
    <row r="18" spans="2:13" ht="19.5" thickBot="1" x14ac:dyDescent="0.3">
      <c r="B18" s="1"/>
      <c r="C18" s="5">
        <v>8</v>
      </c>
      <c r="D18" s="5" t="s">
        <v>15</v>
      </c>
      <c r="E18" s="6">
        <v>1</v>
      </c>
      <c r="F18" s="5"/>
      <c r="G18" s="5">
        <v>13.1</v>
      </c>
      <c r="H18" s="1"/>
      <c r="I18">
        <v>14.3</v>
      </c>
    </row>
    <row r="19" spans="2:13" ht="19.5" customHeight="1" thickBot="1" x14ac:dyDescent="0.3">
      <c r="B19" s="1"/>
      <c r="C19" s="83" t="s">
        <v>24</v>
      </c>
      <c r="D19" s="84"/>
      <c r="E19" s="8">
        <f>SUM(E11:E18)</f>
        <v>145</v>
      </c>
      <c r="F19" s="9"/>
      <c r="G19" s="10">
        <f>SUM(G11:G18)</f>
        <v>741.80000000000007</v>
      </c>
      <c r="L19">
        <v>10</v>
      </c>
    </row>
    <row r="20" spans="2:13" ht="21.75" thickBot="1" x14ac:dyDescent="0.3">
      <c r="B20" s="1"/>
      <c r="C20" s="85" t="s">
        <v>25</v>
      </c>
      <c r="D20" s="86"/>
      <c r="E20" s="86"/>
      <c r="F20" s="87"/>
      <c r="G20" s="11">
        <v>65</v>
      </c>
    </row>
    <row r="21" spans="2:13" ht="24" thickBot="1" x14ac:dyDescent="0.3">
      <c r="B21" s="1"/>
      <c r="C21" s="85" t="s">
        <v>24</v>
      </c>
      <c r="D21" s="86"/>
      <c r="E21" s="86"/>
      <c r="F21" s="87"/>
      <c r="G21" s="39">
        <f>G19*G20</f>
        <v>48217.000000000007</v>
      </c>
      <c r="J21" s="60"/>
      <c r="L21">
        <f>66-2</f>
        <v>64</v>
      </c>
      <c r="M21">
        <f>L21*60</f>
        <v>3840</v>
      </c>
    </row>
    <row r="22" spans="2:13" ht="21.75" thickBot="1" x14ac:dyDescent="0.3">
      <c r="C22" s="63" t="s">
        <v>137</v>
      </c>
      <c r="D22" s="151" t="s">
        <v>138</v>
      </c>
      <c r="E22" s="151"/>
      <c r="F22" s="152"/>
      <c r="G22" s="49">
        <f>'30-05-2022 33'!G25</f>
        <v>310093</v>
      </c>
      <c r="M22">
        <f>75*60</f>
        <v>4500</v>
      </c>
    </row>
    <row r="23" spans="2:13" ht="21.75" thickBot="1" x14ac:dyDescent="0.3">
      <c r="C23" s="85" t="s">
        <v>26</v>
      </c>
      <c r="D23" s="86"/>
      <c r="E23" s="86"/>
      <c r="F23" s="87"/>
      <c r="G23" s="40">
        <f>G21+G22</f>
        <v>358310</v>
      </c>
      <c r="M23">
        <f>M21-M22</f>
        <v>-660</v>
      </c>
    </row>
    <row r="24" spans="2:13" ht="21.75" thickBot="1" x14ac:dyDescent="0.3">
      <c r="C24" s="150" t="s">
        <v>134</v>
      </c>
      <c r="D24" s="151"/>
      <c r="E24" s="151"/>
      <c r="F24" s="151"/>
      <c r="G24" s="52">
        <v>100000</v>
      </c>
    </row>
    <row r="25" spans="2:13" ht="21.75" thickBot="1" x14ac:dyDescent="0.3">
      <c r="C25" s="85" t="s">
        <v>78</v>
      </c>
      <c r="D25" s="86"/>
      <c r="E25" s="86"/>
      <c r="F25" s="86"/>
      <c r="G25" s="40">
        <f>G23-G24</f>
        <v>258310</v>
      </c>
    </row>
  </sheetData>
  <mergeCells count="14">
    <mergeCell ref="C8:D9"/>
    <mergeCell ref="E8:G9"/>
    <mergeCell ref="C4:C5"/>
    <mergeCell ref="D4:F5"/>
    <mergeCell ref="G4:G5"/>
    <mergeCell ref="C6:C7"/>
    <mergeCell ref="D6:G7"/>
    <mergeCell ref="C25:F25"/>
    <mergeCell ref="C19:D19"/>
    <mergeCell ref="C20:F20"/>
    <mergeCell ref="C21:F21"/>
    <mergeCell ref="D22:F22"/>
    <mergeCell ref="C23:F23"/>
    <mergeCell ref="C24:F2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20F5-F527-4303-A488-978E0F062C99}">
  <dimension ref="A3:L28"/>
  <sheetViews>
    <sheetView topLeftCell="A7" workbookViewId="0">
      <selection activeCell="I12" sqref="I12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11.85546875" customWidth="1"/>
    <col min="9" max="9" width="17.140625" customWidth="1"/>
    <col min="10" max="10" width="11.7109375" customWidth="1"/>
    <col min="11" max="11" width="19" customWidth="1"/>
    <col min="12" max="12" width="12.5703125" customWidth="1"/>
  </cols>
  <sheetData>
    <row r="3" spans="1:12" ht="15.75" thickBot="1" x14ac:dyDescent="0.3">
      <c r="B3" s="1"/>
      <c r="C3" s="1"/>
      <c r="D3" s="1"/>
      <c r="E3" s="1"/>
      <c r="F3" s="1"/>
      <c r="G3" s="1"/>
      <c r="H3" s="1"/>
    </row>
    <row r="4" spans="1:12" ht="15" customHeight="1" x14ac:dyDescent="0.25">
      <c r="B4" s="1"/>
      <c r="C4" s="100" t="s">
        <v>1</v>
      </c>
      <c r="D4" s="102" t="s">
        <v>2</v>
      </c>
      <c r="E4" s="103"/>
      <c r="F4" s="103"/>
      <c r="G4" s="106">
        <v>16</v>
      </c>
      <c r="H4" s="1"/>
    </row>
    <row r="5" spans="1:12" ht="15.75" customHeight="1" thickBot="1" x14ac:dyDescent="0.3">
      <c r="B5" s="1"/>
      <c r="C5" s="101"/>
      <c r="D5" s="104"/>
      <c r="E5" s="105"/>
      <c r="F5" s="105"/>
      <c r="G5" s="107"/>
      <c r="H5" s="1"/>
    </row>
    <row r="6" spans="1:12" ht="15" customHeight="1" x14ac:dyDescent="0.25">
      <c r="B6" s="1"/>
      <c r="C6" s="108" t="s">
        <v>37</v>
      </c>
      <c r="D6" s="110" t="s">
        <v>4</v>
      </c>
      <c r="E6" s="111"/>
      <c r="F6" s="111"/>
      <c r="G6" s="112"/>
      <c r="H6" s="1"/>
      <c r="K6" t="s">
        <v>0</v>
      </c>
    </row>
    <row r="7" spans="1:12" ht="15.75" customHeight="1" thickBot="1" x14ac:dyDescent="0.3">
      <c r="A7" s="15"/>
      <c r="B7" s="1"/>
      <c r="C7" s="109"/>
      <c r="D7" s="113"/>
      <c r="E7" s="114"/>
      <c r="F7" s="114"/>
      <c r="G7" s="115"/>
      <c r="H7" s="1"/>
      <c r="K7" s="2">
        <v>2</v>
      </c>
    </row>
    <row r="8" spans="1:12" ht="15" customHeight="1" x14ac:dyDescent="0.25">
      <c r="B8" s="1"/>
      <c r="C8" s="94" t="s">
        <v>7</v>
      </c>
      <c r="D8" s="95"/>
      <c r="E8" s="94" t="s">
        <v>8</v>
      </c>
      <c r="F8" s="98"/>
      <c r="G8" s="95"/>
      <c r="H8" s="1"/>
      <c r="K8" t="s">
        <v>3</v>
      </c>
      <c r="L8" s="1">
        <v>3408</v>
      </c>
    </row>
    <row r="9" spans="1:12" ht="15.75" customHeight="1" thickBot="1" x14ac:dyDescent="0.3">
      <c r="B9" s="1"/>
      <c r="C9" s="96"/>
      <c r="D9" s="97"/>
      <c r="E9" s="96"/>
      <c r="F9" s="99"/>
      <c r="G9" s="97"/>
      <c r="H9" s="1"/>
      <c r="L9" t="s">
        <v>5</v>
      </c>
    </row>
    <row r="10" spans="1:12" ht="19.5" thickBot="1" x14ac:dyDescent="0.3">
      <c r="B10" s="1"/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1"/>
      <c r="L10" t="s">
        <v>6</v>
      </c>
    </row>
    <row r="11" spans="1:12" ht="18.75" x14ac:dyDescent="0.25">
      <c r="B11" s="1"/>
      <c r="C11" s="5">
        <v>1</v>
      </c>
      <c r="D11" s="6" t="s">
        <v>16</v>
      </c>
      <c r="E11" s="6">
        <v>13</v>
      </c>
      <c r="F11" s="5">
        <v>4.5999999999999996</v>
      </c>
      <c r="G11" s="5">
        <f>E11*F11</f>
        <v>59.8</v>
      </c>
      <c r="H11" s="1"/>
    </row>
    <row r="12" spans="1:12" ht="18.75" x14ac:dyDescent="0.25">
      <c r="B12" s="1"/>
      <c r="C12" s="5">
        <v>2</v>
      </c>
      <c r="D12" s="6" t="s">
        <v>17</v>
      </c>
      <c r="E12" s="6">
        <v>61</v>
      </c>
      <c r="F12" s="5">
        <v>7.5</v>
      </c>
      <c r="G12" s="5">
        <f>E12*F12</f>
        <v>457.5</v>
      </c>
      <c r="H12" s="1"/>
    </row>
    <row r="13" spans="1:12" ht="18.75" x14ac:dyDescent="0.25">
      <c r="B13" s="1"/>
      <c r="C13" s="5">
        <v>3</v>
      </c>
      <c r="D13" s="6" t="s">
        <v>21</v>
      </c>
      <c r="E13" s="6">
        <v>56</v>
      </c>
      <c r="F13" s="5">
        <v>5</v>
      </c>
      <c r="G13" s="5">
        <f>E13*F13</f>
        <v>280</v>
      </c>
      <c r="H13" s="1"/>
    </row>
    <row r="14" spans="1:12" ht="18.75" x14ac:dyDescent="0.25">
      <c r="B14" s="1"/>
      <c r="C14" s="5">
        <v>4</v>
      </c>
      <c r="D14" s="6" t="s">
        <v>19</v>
      </c>
      <c r="E14" s="6">
        <v>1</v>
      </c>
      <c r="F14" s="5"/>
      <c r="G14" s="5">
        <v>14.7</v>
      </c>
      <c r="H14" s="1"/>
    </row>
    <row r="15" spans="1:12" ht="18.75" x14ac:dyDescent="0.25">
      <c r="B15" s="1"/>
      <c r="C15" s="5">
        <v>5</v>
      </c>
      <c r="D15" s="6" t="s">
        <v>31</v>
      </c>
      <c r="E15" s="6">
        <v>10</v>
      </c>
      <c r="F15" s="5">
        <v>4.5999999999999996</v>
      </c>
      <c r="G15" s="5">
        <f>E15*F15</f>
        <v>46</v>
      </c>
      <c r="H15" s="1"/>
    </row>
    <row r="16" spans="1:12" ht="18.75" x14ac:dyDescent="0.25">
      <c r="B16" s="1"/>
      <c r="C16" s="5">
        <v>6</v>
      </c>
      <c r="D16" s="6" t="s">
        <v>23</v>
      </c>
      <c r="E16" s="6">
        <v>45</v>
      </c>
      <c r="F16" s="5">
        <v>5</v>
      </c>
      <c r="G16" s="5">
        <f>E16*F16</f>
        <v>225</v>
      </c>
      <c r="H16" s="1"/>
    </row>
    <row r="17" spans="2:9" ht="19.5" thickBot="1" x14ac:dyDescent="0.3">
      <c r="B17" s="1"/>
      <c r="C17" s="5">
        <v>7</v>
      </c>
      <c r="D17" s="6" t="s">
        <v>15</v>
      </c>
      <c r="E17" s="6">
        <v>1</v>
      </c>
      <c r="F17" s="5"/>
      <c r="G17" s="5">
        <v>15</v>
      </c>
      <c r="H17" s="1"/>
    </row>
    <row r="18" spans="2:9" ht="19.5" customHeight="1" thickBot="1" x14ac:dyDescent="0.3">
      <c r="B18" s="1"/>
      <c r="C18" s="83" t="s">
        <v>24</v>
      </c>
      <c r="D18" s="84"/>
      <c r="E18" s="8">
        <f>SUM(E11:E17)</f>
        <v>187</v>
      </c>
      <c r="F18" s="9"/>
      <c r="G18" s="10">
        <f>SUM(G11:G17)</f>
        <v>1098</v>
      </c>
      <c r="H18" s="1"/>
    </row>
    <row r="19" spans="2:9" ht="21.75" thickBot="1" x14ac:dyDescent="0.3">
      <c r="B19" s="1"/>
      <c r="C19" s="85" t="s">
        <v>25</v>
      </c>
      <c r="D19" s="86"/>
      <c r="E19" s="86"/>
      <c r="F19" s="87"/>
      <c r="G19" s="11">
        <v>62</v>
      </c>
      <c r="H19" s="1"/>
      <c r="I19">
        <v>-3633</v>
      </c>
    </row>
    <row r="20" spans="2:9" ht="21.75" thickBot="1" x14ac:dyDescent="0.3">
      <c r="B20" s="1"/>
      <c r="C20" s="85" t="s">
        <v>24</v>
      </c>
      <c r="D20" s="86"/>
      <c r="E20" s="86"/>
      <c r="F20" s="87"/>
      <c r="G20" s="12">
        <f>G18*G19</f>
        <v>68076</v>
      </c>
      <c r="H20" s="1"/>
    </row>
    <row r="21" spans="2:9" ht="21.75" customHeight="1" thickBot="1" x14ac:dyDescent="0.3">
      <c r="C21" s="91" t="s">
        <v>38</v>
      </c>
      <c r="D21" s="92"/>
      <c r="E21" s="92"/>
      <c r="F21" s="93"/>
      <c r="G21" s="13">
        <v>3633</v>
      </c>
    </row>
    <row r="22" spans="2:9" ht="21" customHeight="1" thickBot="1" x14ac:dyDescent="0.3">
      <c r="C22" s="116" t="s">
        <v>26</v>
      </c>
      <c r="D22" s="117"/>
      <c r="E22" s="117"/>
      <c r="F22" s="118"/>
      <c r="G22" s="21">
        <f>G20-G21</f>
        <v>64443</v>
      </c>
    </row>
    <row r="23" spans="2:9" ht="21.75" customHeight="1" thickBot="1" x14ac:dyDescent="0.3">
      <c r="C23" s="88" t="s">
        <v>53</v>
      </c>
      <c r="D23" s="89"/>
      <c r="E23" s="89"/>
      <c r="F23" s="90"/>
      <c r="G23" s="13">
        <v>100000</v>
      </c>
    </row>
    <row r="24" spans="2:9" ht="21.75" customHeight="1" thickBot="1" x14ac:dyDescent="0.3">
      <c r="C24" s="91" t="s">
        <v>26</v>
      </c>
      <c r="D24" s="92"/>
      <c r="E24" s="92"/>
      <c r="F24" s="93"/>
      <c r="G24" s="14">
        <f>G22-G23</f>
        <v>-35557</v>
      </c>
      <c r="I24" s="27"/>
    </row>
    <row r="26" spans="2:9" ht="15" customHeight="1" x14ac:dyDescent="0.25">
      <c r="C26" s="78" t="s">
        <v>33</v>
      </c>
      <c r="D26" s="78"/>
      <c r="E26" s="78"/>
      <c r="F26" s="78"/>
      <c r="G26" s="78"/>
    </row>
    <row r="27" spans="2:9" ht="15" customHeight="1" x14ac:dyDescent="0.25">
      <c r="C27" s="78"/>
      <c r="D27" s="78"/>
      <c r="E27" s="78"/>
      <c r="F27" s="78"/>
      <c r="G27" s="78"/>
    </row>
    <row r="28" spans="2:9" ht="15" customHeight="1" x14ac:dyDescent="0.25"/>
  </sheetData>
  <sortState xmlns:xlrd2="http://schemas.microsoft.com/office/spreadsheetml/2017/richdata2" ref="D11:G17">
    <sortCondition ref="D11:D17"/>
  </sortState>
  <mergeCells count="15">
    <mergeCell ref="C24:F24"/>
    <mergeCell ref="C26:G27"/>
    <mergeCell ref="C18:D18"/>
    <mergeCell ref="C19:F19"/>
    <mergeCell ref="C20:F20"/>
    <mergeCell ref="C4:C5"/>
    <mergeCell ref="D4:F5"/>
    <mergeCell ref="G4:G5"/>
    <mergeCell ref="C6:C7"/>
    <mergeCell ref="D6:G7"/>
    <mergeCell ref="C8:D9"/>
    <mergeCell ref="E8:G9"/>
    <mergeCell ref="C21:F21"/>
    <mergeCell ref="C22:F22"/>
    <mergeCell ref="C23:F2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637F6-1E6A-4F92-A644-F8D08DD9B51D}">
  <dimension ref="B3:L28"/>
  <sheetViews>
    <sheetView workbookViewId="0">
      <selection activeCell="H12" sqref="H12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11.85546875" customWidth="1"/>
    <col min="9" max="9" width="17.140625" customWidth="1"/>
    <col min="10" max="10" width="19" customWidth="1"/>
    <col min="11" max="11" width="12.5703125" customWidth="1"/>
  </cols>
  <sheetData>
    <row r="3" spans="2:12" ht="15.75" thickBot="1" x14ac:dyDescent="0.3">
      <c r="B3" s="1"/>
      <c r="C3" s="1"/>
      <c r="D3" s="1"/>
      <c r="E3" s="1"/>
      <c r="F3" s="1"/>
      <c r="G3" s="1"/>
      <c r="H3" s="1"/>
    </row>
    <row r="4" spans="2:12" ht="15" customHeight="1" x14ac:dyDescent="0.25">
      <c r="B4" s="1"/>
      <c r="C4" s="100" t="s">
        <v>1</v>
      </c>
      <c r="D4" s="102" t="s">
        <v>2</v>
      </c>
      <c r="E4" s="103"/>
      <c r="F4" s="103"/>
      <c r="G4" s="106">
        <v>17</v>
      </c>
      <c r="H4" s="1"/>
    </row>
    <row r="5" spans="2:12" ht="15.75" customHeight="1" thickBot="1" x14ac:dyDescent="0.3">
      <c r="B5" s="1"/>
      <c r="C5" s="101"/>
      <c r="D5" s="104"/>
      <c r="E5" s="105"/>
      <c r="F5" s="105"/>
      <c r="G5" s="107"/>
      <c r="H5" s="1"/>
    </row>
    <row r="6" spans="2:12" ht="15" customHeight="1" x14ac:dyDescent="0.25">
      <c r="B6" s="1"/>
      <c r="C6" s="108" t="s">
        <v>42</v>
      </c>
      <c r="D6" s="110" t="s">
        <v>4</v>
      </c>
      <c r="E6" s="111"/>
      <c r="F6" s="111"/>
      <c r="G6" s="112"/>
      <c r="H6" s="1"/>
      <c r="J6" t="s">
        <v>0</v>
      </c>
    </row>
    <row r="7" spans="2:12" ht="15.75" customHeight="1" thickBot="1" x14ac:dyDescent="0.3">
      <c r="B7" s="1"/>
      <c r="C7" s="109"/>
      <c r="D7" s="113"/>
      <c r="E7" s="114"/>
      <c r="F7" s="114"/>
      <c r="G7" s="115"/>
      <c r="H7" s="1"/>
      <c r="J7" s="2">
        <v>2</v>
      </c>
    </row>
    <row r="8" spans="2:12" ht="15" customHeight="1" x14ac:dyDescent="0.25">
      <c r="B8" s="1"/>
      <c r="C8" s="94" t="s">
        <v>7</v>
      </c>
      <c r="D8" s="95"/>
      <c r="E8" s="94" t="s">
        <v>8</v>
      </c>
      <c r="F8" s="98"/>
      <c r="G8" s="95"/>
      <c r="H8" s="1"/>
      <c r="J8" t="s">
        <v>3</v>
      </c>
      <c r="K8" s="1">
        <v>3408</v>
      </c>
    </row>
    <row r="9" spans="2:12" ht="15.75" customHeight="1" thickBot="1" x14ac:dyDescent="0.3">
      <c r="B9" s="1"/>
      <c r="C9" s="96"/>
      <c r="D9" s="97"/>
      <c r="E9" s="96"/>
      <c r="F9" s="99"/>
      <c r="G9" s="97"/>
      <c r="H9" s="1"/>
      <c r="K9" t="s">
        <v>5</v>
      </c>
    </row>
    <row r="10" spans="2:12" ht="19.5" thickBot="1" x14ac:dyDescent="0.3">
      <c r="B10" s="1"/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1"/>
      <c r="K10" t="s">
        <v>6</v>
      </c>
    </row>
    <row r="11" spans="2:12" ht="18.75" x14ac:dyDescent="0.25">
      <c r="B11" s="1"/>
      <c r="C11" s="5">
        <v>1</v>
      </c>
      <c r="D11" s="5" t="s">
        <v>16</v>
      </c>
      <c r="E11" s="6">
        <v>15</v>
      </c>
      <c r="F11" s="5">
        <v>4.5999999999999996</v>
      </c>
      <c r="G11" s="5">
        <f t="shared" ref="G11:G17" si="0">E11*F11</f>
        <v>69</v>
      </c>
      <c r="H11" s="1"/>
    </row>
    <row r="12" spans="2:12" ht="18.75" x14ac:dyDescent="0.25">
      <c r="B12" s="1"/>
      <c r="C12" s="5">
        <v>2</v>
      </c>
      <c r="D12" s="5" t="s">
        <v>40</v>
      </c>
      <c r="E12" s="6">
        <v>4</v>
      </c>
      <c r="F12" s="5">
        <v>5</v>
      </c>
      <c r="G12" s="5">
        <f t="shared" si="0"/>
        <v>20</v>
      </c>
      <c r="H12" s="1"/>
      <c r="I12" s="22"/>
      <c r="J12" s="22"/>
      <c r="K12" s="22"/>
      <c r="L12" s="22"/>
    </row>
    <row r="13" spans="2:12" ht="18.75" x14ac:dyDescent="0.25">
      <c r="B13" s="1"/>
      <c r="C13" s="5">
        <v>3</v>
      </c>
      <c r="D13" s="5" t="s">
        <v>17</v>
      </c>
      <c r="E13" s="6">
        <v>60</v>
      </c>
      <c r="F13" s="5">
        <v>7.5</v>
      </c>
      <c r="G13" s="5">
        <f t="shared" si="0"/>
        <v>450</v>
      </c>
      <c r="H13" s="1"/>
      <c r="I13" s="22"/>
      <c r="J13" s="22"/>
      <c r="K13" s="22"/>
      <c r="L13" s="22"/>
    </row>
    <row r="14" spans="2:12" ht="18.75" x14ac:dyDescent="0.25">
      <c r="B14" s="1"/>
      <c r="C14" s="5">
        <v>4</v>
      </c>
      <c r="D14" s="5" t="s">
        <v>21</v>
      </c>
      <c r="E14" s="6">
        <v>55</v>
      </c>
      <c r="F14" s="5">
        <v>5</v>
      </c>
      <c r="G14" s="5">
        <f t="shared" si="0"/>
        <v>275</v>
      </c>
      <c r="H14" s="1"/>
      <c r="I14" s="22"/>
      <c r="J14" s="22"/>
      <c r="K14" s="22"/>
      <c r="L14" s="22"/>
    </row>
    <row r="15" spans="2:12" ht="18.75" x14ac:dyDescent="0.25">
      <c r="B15" s="1"/>
      <c r="C15" s="5">
        <v>5</v>
      </c>
      <c r="D15" s="5" t="s">
        <v>41</v>
      </c>
      <c r="E15" s="6">
        <v>5</v>
      </c>
      <c r="F15" s="5">
        <v>4.5999999999999996</v>
      </c>
      <c r="G15" s="5">
        <f t="shared" si="0"/>
        <v>23</v>
      </c>
      <c r="H15" s="1"/>
      <c r="I15" s="22"/>
      <c r="J15" s="22"/>
      <c r="K15" s="22"/>
      <c r="L15" s="22"/>
    </row>
    <row r="16" spans="2:12" ht="18.75" x14ac:dyDescent="0.25">
      <c r="B16" s="1"/>
      <c r="C16" s="5">
        <v>6</v>
      </c>
      <c r="D16" s="5" t="s">
        <v>31</v>
      </c>
      <c r="E16" s="6">
        <v>10</v>
      </c>
      <c r="F16" s="5">
        <v>4.5999999999999996</v>
      </c>
      <c r="G16" s="5">
        <f t="shared" si="0"/>
        <v>46</v>
      </c>
      <c r="H16" s="1"/>
      <c r="I16" s="22"/>
      <c r="J16" s="22"/>
      <c r="K16" s="22"/>
      <c r="L16" s="22"/>
    </row>
    <row r="17" spans="2:12" ht="19.5" thickBot="1" x14ac:dyDescent="0.3">
      <c r="B17" s="1"/>
      <c r="C17" s="5">
        <v>7</v>
      </c>
      <c r="D17" s="5" t="s">
        <v>23</v>
      </c>
      <c r="E17" s="6">
        <v>44</v>
      </c>
      <c r="F17" s="5">
        <v>5</v>
      </c>
      <c r="G17" s="5">
        <f t="shared" si="0"/>
        <v>220</v>
      </c>
      <c r="H17" s="1"/>
      <c r="I17" s="22"/>
      <c r="J17" s="22"/>
      <c r="K17" s="22"/>
      <c r="L17" s="22"/>
    </row>
    <row r="18" spans="2:12" ht="19.5" customHeight="1" thickBot="1" x14ac:dyDescent="0.3">
      <c r="B18" s="1"/>
      <c r="C18" s="83" t="s">
        <v>24</v>
      </c>
      <c r="D18" s="84"/>
      <c r="E18" s="8">
        <f>SUM(E11:E17)</f>
        <v>193</v>
      </c>
      <c r="F18" s="9"/>
      <c r="G18" s="10">
        <f>SUM(G11:G17)</f>
        <v>1103</v>
      </c>
      <c r="H18" s="1"/>
      <c r="I18" s="22"/>
      <c r="J18" s="22"/>
      <c r="K18" s="22"/>
      <c r="L18" s="22"/>
    </row>
    <row r="19" spans="2:12" ht="21.75" thickBot="1" x14ac:dyDescent="0.3">
      <c r="B19" s="1"/>
      <c r="C19" s="85" t="s">
        <v>25</v>
      </c>
      <c r="D19" s="86"/>
      <c r="E19" s="86"/>
      <c r="F19" s="87"/>
      <c r="G19" s="11">
        <v>62</v>
      </c>
      <c r="H19" s="1"/>
      <c r="I19">
        <v>-35557</v>
      </c>
    </row>
    <row r="20" spans="2:12" ht="21.75" thickBot="1" x14ac:dyDescent="0.3">
      <c r="B20" s="1"/>
      <c r="C20" s="85" t="s">
        <v>24</v>
      </c>
      <c r="D20" s="86"/>
      <c r="E20" s="86"/>
      <c r="F20" s="87"/>
      <c r="G20" s="12">
        <f>G18*G19</f>
        <v>68386</v>
      </c>
      <c r="H20" s="1"/>
    </row>
    <row r="21" spans="2:12" ht="24" thickBot="1" x14ac:dyDescent="0.3">
      <c r="B21" s="1"/>
      <c r="C21" s="91" t="s">
        <v>38</v>
      </c>
      <c r="D21" s="92"/>
      <c r="E21" s="92"/>
      <c r="F21" s="93"/>
      <c r="G21" s="13">
        <v>35557</v>
      </c>
      <c r="H21" s="1"/>
    </row>
    <row r="22" spans="2:12" ht="24" thickBot="1" x14ac:dyDescent="0.3">
      <c r="B22" s="1"/>
      <c r="C22" s="116" t="s">
        <v>26</v>
      </c>
      <c r="D22" s="117"/>
      <c r="E22" s="117"/>
      <c r="F22" s="118"/>
      <c r="G22" s="21">
        <f>G20-G21</f>
        <v>32829</v>
      </c>
      <c r="H22" s="1"/>
    </row>
    <row r="23" spans="2:12" ht="21.75" thickBot="1" x14ac:dyDescent="0.3">
      <c r="B23" s="1"/>
      <c r="C23" s="88" t="s">
        <v>59</v>
      </c>
      <c r="D23" s="89"/>
      <c r="E23" s="89"/>
      <c r="F23" s="90"/>
      <c r="G23" s="13">
        <v>60000</v>
      </c>
      <c r="H23" s="1"/>
    </row>
    <row r="24" spans="2:12" ht="24" thickBot="1" x14ac:dyDescent="0.3">
      <c r="B24" s="1"/>
      <c r="C24" s="91" t="s">
        <v>26</v>
      </c>
      <c r="D24" s="92"/>
      <c r="E24" s="92"/>
      <c r="F24" s="93"/>
      <c r="G24" s="14">
        <f>G22-G23</f>
        <v>-27171</v>
      </c>
      <c r="H24" s="1"/>
      <c r="I24">
        <f>G24+'11-05-2022'!G25+'12-05-2022'!G25</f>
        <v>68211.399999999994</v>
      </c>
    </row>
    <row r="26" spans="2:12" ht="15" customHeight="1" x14ac:dyDescent="0.25">
      <c r="C26" s="78" t="s">
        <v>33</v>
      </c>
      <c r="D26" s="78"/>
      <c r="E26" s="78"/>
      <c r="F26" s="78"/>
      <c r="G26" s="78"/>
    </row>
    <row r="27" spans="2:12" ht="15" customHeight="1" x14ac:dyDescent="0.25">
      <c r="C27" s="78"/>
      <c r="D27" s="78"/>
      <c r="E27" s="78"/>
      <c r="F27" s="78"/>
      <c r="G27" s="78"/>
    </row>
    <row r="28" spans="2:12" ht="15" customHeight="1" x14ac:dyDescent="0.25"/>
  </sheetData>
  <sortState xmlns:xlrd2="http://schemas.microsoft.com/office/spreadsheetml/2017/richdata2" ref="D11:G17">
    <sortCondition ref="D11:D17"/>
  </sortState>
  <mergeCells count="15">
    <mergeCell ref="C24:F24"/>
    <mergeCell ref="C26:G27"/>
    <mergeCell ref="C18:D18"/>
    <mergeCell ref="C19:F19"/>
    <mergeCell ref="C20:F20"/>
    <mergeCell ref="C4:C5"/>
    <mergeCell ref="D4:F5"/>
    <mergeCell ref="G4:G5"/>
    <mergeCell ref="C6:C7"/>
    <mergeCell ref="D6:G7"/>
    <mergeCell ref="C8:D9"/>
    <mergeCell ref="E8:G9"/>
    <mergeCell ref="C21:F21"/>
    <mergeCell ref="C22:F22"/>
    <mergeCell ref="C23:F2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1F71-F341-44CB-8D58-F33AC9016514}">
  <dimension ref="B3:L29"/>
  <sheetViews>
    <sheetView workbookViewId="0">
      <selection activeCell="H11" sqref="H11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11.85546875" customWidth="1"/>
    <col min="9" max="9" width="17.140625" customWidth="1"/>
    <col min="10" max="10" width="19" customWidth="1"/>
    <col min="11" max="11" width="12.5703125" customWidth="1"/>
  </cols>
  <sheetData>
    <row r="3" spans="2:12" ht="15.75" thickBot="1" x14ac:dyDescent="0.3">
      <c r="B3" s="1"/>
      <c r="C3" s="1"/>
      <c r="D3" s="1"/>
      <c r="E3" s="1"/>
      <c r="F3" s="1"/>
      <c r="G3" s="1"/>
      <c r="H3" s="1"/>
    </row>
    <row r="4" spans="2:12" ht="15" customHeight="1" x14ac:dyDescent="0.25">
      <c r="B4" s="1"/>
      <c r="C4" s="100" t="s">
        <v>1</v>
      </c>
      <c r="D4" s="102" t="s">
        <v>2</v>
      </c>
      <c r="E4" s="103"/>
      <c r="F4" s="103"/>
      <c r="G4" s="106">
        <v>18</v>
      </c>
      <c r="H4" s="1"/>
    </row>
    <row r="5" spans="2:12" ht="15.75" customHeight="1" thickBot="1" x14ac:dyDescent="0.3">
      <c r="B5" s="1"/>
      <c r="C5" s="101"/>
      <c r="D5" s="104"/>
      <c r="E5" s="105"/>
      <c r="F5" s="105"/>
      <c r="G5" s="107"/>
      <c r="H5" s="1"/>
    </row>
    <row r="6" spans="2:12" ht="15" customHeight="1" x14ac:dyDescent="0.25">
      <c r="B6" s="1"/>
      <c r="C6" s="108" t="s">
        <v>43</v>
      </c>
      <c r="D6" s="110" t="s">
        <v>4</v>
      </c>
      <c r="E6" s="111"/>
      <c r="F6" s="111"/>
      <c r="G6" s="112"/>
      <c r="H6" s="1"/>
      <c r="J6" t="s">
        <v>0</v>
      </c>
    </row>
    <row r="7" spans="2:12" ht="15.75" customHeight="1" thickBot="1" x14ac:dyDescent="0.3">
      <c r="B7" s="1"/>
      <c r="C7" s="109"/>
      <c r="D7" s="113"/>
      <c r="E7" s="114"/>
      <c r="F7" s="114"/>
      <c r="G7" s="115"/>
      <c r="H7" s="1"/>
      <c r="J7" s="2">
        <v>2</v>
      </c>
    </row>
    <row r="8" spans="2:12" ht="15" customHeight="1" x14ac:dyDescent="0.25">
      <c r="B8" s="1"/>
      <c r="C8" s="94" t="s">
        <v>7</v>
      </c>
      <c r="D8" s="95"/>
      <c r="E8" s="94" t="s">
        <v>8</v>
      </c>
      <c r="F8" s="98"/>
      <c r="G8" s="95"/>
      <c r="H8" s="1"/>
      <c r="J8" t="s">
        <v>3</v>
      </c>
      <c r="K8" s="1">
        <v>3408</v>
      </c>
    </row>
    <row r="9" spans="2:12" ht="15.75" customHeight="1" thickBot="1" x14ac:dyDescent="0.3">
      <c r="B9" s="1"/>
      <c r="C9" s="96"/>
      <c r="D9" s="97"/>
      <c r="E9" s="96"/>
      <c r="F9" s="99"/>
      <c r="G9" s="97"/>
      <c r="H9" s="1"/>
      <c r="K9" t="s">
        <v>5</v>
      </c>
    </row>
    <row r="10" spans="2:12" ht="19.5" thickBot="1" x14ac:dyDescent="0.3">
      <c r="B10" s="1"/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1"/>
      <c r="K10" t="s">
        <v>6</v>
      </c>
    </row>
    <row r="11" spans="2:12" ht="18.75" x14ac:dyDescent="0.25">
      <c r="B11" s="1"/>
      <c r="C11" s="5">
        <v>1</v>
      </c>
      <c r="D11" s="5" t="s">
        <v>16</v>
      </c>
      <c r="E11" s="6">
        <v>16</v>
      </c>
      <c r="F11" s="5">
        <v>4.5999999999999996</v>
      </c>
      <c r="G11" s="5">
        <f t="shared" ref="G11:G17" si="0">E11*F11</f>
        <v>73.599999999999994</v>
      </c>
      <c r="H11" s="1"/>
    </row>
    <row r="12" spans="2:12" ht="18.75" x14ac:dyDescent="0.25">
      <c r="B12" s="1"/>
      <c r="C12" s="5">
        <v>2</v>
      </c>
      <c r="D12" s="5" t="s">
        <v>40</v>
      </c>
      <c r="E12" s="6">
        <v>5</v>
      </c>
      <c r="F12" s="5">
        <v>5</v>
      </c>
      <c r="G12" s="5">
        <f t="shared" si="0"/>
        <v>25</v>
      </c>
      <c r="H12" s="1"/>
      <c r="I12" s="22"/>
      <c r="J12" s="22"/>
      <c r="K12" s="22"/>
      <c r="L12" s="22"/>
    </row>
    <row r="13" spans="2:12" ht="18.75" x14ac:dyDescent="0.25">
      <c r="B13" s="1"/>
      <c r="C13" s="5">
        <v>3</v>
      </c>
      <c r="D13" s="5" t="s">
        <v>17</v>
      </c>
      <c r="E13" s="6">
        <v>49</v>
      </c>
      <c r="F13" s="5">
        <v>7.5</v>
      </c>
      <c r="G13" s="5">
        <f t="shared" si="0"/>
        <v>367.5</v>
      </c>
      <c r="H13" s="1"/>
      <c r="I13" s="22"/>
      <c r="J13" s="22"/>
      <c r="K13" s="22"/>
      <c r="L13" s="22"/>
    </row>
    <row r="14" spans="2:12" ht="18.75" x14ac:dyDescent="0.25">
      <c r="B14" s="1"/>
      <c r="C14" s="5">
        <v>4</v>
      </c>
      <c r="D14" s="5" t="s">
        <v>21</v>
      </c>
      <c r="E14" s="6">
        <v>62</v>
      </c>
      <c r="F14" s="5">
        <v>5</v>
      </c>
      <c r="G14" s="5">
        <f t="shared" si="0"/>
        <v>310</v>
      </c>
      <c r="H14" s="1"/>
      <c r="I14" s="22"/>
      <c r="J14" s="22"/>
      <c r="K14" s="22"/>
      <c r="L14" s="22"/>
    </row>
    <row r="15" spans="2:12" ht="18.75" x14ac:dyDescent="0.25">
      <c r="B15" s="1"/>
      <c r="C15" s="5">
        <v>5</v>
      </c>
      <c r="D15" s="5" t="s">
        <v>41</v>
      </c>
      <c r="E15" s="6">
        <v>12</v>
      </c>
      <c r="F15" s="5">
        <v>4.5999999999999996</v>
      </c>
      <c r="G15" s="5">
        <f t="shared" si="0"/>
        <v>55.199999999999996</v>
      </c>
      <c r="H15" s="1"/>
      <c r="I15" s="22"/>
      <c r="J15" s="22"/>
      <c r="K15" s="22"/>
      <c r="L15" s="22"/>
    </row>
    <row r="16" spans="2:12" ht="18.75" x14ac:dyDescent="0.25">
      <c r="B16" s="1"/>
      <c r="C16" s="5">
        <v>6</v>
      </c>
      <c r="D16" s="5" t="s">
        <v>31</v>
      </c>
      <c r="E16" s="6">
        <v>10</v>
      </c>
      <c r="F16" s="5">
        <v>4.5999999999999996</v>
      </c>
      <c r="G16" s="5">
        <f t="shared" si="0"/>
        <v>46</v>
      </c>
      <c r="H16" s="1"/>
      <c r="I16" s="22"/>
      <c r="J16" s="22"/>
      <c r="K16" s="22"/>
      <c r="L16" s="22"/>
    </row>
    <row r="17" spans="2:12" ht="19.5" thickBot="1" x14ac:dyDescent="0.3">
      <c r="B17" s="1"/>
      <c r="C17" s="5">
        <v>7</v>
      </c>
      <c r="D17" s="5" t="s">
        <v>23</v>
      </c>
      <c r="E17" s="6">
        <v>45</v>
      </c>
      <c r="F17" s="5">
        <v>5</v>
      </c>
      <c r="G17" s="5">
        <f t="shared" si="0"/>
        <v>225</v>
      </c>
      <c r="H17" s="1"/>
      <c r="I17" s="22"/>
      <c r="J17" s="22"/>
      <c r="K17" s="22"/>
      <c r="L17" s="22"/>
    </row>
    <row r="18" spans="2:12" ht="19.5" customHeight="1" thickBot="1" x14ac:dyDescent="0.3">
      <c r="B18" s="1"/>
      <c r="C18" s="83" t="s">
        <v>24</v>
      </c>
      <c r="D18" s="84"/>
      <c r="E18" s="8">
        <f>SUM(E11:E17)</f>
        <v>199</v>
      </c>
      <c r="F18" s="9"/>
      <c r="G18" s="10">
        <f>SUM(G11:G17)</f>
        <v>1102.3000000000002</v>
      </c>
      <c r="H18" s="1"/>
      <c r="I18" s="22"/>
      <c r="J18" s="22"/>
      <c r="K18" s="22"/>
      <c r="L18" s="22"/>
    </row>
    <row r="19" spans="2:12" ht="21.75" thickBot="1" x14ac:dyDescent="0.3">
      <c r="B19" s="1"/>
      <c r="C19" s="85" t="s">
        <v>25</v>
      </c>
      <c r="D19" s="86"/>
      <c r="E19" s="86"/>
      <c r="F19" s="87"/>
      <c r="G19" s="11">
        <v>62</v>
      </c>
      <c r="H19" s="1"/>
    </row>
    <row r="20" spans="2:12" ht="21.75" thickBot="1" x14ac:dyDescent="0.3">
      <c r="B20" s="1"/>
      <c r="C20" s="85" t="s">
        <v>24</v>
      </c>
      <c r="D20" s="86"/>
      <c r="E20" s="86"/>
      <c r="F20" s="87"/>
      <c r="G20" s="12">
        <f>G18*G19</f>
        <v>68342.600000000006</v>
      </c>
      <c r="H20" s="1"/>
    </row>
    <row r="21" spans="2:12" ht="24" thickBot="1" x14ac:dyDescent="0.3">
      <c r="B21" s="1"/>
      <c r="C21" s="91" t="s">
        <v>38</v>
      </c>
      <c r="D21" s="92"/>
      <c r="E21" s="92"/>
      <c r="F21" s="93"/>
      <c r="G21" s="13">
        <v>27171</v>
      </c>
      <c r="H21" s="1"/>
    </row>
    <row r="22" spans="2:12" ht="24" thickBot="1" x14ac:dyDescent="0.3">
      <c r="B22" s="1"/>
      <c r="C22" s="116" t="s">
        <v>58</v>
      </c>
      <c r="D22" s="117"/>
      <c r="E22" s="117"/>
      <c r="F22" s="118"/>
      <c r="G22" s="38">
        <v>8000</v>
      </c>
      <c r="H22" s="1"/>
    </row>
    <row r="23" spans="2:12" ht="24" thickBot="1" x14ac:dyDescent="0.3">
      <c r="B23" s="1"/>
      <c r="C23" s="116" t="s">
        <v>26</v>
      </c>
      <c r="D23" s="117"/>
      <c r="E23" s="117"/>
      <c r="F23" s="118"/>
      <c r="G23" s="21">
        <f>G20-(G21+G22)</f>
        <v>33171.600000000006</v>
      </c>
      <c r="H23" s="1"/>
    </row>
    <row r="24" spans="2:12" ht="21.75" thickBot="1" x14ac:dyDescent="0.3">
      <c r="B24" s="1"/>
      <c r="C24" s="88" t="s">
        <v>39</v>
      </c>
      <c r="D24" s="89"/>
      <c r="E24" s="89"/>
      <c r="F24" s="90"/>
      <c r="G24" s="13"/>
      <c r="H24" s="1"/>
    </row>
    <row r="25" spans="2:12" ht="24" thickBot="1" x14ac:dyDescent="0.3">
      <c r="B25" s="1"/>
      <c r="C25" s="91" t="s">
        <v>26</v>
      </c>
      <c r="D25" s="92"/>
      <c r="E25" s="92"/>
      <c r="F25" s="93"/>
      <c r="G25" s="14">
        <f>G23-G24</f>
        <v>33171.600000000006</v>
      </c>
      <c r="H25" s="1"/>
    </row>
    <row r="27" spans="2:12" ht="15" customHeight="1" x14ac:dyDescent="0.25">
      <c r="C27" s="78"/>
      <c r="D27" s="78"/>
      <c r="E27" s="78"/>
      <c r="F27" s="78"/>
      <c r="G27" s="78"/>
    </row>
    <row r="28" spans="2:12" ht="15" customHeight="1" x14ac:dyDescent="0.25">
      <c r="C28" s="78"/>
      <c r="D28" s="78"/>
      <c r="E28" s="78"/>
      <c r="F28" s="78"/>
      <c r="G28" s="78"/>
    </row>
    <row r="29" spans="2:12" ht="15" customHeight="1" x14ac:dyDescent="0.25"/>
  </sheetData>
  <sortState xmlns:xlrd2="http://schemas.microsoft.com/office/spreadsheetml/2017/richdata2" ref="D11:G17">
    <sortCondition ref="D11:D17"/>
  </sortState>
  <mergeCells count="16">
    <mergeCell ref="C25:F25"/>
    <mergeCell ref="C27:G28"/>
    <mergeCell ref="C18:D18"/>
    <mergeCell ref="C19:F19"/>
    <mergeCell ref="C20:F20"/>
    <mergeCell ref="C21:F21"/>
    <mergeCell ref="C23:F23"/>
    <mergeCell ref="C24:F24"/>
    <mergeCell ref="C22:F22"/>
    <mergeCell ref="C8:D9"/>
    <mergeCell ref="E8:G9"/>
    <mergeCell ref="C4:C5"/>
    <mergeCell ref="D4:F5"/>
    <mergeCell ref="G4:G5"/>
    <mergeCell ref="C6:C7"/>
    <mergeCell ref="D6:G7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94217-7477-4C06-B62B-6403FAC5A2AE}">
  <dimension ref="B3:O40"/>
  <sheetViews>
    <sheetView workbookViewId="0">
      <selection activeCell="I15" sqref="I15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11.85546875" customWidth="1"/>
    <col min="9" max="9" width="17.140625" customWidth="1"/>
    <col min="10" max="10" width="19" customWidth="1"/>
    <col min="11" max="11" width="7.42578125" bestFit="1" customWidth="1"/>
    <col min="15" max="15" width="10.7109375" bestFit="1" customWidth="1"/>
  </cols>
  <sheetData>
    <row r="3" spans="2:12" ht="15.75" thickBot="1" x14ac:dyDescent="0.3">
      <c r="B3" s="1"/>
      <c r="C3" s="1"/>
      <c r="D3" s="1"/>
      <c r="E3" s="1"/>
      <c r="F3" s="1"/>
      <c r="G3" s="1"/>
      <c r="H3" s="1"/>
    </row>
    <row r="4" spans="2:12" ht="15" customHeight="1" x14ac:dyDescent="0.25">
      <c r="B4" s="1"/>
      <c r="C4" s="100" t="s">
        <v>1</v>
      </c>
      <c r="D4" s="102" t="s">
        <v>2</v>
      </c>
      <c r="E4" s="103"/>
      <c r="F4" s="103"/>
      <c r="G4" s="106">
        <v>19</v>
      </c>
      <c r="H4" s="1"/>
    </row>
    <row r="5" spans="2:12" ht="15.75" customHeight="1" thickBot="1" x14ac:dyDescent="0.3">
      <c r="B5" s="1"/>
      <c r="C5" s="101"/>
      <c r="D5" s="104"/>
      <c r="E5" s="105"/>
      <c r="F5" s="105"/>
      <c r="G5" s="107"/>
      <c r="H5" s="1"/>
    </row>
    <row r="6" spans="2:12" ht="15" customHeight="1" x14ac:dyDescent="0.25">
      <c r="B6" s="1"/>
      <c r="C6" s="108" t="s">
        <v>44</v>
      </c>
      <c r="D6" s="110" t="s">
        <v>4</v>
      </c>
      <c r="E6" s="111"/>
      <c r="F6" s="111"/>
      <c r="G6" s="112"/>
      <c r="H6" s="1"/>
      <c r="J6" t="s">
        <v>0</v>
      </c>
    </row>
    <row r="7" spans="2:12" ht="15.75" customHeight="1" thickBot="1" x14ac:dyDescent="0.3">
      <c r="B7" s="1"/>
      <c r="C7" s="109"/>
      <c r="D7" s="113"/>
      <c r="E7" s="114"/>
      <c r="F7" s="114"/>
      <c r="G7" s="115"/>
      <c r="H7" s="1"/>
      <c r="J7" s="2">
        <v>2</v>
      </c>
    </row>
    <row r="8" spans="2:12" ht="15" customHeight="1" x14ac:dyDescent="0.25">
      <c r="B8" s="1"/>
      <c r="C8" s="94" t="s">
        <v>7</v>
      </c>
      <c r="D8" s="95"/>
      <c r="E8" s="94" t="s">
        <v>8</v>
      </c>
      <c r="F8" s="98"/>
      <c r="G8" s="95"/>
      <c r="H8" s="1"/>
      <c r="J8" t="s">
        <v>3</v>
      </c>
      <c r="K8" s="1">
        <v>3408</v>
      </c>
    </row>
    <row r="9" spans="2:12" ht="15.75" customHeight="1" thickBot="1" x14ac:dyDescent="0.3">
      <c r="B9" s="1"/>
      <c r="C9" s="96"/>
      <c r="D9" s="97"/>
      <c r="E9" s="96"/>
      <c r="F9" s="99"/>
      <c r="G9" s="97"/>
      <c r="H9" s="1"/>
      <c r="K9" t="s">
        <v>5</v>
      </c>
    </row>
    <row r="10" spans="2:12" ht="19.5" thickBot="1" x14ac:dyDescent="0.3">
      <c r="B10" s="1"/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1"/>
      <c r="K10" t="s">
        <v>6</v>
      </c>
    </row>
    <row r="11" spans="2:12" ht="18.75" x14ac:dyDescent="0.25">
      <c r="B11" s="1"/>
      <c r="C11" s="5">
        <v>1</v>
      </c>
      <c r="D11" s="5" t="s">
        <v>16</v>
      </c>
      <c r="E11" s="6">
        <v>15</v>
      </c>
      <c r="F11" s="5">
        <v>4.5999999999999996</v>
      </c>
      <c r="G11" s="5">
        <f t="shared" ref="G11:G18" si="0">E11*F11</f>
        <v>69</v>
      </c>
      <c r="H11" s="1"/>
    </row>
    <row r="12" spans="2:12" ht="18.75" x14ac:dyDescent="0.25">
      <c r="B12" s="1"/>
      <c r="C12" s="5">
        <v>2</v>
      </c>
      <c r="D12" s="5" t="s">
        <v>40</v>
      </c>
      <c r="E12" s="6">
        <v>4</v>
      </c>
      <c r="F12" s="5">
        <v>5</v>
      </c>
      <c r="G12" s="5">
        <f t="shared" si="0"/>
        <v>20</v>
      </c>
      <c r="H12" s="1"/>
      <c r="I12" s="22"/>
      <c r="J12" s="22"/>
      <c r="K12" s="22"/>
      <c r="L12" s="22"/>
    </row>
    <row r="13" spans="2:12" ht="18.75" x14ac:dyDescent="0.25">
      <c r="B13" s="1"/>
      <c r="C13" s="5">
        <v>3</v>
      </c>
      <c r="D13" s="5" t="s">
        <v>45</v>
      </c>
      <c r="E13" s="6">
        <v>20</v>
      </c>
      <c r="F13" s="5">
        <v>7</v>
      </c>
      <c r="G13" s="5">
        <f t="shared" si="0"/>
        <v>140</v>
      </c>
      <c r="H13" s="1"/>
      <c r="I13" s="22"/>
      <c r="J13" s="22"/>
      <c r="K13" s="22"/>
      <c r="L13" s="22"/>
    </row>
    <row r="14" spans="2:12" ht="18.75" x14ac:dyDescent="0.25">
      <c r="B14" s="1"/>
      <c r="C14" s="5">
        <v>4</v>
      </c>
      <c r="D14" s="5" t="s">
        <v>46</v>
      </c>
      <c r="E14" s="6">
        <v>2</v>
      </c>
      <c r="F14" s="5">
        <v>5</v>
      </c>
      <c r="G14" s="5">
        <f t="shared" si="0"/>
        <v>10</v>
      </c>
      <c r="H14" s="1"/>
      <c r="I14" s="22"/>
      <c r="J14" s="22"/>
      <c r="K14" s="22"/>
      <c r="L14" s="22"/>
    </row>
    <row r="15" spans="2:12" ht="18.75" x14ac:dyDescent="0.25">
      <c r="B15" s="1"/>
      <c r="C15" s="5">
        <v>5</v>
      </c>
      <c r="D15" s="5" t="s">
        <v>21</v>
      </c>
      <c r="E15" s="6">
        <v>75</v>
      </c>
      <c r="F15" s="5">
        <v>5</v>
      </c>
      <c r="G15" s="5">
        <f t="shared" si="0"/>
        <v>375</v>
      </c>
      <c r="H15" s="1"/>
      <c r="I15" s="22"/>
      <c r="J15" s="22"/>
      <c r="K15" s="22"/>
      <c r="L15" s="22"/>
    </row>
    <row r="16" spans="2:12" ht="18.75" x14ac:dyDescent="0.25">
      <c r="B16" s="1"/>
      <c r="C16" s="5">
        <v>6</v>
      </c>
      <c r="D16" s="5" t="s">
        <v>41</v>
      </c>
      <c r="E16" s="6">
        <v>4</v>
      </c>
      <c r="F16" s="5">
        <v>4.5999999999999996</v>
      </c>
      <c r="G16" s="5">
        <f t="shared" si="0"/>
        <v>18.399999999999999</v>
      </c>
      <c r="H16" s="1"/>
      <c r="I16" s="22"/>
      <c r="J16" s="22"/>
      <c r="K16" s="22"/>
      <c r="L16" s="22"/>
    </row>
    <row r="17" spans="2:15" ht="18.75" x14ac:dyDescent="0.25">
      <c r="B17" s="1"/>
      <c r="C17" s="5">
        <v>7</v>
      </c>
      <c r="D17" s="5" t="s">
        <v>31</v>
      </c>
      <c r="E17" s="6">
        <v>10</v>
      </c>
      <c r="F17" s="5">
        <v>4.5999999999999996</v>
      </c>
      <c r="G17" s="5">
        <f t="shared" si="0"/>
        <v>46</v>
      </c>
      <c r="H17" s="1"/>
      <c r="I17" s="22"/>
      <c r="J17" s="22"/>
      <c r="K17" s="22"/>
      <c r="L17" s="22"/>
    </row>
    <row r="18" spans="2:15" ht="19.5" thickBot="1" x14ac:dyDescent="0.3">
      <c r="B18" s="1"/>
      <c r="C18" s="5">
        <v>8</v>
      </c>
      <c r="D18" s="5" t="s">
        <v>23</v>
      </c>
      <c r="E18" s="6">
        <v>65</v>
      </c>
      <c r="F18" s="5">
        <v>5</v>
      </c>
      <c r="G18" s="5">
        <f t="shared" si="0"/>
        <v>325</v>
      </c>
      <c r="H18" s="1"/>
      <c r="I18" s="22"/>
      <c r="J18" s="22"/>
      <c r="K18" s="22"/>
      <c r="L18" s="22"/>
    </row>
    <row r="19" spans="2:15" ht="19.5" customHeight="1" thickBot="1" x14ac:dyDescent="0.3">
      <c r="B19" s="1"/>
      <c r="C19" s="83" t="s">
        <v>24</v>
      </c>
      <c r="D19" s="84"/>
      <c r="E19" s="8">
        <f>SUM(E11:E18)</f>
        <v>195</v>
      </c>
      <c r="F19" s="9"/>
      <c r="G19" s="10">
        <f>SUM(G11:G18)</f>
        <v>1003.4</v>
      </c>
      <c r="H19" s="1"/>
      <c r="I19" s="22"/>
      <c r="J19" s="22"/>
      <c r="K19" s="22"/>
      <c r="L19" s="22"/>
    </row>
    <row r="20" spans="2:15" ht="21.75" thickBot="1" x14ac:dyDescent="0.3">
      <c r="B20" s="1"/>
      <c r="C20" s="85" t="s">
        <v>25</v>
      </c>
      <c r="D20" s="86"/>
      <c r="E20" s="86"/>
      <c r="F20" s="87"/>
      <c r="G20" s="11">
        <v>62</v>
      </c>
      <c r="H20" s="1"/>
    </row>
    <row r="21" spans="2:15" ht="21.75" thickBot="1" x14ac:dyDescent="0.3">
      <c r="B21" s="1"/>
      <c r="C21" s="85" t="s">
        <v>24</v>
      </c>
      <c r="D21" s="86"/>
      <c r="E21" s="86"/>
      <c r="F21" s="87"/>
      <c r="G21" s="12">
        <f>G19*G20</f>
        <v>62210.799999999996</v>
      </c>
      <c r="H21" s="1"/>
    </row>
    <row r="22" spans="2:15" ht="24" thickBot="1" x14ac:dyDescent="0.3">
      <c r="B22" s="1"/>
      <c r="C22" s="116" t="s">
        <v>38</v>
      </c>
      <c r="D22" s="117"/>
      <c r="E22" s="117"/>
      <c r="F22" s="118"/>
      <c r="G22" s="13"/>
      <c r="H22" s="1"/>
    </row>
    <row r="23" spans="2:15" ht="24" thickBot="1" x14ac:dyDescent="0.3">
      <c r="B23" s="1"/>
      <c r="C23" s="116" t="s">
        <v>26</v>
      </c>
      <c r="D23" s="117"/>
      <c r="E23" s="117"/>
      <c r="F23" s="118"/>
      <c r="G23" s="21">
        <f>G21-G22</f>
        <v>62210.799999999996</v>
      </c>
      <c r="H23" s="1"/>
    </row>
    <row r="24" spans="2:15" ht="21.75" thickBot="1" x14ac:dyDescent="0.3">
      <c r="B24" s="1"/>
      <c r="C24" s="85" t="s">
        <v>39</v>
      </c>
      <c r="D24" s="86"/>
      <c r="E24" s="86"/>
      <c r="F24" s="87"/>
      <c r="G24" s="13"/>
      <c r="H24" s="1"/>
    </row>
    <row r="25" spans="2:15" ht="24" thickBot="1" x14ac:dyDescent="0.3">
      <c r="B25" s="1"/>
      <c r="C25" s="116" t="s">
        <v>26</v>
      </c>
      <c r="D25" s="117"/>
      <c r="E25" s="117"/>
      <c r="F25" s="118"/>
      <c r="G25" s="14">
        <f>G23-G24</f>
        <v>62210.799999999996</v>
      </c>
      <c r="H25" s="1"/>
    </row>
    <row r="26" spans="2:15" ht="24" thickBot="1" x14ac:dyDescent="0.3">
      <c r="B26" s="1"/>
      <c r="C26" s="23"/>
      <c r="D26" s="23"/>
      <c r="E26" s="23"/>
      <c r="F26" s="23"/>
      <c r="G26" s="23"/>
      <c r="H26" s="1"/>
      <c r="I26" s="28"/>
      <c r="J26" s="28"/>
    </row>
    <row r="27" spans="2:15" ht="19.5" thickBot="1" x14ac:dyDescent="0.3">
      <c r="C27" s="22"/>
      <c r="D27" s="26" t="s">
        <v>47</v>
      </c>
      <c r="E27" s="123" t="s">
        <v>48</v>
      </c>
      <c r="F27" s="124"/>
      <c r="H27" s="29" t="s">
        <v>54</v>
      </c>
      <c r="I27" s="132">
        <v>50000</v>
      </c>
      <c r="J27" s="132"/>
    </row>
    <row r="28" spans="2:15" ht="18.75" customHeight="1" x14ac:dyDescent="0.25">
      <c r="C28" s="22"/>
      <c r="D28" s="25" t="s">
        <v>49</v>
      </c>
      <c r="E28" s="125">
        <v>46367</v>
      </c>
      <c r="F28" s="126"/>
      <c r="H28" s="29" t="s">
        <v>53</v>
      </c>
      <c r="I28" s="132">
        <v>100000</v>
      </c>
      <c r="J28" s="132"/>
    </row>
    <row r="29" spans="2:15" ht="18" customHeight="1" x14ac:dyDescent="0.25">
      <c r="C29" s="22"/>
      <c r="D29" s="24" t="s">
        <v>50</v>
      </c>
      <c r="E29" s="127">
        <v>68076</v>
      </c>
      <c r="F29" s="128"/>
      <c r="H29" s="29" t="s">
        <v>56</v>
      </c>
      <c r="I29" s="137">
        <f>E33-I27-I28</f>
        <v>163381</v>
      </c>
      <c r="J29" s="132"/>
    </row>
    <row r="30" spans="2:15" ht="18" customHeight="1" x14ac:dyDescent="0.25">
      <c r="C30" s="22"/>
      <c r="D30" s="24" t="s">
        <v>51</v>
      </c>
      <c r="E30" s="127">
        <v>68386</v>
      </c>
      <c r="F30" s="128"/>
      <c r="H30" s="29" t="s">
        <v>57</v>
      </c>
      <c r="I30" s="132">
        <v>8000</v>
      </c>
      <c r="J30" s="132"/>
    </row>
    <row r="31" spans="2:15" ht="19.5" thickBot="1" x14ac:dyDescent="0.3">
      <c r="C31" s="22"/>
      <c r="D31" s="33" t="s">
        <v>52</v>
      </c>
      <c r="E31" s="127">
        <v>68342</v>
      </c>
      <c r="F31" s="128"/>
      <c r="G31" s="22"/>
    </row>
    <row r="32" spans="2:15" ht="21.75" thickBot="1" x14ac:dyDescent="0.3">
      <c r="D32" s="32" t="s">
        <v>55</v>
      </c>
      <c r="E32" s="142">
        <v>62210</v>
      </c>
      <c r="F32" s="143"/>
      <c r="G32" s="28"/>
      <c r="K32" s="129" t="s">
        <v>54</v>
      </c>
      <c r="L32" s="130"/>
      <c r="M32" s="130"/>
      <c r="N32" s="131"/>
      <c r="O32" s="13">
        <v>50000</v>
      </c>
    </row>
    <row r="33" spans="2:15" ht="21.75" thickBot="1" x14ac:dyDescent="0.35">
      <c r="D33" s="34" t="s">
        <v>26</v>
      </c>
      <c r="E33" s="140">
        <f>SUM(E28:F32)</f>
        <v>313381</v>
      </c>
      <c r="F33" s="141"/>
      <c r="K33" s="129" t="s">
        <v>53</v>
      </c>
      <c r="L33" s="130"/>
      <c r="M33" s="130"/>
      <c r="N33" s="131"/>
      <c r="O33" s="13">
        <v>100000</v>
      </c>
    </row>
    <row r="34" spans="2:15" ht="18.75" x14ac:dyDescent="0.3">
      <c r="D34" s="34" t="s">
        <v>58</v>
      </c>
      <c r="E34" s="138">
        <v>8000</v>
      </c>
      <c r="F34" s="139"/>
    </row>
    <row r="35" spans="2:15" ht="18.75" x14ac:dyDescent="0.3">
      <c r="D35" s="35" t="s">
        <v>26</v>
      </c>
      <c r="E35" s="140">
        <f>E33-E34</f>
        <v>305381</v>
      </c>
      <c r="F35" s="141"/>
    </row>
    <row r="36" spans="2:15" ht="18.75" x14ac:dyDescent="0.3">
      <c r="D36" s="31">
        <v>44694</v>
      </c>
      <c r="E36" s="133">
        <v>50000</v>
      </c>
      <c r="F36" s="134"/>
    </row>
    <row r="37" spans="2:15" ht="18.75" x14ac:dyDescent="0.3">
      <c r="D37" s="31">
        <v>44696</v>
      </c>
      <c r="E37" s="133">
        <v>100000</v>
      </c>
      <c r="F37" s="134"/>
    </row>
    <row r="38" spans="2:15" ht="21.75" thickBot="1" x14ac:dyDescent="0.4">
      <c r="D38" s="36" t="s">
        <v>56</v>
      </c>
      <c r="E38" s="135">
        <f>E35-E36-E37</f>
        <v>155381</v>
      </c>
      <c r="F38" s="136"/>
    </row>
    <row r="39" spans="2:15" ht="19.5" thickBot="1" x14ac:dyDescent="0.35">
      <c r="B39" s="15"/>
      <c r="D39" s="45">
        <v>44697</v>
      </c>
      <c r="E39" s="119">
        <v>60000</v>
      </c>
      <c r="F39" s="120"/>
    </row>
    <row r="40" spans="2:15" ht="21.75" thickBot="1" x14ac:dyDescent="0.4">
      <c r="D40" s="46" t="s">
        <v>56</v>
      </c>
      <c r="E40" s="121">
        <f>E38-E39</f>
        <v>95381</v>
      </c>
      <c r="F40" s="122"/>
    </row>
  </sheetData>
  <sortState xmlns:xlrd2="http://schemas.microsoft.com/office/spreadsheetml/2017/richdata2" ref="D11:G18">
    <sortCondition ref="D11:D18"/>
  </sortState>
  <mergeCells count="34">
    <mergeCell ref="E36:F36"/>
    <mergeCell ref="E37:F37"/>
    <mergeCell ref="E38:F38"/>
    <mergeCell ref="I28:J28"/>
    <mergeCell ref="I29:J29"/>
    <mergeCell ref="I30:J30"/>
    <mergeCell ref="E34:F34"/>
    <mergeCell ref="E35:F35"/>
    <mergeCell ref="E32:F32"/>
    <mergeCell ref="E33:F33"/>
    <mergeCell ref="C22:F22"/>
    <mergeCell ref="C23:F23"/>
    <mergeCell ref="C24:F24"/>
    <mergeCell ref="K32:N32"/>
    <mergeCell ref="K33:N33"/>
    <mergeCell ref="I27:J27"/>
    <mergeCell ref="E30:F30"/>
    <mergeCell ref="E31:F31"/>
    <mergeCell ref="E39:F39"/>
    <mergeCell ref="E40:F40"/>
    <mergeCell ref="C4:C5"/>
    <mergeCell ref="D4:F5"/>
    <mergeCell ref="G4:G5"/>
    <mergeCell ref="C6:C7"/>
    <mergeCell ref="D6:G7"/>
    <mergeCell ref="C8:D9"/>
    <mergeCell ref="E8:G9"/>
    <mergeCell ref="E27:F27"/>
    <mergeCell ref="E28:F28"/>
    <mergeCell ref="E29:F29"/>
    <mergeCell ref="C25:F25"/>
    <mergeCell ref="C19:D19"/>
    <mergeCell ref="C20:F20"/>
    <mergeCell ref="C21:F21"/>
  </mergeCells>
  <phoneticPr fontId="10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A168C-970D-4F9D-94FC-EA3F210AC7E4}">
  <dimension ref="A3:L27"/>
  <sheetViews>
    <sheetView workbookViewId="0">
      <selection activeCell="I16" sqref="I16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11.85546875" customWidth="1"/>
    <col min="9" max="9" width="17.140625" customWidth="1"/>
    <col min="10" max="10" width="19" customWidth="1"/>
    <col min="11" max="11" width="12.5703125" customWidth="1"/>
  </cols>
  <sheetData>
    <row r="3" spans="2:12" ht="15.75" thickBot="1" x14ac:dyDescent="0.3">
      <c r="B3" s="1"/>
      <c r="C3" s="1"/>
      <c r="D3" s="1"/>
      <c r="E3" s="1"/>
      <c r="F3" s="1"/>
      <c r="G3" s="1"/>
      <c r="H3" s="1"/>
    </row>
    <row r="4" spans="2:12" ht="15" customHeight="1" x14ac:dyDescent="0.25">
      <c r="B4" s="1"/>
      <c r="C4" s="100" t="s">
        <v>1</v>
      </c>
      <c r="D4" s="102" t="s">
        <v>2</v>
      </c>
      <c r="E4" s="103"/>
      <c r="F4" s="103"/>
      <c r="G4" s="106">
        <v>20</v>
      </c>
      <c r="H4" s="1"/>
    </row>
    <row r="5" spans="2:12" ht="15.75" customHeight="1" thickBot="1" x14ac:dyDescent="0.3">
      <c r="B5" s="1"/>
      <c r="C5" s="101"/>
      <c r="D5" s="104"/>
      <c r="E5" s="105"/>
      <c r="F5" s="105"/>
      <c r="G5" s="107"/>
      <c r="H5" s="1"/>
    </row>
    <row r="6" spans="2:12" ht="15" customHeight="1" x14ac:dyDescent="0.25">
      <c r="B6" s="1"/>
      <c r="C6" s="108" t="s">
        <v>60</v>
      </c>
      <c r="D6" s="110" t="s">
        <v>4</v>
      </c>
      <c r="E6" s="111"/>
      <c r="F6" s="111"/>
      <c r="G6" s="112"/>
      <c r="H6" s="1"/>
      <c r="J6" t="s">
        <v>0</v>
      </c>
    </row>
    <row r="7" spans="2:12" ht="15.75" customHeight="1" thickBot="1" x14ac:dyDescent="0.3">
      <c r="B7" s="1"/>
      <c r="C7" s="109"/>
      <c r="D7" s="113"/>
      <c r="E7" s="114"/>
      <c r="F7" s="114"/>
      <c r="G7" s="115"/>
      <c r="H7" s="1"/>
      <c r="J7" s="30">
        <v>2</v>
      </c>
    </row>
    <row r="8" spans="2:12" ht="15" customHeight="1" x14ac:dyDescent="0.25">
      <c r="B8" s="1"/>
      <c r="C8" s="94" t="s">
        <v>7</v>
      </c>
      <c r="D8" s="95"/>
      <c r="E8" s="94" t="s">
        <v>8</v>
      </c>
      <c r="F8" s="98"/>
      <c r="G8" s="95"/>
      <c r="H8" s="1"/>
      <c r="J8" t="s">
        <v>3</v>
      </c>
      <c r="K8" s="1">
        <v>3408</v>
      </c>
    </row>
    <row r="9" spans="2:12" ht="15.75" customHeight="1" thickBot="1" x14ac:dyDescent="0.3">
      <c r="B9" s="1"/>
      <c r="C9" s="96"/>
      <c r="D9" s="97"/>
      <c r="E9" s="96"/>
      <c r="F9" s="99"/>
      <c r="G9" s="97"/>
      <c r="H9" s="1"/>
      <c r="K9" t="s">
        <v>5</v>
      </c>
    </row>
    <row r="10" spans="2:12" ht="19.5" thickBot="1" x14ac:dyDescent="0.3">
      <c r="B10" s="1"/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1"/>
      <c r="K10" t="s">
        <v>6</v>
      </c>
    </row>
    <row r="11" spans="2:12" ht="18.75" x14ac:dyDescent="0.25">
      <c r="B11" s="1"/>
      <c r="C11" s="5">
        <v>1</v>
      </c>
      <c r="D11" s="5" t="s">
        <v>16</v>
      </c>
      <c r="E11" s="6">
        <v>10</v>
      </c>
      <c r="F11" s="5">
        <v>4.5999999999999996</v>
      </c>
      <c r="G11" s="5">
        <f t="shared" ref="G11:G18" si="0">E11*F11</f>
        <v>46</v>
      </c>
      <c r="H11" s="1"/>
    </row>
    <row r="12" spans="2:12" ht="18.75" x14ac:dyDescent="0.25">
      <c r="B12" s="1"/>
      <c r="C12" s="5">
        <v>2</v>
      </c>
      <c r="D12" s="5" t="s">
        <v>61</v>
      </c>
      <c r="E12" s="6">
        <v>5</v>
      </c>
      <c r="F12" s="5">
        <v>4.5999999999999996</v>
      </c>
      <c r="G12" s="5">
        <f t="shared" si="0"/>
        <v>23</v>
      </c>
      <c r="H12" s="1"/>
      <c r="I12" s="22"/>
      <c r="J12" s="22"/>
      <c r="K12" s="22"/>
      <c r="L12" s="22"/>
    </row>
    <row r="13" spans="2:12" ht="18.75" x14ac:dyDescent="0.25">
      <c r="B13" s="1"/>
      <c r="C13" s="5">
        <v>3</v>
      </c>
      <c r="D13" s="5" t="s">
        <v>40</v>
      </c>
      <c r="E13" s="6">
        <v>4</v>
      </c>
      <c r="F13" s="5">
        <v>5</v>
      </c>
      <c r="G13" s="5">
        <f t="shared" si="0"/>
        <v>20</v>
      </c>
      <c r="H13" s="1"/>
      <c r="I13" s="22"/>
      <c r="J13" s="22"/>
      <c r="K13" s="22"/>
      <c r="L13" s="22"/>
    </row>
    <row r="14" spans="2:12" ht="18.75" x14ac:dyDescent="0.25">
      <c r="B14" s="1"/>
      <c r="C14" s="5">
        <v>4</v>
      </c>
      <c r="D14" s="5" t="s">
        <v>45</v>
      </c>
      <c r="E14" s="6">
        <v>25</v>
      </c>
      <c r="F14" s="5">
        <v>7</v>
      </c>
      <c r="G14" s="5">
        <f t="shared" si="0"/>
        <v>175</v>
      </c>
      <c r="H14" s="1"/>
      <c r="I14" s="22"/>
      <c r="J14" s="22"/>
      <c r="K14" s="22"/>
      <c r="L14" s="22"/>
    </row>
    <row r="15" spans="2:12" ht="18.75" x14ac:dyDescent="0.25">
      <c r="B15" s="1"/>
      <c r="C15" s="5">
        <v>5</v>
      </c>
      <c r="D15" s="5" t="s">
        <v>17</v>
      </c>
      <c r="E15" s="6">
        <v>62</v>
      </c>
      <c r="F15" s="5">
        <v>7.5</v>
      </c>
      <c r="G15" s="5">
        <f t="shared" si="0"/>
        <v>465</v>
      </c>
      <c r="H15" s="1"/>
      <c r="I15" s="22"/>
      <c r="J15" s="22"/>
      <c r="K15" s="22"/>
      <c r="L15" s="22"/>
    </row>
    <row r="16" spans="2:12" ht="18.75" x14ac:dyDescent="0.25">
      <c r="B16" s="1"/>
      <c r="C16" s="5">
        <v>6</v>
      </c>
      <c r="D16" s="5" t="s">
        <v>21</v>
      </c>
      <c r="E16" s="6">
        <v>53</v>
      </c>
      <c r="F16" s="5">
        <v>5</v>
      </c>
      <c r="G16" s="5">
        <f t="shared" si="0"/>
        <v>265</v>
      </c>
      <c r="H16" s="1"/>
      <c r="I16" s="22"/>
      <c r="J16" s="22"/>
      <c r="K16" s="22"/>
      <c r="L16" s="22"/>
    </row>
    <row r="17" spans="1:12" ht="18.75" x14ac:dyDescent="0.25">
      <c r="B17" s="1"/>
      <c r="C17" s="5">
        <v>7</v>
      </c>
      <c r="D17" s="5" t="s">
        <v>31</v>
      </c>
      <c r="E17" s="6">
        <v>10</v>
      </c>
      <c r="F17" s="5">
        <v>4.5999999999999996</v>
      </c>
      <c r="G17" s="5">
        <f t="shared" si="0"/>
        <v>46</v>
      </c>
      <c r="H17" s="1"/>
      <c r="I17" s="22"/>
      <c r="J17" s="22"/>
      <c r="K17" s="22"/>
      <c r="L17" s="22"/>
    </row>
    <row r="18" spans="1:12" ht="19.5" thickBot="1" x14ac:dyDescent="0.3">
      <c r="B18" s="1"/>
      <c r="C18" s="5">
        <v>8</v>
      </c>
      <c r="D18" s="5" t="s">
        <v>23</v>
      </c>
      <c r="E18" s="6">
        <v>30</v>
      </c>
      <c r="F18" s="5">
        <v>5</v>
      </c>
      <c r="G18" s="5">
        <f t="shared" si="0"/>
        <v>150</v>
      </c>
      <c r="H18" s="1"/>
      <c r="I18" s="22"/>
      <c r="J18" s="22"/>
      <c r="K18" s="22"/>
      <c r="L18" s="22"/>
    </row>
    <row r="19" spans="1:12" ht="19.5" customHeight="1" thickBot="1" x14ac:dyDescent="0.3">
      <c r="B19" s="1"/>
      <c r="C19" s="83" t="s">
        <v>24</v>
      </c>
      <c r="D19" s="84"/>
      <c r="E19" s="8">
        <f>SUM(E11:E18)</f>
        <v>199</v>
      </c>
      <c r="F19" s="9"/>
      <c r="G19" s="10">
        <f>SUM(G11:G18)</f>
        <v>1190</v>
      </c>
      <c r="H19" s="1"/>
      <c r="I19" s="22"/>
      <c r="J19" s="22"/>
      <c r="K19" s="22"/>
      <c r="L19" s="22"/>
    </row>
    <row r="20" spans="1:12" ht="21.75" thickBot="1" x14ac:dyDescent="0.3">
      <c r="B20" s="1"/>
      <c r="C20" s="85" t="s">
        <v>25</v>
      </c>
      <c r="D20" s="86"/>
      <c r="E20" s="86"/>
      <c r="F20" s="87"/>
      <c r="G20" s="11">
        <v>62</v>
      </c>
      <c r="H20" s="1"/>
      <c r="K20" s="44"/>
    </row>
    <row r="21" spans="1:12" ht="21.75" thickBot="1" x14ac:dyDescent="0.3">
      <c r="B21" s="1"/>
      <c r="C21" s="85" t="s">
        <v>24</v>
      </c>
      <c r="D21" s="86"/>
      <c r="E21" s="86"/>
      <c r="F21" s="87"/>
      <c r="G21" s="39">
        <f>G19*G20</f>
        <v>73780</v>
      </c>
      <c r="H21" s="1"/>
      <c r="K21" s="44"/>
    </row>
    <row r="22" spans="1:12" ht="24" thickBot="1" x14ac:dyDescent="0.3">
      <c r="A22" s="15"/>
      <c r="B22" s="1"/>
      <c r="C22" s="91" t="s">
        <v>72</v>
      </c>
      <c r="D22" s="92"/>
      <c r="E22" s="92"/>
      <c r="F22" s="93"/>
      <c r="G22" s="47">
        <v>95381</v>
      </c>
      <c r="H22" s="1"/>
      <c r="K22" s="44"/>
    </row>
    <row r="23" spans="1:12" ht="24" thickBot="1" x14ac:dyDescent="0.3">
      <c r="B23" s="1"/>
      <c r="C23" s="116" t="s">
        <v>26</v>
      </c>
      <c r="D23" s="117"/>
      <c r="E23" s="117"/>
      <c r="F23" s="118"/>
      <c r="G23" s="40">
        <f>G21+G22</f>
        <v>169161</v>
      </c>
      <c r="H23" s="1"/>
    </row>
    <row r="25" spans="1:12" ht="15" customHeight="1" x14ac:dyDescent="0.25">
      <c r="C25" s="78"/>
      <c r="D25" s="78"/>
      <c r="E25" s="78"/>
      <c r="F25" s="78"/>
      <c r="G25" s="78"/>
    </row>
    <row r="26" spans="1:12" ht="15" customHeight="1" x14ac:dyDescent="0.25">
      <c r="C26" s="78"/>
      <c r="D26" s="78"/>
      <c r="E26" s="78"/>
      <c r="F26" s="78"/>
      <c r="G26" s="78"/>
    </row>
    <row r="27" spans="1:12" ht="15" customHeight="1" x14ac:dyDescent="0.25"/>
  </sheetData>
  <sortState xmlns:xlrd2="http://schemas.microsoft.com/office/spreadsheetml/2017/richdata2" ref="D11:G18">
    <sortCondition ref="D11:D18"/>
  </sortState>
  <mergeCells count="13">
    <mergeCell ref="C8:D9"/>
    <mergeCell ref="E8:G9"/>
    <mergeCell ref="C4:C5"/>
    <mergeCell ref="D4:F5"/>
    <mergeCell ref="G4:G5"/>
    <mergeCell ref="C6:C7"/>
    <mergeCell ref="D6:G7"/>
    <mergeCell ref="C25:G26"/>
    <mergeCell ref="C19:D19"/>
    <mergeCell ref="C20:F20"/>
    <mergeCell ref="C21:F21"/>
    <mergeCell ref="C22:F22"/>
    <mergeCell ref="C23:F23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39B2-C247-4F93-BE7E-2F3615F8D5FB}">
  <dimension ref="A3:L29"/>
  <sheetViews>
    <sheetView workbookViewId="0">
      <selection activeCell="I17" sqref="I17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11.85546875" customWidth="1"/>
    <col min="9" max="9" width="17.140625" customWidth="1"/>
    <col min="10" max="10" width="19" customWidth="1"/>
    <col min="11" max="11" width="12.5703125" customWidth="1"/>
  </cols>
  <sheetData>
    <row r="3" spans="2:12" ht="15.75" thickBot="1" x14ac:dyDescent="0.3">
      <c r="B3" s="1"/>
      <c r="C3" s="1"/>
      <c r="D3" s="1"/>
      <c r="E3" s="1"/>
      <c r="F3" s="1"/>
      <c r="G3" s="1"/>
      <c r="H3" s="1"/>
    </row>
    <row r="4" spans="2:12" ht="15" customHeight="1" x14ac:dyDescent="0.25">
      <c r="B4" s="1"/>
      <c r="C4" s="100" t="s">
        <v>1</v>
      </c>
      <c r="D4" s="102" t="s">
        <v>2</v>
      </c>
      <c r="E4" s="103"/>
      <c r="F4" s="103"/>
      <c r="G4" s="106">
        <v>21</v>
      </c>
      <c r="H4" s="1"/>
    </row>
    <row r="5" spans="2:12" ht="15.75" customHeight="1" thickBot="1" x14ac:dyDescent="0.3">
      <c r="B5" s="1"/>
      <c r="C5" s="101"/>
      <c r="D5" s="104"/>
      <c r="E5" s="105"/>
      <c r="F5" s="105"/>
      <c r="G5" s="107"/>
      <c r="H5" s="1"/>
    </row>
    <row r="6" spans="2:12" ht="15" customHeight="1" x14ac:dyDescent="0.25">
      <c r="B6" s="1"/>
      <c r="C6" s="108" t="s">
        <v>62</v>
      </c>
      <c r="D6" s="110" t="s">
        <v>4</v>
      </c>
      <c r="E6" s="111"/>
      <c r="F6" s="111"/>
      <c r="G6" s="112"/>
      <c r="H6" s="1"/>
      <c r="J6" t="s">
        <v>0</v>
      </c>
    </row>
    <row r="7" spans="2:12" ht="15.75" customHeight="1" thickBot="1" x14ac:dyDescent="0.3">
      <c r="B7" s="1"/>
      <c r="C7" s="109"/>
      <c r="D7" s="113"/>
      <c r="E7" s="114"/>
      <c r="F7" s="114"/>
      <c r="G7" s="115"/>
      <c r="H7" s="1"/>
      <c r="J7" s="37">
        <v>2</v>
      </c>
    </row>
    <row r="8" spans="2:12" ht="15" customHeight="1" x14ac:dyDescent="0.25">
      <c r="B8" s="1"/>
      <c r="C8" s="94" t="s">
        <v>7</v>
      </c>
      <c r="D8" s="95"/>
      <c r="E8" s="94" t="s">
        <v>8</v>
      </c>
      <c r="F8" s="98"/>
      <c r="G8" s="95"/>
      <c r="H8" s="1"/>
      <c r="J8" t="s">
        <v>3</v>
      </c>
      <c r="K8" s="1">
        <v>3408</v>
      </c>
    </row>
    <row r="9" spans="2:12" ht="15.75" customHeight="1" thickBot="1" x14ac:dyDescent="0.3">
      <c r="B9" s="1"/>
      <c r="C9" s="96"/>
      <c r="D9" s="97"/>
      <c r="E9" s="96"/>
      <c r="F9" s="99"/>
      <c r="G9" s="97"/>
      <c r="H9" s="1"/>
      <c r="K9" t="s">
        <v>5</v>
      </c>
    </row>
    <row r="10" spans="2:12" ht="19.5" thickBot="1" x14ac:dyDescent="0.3">
      <c r="B10" s="1"/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1"/>
      <c r="K10" t="s">
        <v>6</v>
      </c>
    </row>
    <row r="11" spans="2:12" ht="18.75" x14ac:dyDescent="0.25">
      <c r="B11" s="1"/>
      <c r="C11" s="5">
        <v>1</v>
      </c>
      <c r="D11" s="5" t="s">
        <v>16</v>
      </c>
      <c r="E11" s="6">
        <v>5</v>
      </c>
      <c r="F11" s="5">
        <v>4.5999999999999996</v>
      </c>
      <c r="G11" s="5">
        <f t="shared" ref="G11:G16" si="0">E11*F11</f>
        <v>23</v>
      </c>
      <c r="H11" s="1"/>
    </row>
    <row r="12" spans="2:12" ht="18.75" x14ac:dyDescent="0.25">
      <c r="B12" s="1"/>
      <c r="C12" s="5">
        <v>2</v>
      </c>
      <c r="D12" s="5" t="s">
        <v>40</v>
      </c>
      <c r="E12" s="6">
        <v>4</v>
      </c>
      <c r="F12" s="5">
        <v>5</v>
      </c>
      <c r="G12" s="5">
        <f t="shared" si="0"/>
        <v>20</v>
      </c>
      <c r="H12" s="1"/>
      <c r="I12" s="22"/>
      <c r="J12" s="22"/>
      <c r="K12" s="22"/>
      <c r="L12" s="22"/>
    </row>
    <row r="13" spans="2:12" ht="18.75" x14ac:dyDescent="0.25">
      <c r="B13" s="1"/>
      <c r="C13" s="5">
        <v>3</v>
      </c>
      <c r="D13" s="5" t="s">
        <v>45</v>
      </c>
      <c r="E13" s="6">
        <v>33</v>
      </c>
      <c r="F13" s="5">
        <v>7</v>
      </c>
      <c r="G13" s="5">
        <f t="shared" si="0"/>
        <v>231</v>
      </c>
      <c r="H13" s="1"/>
      <c r="I13" s="22"/>
      <c r="J13" s="22"/>
      <c r="K13" s="22"/>
      <c r="L13" s="22"/>
    </row>
    <row r="14" spans="2:12" ht="18.75" x14ac:dyDescent="0.25">
      <c r="B14" s="1"/>
      <c r="C14" s="5">
        <v>4</v>
      </c>
      <c r="D14" s="5" t="s">
        <v>17</v>
      </c>
      <c r="E14" s="6">
        <v>30</v>
      </c>
      <c r="F14" s="5">
        <v>7.5</v>
      </c>
      <c r="G14" s="5">
        <f t="shared" si="0"/>
        <v>225</v>
      </c>
      <c r="H14" s="1"/>
      <c r="I14" s="22"/>
      <c r="J14" s="22"/>
      <c r="K14" s="22"/>
      <c r="L14" s="22"/>
    </row>
    <row r="15" spans="2:12" ht="18.75" x14ac:dyDescent="0.25">
      <c r="B15" s="1"/>
      <c r="C15" s="5">
        <v>5</v>
      </c>
      <c r="D15" s="5" t="s">
        <v>46</v>
      </c>
      <c r="E15" s="6">
        <v>2</v>
      </c>
      <c r="F15" s="5">
        <v>5</v>
      </c>
      <c r="G15" s="5">
        <f t="shared" si="0"/>
        <v>10</v>
      </c>
      <c r="H15" s="1"/>
      <c r="I15" s="22"/>
      <c r="J15" s="22"/>
      <c r="K15" s="22"/>
      <c r="L15" s="22"/>
    </row>
    <row r="16" spans="2:12" ht="18.75" x14ac:dyDescent="0.25">
      <c r="B16" s="1"/>
      <c r="C16" s="5">
        <v>6</v>
      </c>
      <c r="D16" s="5" t="s">
        <v>21</v>
      </c>
      <c r="E16" s="6">
        <v>74</v>
      </c>
      <c r="F16" s="5">
        <v>5</v>
      </c>
      <c r="G16" s="5">
        <f t="shared" si="0"/>
        <v>370</v>
      </c>
      <c r="H16" s="1"/>
      <c r="I16" s="22"/>
      <c r="J16" s="22"/>
      <c r="K16" s="22"/>
      <c r="L16" s="22"/>
    </row>
    <row r="17" spans="1:12" ht="18.75" x14ac:dyDescent="0.25">
      <c r="B17" s="1"/>
      <c r="C17" s="5">
        <v>7</v>
      </c>
      <c r="D17" s="5" t="s">
        <v>14</v>
      </c>
      <c r="E17" s="6">
        <v>1</v>
      </c>
      <c r="F17" s="5"/>
      <c r="G17" s="5">
        <v>13.1</v>
      </c>
      <c r="H17" s="1"/>
      <c r="I17" s="22"/>
      <c r="J17" s="22"/>
      <c r="K17" s="22"/>
      <c r="L17" s="22"/>
    </row>
    <row r="18" spans="1:12" ht="18.75" x14ac:dyDescent="0.25">
      <c r="B18" s="1"/>
      <c r="C18" s="5">
        <v>8</v>
      </c>
      <c r="D18" s="5" t="s">
        <v>31</v>
      </c>
      <c r="E18" s="6">
        <v>5</v>
      </c>
      <c r="F18" s="5">
        <v>4.5999999999999996</v>
      </c>
      <c r="G18" s="5">
        <f>E18*F18</f>
        <v>23</v>
      </c>
      <c r="H18" s="1"/>
      <c r="I18" s="22"/>
      <c r="J18" s="22"/>
      <c r="K18" s="22"/>
      <c r="L18" s="22"/>
    </row>
    <row r="19" spans="1:12" ht="18.75" x14ac:dyDescent="0.25">
      <c r="B19" s="1"/>
      <c r="C19" s="5">
        <v>9</v>
      </c>
      <c r="D19" s="5" t="s">
        <v>23</v>
      </c>
      <c r="E19" s="6">
        <v>35</v>
      </c>
      <c r="F19" s="5">
        <v>5</v>
      </c>
      <c r="G19" s="5">
        <f>E19*F19</f>
        <v>175</v>
      </c>
      <c r="H19" s="1"/>
      <c r="I19" s="22"/>
      <c r="J19" s="22"/>
      <c r="K19" s="22"/>
      <c r="L19" s="22"/>
    </row>
    <row r="20" spans="1:12" ht="19.5" thickBot="1" x14ac:dyDescent="0.3">
      <c r="B20" s="1"/>
      <c r="C20" s="5">
        <v>10</v>
      </c>
      <c r="D20" s="5" t="s">
        <v>15</v>
      </c>
      <c r="E20" s="6">
        <v>1</v>
      </c>
      <c r="F20" s="5"/>
      <c r="G20" s="5">
        <v>10.1</v>
      </c>
      <c r="H20" s="1"/>
      <c r="I20" s="22"/>
      <c r="J20" s="22"/>
      <c r="K20" s="22"/>
      <c r="L20" s="22"/>
    </row>
    <row r="21" spans="1:12" ht="19.5" customHeight="1" thickBot="1" x14ac:dyDescent="0.3">
      <c r="B21" s="1"/>
      <c r="C21" s="83" t="s">
        <v>24</v>
      </c>
      <c r="D21" s="84"/>
      <c r="E21" s="8">
        <f>SUM(E11:E20)</f>
        <v>190</v>
      </c>
      <c r="F21" s="9"/>
      <c r="G21" s="10">
        <f>SUM(G11:G20)</f>
        <v>1100.1999999999998</v>
      </c>
      <c r="H21" s="1"/>
      <c r="I21" s="22"/>
      <c r="J21" s="22"/>
      <c r="K21" s="22"/>
      <c r="L21" s="22"/>
    </row>
    <row r="22" spans="1:12" ht="21.75" thickBot="1" x14ac:dyDescent="0.3">
      <c r="B22" s="1"/>
      <c r="C22" s="85" t="s">
        <v>25</v>
      </c>
      <c r="D22" s="86"/>
      <c r="E22" s="86"/>
      <c r="F22" s="87"/>
      <c r="G22" s="11">
        <v>62</v>
      </c>
      <c r="H22" s="1"/>
    </row>
    <row r="23" spans="1:12" ht="21.75" thickBot="1" x14ac:dyDescent="0.3">
      <c r="B23" s="1"/>
      <c r="C23" s="85" t="s">
        <v>24</v>
      </c>
      <c r="D23" s="86"/>
      <c r="E23" s="86"/>
      <c r="F23" s="87"/>
      <c r="G23" s="39">
        <f>G21*G22</f>
        <v>68212.399999999994</v>
      </c>
      <c r="H23" s="1"/>
    </row>
    <row r="24" spans="1:12" ht="24" thickBot="1" x14ac:dyDescent="0.3">
      <c r="B24" s="1"/>
      <c r="C24" s="50" t="s">
        <v>73</v>
      </c>
      <c r="D24" s="144" t="s">
        <v>74</v>
      </c>
      <c r="E24" s="117"/>
      <c r="F24" s="118"/>
      <c r="G24" s="49">
        <f>'16-05-2022'!G23</f>
        <v>169161</v>
      </c>
      <c r="H24" s="1"/>
    </row>
    <row r="25" spans="1:12" ht="24" thickBot="1" x14ac:dyDescent="0.3">
      <c r="A25" s="15"/>
      <c r="B25" s="1"/>
      <c r="C25" s="116" t="s">
        <v>26</v>
      </c>
      <c r="D25" s="117"/>
      <c r="E25" s="117"/>
      <c r="F25" s="118"/>
      <c r="G25" s="40">
        <f>G23+G24</f>
        <v>237373.4</v>
      </c>
      <c r="H25" s="1"/>
    </row>
    <row r="27" spans="1:12" ht="15" customHeight="1" x14ac:dyDescent="0.25">
      <c r="C27" s="48"/>
      <c r="D27" s="48"/>
      <c r="E27" s="48"/>
      <c r="F27" s="48"/>
      <c r="G27" s="48"/>
      <c r="I27" s="28"/>
      <c r="J27" s="28"/>
    </row>
    <row r="28" spans="1:12" ht="15" customHeight="1" x14ac:dyDescent="0.25">
      <c r="C28" s="48"/>
      <c r="D28" s="48"/>
      <c r="E28" s="48"/>
      <c r="F28" s="48"/>
      <c r="G28" s="48"/>
      <c r="J28" s="28"/>
    </row>
    <row r="29" spans="1:12" ht="15" customHeight="1" x14ac:dyDescent="0.25">
      <c r="J29" s="28"/>
    </row>
  </sheetData>
  <sortState xmlns:xlrd2="http://schemas.microsoft.com/office/spreadsheetml/2017/richdata2" ref="D11:G20">
    <sortCondition ref="D11:D20"/>
  </sortState>
  <mergeCells count="12">
    <mergeCell ref="C21:D21"/>
    <mergeCell ref="C22:F22"/>
    <mergeCell ref="C23:F23"/>
    <mergeCell ref="C25:F25"/>
    <mergeCell ref="D24:F24"/>
    <mergeCell ref="C8:D9"/>
    <mergeCell ref="E8:G9"/>
    <mergeCell ref="C4:C5"/>
    <mergeCell ref="D4:F5"/>
    <mergeCell ref="G4:G5"/>
    <mergeCell ref="C6:C7"/>
    <mergeCell ref="D6:G7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A65F-D54D-498B-A349-44B165E7A6D7}">
  <dimension ref="A3:L28"/>
  <sheetViews>
    <sheetView workbookViewId="0">
      <selection activeCell="H17" sqref="H17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11.85546875" customWidth="1"/>
    <col min="9" max="9" width="17.140625" customWidth="1"/>
    <col min="10" max="10" width="19" customWidth="1"/>
    <col min="11" max="11" width="12.5703125" customWidth="1"/>
  </cols>
  <sheetData>
    <row r="3" spans="2:12" ht="15.75" thickBot="1" x14ac:dyDescent="0.3">
      <c r="B3" s="1"/>
      <c r="C3" s="1"/>
      <c r="D3" s="1"/>
      <c r="E3" s="1"/>
      <c r="F3" s="1"/>
      <c r="G3" s="1"/>
      <c r="H3" s="1"/>
    </row>
    <row r="4" spans="2:12" ht="15" customHeight="1" x14ac:dyDescent="0.25">
      <c r="B4" s="1"/>
      <c r="C4" s="100" t="s">
        <v>1</v>
      </c>
      <c r="D4" s="102" t="s">
        <v>2</v>
      </c>
      <c r="E4" s="103"/>
      <c r="F4" s="103"/>
      <c r="G4" s="106">
        <v>22</v>
      </c>
      <c r="H4" s="1"/>
    </row>
    <row r="5" spans="2:12" ht="15.75" customHeight="1" thickBot="1" x14ac:dyDescent="0.3">
      <c r="B5" s="1"/>
      <c r="C5" s="101"/>
      <c r="D5" s="104"/>
      <c r="E5" s="105"/>
      <c r="F5" s="105"/>
      <c r="G5" s="107"/>
      <c r="H5" s="1"/>
    </row>
    <row r="6" spans="2:12" ht="15" customHeight="1" x14ac:dyDescent="0.25">
      <c r="B6" s="1"/>
      <c r="C6" s="108" t="s">
        <v>63</v>
      </c>
      <c r="D6" s="110" t="s">
        <v>4</v>
      </c>
      <c r="E6" s="111"/>
      <c r="F6" s="111"/>
      <c r="G6" s="112"/>
      <c r="H6" s="1"/>
      <c r="J6" t="s">
        <v>0</v>
      </c>
    </row>
    <row r="7" spans="2:12" ht="15.75" customHeight="1" thickBot="1" x14ac:dyDescent="0.3">
      <c r="B7" s="1"/>
      <c r="C7" s="109"/>
      <c r="D7" s="113"/>
      <c r="E7" s="114"/>
      <c r="F7" s="114"/>
      <c r="G7" s="115"/>
      <c r="H7" s="1"/>
      <c r="J7" s="41">
        <v>2</v>
      </c>
    </row>
    <row r="8" spans="2:12" ht="15" customHeight="1" x14ac:dyDescent="0.25">
      <c r="B8" s="1"/>
      <c r="C8" s="94" t="s">
        <v>7</v>
      </c>
      <c r="D8" s="95"/>
      <c r="E8" s="94" t="s">
        <v>8</v>
      </c>
      <c r="F8" s="98"/>
      <c r="G8" s="95"/>
      <c r="H8" s="1"/>
      <c r="J8" t="s">
        <v>3</v>
      </c>
      <c r="K8" s="1">
        <v>3408</v>
      </c>
    </row>
    <row r="9" spans="2:12" ht="15.75" customHeight="1" thickBot="1" x14ac:dyDescent="0.3">
      <c r="B9" s="1"/>
      <c r="C9" s="96"/>
      <c r="D9" s="97"/>
      <c r="E9" s="96"/>
      <c r="F9" s="99"/>
      <c r="G9" s="97"/>
      <c r="H9" s="1"/>
      <c r="K9" t="s">
        <v>5</v>
      </c>
    </row>
    <row r="10" spans="2:12" ht="19.5" thickBot="1" x14ac:dyDescent="0.3">
      <c r="B10" s="1"/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1"/>
      <c r="K10" t="s">
        <v>6</v>
      </c>
    </row>
    <row r="11" spans="2:12" ht="18.75" x14ac:dyDescent="0.25">
      <c r="B11" s="1"/>
      <c r="C11" s="5">
        <v>1</v>
      </c>
      <c r="D11" s="5" t="s">
        <v>16</v>
      </c>
      <c r="E11" s="6">
        <v>9</v>
      </c>
      <c r="F11" s="5">
        <v>4.5999999999999996</v>
      </c>
      <c r="G11" s="5">
        <f t="shared" ref="G11:G19" si="0">E11*F11</f>
        <v>41.4</v>
      </c>
      <c r="H11" s="1"/>
    </row>
    <row r="12" spans="2:12" ht="18.75" x14ac:dyDescent="0.25">
      <c r="B12" s="1"/>
      <c r="C12" s="5">
        <v>2</v>
      </c>
      <c r="D12" s="5" t="s">
        <v>65</v>
      </c>
      <c r="E12" s="6">
        <v>3</v>
      </c>
      <c r="F12" s="5">
        <v>4.5999999999999996</v>
      </c>
      <c r="G12" s="5">
        <f t="shared" si="0"/>
        <v>13.799999999999999</v>
      </c>
      <c r="H12" s="1"/>
      <c r="I12" s="22"/>
      <c r="J12" s="22"/>
      <c r="K12" s="22"/>
      <c r="L12" s="22"/>
    </row>
    <row r="13" spans="2:12" ht="18.75" x14ac:dyDescent="0.25">
      <c r="B13" s="1"/>
      <c r="C13" s="5">
        <v>3</v>
      </c>
      <c r="D13" s="5" t="s">
        <v>66</v>
      </c>
      <c r="E13" s="6">
        <v>2</v>
      </c>
      <c r="F13" s="5">
        <v>4.5999999999999996</v>
      </c>
      <c r="G13" s="5">
        <f t="shared" si="0"/>
        <v>9.1999999999999993</v>
      </c>
      <c r="H13" s="1"/>
      <c r="I13" s="22"/>
      <c r="J13" s="22"/>
      <c r="K13" s="22"/>
      <c r="L13" s="22"/>
    </row>
    <row r="14" spans="2:12" ht="18.75" x14ac:dyDescent="0.25">
      <c r="B14" s="1"/>
      <c r="C14" s="5">
        <v>4</v>
      </c>
      <c r="D14" s="5" t="s">
        <v>40</v>
      </c>
      <c r="E14" s="6">
        <v>2</v>
      </c>
      <c r="F14" s="5">
        <v>5</v>
      </c>
      <c r="G14" s="5">
        <f t="shared" si="0"/>
        <v>10</v>
      </c>
      <c r="H14" s="1"/>
      <c r="I14" s="22"/>
      <c r="J14" s="22"/>
      <c r="K14" s="22"/>
      <c r="L14" s="22"/>
    </row>
    <row r="15" spans="2:12" ht="18.75" x14ac:dyDescent="0.25">
      <c r="B15" s="1"/>
      <c r="C15" s="5">
        <v>5</v>
      </c>
      <c r="D15" s="5" t="s">
        <v>45</v>
      </c>
      <c r="E15" s="6">
        <v>38</v>
      </c>
      <c r="F15" s="5">
        <v>7</v>
      </c>
      <c r="G15" s="5">
        <f t="shared" si="0"/>
        <v>266</v>
      </c>
      <c r="H15" s="1"/>
      <c r="I15" s="22"/>
      <c r="J15" s="22"/>
      <c r="K15" s="22"/>
      <c r="L15" s="22"/>
    </row>
    <row r="16" spans="2:12" ht="18.75" x14ac:dyDescent="0.25">
      <c r="B16" s="1"/>
      <c r="C16" s="5">
        <v>6</v>
      </c>
      <c r="D16" s="5" t="s">
        <v>21</v>
      </c>
      <c r="E16" s="6">
        <v>80</v>
      </c>
      <c r="F16" s="5">
        <v>5</v>
      </c>
      <c r="G16" s="5">
        <f t="shared" si="0"/>
        <v>400</v>
      </c>
      <c r="H16" s="1"/>
      <c r="I16" s="22"/>
      <c r="J16" s="22"/>
      <c r="K16" s="22"/>
      <c r="L16" s="22"/>
    </row>
    <row r="17" spans="1:12" ht="18.75" x14ac:dyDescent="0.25">
      <c r="B17" s="1"/>
      <c r="C17" s="5">
        <v>7</v>
      </c>
      <c r="D17" s="5" t="s">
        <v>64</v>
      </c>
      <c r="E17" s="6">
        <v>2</v>
      </c>
      <c r="F17" s="5">
        <v>5</v>
      </c>
      <c r="G17" s="5">
        <f t="shared" si="0"/>
        <v>10</v>
      </c>
      <c r="H17" s="1"/>
      <c r="I17" s="22"/>
      <c r="J17" s="22"/>
      <c r="K17" s="22"/>
      <c r="L17" s="22"/>
    </row>
    <row r="18" spans="1:12" ht="18.75" x14ac:dyDescent="0.25">
      <c r="B18" s="1"/>
      <c r="C18" s="5">
        <v>8</v>
      </c>
      <c r="D18" s="5" t="s">
        <v>31</v>
      </c>
      <c r="E18" s="6">
        <v>5</v>
      </c>
      <c r="F18" s="5">
        <v>4.5999999999999996</v>
      </c>
      <c r="G18" s="5">
        <f t="shared" si="0"/>
        <v>23</v>
      </c>
      <c r="H18" s="1"/>
      <c r="I18" s="22"/>
      <c r="J18" s="22"/>
      <c r="K18" s="22"/>
      <c r="L18" s="22"/>
    </row>
    <row r="19" spans="1:12" ht="19.5" thickBot="1" x14ac:dyDescent="0.3">
      <c r="B19" s="1"/>
      <c r="C19" s="5">
        <v>9</v>
      </c>
      <c r="D19" s="5" t="s">
        <v>23</v>
      </c>
      <c r="E19" s="6">
        <v>45</v>
      </c>
      <c r="F19" s="5">
        <v>5</v>
      </c>
      <c r="G19" s="5">
        <f t="shared" si="0"/>
        <v>225</v>
      </c>
      <c r="H19" s="1"/>
      <c r="I19" s="22"/>
      <c r="J19" s="22"/>
      <c r="K19" s="22"/>
      <c r="L19" s="22"/>
    </row>
    <row r="20" spans="1:12" ht="19.5" customHeight="1" thickBot="1" x14ac:dyDescent="0.3">
      <c r="B20" s="1"/>
      <c r="C20" s="83" t="s">
        <v>24</v>
      </c>
      <c r="D20" s="84"/>
      <c r="E20" s="8">
        <f>SUM(E11:E19)</f>
        <v>186</v>
      </c>
      <c r="F20" s="9"/>
      <c r="G20" s="10">
        <f>SUM(G11:G19)</f>
        <v>998.4</v>
      </c>
      <c r="H20" s="1"/>
      <c r="I20" s="22"/>
      <c r="J20" s="22"/>
      <c r="K20" s="22"/>
      <c r="L20" s="22"/>
    </row>
    <row r="21" spans="1:12" ht="21.75" thickBot="1" x14ac:dyDescent="0.3">
      <c r="B21" s="1"/>
      <c r="C21" s="85" t="s">
        <v>25</v>
      </c>
      <c r="D21" s="86"/>
      <c r="E21" s="86"/>
      <c r="F21" s="87"/>
      <c r="G21" s="11">
        <v>62</v>
      </c>
      <c r="H21" s="1"/>
    </row>
    <row r="22" spans="1:12" ht="21.75" thickBot="1" x14ac:dyDescent="0.3">
      <c r="B22" s="1"/>
      <c r="C22" s="85" t="s">
        <v>24</v>
      </c>
      <c r="D22" s="86"/>
      <c r="E22" s="86"/>
      <c r="F22" s="87"/>
      <c r="G22" s="39">
        <f>G20*G21</f>
        <v>61900.799999999996</v>
      </c>
      <c r="H22" s="1"/>
    </row>
    <row r="23" spans="1:12" ht="24" thickBot="1" x14ac:dyDescent="0.3">
      <c r="A23" s="15"/>
      <c r="B23" s="1"/>
      <c r="C23" s="50" t="s">
        <v>75</v>
      </c>
      <c r="D23" s="117" t="s">
        <v>76</v>
      </c>
      <c r="E23" s="117"/>
      <c r="F23" s="118"/>
      <c r="G23" s="49">
        <f>'17-05-2022'!G25</f>
        <v>237373.4</v>
      </c>
      <c r="H23" s="1"/>
      <c r="J23" s="43"/>
    </row>
    <row r="24" spans="1:12" ht="24" thickBot="1" x14ac:dyDescent="0.3">
      <c r="B24" s="1"/>
      <c r="C24" s="145" t="s">
        <v>26</v>
      </c>
      <c r="D24" s="146"/>
      <c r="E24" s="146"/>
      <c r="F24" s="147"/>
      <c r="G24" s="51">
        <f>G22+G23</f>
        <v>299274.2</v>
      </c>
      <c r="H24" s="1"/>
      <c r="J24" s="43">
        <v>95381</v>
      </c>
    </row>
    <row r="25" spans="1:12" ht="21.75" thickBot="1" x14ac:dyDescent="0.3">
      <c r="C25" s="88" t="s">
        <v>77</v>
      </c>
      <c r="D25" s="89"/>
      <c r="E25" s="89"/>
      <c r="F25" s="90"/>
      <c r="G25" s="52">
        <v>125000</v>
      </c>
      <c r="J25">
        <v>61900.799999999996</v>
      </c>
    </row>
    <row r="26" spans="1:12" ht="22.5" customHeight="1" thickBot="1" x14ac:dyDescent="0.3">
      <c r="C26" s="91" t="s">
        <v>78</v>
      </c>
      <c r="D26" s="92"/>
      <c r="E26" s="92"/>
      <c r="F26" s="93"/>
      <c r="G26" s="62">
        <f>G24-G25</f>
        <v>174274.2</v>
      </c>
      <c r="I26" s="28"/>
      <c r="J26" s="28">
        <f>SUM(J24:J25)</f>
        <v>157281.79999999999</v>
      </c>
    </row>
    <row r="27" spans="1:12" ht="15" customHeight="1" x14ac:dyDescent="0.25">
      <c r="C27" s="48"/>
      <c r="D27" s="48"/>
      <c r="E27" s="48"/>
      <c r="F27" s="48"/>
      <c r="G27" s="48"/>
      <c r="H27" t="s">
        <v>71</v>
      </c>
      <c r="I27">
        <v>125000</v>
      </c>
      <c r="J27" s="28">
        <f>J26-125000</f>
        <v>32281.799999999988</v>
      </c>
    </row>
    <row r="28" spans="1:12" ht="15" customHeight="1" x14ac:dyDescent="0.25">
      <c r="J28" s="28"/>
    </row>
  </sheetData>
  <sortState xmlns:xlrd2="http://schemas.microsoft.com/office/spreadsheetml/2017/richdata2" ref="D11:G19">
    <sortCondition ref="D11:D19"/>
  </sortState>
  <mergeCells count="14">
    <mergeCell ref="C26:F26"/>
    <mergeCell ref="C20:D20"/>
    <mergeCell ref="C21:F21"/>
    <mergeCell ref="C22:F22"/>
    <mergeCell ref="C24:F24"/>
    <mergeCell ref="C25:F25"/>
    <mergeCell ref="C8:D9"/>
    <mergeCell ref="E8:G9"/>
    <mergeCell ref="D23:F23"/>
    <mergeCell ref="C4:C5"/>
    <mergeCell ref="D4:F5"/>
    <mergeCell ref="G4:G5"/>
    <mergeCell ref="C6:C7"/>
    <mergeCell ref="D6:G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05-05-2022</vt:lpstr>
      <vt:lpstr>07-05-2022</vt:lpstr>
      <vt:lpstr>09-05-2022</vt:lpstr>
      <vt:lpstr>10-05-2022</vt:lpstr>
      <vt:lpstr>11-05-2022</vt:lpstr>
      <vt:lpstr>12-05-2022</vt:lpstr>
      <vt:lpstr>16-05-2022</vt:lpstr>
      <vt:lpstr>17-05-2022</vt:lpstr>
      <vt:lpstr>18-05-2022</vt:lpstr>
      <vt:lpstr>19-05-2022</vt:lpstr>
      <vt:lpstr>20-05-2022</vt:lpstr>
      <vt:lpstr>21-05-2022</vt:lpstr>
      <vt:lpstr>22-05-2022</vt:lpstr>
      <vt:lpstr>23-05-2022</vt:lpstr>
      <vt:lpstr>24-05-2022</vt:lpstr>
      <vt:lpstr>25-05-2022</vt:lpstr>
      <vt:lpstr>26-05-2022</vt:lpstr>
      <vt:lpstr>27-05-2022</vt:lpstr>
      <vt:lpstr>29-05-2022 32</vt:lpstr>
      <vt:lpstr>30-05-2022 33</vt:lpstr>
      <vt:lpstr>31-05-2022 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2022-05-05T14:06:53Z</dcterms:created>
  <dcterms:modified xsi:type="dcterms:W3CDTF">2022-05-31T16:15:51Z</dcterms:modified>
</cp:coreProperties>
</file>