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E:\BANANA\LIRA INTERNATIONAL\Bill\2023\"/>
    </mc:Choice>
  </mc:AlternateContent>
  <bookViews>
    <workbookView xWindow="0" yWindow="0" windowWidth="20490" windowHeight="7620" firstSheet="10" activeTab="14"/>
  </bookViews>
  <sheets>
    <sheet name="07-12-2023 198" sheetId="2" r:id="rId1"/>
    <sheet name="08-12-2023 199" sheetId="3" r:id="rId2"/>
    <sheet name="09-12-2023 200" sheetId="4" r:id="rId3"/>
    <sheet name="10-12-2023 201" sheetId="5" r:id="rId4"/>
    <sheet name="13-12-2023 202" sheetId="6" r:id="rId5"/>
    <sheet name="14-12-2023 203" sheetId="7" r:id="rId6"/>
    <sheet name="16-12-2023 204" sheetId="8" r:id="rId7"/>
    <sheet name="18-12-2023 205" sheetId="9" r:id="rId8"/>
    <sheet name="20-12-2023 206" sheetId="10" r:id="rId9"/>
    <sheet name="21-12-2023 207" sheetId="11" r:id="rId10"/>
    <sheet name="23-12-2023 208" sheetId="12" r:id="rId11"/>
    <sheet name="25-12-2023 209" sheetId="13" r:id="rId12"/>
    <sheet name="27-12-2023 210" sheetId="14" r:id="rId13"/>
    <sheet name="28-12-2023 211" sheetId="16" r:id="rId14"/>
    <sheet name="30-12-2023 212" sheetId="17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7" l="1"/>
  <c r="G24" i="17"/>
  <c r="G20" i="17" l="1"/>
  <c r="G12" i="17"/>
  <c r="G14" i="17"/>
  <c r="G13" i="17"/>
  <c r="E17" i="17"/>
  <c r="G16" i="17"/>
  <c r="G15" i="17"/>
  <c r="G11" i="17"/>
  <c r="G10" i="17"/>
  <c r="G17" i="17" l="1"/>
  <c r="G19" i="17" s="1"/>
  <c r="G21" i="17" s="1"/>
  <c r="G23" i="17" s="1"/>
  <c r="G22" i="16"/>
  <c r="G14" i="16"/>
  <c r="G11" i="16"/>
  <c r="G15" i="16"/>
  <c r="G10" i="16"/>
  <c r="G16" i="16"/>
  <c r="G17" i="16"/>
  <c r="G18" i="16"/>
  <c r="E19" i="16"/>
  <c r="G13" i="16"/>
  <c r="G19" i="16" l="1"/>
  <c r="G21" i="16" s="1"/>
  <c r="G23" i="16" s="1"/>
  <c r="G26" i="14"/>
  <c r="G22" i="14"/>
  <c r="G15" i="14"/>
  <c r="E19" i="14"/>
  <c r="G18" i="14"/>
  <c r="G17" i="14"/>
  <c r="G16" i="14"/>
  <c r="G14" i="14"/>
  <c r="G12" i="14"/>
  <c r="G11" i="14"/>
  <c r="G13" i="14"/>
  <c r="G19" i="14" l="1"/>
  <c r="G21" i="14" s="1"/>
  <c r="G23" i="14" s="1"/>
  <c r="E18" i="13"/>
  <c r="G17" i="13"/>
  <c r="G16" i="13"/>
  <c r="G15" i="13"/>
  <c r="G14" i="13"/>
  <c r="G13" i="13"/>
  <c r="G12" i="13"/>
  <c r="G10" i="13"/>
  <c r="G11" i="12"/>
  <c r="E19" i="12"/>
  <c r="G18" i="12"/>
  <c r="G17" i="12"/>
  <c r="G16" i="12"/>
  <c r="G15" i="12"/>
  <c r="G14" i="12"/>
  <c r="G12" i="12"/>
  <c r="G10" i="12"/>
  <c r="G18" i="13" l="1"/>
  <c r="G20" i="13" s="1"/>
  <c r="G19" i="12"/>
  <c r="G21" i="12" s="1"/>
  <c r="G14" i="11"/>
  <c r="G13" i="11"/>
  <c r="G12" i="10"/>
  <c r="G15" i="10"/>
  <c r="G14" i="10"/>
  <c r="G19" i="10"/>
  <c r="E19" i="11"/>
  <c r="G18" i="11"/>
  <c r="G12" i="11"/>
  <c r="G17" i="11"/>
  <c r="G16" i="11"/>
  <c r="G11" i="11"/>
  <c r="G15" i="11"/>
  <c r="G10" i="11"/>
  <c r="G19" i="11" l="1"/>
  <c r="G21" i="11" s="1"/>
  <c r="E21" i="10"/>
  <c r="G20" i="10"/>
  <c r="G16" i="10"/>
  <c r="G18" i="10"/>
  <c r="G11" i="10"/>
  <c r="G17" i="10"/>
  <c r="G10" i="10"/>
  <c r="G15" i="9"/>
  <c r="G11" i="9"/>
  <c r="G12" i="9"/>
  <c r="G14" i="9"/>
  <c r="G16" i="9"/>
  <c r="E17" i="9"/>
  <c r="G10" i="9"/>
  <c r="G21" i="10" l="1"/>
  <c r="G23" i="10" s="1"/>
  <c r="G17" i="9"/>
  <c r="G19" i="9" s="1"/>
  <c r="E15" i="8"/>
  <c r="G14" i="8"/>
  <c r="G13" i="8"/>
  <c r="G12" i="8"/>
  <c r="G11" i="8"/>
  <c r="G15" i="8" l="1"/>
  <c r="G17" i="8" s="1"/>
  <c r="E17" i="7"/>
  <c r="G16" i="7"/>
  <c r="G14" i="7"/>
  <c r="G13" i="7"/>
  <c r="G12" i="7"/>
  <c r="G11" i="7"/>
  <c r="G15" i="7"/>
  <c r="G10" i="7"/>
  <c r="G15" i="6"/>
  <c r="E18" i="6"/>
  <c r="G17" i="6"/>
  <c r="G13" i="6"/>
  <c r="G11" i="6"/>
  <c r="I12" i="6"/>
  <c r="G14" i="6"/>
  <c r="G12" i="6"/>
  <c r="G16" i="6"/>
  <c r="G17" i="7" l="1"/>
  <c r="G19" i="7" s="1"/>
  <c r="G18" i="6"/>
  <c r="G20" i="6" s="1"/>
  <c r="E17" i="5"/>
  <c r="G16" i="5"/>
  <c r="G15" i="5"/>
  <c r="G14" i="5"/>
  <c r="G13" i="5"/>
  <c r="I12" i="5"/>
  <c r="G12" i="5"/>
  <c r="G11" i="5"/>
  <c r="G10" i="5"/>
  <c r="G23" i="4"/>
  <c r="G17" i="5" l="1"/>
  <c r="G19" i="5" s="1"/>
  <c r="E18" i="4"/>
  <c r="I17" i="4"/>
  <c r="G17" i="4"/>
  <c r="G16" i="4"/>
  <c r="G12" i="4"/>
  <c r="G11" i="4"/>
  <c r="G15" i="4"/>
  <c r="I12" i="4"/>
  <c r="G14" i="4"/>
  <c r="G10" i="4"/>
  <c r="G13" i="4"/>
  <c r="E19" i="3"/>
  <c r="I18" i="3"/>
  <c r="G18" i="3"/>
  <c r="G14" i="3"/>
  <c r="G12" i="3"/>
  <c r="G11" i="3"/>
  <c r="G17" i="3"/>
  <c r="I12" i="3"/>
  <c r="G16" i="3"/>
  <c r="G10" i="3"/>
  <c r="G15" i="3"/>
  <c r="G23" i="2"/>
  <c r="G18" i="4" l="1"/>
  <c r="G20" i="4" s="1"/>
  <c r="G19" i="3"/>
  <c r="G21" i="3" s="1"/>
  <c r="G10" i="2" l="1"/>
  <c r="G16" i="2"/>
  <c r="G17" i="2"/>
  <c r="G11" i="2"/>
  <c r="G12" i="2"/>
  <c r="G14" i="2"/>
  <c r="G18" i="2"/>
  <c r="G19" i="2"/>
  <c r="E20" i="2"/>
  <c r="I19" i="2"/>
  <c r="I12" i="2"/>
  <c r="G15" i="2"/>
  <c r="G20" i="2" l="1"/>
  <c r="G22" i="2" s="1"/>
  <c r="G24" i="2" s="1"/>
  <c r="G26" i="2" s="1"/>
  <c r="G22" i="3" s="1"/>
  <c r="G23" i="3" s="1"/>
  <c r="G21" i="4" s="1"/>
  <c r="G22" i="4" s="1"/>
  <c r="G24" i="4" s="1"/>
  <c r="G20" i="5" s="1"/>
  <c r="G21" i="5" s="1"/>
  <c r="G23" i="5" s="1"/>
  <c r="G21" i="6" s="1"/>
  <c r="G22" i="6" s="1"/>
  <c r="G24" i="6" s="1"/>
  <c r="G20" i="7" s="1"/>
  <c r="G21" i="7" s="1"/>
  <c r="G23" i="7" s="1"/>
  <c r="G18" i="8" l="1"/>
  <c r="G19" i="8" s="1"/>
  <c r="G21" i="8" s="1"/>
  <c r="G20" i="9" s="1"/>
  <c r="G21" i="9" s="1"/>
  <c r="G24" i="10" s="1"/>
  <c r="G25" i="10" s="1"/>
  <c r="G27" i="10" s="1"/>
  <c r="G22" i="11" s="1"/>
  <c r="G23" i="11" s="1"/>
  <c r="G25" i="11" s="1"/>
  <c r="G22" i="12" s="1"/>
  <c r="G23" i="12" s="1"/>
  <c r="G25" i="12" s="1"/>
  <c r="G21" i="13" s="1"/>
  <c r="G22" i="13" s="1"/>
  <c r="G24" i="13" s="1"/>
</calcChain>
</file>

<file path=xl/sharedStrings.xml><?xml version="1.0" encoding="utf-8"?>
<sst xmlns="http://schemas.openxmlformats.org/spreadsheetml/2006/main" count="450" uniqueCount="88">
  <si>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</si>
  <si>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</si>
  <si>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</si>
  <si>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</si>
  <si>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</si>
  <si>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</si>
  <si>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</si>
  <si>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YESUDHAS</t>
  </si>
  <si>
    <t>SL/NO</t>
  </si>
  <si>
    <t>ITEMS</t>
  </si>
  <si>
    <t>QTY</t>
  </si>
  <si>
    <t xml:space="preserve">PACKING </t>
  </si>
  <si>
    <t>WEIGHT</t>
  </si>
  <si>
    <t>PINEAPPLE</t>
  </si>
  <si>
    <t>RK</t>
  </si>
  <si>
    <t>YB</t>
  </si>
  <si>
    <t>TOTAL</t>
  </si>
  <si>
    <t>Price Per kg</t>
  </si>
  <si>
    <t>BALANCE AMOUNT</t>
  </si>
  <si>
    <t>B.LEAVES</t>
  </si>
  <si>
    <t>S.ONION</t>
  </si>
  <si>
    <t>DRUMSTICK</t>
  </si>
  <si>
    <t>G.MANGO</t>
  </si>
  <si>
    <t>NELLI</t>
  </si>
  <si>
    <t>JACKFRUIT</t>
  </si>
  <si>
    <t>TINDLY</t>
  </si>
  <si>
    <t>BILL: 197</t>
  </si>
  <si>
    <t>29/08/2023 BILL BALANCE</t>
  </si>
  <si>
    <t>07/12/2023 CREDIT AMOUNT</t>
  </si>
  <si>
    <t>07/12/2023 Thursday</t>
  </si>
  <si>
    <t>08/12/2023 Friday</t>
  </si>
  <si>
    <t>BILL: 198</t>
  </si>
  <si>
    <t>07/12/2023 BILL BALANCE</t>
  </si>
  <si>
    <t>BILL: 199</t>
  </si>
  <si>
    <t>08/12/2023 BILL BALANCE</t>
  </si>
  <si>
    <t>S.ONION WEIGHT LESS (0.5*6)</t>
  </si>
  <si>
    <t>09/12/2023 Saturday</t>
  </si>
  <si>
    <t>10/12/2023 Sunday</t>
  </si>
  <si>
    <t>BILL: 200</t>
  </si>
  <si>
    <t>09/12/2023 BILL BALANCE</t>
  </si>
  <si>
    <t>10/12/2023 CREDIT AMOUNT</t>
  </si>
  <si>
    <t>13/12/2023 Wednesday</t>
  </si>
  <si>
    <t>TAPIOCA</t>
  </si>
  <si>
    <t>RP</t>
  </si>
  <si>
    <t>PT</t>
  </si>
  <si>
    <t>BILL: 201</t>
  </si>
  <si>
    <t>10/12/2023 BILL BALANCE</t>
  </si>
  <si>
    <t>13/12/2023 CREDIT AMOUNT</t>
  </si>
  <si>
    <t>14/12/2023 Thursday</t>
  </si>
  <si>
    <t>13/12/2023 BILL BALANCE</t>
  </si>
  <si>
    <t>BILL: 202</t>
  </si>
  <si>
    <t>14/12/2023 CREDIT AMOUNT</t>
  </si>
  <si>
    <t>16/12/2023 Saturday</t>
  </si>
  <si>
    <t>BILL: 203</t>
  </si>
  <si>
    <t>14/12/2023 BILL BALANCE</t>
  </si>
  <si>
    <t>15/12/2023 CREDIT AMOUNT</t>
  </si>
  <si>
    <t>18/12/2023 Monday</t>
  </si>
  <si>
    <t>BILL: 204</t>
  </si>
  <si>
    <t>16/12/2023 BILL BALANCE</t>
  </si>
  <si>
    <t>20/12/2023 Wednesday</t>
  </si>
  <si>
    <t>21/12/2023 Thursday</t>
  </si>
  <si>
    <t>18/12/2023 BILL BALANCE</t>
  </si>
  <si>
    <t>BILL: 205</t>
  </si>
  <si>
    <t>18/12/2023 CREDIT AMOUNT</t>
  </si>
  <si>
    <t>20/12/2023 BILL BALANCE</t>
  </si>
  <si>
    <t>BILL: 206</t>
  </si>
  <si>
    <t>21/12/2023 CREDIT AMOUNT</t>
  </si>
  <si>
    <t>23/12/2023 Saturday</t>
  </si>
  <si>
    <t>BILL: 207</t>
  </si>
  <si>
    <t>21/12/2023 BILL BALANCE</t>
  </si>
  <si>
    <t>22/12/2023 CREDIT AMOUNT</t>
  </si>
  <si>
    <t>25/12/2023 Monday</t>
  </si>
  <si>
    <t>BILL: 208</t>
  </si>
  <si>
    <t>23/12/2023 BILL BALANCE</t>
  </si>
  <si>
    <t>24/12/2023 CREDIT AMOUNT</t>
  </si>
  <si>
    <t>27/12/2023 Wednesday</t>
  </si>
  <si>
    <t>BILL: 209</t>
  </si>
  <si>
    <t>25/12/2023 BILL BALANCE</t>
  </si>
  <si>
    <t>25/12/2023 CREDIT AMOUNT</t>
  </si>
  <si>
    <t>27/12/2023 CREDIT AMOUNT</t>
  </si>
  <si>
    <t>28/12/2023 Thursday</t>
  </si>
  <si>
    <t>BILL: 210</t>
  </si>
  <si>
    <t>30/12/2023 Saturday</t>
  </si>
  <si>
    <t>KOVAIKA</t>
  </si>
  <si>
    <t>BILL: 211</t>
  </si>
  <si>
    <t>28/12/2023 BILL BALANCE</t>
  </si>
  <si>
    <t>30/12/2023 CREDITED AMOUNT</t>
  </si>
  <si>
    <t>30/12/2023 tindly return 1 piece 4.6*70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</si>
</sst>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4" fillId="3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6" borderId="11" xfId="0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7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GU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-08-2023 192"/>
      <sheetName val="16-08-2023 193"/>
      <sheetName val="22-08-2023 194"/>
      <sheetName val="23-08-2023 195"/>
      <sheetName val="24-08-2023 196"/>
      <sheetName val="29-08-2023 197"/>
    </sheetNames>
    <sheetDataSet>
      <sheetData sheetId="0"/>
      <sheetData sheetId="1"/>
      <sheetData sheetId="2"/>
      <sheetData sheetId="3"/>
      <sheetData sheetId="4"/>
      <sheetData sheetId="5">
        <row r="21">
          <cell r="G21">
            <v>381248.49999999988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16" workbookViewId="0">
      <selection activeCell="C25" sqref="C25:F2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198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29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4" t="s">
        <v>21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4" t="s">
        <v>22</v>
      </c>
      <c r="E12" s="5">
        <v>5</v>
      </c>
      <c r="F12" s="4">
        <v>4.0999999999999996</v>
      </c>
      <c r="G12" s="4">
        <f>E12*F12</f>
        <v>20.5</v>
      </c>
      <c r="I12">
        <f>J12-(1.5*E12)</f>
        <v>24.3</v>
      </c>
      <c r="J12">
        <v>31.8</v>
      </c>
    </row>
    <row r="13" spans="2:11" ht="18.75" x14ac:dyDescent="0.25">
      <c r="B13" s="1"/>
      <c r="C13" s="4">
        <v>4</v>
      </c>
      <c r="D13" s="4" t="s">
        <v>24</v>
      </c>
      <c r="E13" s="5">
        <v>3</v>
      </c>
      <c r="F13" s="4"/>
      <c r="G13" s="4">
        <v>37.5</v>
      </c>
    </row>
    <row r="14" spans="2:11" ht="18.75" x14ac:dyDescent="0.25">
      <c r="B14" s="1"/>
      <c r="C14" s="4">
        <v>5</v>
      </c>
      <c r="D14" s="4" t="s">
        <v>23</v>
      </c>
      <c r="E14" s="5">
        <v>5</v>
      </c>
      <c r="F14" s="4">
        <v>5</v>
      </c>
      <c r="G14" s="4">
        <f t="shared" ref="G14:G19" si="0">E14*F14</f>
        <v>25</v>
      </c>
    </row>
    <row r="15" spans="2:11" ht="18.75" x14ac:dyDescent="0.25">
      <c r="B15" s="1"/>
      <c r="C15" s="4">
        <v>6</v>
      </c>
      <c r="D15" s="4" t="s">
        <v>13</v>
      </c>
      <c r="E15" s="5">
        <v>20</v>
      </c>
      <c r="F15" s="4">
        <v>7.5</v>
      </c>
      <c r="G15" s="4">
        <f t="shared" si="0"/>
        <v>150</v>
      </c>
    </row>
    <row r="16" spans="2:11" ht="18.75" x14ac:dyDescent="0.25">
      <c r="B16" s="1"/>
      <c r="C16" s="4">
        <v>7</v>
      </c>
      <c r="D16" s="4" t="s">
        <v>14</v>
      </c>
      <c r="E16" s="5">
        <v>20</v>
      </c>
      <c r="F16" s="4">
        <v>5</v>
      </c>
      <c r="G16" s="4">
        <f t="shared" si="0"/>
        <v>100</v>
      </c>
    </row>
    <row r="17" spans="2:13" ht="18.75" x14ac:dyDescent="0.25">
      <c r="B17" s="1"/>
      <c r="C17" s="4">
        <v>8</v>
      </c>
      <c r="D17" s="4" t="s">
        <v>20</v>
      </c>
      <c r="E17" s="5">
        <v>5</v>
      </c>
      <c r="F17" s="4">
        <v>3.6</v>
      </c>
      <c r="G17" s="4">
        <f t="shared" si="0"/>
        <v>18</v>
      </c>
    </row>
    <row r="18" spans="2:13" ht="18.75" x14ac:dyDescent="0.25">
      <c r="B18" s="1"/>
      <c r="C18" s="4">
        <v>9</v>
      </c>
      <c r="D18" s="4" t="s">
        <v>25</v>
      </c>
      <c r="E18" s="5">
        <v>6</v>
      </c>
      <c r="F18" s="4">
        <v>4.5999999999999996</v>
      </c>
      <c r="G18" s="4">
        <f t="shared" si="0"/>
        <v>27.599999999999998</v>
      </c>
    </row>
    <row r="19" spans="2:13" ht="19.5" thickBot="1" x14ac:dyDescent="0.3">
      <c r="B19" s="1"/>
      <c r="C19" s="4">
        <v>10</v>
      </c>
      <c r="D19" s="4" t="s">
        <v>15</v>
      </c>
      <c r="E19" s="5">
        <v>20</v>
      </c>
      <c r="F19" s="4">
        <v>5</v>
      </c>
      <c r="G19" s="4">
        <f t="shared" si="0"/>
        <v>100</v>
      </c>
      <c r="I19">
        <f>J19-(1.5*E19)</f>
        <v>19.399999999999999</v>
      </c>
      <c r="J19">
        <v>49.4</v>
      </c>
    </row>
    <row r="20" spans="2:13" ht="19.5" thickBot="1" x14ac:dyDescent="0.3">
      <c r="B20" s="1"/>
      <c r="C20" s="44" t="s">
        <v>16</v>
      </c>
      <c r="D20" s="45"/>
      <c r="E20" s="6">
        <f>SUM(E10:E19)</f>
        <v>95</v>
      </c>
      <c r="F20" s="7"/>
      <c r="G20" s="8">
        <f>SUM(G10:G19)</f>
        <v>531.70000000000005</v>
      </c>
    </row>
    <row r="21" spans="2:13" ht="21.75" thickBot="1" x14ac:dyDescent="0.3">
      <c r="B21" s="1"/>
      <c r="C21" s="41" t="s">
        <v>17</v>
      </c>
      <c r="D21" s="42"/>
      <c r="E21" s="42"/>
      <c r="F21" s="43"/>
      <c r="G21" s="9">
        <v>70</v>
      </c>
      <c r="M21" s="10"/>
    </row>
    <row r="22" spans="2:13" ht="21.75" thickBot="1" x14ac:dyDescent="0.3">
      <c r="B22" s="1"/>
      <c r="C22" s="41" t="s">
        <v>16</v>
      </c>
      <c r="D22" s="42"/>
      <c r="E22" s="42"/>
      <c r="F22" s="43"/>
      <c r="G22" s="11">
        <f>G20*G21</f>
        <v>37219</v>
      </c>
    </row>
    <row r="23" spans="2:13" ht="21.75" thickBot="1" x14ac:dyDescent="0.3">
      <c r="C23" s="12" t="s">
        <v>26</v>
      </c>
      <c r="D23" s="41" t="s">
        <v>27</v>
      </c>
      <c r="E23" s="42"/>
      <c r="F23" s="43"/>
      <c r="G23" s="13">
        <f>'[1]29-08-2023 197'!$G$21</f>
        <v>381248.49999999988</v>
      </c>
      <c r="H23" s="10"/>
      <c r="I23" s="10"/>
      <c r="K23" s="10"/>
    </row>
    <row r="24" spans="2:13" ht="21.75" thickBot="1" x14ac:dyDescent="0.3">
      <c r="C24" s="41" t="s">
        <v>18</v>
      </c>
      <c r="D24" s="42"/>
      <c r="E24" s="42"/>
      <c r="F24" s="43"/>
      <c r="G24" s="14">
        <f>G22+G23</f>
        <v>418467.49999999988</v>
      </c>
      <c r="H24" s="15"/>
    </row>
    <row r="25" spans="2:13" ht="21.75" thickBot="1" x14ac:dyDescent="0.3">
      <c r="C25" s="41" t="s">
        <v>28</v>
      </c>
      <c r="D25" s="42"/>
      <c r="E25" s="42"/>
      <c r="F25" s="43"/>
      <c r="G25" s="16">
        <v>25000</v>
      </c>
    </row>
    <row r="26" spans="2:13" ht="21.75" thickBot="1" x14ac:dyDescent="0.3">
      <c r="C26" s="41" t="s">
        <v>18</v>
      </c>
      <c r="D26" s="42"/>
      <c r="E26" s="42"/>
      <c r="F26" s="43"/>
      <c r="G26" s="17">
        <f>G24-G25</f>
        <v>393467.49999999988</v>
      </c>
    </row>
  </sheetData>
  <sortState ref="D10:G19">
    <sortCondition ref="D10"/>
  </sortState>
  <mergeCells count="14">
    <mergeCell ref="C26:F26"/>
    <mergeCell ref="C20:D20"/>
    <mergeCell ref="C21:F21"/>
    <mergeCell ref="C22:F22"/>
    <mergeCell ref="D23:F23"/>
    <mergeCell ref="C24:F24"/>
    <mergeCell ref="C25:F25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opLeftCell="A16" workbookViewId="0">
      <selection activeCell="H9" sqref="H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207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60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11</v>
      </c>
      <c r="F10" s="4">
        <v>5.7</v>
      </c>
      <c r="G10" s="4">
        <f t="shared" ref="G10:G18" si="0">E10*F10</f>
        <v>62.7</v>
      </c>
    </row>
    <row r="11" spans="2:11" ht="18.75" x14ac:dyDescent="0.25">
      <c r="B11" s="1"/>
      <c r="C11" s="4">
        <v>2</v>
      </c>
      <c r="D11" s="4" t="s">
        <v>21</v>
      </c>
      <c r="E11" s="5">
        <v>7</v>
      </c>
      <c r="F11" s="4">
        <v>4.0999999999999996</v>
      </c>
      <c r="G11" s="4">
        <f t="shared" si="0"/>
        <v>28.699999999999996</v>
      </c>
    </row>
    <row r="12" spans="2:11" ht="18.75" x14ac:dyDescent="0.25">
      <c r="B12" s="1"/>
      <c r="C12" s="4">
        <v>3</v>
      </c>
      <c r="D12" s="4" t="s">
        <v>22</v>
      </c>
      <c r="E12" s="5">
        <v>11</v>
      </c>
      <c r="F12" s="4">
        <v>4.0999999999999996</v>
      </c>
      <c r="G12" s="4">
        <f t="shared" si="0"/>
        <v>45.099999999999994</v>
      </c>
    </row>
    <row r="13" spans="2:11" ht="18.75" x14ac:dyDescent="0.25">
      <c r="B13" s="1"/>
      <c r="C13" s="4">
        <v>4</v>
      </c>
      <c r="D13" s="4" t="s">
        <v>23</v>
      </c>
      <c r="E13" s="5">
        <v>8</v>
      </c>
      <c r="F13" s="4">
        <v>5</v>
      </c>
      <c r="G13" s="4">
        <f t="shared" si="0"/>
        <v>40</v>
      </c>
    </row>
    <row r="14" spans="2:11" ht="18.75" x14ac:dyDescent="0.25">
      <c r="B14" s="1"/>
      <c r="C14" s="4">
        <v>5</v>
      </c>
      <c r="D14" s="4" t="s">
        <v>13</v>
      </c>
      <c r="E14" s="5">
        <v>5</v>
      </c>
      <c r="F14" s="4">
        <v>7.5</v>
      </c>
      <c r="G14" s="4">
        <f t="shared" si="0"/>
        <v>37.5</v>
      </c>
    </row>
    <row r="15" spans="2:11" ht="18.75" x14ac:dyDescent="0.25">
      <c r="B15" s="1"/>
      <c r="C15" s="4">
        <v>6</v>
      </c>
      <c r="D15" s="4" t="s">
        <v>14</v>
      </c>
      <c r="E15" s="5">
        <v>25</v>
      </c>
      <c r="F15" s="4">
        <v>5</v>
      </c>
      <c r="G15" s="4">
        <f t="shared" si="0"/>
        <v>125</v>
      </c>
    </row>
    <row r="16" spans="2:11" ht="18.75" x14ac:dyDescent="0.25">
      <c r="B16" s="1"/>
      <c r="C16" s="4">
        <v>7</v>
      </c>
      <c r="D16" s="4" t="s">
        <v>20</v>
      </c>
      <c r="E16" s="5">
        <v>12</v>
      </c>
      <c r="F16" s="4">
        <v>4.0999999999999996</v>
      </c>
      <c r="G16" s="4">
        <f t="shared" si="0"/>
        <v>49.199999999999996</v>
      </c>
    </row>
    <row r="17" spans="2:13" ht="18.75" x14ac:dyDescent="0.25">
      <c r="B17" s="1"/>
      <c r="C17" s="4">
        <v>8</v>
      </c>
      <c r="D17" s="4" t="s">
        <v>25</v>
      </c>
      <c r="E17" s="5">
        <v>5</v>
      </c>
      <c r="F17" s="4">
        <v>4.5999999999999996</v>
      </c>
      <c r="G17" s="4">
        <f t="shared" si="0"/>
        <v>23</v>
      </c>
    </row>
    <row r="18" spans="2:13" ht="19.5" thickBot="1" x14ac:dyDescent="0.3">
      <c r="B18" s="1"/>
      <c r="C18" s="4">
        <v>9</v>
      </c>
      <c r="D18" s="4" t="s">
        <v>15</v>
      </c>
      <c r="E18" s="5">
        <v>30</v>
      </c>
      <c r="F18" s="4">
        <v>5</v>
      </c>
      <c r="G18" s="4">
        <f t="shared" si="0"/>
        <v>150</v>
      </c>
    </row>
    <row r="19" spans="2:13" ht="19.5" thickBot="1" x14ac:dyDescent="0.3">
      <c r="B19" s="1"/>
      <c r="C19" s="44" t="s">
        <v>16</v>
      </c>
      <c r="D19" s="45"/>
      <c r="E19" s="6">
        <f>SUM(E10:E18)</f>
        <v>114</v>
      </c>
      <c r="F19" s="7"/>
      <c r="G19" s="8">
        <f>SUM(G10:G18)</f>
        <v>561.20000000000005</v>
      </c>
    </row>
    <row r="20" spans="2:13" ht="21.75" thickBot="1" x14ac:dyDescent="0.3">
      <c r="B20" s="1"/>
      <c r="C20" s="41" t="s">
        <v>17</v>
      </c>
      <c r="D20" s="42"/>
      <c r="E20" s="42"/>
      <c r="F20" s="43"/>
      <c r="G20" s="9">
        <v>70</v>
      </c>
      <c r="M20" s="10"/>
    </row>
    <row r="21" spans="2:13" ht="21.75" thickBot="1" x14ac:dyDescent="0.3">
      <c r="B21" s="1"/>
      <c r="C21" s="41" t="s">
        <v>16</v>
      </c>
      <c r="D21" s="42"/>
      <c r="E21" s="42"/>
      <c r="F21" s="43"/>
      <c r="G21" s="11">
        <f>G19*G20</f>
        <v>39284</v>
      </c>
    </row>
    <row r="22" spans="2:13" ht="21.75" thickBot="1" x14ac:dyDescent="0.3">
      <c r="C22" s="12" t="s">
        <v>65</v>
      </c>
      <c r="D22" s="41" t="s">
        <v>64</v>
      </c>
      <c r="E22" s="42"/>
      <c r="F22" s="43"/>
      <c r="G22" s="13">
        <f>'20-12-2023 206'!G27</f>
        <v>507245.49999999988</v>
      </c>
      <c r="H22" s="10"/>
      <c r="I22" s="10"/>
      <c r="K22" s="10"/>
    </row>
    <row r="23" spans="2:13" ht="21.75" thickBot="1" x14ac:dyDescent="0.3">
      <c r="C23" s="41" t="s">
        <v>18</v>
      </c>
      <c r="D23" s="42"/>
      <c r="E23" s="42"/>
      <c r="F23" s="43"/>
      <c r="G23" s="14">
        <f>G21+G22</f>
        <v>546529.49999999988</v>
      </c>
      <c r="H23" s="15"/>
    </row>
    <row r="24" spans="2:13" ht="21.75" thickBot="1" x14ac:dyDescent="0.3">
      <c r="C24" s="41" t="s">
        <v>66</v>
      </c>
      <c r="D24" s="42"/>
      <c r="E24" s="42"/>
      <c r="F24" s="43"/>
      <c r="G24" s="16">
        <v>25000</v>
      </c>
    </row>
    <row r="25" spans="2:13" ht="21.75" thickBot="1" x14ac:dyDescent="0.3">
      <c r="C25" s="41" t="s">
        <v>18</v>
      </c>
      <c r="D25" s="42"/>
      <c r="E25" s="42"/>
      <c r="F25" s="43"/>
      <c r="G25" s="17">
        <f>G23-G24</f>
        <v>521529.49999999988</v>
      </c>
    </row>
  </sheetData>
  <sortState ref="D10:G18">
    <sortCondition ref="D10"/>
  </sortState>
  <mergeCells count="14">
    <mergeCell ref="C25:F25"/>
    <mergeCell ref="C19:D19"/>
    <mergeCell ref="C20:F20"/>
    <mergeCell ref="C21:F21"/>
    <mergeCell ref="D22:F22"/>
    <mergeCell ref="C23:F23"/>
    <mergeCell ref="C24:F24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opLeftCell="A10"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208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67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11</v>
      </c>
      <c r="F10" s="4">
        <v>5.7</v>
      </c>
      <c r="G10" s="4">
        <f>E10*F10</f>
        <v>62.7</v>
      </c>
    </row>
    <row r="11" spans="2:11" ht="18.75" x14ac:dyDescent="0.25">
      <c r="B11" s="1"/>
      <c r="C11" s="4">
        <v>2</v>
      </c>
      <c r="D11" s="4" t="s">
        <v>21</v>
      </c>
      <c r="E11" s="5">
        <v>5</v>
      </c>
      <c r="F11" s="4">
        <v>4.0999999999999996</v>
      </c>
      <c r="G11" s="4">
        <f>E11*F11</f>
        <v>20.5</v>
      </c>
    </row>
    <row r="12" spans="2:11" ht="18.75" x14ac:dyDescent="0.25">
      <c r="B12" s="1"/>
      <c r="C12" s="4">
        <v>3</v>
      </c>
      <c r="D12" s="4" t="s">
        <v>21</v>
      </c>
      <c r="E12" s="5">
        <v>1</v>
      </c>
      <c r="F12" s="4">
        <v>3.1</v>
      </c>
      <c r="G12" s="4">
        <f>E12*F12</f>
        <v>3.1</v>
      </c>
    </row>
    <row r="13" spans="2:11" ht="18.75" x14ac:dyDescent="0.25">
      <c r="B13" s="1"/>
      <c r="C13" s="4">
        <v>4</v>
      </c>
      <c r="D13" s="4" t="s">
        <v>24</v>
      </c>
      <c r="E13" s="5">
        <v>4</v>
      </c>
      <c r="F13" s="4"/>
      <c r="G13" s="4">
        <v>49.4</v>
      </c>
    </row>
    <row r="14" spans="2:11" ht="18.75" x14ac:dyDescent="0.25">
      <c r="B14" s="1"/>
      <c r="C14" s="4">
        <v>5</v>
      </c>
      <c r="D14" s="4" t="s">
        <v>13</v>
      </c>
      <c r="E14" s="5">
        <v>6</v>
      </c>
      <c r="F14" s="4">
        <v>7.5</v>
      </c>
      <c r="G14" s="4">
        <f>E14*F14</f>
        <v>45</v>
      </c>
    </row>
    <row r="15" spans="2:11" ht="18.75" x14ac:dyDescent="0.25">
      <c r="B15" s="1"/>
      <c r="C15" s="4">
        <v>6</v>
      </c>
      <c r="D15" s="4" t="s">
        <v>14</v>
      </c>
      <c r="E15" s="5">
        <v>25</v>
      </c>
      <c r="F15" s="4">
        <v>5</v>
      </c>
      <c r="G15" s="4">
        <f>E15*F15</f>
        <v>125</v>
      </c>
    </row>
    <row r="16" spans="2:11" ht="18.75" x14ac:dyDescent="0.25">
      <c r="B16" s="1"/>
      <c r="C16" s="4">
        <v>7</v>
      </c>
      <c r="D16" s="4" t="s">
        <v>20</v>
      </c>
      <c r="E16" s="5">
        <v>12</v>
      </c>
      <c r="F16" s="4">
        <v>4.0999999999999996</v>
      </c>
      <c r="G16" s="4">
        <f>E16*F16</f>
        <v>49.199999999999996</v>
      </c>
    </row>
    <row r="17" spans="2:13" ht="18.75" x14ac:dyDescent="0.25">
      <c r="B17" s="1"/>
      <c r="C17" s="4">
        <v>8</v>
      </c>
      <c r="D17" s="4" t="s">
        <v>25</v>
      </c>
      <c r="E17" s="5">
        <v>5</v>
      </c>
      <c r="F17" s="4">
        <v>4.5999999999999996</v>
      </c>
      <c r="G17" s="4">
        <f>E17*F17</f>
        <v>23</v>
      </c>
    </row>
    <row r="18" spans="2:13" ht="19.5" thickBot="1" x14ac:dyDescent="0.3">
      <c r="B18" s="1"/>
      <c r="C18" s="4">
        <v>9</v>
      </c>
      <c r="D18" s="4" t="s">
        <v>15</v>
      </c>
      <c r="E18" s="5">
        <v>30</v>
      </c>
      <c r="F18" s="4">
        <v>5</v>
      </c>
      <c r="G18" s="4">
        <f>E18*F18</f>
        <v>150</v>
      </c>
    </row>
    <row r="19" spans="2:13" ht="19.5" thickBot="1" x14ac:dyDescent="0.3">
      <c r="B19" s="1"/>
      <c r="C19" s="44" t="s">
        <v>16</v>
      </c>
      <c r="D19" s="45"/>
      <c r="E19" s="6">
        <f>SUM(E10:E18)</f>
        <v>99</v>
      </c>
      <c r="F19" s="7"/>
      <c r="G19" s="8">
        <f>SUM(G10:G18)</f>
        <v>527.9</v>
      </c>
    </row>
    <row r="20" spans="2:13" ht="21.75" thickBot="1" x14ac:dyDescent="0.3">
      <c r="B20" s="1"/>
      <c r="C20" s="41" t="s">
        <v>17</v>
      </c>
      <c r="D20" s="42"/>
      <c r="E20" s="42"/>
      <c r="F20" s="43"/>
      <c r="G20" s="9">
        <v>70</v>
      </c>
      <c r="M20" s="10"/>
    </row>
    <row r="21" spans="2:13" ht="21.75" thickBot="1" x14ac:dyDescent="0.3">
      <c r="B21" s="1"/>
      <c r="C21" s="41" t="s">
        <v>16</v>
      </c>
      <c r="D21" s="42"/>
      <c r="E21" s="42"/>
      <c r="F21" s="43"/>
      <c r="G21" s="11">
        <f>G19*G20</f>
        <v>36953</v>
      </c>
    </row>
    <row r="22" spans="2:13" ht="21.75" thickBot="1" x14ac:dyDescent="0.3">
      <c r="C22" s="12" t="s">
        <v>68</v>
      </c>
      <c r="D22" s="41" t="s">
        <v>69</v>
      </c>
      <c r="E22" s="42"/>
      <c r="F22" s="43"/>
      <c r="G22" s="13">
        <f>'21-12-2023 207'!G25</f>
        <v>521529.49999999988</v>
      </c>
      <c r="H22" s="10"/>
      <c r="I22" s="10"/>
      <c r="K22" s="10"/>
    </row>
    <row r="23" spans="2:13" ht="21.75" thickBot="1" x14ac:dyDescent="0.3">
      <c r="C23" s="41" t="s">
        <v>18</v>
      </c>
      <c r="D23" s="42"/>
      <c r="E23" s="42"/>
      <c r="F23" s="43"/>
      <c r="G23" s="14">
        <f>G21+G22</f>
        <v>558482.49999999988</v>
      </c>
      <c r="H23" s="15"/>
    </row>
    <row r="24" spans="2:13" ht="21.75" thickBot="1" x14ac:dyDescent="0.3">
      <c r="C24" s="41" t="s">
        <v>70</v>
      </c>
      <c r="D24" s="42"/>
      <c r="E24" s="42"/>
      <c r="F24" s="43"/>
      <c r="G24" s="16">
        <v>30000</v>
      </c>
    </row>
    <row r="25" spans="2:13" ht="21.75" thickBot="1" x14ac:dyDescent="0.3">
      <c r="C25" s="41" t="s">
        <v>18</v>
      </c>
      <c r="D25" s="42"/>
      <c r="E25" s="42"/>
      <c r="F25" s="43"/>
      <c r="G25" s="17">
        <f>G23-G24</f>
        <v>528482.49999999988</v>
      </c>
    </row>
  </sheetData>
  <sortState ref="D10:G18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5:F25"/>
    <mergeCell ref="C19:D19"/>
    <mergeCell ref="C20:F20"/>
    <mergeCell ref="C21:F21"/>
    <mergeCell ref="D22:F22"/>
    <mergeCell ref="C23:F23"/>
    <mergeCell ref="C24:F2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0" workbookViewId="0">
      <selection activeCell="D15" sqref="D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209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71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4" t="s">
        <v>24</v>
      </c>
      <c r="E11" s="5">
        <v>4</v>
      </c>
      <c r="F11" s="4"/>
      <c r="G11" s="4">
        <v>45.1</v>
      </c>
    </row>
    <row r="12" spans="2:11" ht="18.75" x14ac:dyDescent="0.25">
      <c r="B12" s="1"/>
      <c r="C12" s="4">
        <v>3</v>
      </c>
      <c r="D12" s="4" t="s">
        <v>23</v>
      </c>
      <c r="E12" s="5">
        <v>6</v>
      </c>
      <c r="F12" s="4">
        <v>5</v>
      </c>
      <c r="G12" s="4">
        <f t="shared" ref="G12:G17" si="0">E12*F12</f>
        <v>30</v>
      </c>
    </row>
    <row r="13" spans="2:11" ht="18.75" x14ac:dyDescent="0.25">
      <c r="B13" s="1"/>
      <c r="C13" s="4">
        <v>4</v>
      </c>
      <c r="D13" s="4" t="s">
        <v>13</v>
      </c>
      <c r="E13" s="5">
        <v>6</v>
      </c>
      <c r="F13" s="4">
        <v>7.5</v>
      </c>
      <c r="G13" s="4">
        <f t="shared" si="0"/>
        <v>45</v>
      </c>
    </row>
    <row r="14" spans="2:11" ht="18.75" x14ac:dyDescent="0.25">
      <c r="B14" s="1"/>
      <c r="C14" s="4">
        <v>5</v>
      </c>
      <c r="D14" s="4" t="s">
        <v>14</v>
      </c>
      <c r="E14" s="5">
        <v>30</v>
      </c>
      <c r="F14" s="4">
        <v>5</v>
      </c>
      <c r="G14" s="4">
        <f t="shared" si="0"/>
        <v>150</v>
      </c>
    </row>
    <row r="15" spans="2:11" ht="18.75" x14ac:dyDescent="0.25">
      <c r="B15" s="1"/>
      <c r="C15" s="4">
        <v>6</v>
      </c>
      <c r="D15" s="4" t="s">
        <v>20</v>
      </c>
      <c r="E15" s="5">
        <v>3</v>
      </c>
      <c r="F15" s="4">
        <v>4.0999999999999996</v>
      </c>
      <c r="G15" s="4">
        <f t="shared" si="0"/>
        <v>12.299999999999999</v>
      </c>
    </row>
    <row r="16" spans="2:11" ht="18.75" x14ac:dyDescent="0.25">
      <c r="B16" s="1"/>
      <c r="C16" s="4">
        <v>7</v>
      </c>
      <c r="D16" s="4" t="s">
        <v>25</v>
      </c>
      <c r="E16" s="5">
        <v>5</v>
      </c>
      <c r="F16" s="4">
        <v>4.5999999999999996</v>
      </c>
      <c r="G16" s="4">
        <f t="shared" si="0"/>
        <v>23</v>
      </c>
    </row>
    <row r="17" spans="2:13" ht="19.5" thickBot="1" x14ac:dyDescent="0.3">
      <c r="B17" s="1"/>
      <c r="C17" s="4">
        <v>8</v>
      </c>
      <c r="D17" s="4" t="s">
        <v>15</v>
      </c>
      <c r="E17" s="5">
        <v>35</v>
      </c>
      <c r="F17" s="4">
        <v>5</v>
      </c>
      <c r="G17" s="4">
        <f t="shared" si="0"/>
        <v>175</v>
      </c>
    </row>
    <row r="18" spans="2:13" ht="19.5" thickBot="1" x14ac:dyDescent="0.3">
      <c r="B18" s="1"/>
      <c r="C18" s="44" t="s">
        <v>16</v>
      </c>
      <c r="D18" s="45"/>
      <c r="E18" s="6">
        <f>SUM(E10:E17)</f>
        <v>94</v>
      </c>
      <c r="F18" s="7"/>
      <c r="G18" s="8">
        <f>SUM(G10:G17)</f>
        <v>508.90000000000003</v>
      </c>
    </row>
    <row r="19" spans="2:13" ht="21.75" thickBot="1" x14ac:dyDescent="0.3">
      <c r="B19" s="1"/>
      <c r="C19" s="41" t="s">
        <v>17</v>
      </c>
      <c r="D19" s="42"/>
      <c r="E19" s="42"/>
      <c r="F19" s="43"/>
      <c r="G19" s="9">
        <v>70</v>
      </c>
      <c r="M19" s="10"/>
    </row>
    <row r="20" spans="2:13" ht="21.75" thickBot="1" x14ac:dyDescent="0.3">
      <c r="B20" s="1"/>
      <c r="C20" s="41" t="s">
        <v>16</v>
      </c>
      <c r="D20" s="42"/>
      <c r="E20" s="42"/>
      <c r="F20" s="43"/>
      <c r="G20" s="11">
        <f>G18*G19</f>
        <v>35623</v>
      </c>
    </row>
    <row r="21" spans="2:13" ht="21.75" thickBot="1" x14ac:dyDescent="0.3">
      <c r="C21" s="12" t="s">
        <v>72</v>
      </c>
      <c r="D21" s="41" t="s">
        <v>73</v>
      </c>
      <c r="E21" s="42"/>
      <c r="F21" s="43"/>
      <c r="G21" s="13">
        <f>'23-12-2023 208'!G25</f>
        <v>528482.49999999988</v>
      </c>
      <c r="H21" s="10"/>
      <c r="I21" s="10"/>
      <c r="K21" s="10"/>
    </row>
    <row r="22" spans="2:13" ht="21.75" thickBot="1" x14ac:dyDescent="0.3">
      <c r="C22" s="41" t="s">
        <v>18</v>
      </c>
      <c r="D22" s="42"/>
      <c r="E22" s="42"/>
      <c r="F22" s="43"/>
      <c r="G22" s="14">
        <f>G20+G21</f>
        <v>564105.49999999988</v>
      </c>
      <c r="H22" s="15"/>
    </row>
    <row r="23" spans="2:13" ht="21.75" thickBot="1" x14ac:dyDescent="0.3">
      <c r="C23" s="41" t="s">
        <v>74</v>
      </c>
      <c r="D23" s="42"/>
      <c r="E23" s="42"/>
      <c r="F23" s="43"/>
      <c r="G23" s="16">
        <v>25000</v>
      </c>
    </row>
    <row r="24" spans="2:13" ht="21.75" thickBot="1" x14ac:dyDescent="0.3">
      <c r="C24" s="41" t="s">
        <v>18</v>
      </c>
      <c r="D24" s="42"/>
      <c r="E24" s="42"/>
      <c r="F24" s="43"/>
      <c r="G24" s="17">
        <f>G22-G23</f>
        <v>539105.49999999988</v>
      </c>
    </row>
  </sheetData>
  <sortState ref="D10:G17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13" workbookViewId="0">
      <selection activeCell="C23" sqref="C23:G2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210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75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24</v>
      </c>
      <c r="E10" s="5">
        <v>4</v>
      </c>
      <c r="F10" s="4"/>
      <c r="G10" s="4">
        <v>59.6</v>
      </c>
    </row>
    <row r="11" spans="2:11" ht="18.75" x14ac:dyDescent="0.25">
      <c r="B11" s="1"/>
      <c r="C11" s="4">
        <v>2</v>
      </c>
      <c r="D11" s="4" t="s">
        <v>23</v>
      </c>
      <c r="E11" s="5">
        <v>6</v>
      </c>
      <c r="F11" s="4">
        <v>5</v>
      </c>
      <c r="G11" s="4">
        <f t="shared" ref="G11:G18" si="0">E11*F11</f>
        <v>30</v>
      </c>
    </row>
    <row r="12" spans="2:11" ht="18.75" x14ac:dyDescent="0.25">
      <c r="B12" s="1"/>
      <c r="C12" s="4">
        <v>3</v>
      </c>
      <c r="D12" s="4" t="s">
        <v>13</v>
      </c>
      <c r="E12" s="5">
        <v>6</v>
      </c>
      <c r="F12" s="4">
        <v>7.5</v>
      </c>
      <c r="G12" s="4">
        <f t="shared" si="0"/>
        <v>45</v>
      </c>
    </row>
    <row r="13" spans="2:11" ht="18.75" x14ac:dyDescent="0.25">
      <c r="B13" s="1"/>
      <c r="C13" s="4">
        <v>4</v>
      </c>
      <c r="D13" s="4" t="s">
        <v>44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4" t="s">
        <v>14</v>
      </c>
      <c r="E14" s="5">
        <v>35</v>
      </c>
      <c r="F14" s="4">
        <v>5</v>
      </c>
      <c r="G14" s="4">
        <f t="shared" si="0"/>
        <v>175</v>
      </c>
    </row>
    <row r="15" spans="2:11" ht="18.75" x14ac:dyDescent="0.25">
      <c r="B15" s="1"/>
      <c r="C15" s="4">
        <v>6</v>
      </c>
      <c r="D15" s="4" t="s">
        <v>43</v>
      </c>
      <c r="E15" s="5">
        <v>6</v>
      </c>
      <c r="F15" s="4">
        <v>5</v>
      </c>
      <c r="G15" s="4">
        <f t="shared" si="0"/>
        <v>30</v>
      </c>
    </row>
    <row r="16" spans="2:11" ht="18.75" x14ac:dyDescent="0.25">
      <c r="B16" s="1"/>
      <c r="C16" s="4">
        <v>7</v>
      </c>
      <c r="D16" s="4" t="s">
        <v>20</v>
      </c>
      <c r="E16" s="5">
        <v>8</v>
      </c>
      <c r="F16" s="4">
        <v>4.0999999999999996</v>
      </c>
      <c r="G16" s="4">
        <f t="shared" si="0"/>
        <v>32.799999999999997</v>
      </c>
    </row>
    <row r="17" spans="2:13" ht="18.75" x14ac:dyDescent="0.25">
      <c r="B17" s="1"/>
      <c r="C17" s="4">
        <v>8</v>
      </c>
      <c r="D17" s="4" t="s">
        <v>42</v>
      </c>
      <c r="E17" s="5">
        <v>7</v>
      </c>
      <c r="F17" s="4">
        <v>5</v>
      </c>
      <c r="G17" s="4">
        <f t="shared" si="0"/>
        <v>35</v>
      </c>
    </row>
    <row r="18" spans="2:13" ht="19.5" thickBot="1" x14ac:dyDescent="0.3">
      <c r="B18" s="1"/>
      <c r="C18" s="4">
        <v>9</v>
      </c>
      <c r="D18" s="4" t="s">
        <v>15</v>
      </c>
      <c r="E18" s="5">
        <v>35</v>
      </c>
      <c r="F18" s="4">
        <v>5</v>
      </c>
      <c r="G18" s="4">
        <f t="shared" si="0"/>
        <v>175</v>
      </c>
    </row>
    <row r="19" spans="2:13" ht="19.5" thickBot="1" x14ac:dyDescent="0.3">
      <c r="B19" s="1"/>
      <c r="C19" s="44" t="s">
        <v>16</v>
      </c>
      <c r="D19" s="45"/>
      <c r="E19" s="6">
        <f>SUM(E10:E18)</f>
        <v>112</v>
      </c>
      <c r="F19" s="7"/>
      <c r="G19" s="8">
        <f>SUM(G10:G18)</f>
        <v>607.40000000000009</v>
      </c>
    </row>
    <row r="20" spans="2:13" ht="21.75" thickBot="1" x14ac:dyDescent="0.3">
      <c r="B20" s="1"/>
      <c r="C20" s="41" t="s">
        <v>17</v>
      </c>
      <c r="D20" s="42"/>
      <c r="E20" s="42"/>
      <c r="F20" s="43"/>
      <c r="G20" s="9">
        <v>70</v>
      </c>
      <c r="M20" s="10"/>
    </row>
    <row r="21" spans="2:13" ht="21.75" thickBot="1" x14ac:dyDescent="0.3">
      <c r="B21" s="1"/>
      <c r="C21" s="41" t="s">
        <v>16</v>
      </c>
      <c r="D21" s="42"/>
      <c r="E21" s="42"/>
      <c r="F21" s="43"/>
      <c r="G21" s="11">
        <f>G19*G20</f>
        <v>42518.000000000007</v>
      </c>
    </row>
    <row r="22" spans="2:13" ht="21.75" thickBot="1" x14ac:dyDescent="0.3">
      <c r="C22" s="12" t="s">
        <v>76</v>
      </c>
      <c r="D22" s="41" t="s">
        <v>77</v>
      </c>
      <c r="E22" s="42"/>
      <c r="F22" s="43"/>
      <c r="G22" s="13">
        <f>'25-12-2023 209'!G24</f>
        <v>539105.49999999988</v>
      </c>
      <c r="H22" s="10"/>
      <c r="I22" s="10"/>
      <c r="K22" s="10"/>
    </row>
    <row r="23" spans="2:13" ht="21.75" thickBot="1" x14ac:dyDescent="0.3">
      <c r="C23" s="41" t="s">
        <v>18</v>
      </c>
      <c r="D23" s="42"/>
      <c r="E23" s="42"/>
      <c r="F23" s="43"/>
      <c r="G23" s="14">
        <f>G21+G22</f>
        <v>581623.49999999988</v>
      </c>
      <c r="H23" s="15"/>
    </row>
    <row r="24" spans="2:13" ht="21.75" thickBot="1" x14ac:dyDescent="0.3">
      <c r="C24" s="41" t="s">
        <v>78</v>
      </c>
      <c r="D24" s="42"/>
      <c r="E24" s="42"/>
      <c r="F24" s="43"/>
      <c r="G24" s="16">
        <v>25000</v>
      </c>
    </row>
    <row r="25" spans="2:13" ht="21.75" thickBot="1" x14ac:dyDescent="0.3">
      <c r="C25" s="41" t="s">
        <v>79</v>
      </c>
      <c r="D25" s="42"/>
      <c r="E25" s="42"/>
      <c r="F25" s="43"/>
      <c r="G25" s="16">
        <v>25000</v>
      </c>
    </row>
    <row r="26" spans="2:13" ht="21.75" thickBot="1" x14ac:dyDescent="0.3">
      <c r="C26" s="41" t="s">
        <v>18</v>
      </c>
      <c r="D26" s="42"/>
      <c r="E26" s="42"/>
      <c r="F26" s="43"/>
      <c r="G26" s="17">
        <f>G23-G24-G25</f>
        <v>531623.49999999988</v>
      </c>
    </row>
  </sheetData>
  <sortState ref="D10:G18">
    <sortCondition ref="D10"/>
  </sortState>
  <mergeCells count="15">
    <mergeCell ref="C7:D8"/>
    <mergeCell ref="E7:G8"/>
    <mergeCell ref="C3:C4"/>
    <mergeCell ref="D3:F4"/>
    <mergeCell ref="G3:G4"/>
    <mergeCell ref="C5:C6"/>
    <mergeCell ref="D5:G6"/>
    <mergeCell ref="C26:F26"/>
    <mergeCell ref="C24:F24"/>
    <mergeCell ref="C19:D19"/>
    <mergeCell ref="C20:F20"/>
    <mergeCell ref="C21:F21"/>
    <mergeCell ref="D22:F22"/>
    <mergeCell ref="C23:F23"/>
    <mergeCell ref="C25:F2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5" zoomScale="85" zoomScaleNormal="85" workbookViewId="0">
      <selection activeCell="G23" sqref="G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211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80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21</v>
      </c>
      <c r="E10" s="5">
        <v>6</v>
      </c>
      <c r="F10" s="4">
        <v>4.0999999999999996</v>
      </c>
      <c r="G10" s="4">
        <f>E10*F10</f>
        <v>24.599999999999998</v>
      </c>
    </row>
    <row r="11" spans="2:11" ht="18.75" x14ac:dyDescent="0.25">
      <c r="B11" s="1"/>
      <c r="C11" s="4">
        <v>2</v>
      </c>
      <c r="D11" s="4" t="s">
        <v>22</v>
      </c>
      <c r="E11" s="5">
        <v>16</v>
      </c>
      <c r="F11" s="4">
        <v>4.0999999999999996</v>
      </c>
      <c r="G11" s="4">
        <f>E11*F11</f>
        <v>65.599999999999994</v>
      </c>
    </row>
    <row r="12" spans="2:11" ht="18.75" x14ac:dyDescent="0.25">
      <c r="B12" s="1"/>
      <c r="C12" s="4">
        <v>3</v>
      </c>
      <c r="D12" s="4" t="s">
        <v>24</v>
      </c>
      <c r="E12" s="5">
        <v>4</v>
      </c>
      <c r="F12" s="4"/>
      <c r="G12" s="4">
        <v>52.4</v>
      </c>
    </row>
    <row r="13" spans="2:11" ht="18.75" x14ac:dyDescent="0.25">
      <c r="B13" s="1"/>
      <c r="C13" s="4">
        <v>4</v>
      </c>
      <c r="D13" s="4" t="s">
        <v>23</v>
      </c>
      <c r="E13" s="5">
        <v>7</v>
      </c>
      <c r="F13" s="4">
        <v>5</v>
      </c>
      <c r="G13" s="4">
        <f t="shared" ref="G13:G18" si="0">E13*F13</f>
        <v>35</v>
      </c>
    </row>
    <row r="14" spans="2:11" ht="18.75" x14ac:dyDescent="0.25">
      <c r="B14" s="1"/>
      <c r="C14" s="4">
        <v>5</v>
      </c>
      <c r="D14" s="4" t="s">
        <v>13</v>
      </c>
      <c r="E14" s="5">
        <v>3</v>
      </c>
      <c r="F14" s="4">
        <v>7.5</v>
      </c>
      <c r="G14" s="4">
        <f t="shared" si="0"/>
        <v>22.5</v>
      </c>
    </row>
    <row r="15" spans="2:11" ht="18.75" x14ac:dyDescent="0.25">
      <c r="B15" s="1"/>
      <c r="C15" s="4">
        <v>6</v>
      </c>
      <c r="D15" s="4" t="s">
        <v>14</v>
      </c>
      <c r="E15" s="5">
        <v>32</v>
      </c>
      <c r="F15" s="4">
        <v>5</v>
      </c>
      <c r="G15" s="4">
        <f t="shared" si="0"/>
        <v>160</v>
      </c>
    </row>
    <row r="16" spans="2:11" ht="18.75" x14ac:dyDescent="0.25">
      <c r="B16" s="1"/>
      <c r="C16" s="4">
        <v>7</v>
      </c>
      <c r="D16" s="4" t="s">
        <v>20</v>
      </c>
      <c r="E16" s="5">
        <v>6</v>
      </c>
      <c r="F16" s="4">
        <v>4.0999999999999996</v>
      </c>
      <c r="G16" s="4">
        <f t="shared" si="0"/>
        <v>24.599999999999998</v>
      </c>
    </row>
    <row r="17" spans="2:13" ht="18.75" x14ac:dyDescent="0.25">
      <c r="B17" s="1"/>
      <c r="C17" s="4">
        <v>8</v>
      </c>
      <c r="D17" s="4" t="s">
        <v>25</v>
      </c>
      <c r="E17" s="5">
        <v>5</v>
      </c>
      <c r="F17" s="4">
        <v>4.5999999999999996</v>
      </c>
      <c r="G17" s="4">
        <f t="shared" si="0"/>
        <v>23</v>
      </c>
    </row>
    <row r="18" spans="2:13" ht="19.5" thickBot="1" x14ac:dyDescent="0.3">
      <c r="B18" s="1"/>
      <c r="C18" s="4">
        <v>9</v>
      </c>
      <c r="D18" s="4" t="s">
        <v>15</v>
      </c>
      <c r="E18" s="5">
        <v>30</v>
      </c>
      <c r="F18" s="4">
        <v>5</v>
      </c>
      <c r="G18" s="4">
        <f t="shared" si="0"/>
        <v>150</v>
      </c>
    </row>
    <row r="19" spans="2:13" ht="19.5" thickBot="1" x14ac:dyDescent="0.3">
      <c r="B19" s="1"/>
      <c r="C19" s="44" t="s">
        <v>16</v>
      </c>
      <c r="D19" s="45"/>
      <c r="E19" s="6">
        <f>SUM(E10:E18)</f>
        <v>109</v>
      </c>
      <c r="F19" s="7"/>
      <c r="G19" s="8">
        <f>SUM(G10:G18)</f>
        <v>557.70000000000005</v>
      </c>
    </row>
    <row r="20" spans="2:13" ht="21.75" thickBot="1" x14ac:dyDescent="0.3">
      <c r="B20" s="1"/>
      <c r="C20" s="41" t="s">
        <v>17</v>
      </c>
      <c r="D20" s="42"/>
      <c r="E20" s="42"/>
      <c r="F20" s="43"/>
      <c r="G20" s="9">
        <v>70</v>
      </c>
      <c r="M20" s="10"/>
    </row>
    <row r="21" spans="2:13" ht="21.75" thickBot="1" x14ac:dyDescent="0.3">
      <c r="B21" s="1"/>
      <c r="C21" s="41" t="s">
        <v>16</v>
      </c>
      <c r="D21" s="42"/>
      <c r="E21" s="42"/>
      <c r="F21" s="43"/>
      <c r="G21" s="11">
        <f>G19*G20</f>
        <v>39039</v>
      </c>
    </row>
    <row r="22" spans="2:13" ht="21.75" thickBot="1" x14ac:dyDescent="0.3">
      <c r="C22" s="12" t="s">
        <v>81</v>
      </c>
      <c r="D22" s="41" t="s">
        <v>77</v>
      </c>
      <c r="E22" s="42"/>
      <c r="F22" s="43"/>
      <c r="G22" s="13">
        <f>'27-12-2023 210'!G26</f>
        <v>531623.49999999988</v>
      </c>
      <c r="H22" s="10"/>
      <c r="I22" s="10"/>
      <c r="K22" s="10"/>
    </row>
    <row r="23" spans="2:13" ht="21.75" thickBot="1" x14ac:dyDescent="0.3">
      <c r="C23" s="41" t="s">
        <v>18</v>
      </c>
      <c r="D23" s="42"/>
      <c r="E23" s="42"/>
      <c r="F23" s="43"/>
      <c r="G23" s="14">
        <f>G21+G22</f>
        <v>570662.49999999988</v>
      </c>
      <c r="H23" s="15"/>
    </row>
  </sheetData>
  <sortState ref="D10:G18">
    <sortCondition ref="D10"/>
  </sortState>
  <mergeCells count="12">
    <mergeCell ref="C19:D19"/>
    <mergeCell ref="C20:F20"/>
    <mergeCell ref="C21:F21"/>
    <mergeCell ref="D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topLeftCell="A2" zoomScale="70" zoomScaleNormal="70" workbookViewId="0">
      <selection activeCell="J18" sqref="J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212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82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6</v>
      </c>
      <c r="F10" s="4">
        <v>5.7</v>
      </c>
      <c r="G10" s="4">
        <f>E10*F10</f>
        <v>34.200000000000003</v>
      </c>
    </row>
    <row r="11" spans="2:11" ht="18.75" x14ac:dyDescent="0.25">
      <c r="B11" s="1"/>
      <c r="C11" s="4">
        <v>2</v>
      </c>
      <c r="D11" s="4" t="s">
        <v>21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4" t="s">
        <v>83</v>
      </c>
      <c r="E12" s="5">
        <v>6</v>
      </c>
      <c r="F12" s="4">
        <v>4.5999999999999996</v>
      </c>
      <c r="G12" s="4">
        <f>E12*F12</f>
        <v>27.599999999999998</v>
      </c>
    </row>
    <row r="13" spans="2:11" ht="18.75" x14ac:dyDescent="0.25">
      <c r="B13" s="1"/>
      <c r="C13" s="4">
        <v>4</v>
      </c>
      <c r="D13" s="4" t="s">
        <v>13</v>
      </c>
      <c r="E13" s="5">
        <v>6</v>
      </c>
      <c r="F13" s="4">
        <v>7.5</v>
      </c>
      <c r="G13" s="4">
        <f t="shared" ref="G13:G16" si="0">E13*F13</f>
        <v>45</v>
      </c>
    </row>
    <row r="14" spans="2:11" ht="18.75" x14ac:dyDescent="0.25">
      <c r="B14" s="1"/>
      <c r="C14" s="4">
        <v>5</v>
      </c>
      <c r="D14" s="4" t="s">
        <v>14</v>
      </c>
      <c r="E14" s="5">
        <v>30</v>
      </c>
      <c r="F14" s="4">
        <v>5</v>
      </c>
      <c r="G14" s="4">
        <f t="shared" si="0"/>
        <v>150</v>
      </c>
    </row>
    <row r="15" spans="2:11" ht="18.75" x14ac:dyDescent="0.25">
      <c r="B15" s="1"/>
      <c r="C15" s="4">
        <v>6</v>
      </c>
      <c r="D15" s="4" t="s">
        <v>20</v>
      </c>
      <c r="E15" s="5">
        <v>11</v>
      </c>
      <c r="F15" s="4">
        <v>4.0999999999999996</v>
      </c>
      <c r="G15" s="4">
        <f t="shared" si="0"/>
        <v>45.099999999999994</v>
      </c>
    </row>
    <row r="16" spans="2:11" ht="19.5" thickBot="1" x14ac:dyDescent="0.3">
      <c r="B16" s="1"/>
      <c r="C16" s="4">
        <v>7</v>
      </c>
      <c r="D16" s="4" t="s">
        <v>15</v>
      </c>
      <c r="E16" s="5">
        <v>35</v>
      </c>
      <c r="F16" s="4">
        <v>5</v>
      </c>
      <c r="G16" s="4">
        <f t="shared" si="0"/>
        <v>175</v>
      </c>
    </row>
    <row r="17" spans="2:13" ht="19.5" thickBot="1" x14ac:dyDescent="0.3">
      <c r="B17" s="1"/>
      <c r="C17" s="44" t="s">
        <v>16</v>
      </c>
      <c r="D17" s="45"/>
      <c r="E17" s="6">
        <f>SUM(E10:E16)</f>
        <v>100</v>
      </c>
      <c r="F17" s="7"/>
      <c r="G17" s="8">
        <f>SUM(G10:G16)</f>
        <v>501.5</v>
      </c>
    </row>
    <row r="18" spans="2:13" ht="21.75" thickBot="1" x14ac:dyDescent="0.3">
      <c r="B18" s="1"/>
      <c r="C18" s="41" t="s">
        <v>17</v>
      </c>
      <c r="D18" s="42"/>
      <c r="E18" s="42"/>
      <c r="F18" s="43"/>
      <c r="G18" s="9">
        <v>70</v>
      </c>
      <c r="M18" s="10"/>
    </row>
    <row r="19" spans="2:13" ht="21.75" thickBot="1" x14ac:dyDescent="0.3">
      <c r="B19" s="1"/>
      <c r="C19" s="41" t="s">
        <v>16</v>
      </c>
      <c r="D19" s="42"/>
      <c r="E19" s="42"/>
      <c r="F19" s="43"/>
      <c r="G19" s="18">
        <f>G17*G18</f>
        <v>35105</v>
      </c>
    </row>
    <row r="20" spans="2:13" ht="21.75" thickBot="1" x14ac:dyDescent="0.3">
      <c r="C20" s="12" t="s">
        <v>84</v>
      </c>
      <c r="D20" s="41" t="s">
        <v>85</v>
      </c>
      <c r="E20" s="42"/>
      <c r="F20" s="43"/>
      <c r="G20" s="13">
        <f>'28-12-2023 211'!G23</f>
        <v>570662.49999999988</v>
      </c>
      <c r="H20" s="10"/>
      <c r="I20" s="10"/>
      <c r="K20" s="10"/>
    </row>
    <row r="21" spans="2:13" ht="21.75" thickBot="1" x14ac:dyDescent="0.3">
      <c r="C21" s="41" t="s">
        <v>18</v>
      </c>
      <c r="D21" s="42"/>
      <c r="E21" s="42"/>
      <c r="F21" s="43"/>
      <c r="G21" s="14">
        <f>G19+G20</f>
        <v>605767.49999999988</v>
      </c>
      <c r="H21" s="10"/>
      <c r="I21" s="10"/>
      <c r="K21" s="10"/>
    </row>
    <row r="22" spans="2:13" ht="21.75" thickBot="1" x14ac:dyDescent="0.3">
      <c r="C22" s="41" t="s">
        <v>86</v>
      </c>
      <c r="D22" s="42"/>
      <c r="E22" s="42"/>
      <c r="F22" s="43"/>
      <c r="G22" s="16">
        <v>35000</v>
      </c>
      <c r="H22" s="15"/>
    </row>
    <row r="23" spans="2:13" ht="21.75" thickBot="1" x14ac:dyDescent="0.3">
      <c r="C23" s="41" t="s">
        <v>18</v>
      </c>
      <c r="D23" s="42"/>
      <c r="E23" s="42"/>
      <c r="F23" s="43"/>
      <c r="G23" s="14">
        <f>G21-G22-G24</f>
        <v>570445.49999999988</v>
      </c>
    </row>
    <row r="24" spans="2:13" ht="21.75" thickBot="1" x14ac:dyDescent="0.3">
      <c r="C24" s="47" t="s">
        <v>87</v>
      </c>
      <c r="D24" s="48"/>
      <c r="E24" s="48"/>
      <c r="F24" s="49"/>
      <c r="G24" s="46">
        <f>4.6*70</f>
        <v>322</v>
      </c>
      <c r="H24" s="15"/>
    </row>
    <row r="25" spans="2:13" ht="29.25" customHeight="1" thickBot="1" x14ac:dyDescent="0.3">
      <c r="C25" s="41" t="s">
        <v>18</v>
      </c>
      <c r="D25" s="42"/>
      <c r="E25" s="42"/>
      <c r="F25" s="43"/>
      <c r="G25" s="14">
        <f>G23-G24</f>
        <v>570123.49999999988</v>
      </c>
    </row>
  </sheetData>
  <mergeCells count="16">
    <mergeCell ref="C7:D8"/>
    <mergeCell ref="E7:G8"/>
    <mergeCell ref="C24:F24"/>
    <mergeCell ref="C25:F25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2:F22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D10" sqref="D1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199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30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7</v>
      </c>
      <c r="F10" s="4">
        <v>5.7</v>
      </c>
      <c r="G10" s="4">
        <f>E10*F10</f>
        <v>39.9</v>
      </c>
    </row>
    <row r="11" spans="2:11" ht="18.75" x14ac:dyDescent="0.25">
      <c r="B11" s="1"/>
      <c r="C11" s="4">
        <v>2</v>
      </c>
      <c r="D11" s="4" t="s">
        <v>21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4" t="s">
        <v>22</v>
      </c>
      <c r="E12" s="5">
        <v>6</v>
      </c>
      <c r="F12" s="4">
        <v>4.0999999999999996</v>
      </c>
      <c r="G12" s="4">
        <f>E12*F12</f>
        <v>24.599999999999998</v>
      </c>
      <c r="I12">
        <f>J12-(1.5*E12)</f>
        <v>22.8</v>
      </c>
      <c r="J12">
        <v>31.8</v>
      </c>
    </row>
    <row r="13" spans="2:11" ht="18.75" x14ac:dyDescent="0.25">
      <c r="B13" s="1"/>
      <c r="C13" s="4">
        <v>4</v>
      </c>
      <c r="D13" s="4" t="s">
        <v>24</v>
      </c>
      <c r="E13" s="5">
        <v>3</v>
      </c>
      <c r="F13" s="4"/>
      <c r="G13" s="4">
        <v>40.299999999999997</v>
      </c>
    </row>
    <row r="14" spans="2:11" ht="18.75" x14ac:dyDescent="0.25">
      <c r="B14" s="1"/>
      <c r="C14" s="4">
        <v>5</v>
      </c>
      <c r="D14" s="4" t="s">
        <v>23</v>
      </c>
      <c r="E14" s="5">
        <v>3</v>
      </c>
      <c r="F14" s="4">
        <v>5</v>
      </c>
      <c r="G14" s="4">
        <f>E14*F14</f>
        <v>15</v>
      </c>
    </row>
    <row r="15" spans="2:11" ht="18.75" x14ac:dyDescent="0.25">
      <c r="B15" s="1"/>
      <c r="C15" s="4">
        <v>6</v>
      </c>
      <c r="D15" s="4" t="s">
        <v>13</v>
      </c>
      <c r="E15" s="5">
        <v>20</v>
      </c>
      <c r="F15" s="4">
        <v>7.5</v>
      </c>
      <c r="G15" s="4">
        <f>E15*F15</f>
        <v>150</v>
      </c>
    </row>
    <row r="16" spans="2:11" ht="18.75" x14ac:dyDescent="0.25">
      <c r="B16" s="1"/>
      <c r="C16" s="4">
        <v>7</v>
      </c>
      <c r="D16" s="4" t="s">
        <v>14</v>
      </c>
      <c r="E16" s="5">
        <v>15</v>
      </c>
      <c r="F16" s="4">
        <v>5</v>
      </c>
      <c r="G16" s="4">
        <f>E16*F16</f>
        <v>75</v>
      </c>
    </row>
    <row r="17" spans="2:13" ht="18.75" x14ac:dyDescent="0.25">
      <c r="B17" s="1"/>
      <c r="C17" s="4">
        <v>8</v>
      </c>
      <c r="D17" s="4" t="s">
        <v>20</v>
      </c>
      <c r="E17" s="5">
        <v>7</v>
      </c>
      <c r="F17" s="4">
        <v>3.6</v>
      </c>
      <c r="G17" s="4">
        <f>E17*F17</f>
        <v>25.2</v>
      </c>
    </row>
    <row r="18" spans="2:13" ht="19.5" thickBot="1" x14ac:dyDescent="0.3">
      <c r="B18" s="1"/>
      <c r="C18" s="4">
        <v>9</v>
      </c>
      <c r="D18" s="4" t="s">
        <v>15</v>
      </c>
      <c r="E18" s="5">
        <v>20</v>
      </c>
      <c r="F18" s="4">
        <v>5</v>
      </c>
      <c r="G18" s="4">
        <f>E18*F18</f>
        <v>100</v>
      </c>
      <c r="I18">
        <f>J18-(1.5*E18)</f>
        <v>19.399999999999999</v>
      </c>
      <c r="J18">
        <v>49.4</v>
      </c>
    </row>
    <row r="19" spans="2:13" ht="19.5" thickBot="1" x14ac:dyDescent="0.3">
      <c r="B19" s="1"/>
      <c r="C19" s="44" t="s">
        <v>16</v>
      </c>
      <c r="D19" s="45"/>
      <c r="E19" s="6">
        <f>SUM(E10:E18)</f>
        <v>87</v>
      </c>
      <c r="F19" s="7"/>
      <c r="G19" s="8">
        <f>SUM(G10:G18)</f>
        <v>494.59999999999997</v>
      </c>
    </row>
    <row r="20" spans="2:13" ht="21.75" thickBot="1" x14ac:dyDescent="0.3">
      <c r="B20" s="1"/>
      <c r="C20" s="41" t="s">
        <v>17</v>
      </c>
      <c r="D20" s="42"/>
      <c r="E20" s="42"/>
      <c r="F20" s="43"/>
      <c r="G20" s="9">
        <v>70</v>
      </c>
      <c r="M20" s="10"/>
    </row>
    <row r="21" spans="2:13" ht="21.75" thickBot="1" x14ac:dyDescent="0.3">
      <c r="B21" s="1"/>
      <c r="C21" s="41" t="s">
        <v>16</v>
      </c>
      <c r="D21" s="42"/>
      <c r="E21" s="42"/>
      <c r="F21" s="43"/>
      <c r="G21" s="11">
        <f>G19*G20</f>
        <v>34622</v>
      </c>
    </row>
    <row r="22" spans="2:13" ht="21.75" thickBot="1" x14ac:dyDescent="0.3">
      <c r="C22" s="12" t="s">
        <v>31</v>
      </c>
      <c r="D22" s="41" t="s">
        <v>32</v>
      </c>
      <c r="E22" s="42"/>
      <c r="F22" s="43"/>
      <c r="G22" s="13">
        <f>'07-12-2023 198'!G26</f>
        <v>393467.49999999988</v>
      </c>
      <c r="H22" s="10"/>
      <c r="I22" s="10"/>
      <c r="K22" s="10"/>
    </row>
    <row r="23" spans="2:13" ht="21.75" thickBot="1" x14ac:dyDescent="0.3">
      <c r="C23" s="41" t="s">
        <v>18</v>
      </c>
      <c r="D23" s="42"/>
      <c r="E23" s="42"/>
      <c r="F23" s="43"/>
      <c r="G23" s="14">
        <f>G21+G22</f>
        <v>428089.49999999988</v>
      </c>
      <c r="H23" s="15"/>
    </row>
  </sheetData>
  <sortState ref="D10:G18">
    <sortCondition ref="D10"/>
  </sortState>
  <mergeCells count="12">
    <mergeCell ref="C19:D19"/>
    <mergeCell ref="C20:F20"/>
    <mergeCell ref="C21:F21"/>
    <mergeCell ref="D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15" sqref="H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200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36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5</v>
      </c>
      <c r="F10" s="4">
        <v>5.7</v>
      </c>
      <c r="G10" s="4">
        <f t="shared" ref="G10:G17" si="0">E10*F10</f>
        <v>28.5</v>
      </c>
    </row>
    <row r="11" spans="2:11" ht="18.75" x14ac:dyDescent="0.25">
      <c r="B11" s="1"/>
      <c r="C11" s="4">
        <v>2</v>
      </c>
      <c r="D11" s="4" t="s">
        <v>21</v>
      </c>
      <c r="E11" s="5">
        <v>5</v>
      </c>
      <c r="F11" s="4">
        <v>4.0999999999999996</v>
      </c>
      <c r="G11" s="4">
        <f t="shared" si="0"/>
        <v>20.5</v>
      </c>
    </row>
    <row r="12" spans="2:11" ht="18.75" x14ac:dyDescent="0.25">
      <c r="B12" s="1"/>
      <c r="C12" s="4">
        <v>3</v>
      </c>
      <c r="D12" s="4" t="s">
        <v>22</v>
      </c>
      <c r="E12" s="5">
        <v>6</v>
      </c>
      <c r="F12" s="4">
        <v>4.0999999999999996</v>
      </c>
      <c r="G12" s="4">
        <f t="shared" si="0"/>
        <v>24.599999999999998</v>
      </c>
      <c r="I12">
        <f>J12-(1.5*E12)</f>
        <v>22.8</v>
      </c>
      <c r="J12">
        <v>31.8</v>
      </c>
    </row>
    <row r="13" spans="2:11" ht="18.75" x14ac:dyDescent="0.25">
      <c r="B13" s="1"/>
      <c r="C13" s="4">
        <v>4</v>
      </c>
      <c r="D13" s="4" t="s">
        <v>13</v>
      </c>
      <c r="E13" s="5">
        <v>11</v>
      </c>
      <c r="F13" s="4">
        <v>7.5</v>
      </c>
      <c r="G13" s="4">
        <f t="shared" si="0"/>
        <v>82.5</v>
      </c>
    </row>
    <row r="14" spans="2:11" ht="18.75" x14ac:dyDescent="0.25">
      <c r="B14" s="1"/>
      <c r="C14" s="4">
        <v>5</v>
      </c>
      <c r="D14" s="4" t="s">
        <v>14</v>
      </c>
      <c r="E14" s="5">
        <v>30</v>
      </c>
      <c r="F14" s="4">
        <v>5</v>
      </c>
      <c r="G14" s="4">
        <f t="shared" si="0"/>
        <v>150</v>
      </c>
    </row>
    <row r="15" spans="2:11" ht="18.75" x14ac:dyDescent="0.25">
      <c r="B15" s="1"/>
      <c r="C15" s="4">
        <v>6</v>
      </c>
      <c r="D15" s="4" t="s">
        <v>20</v>
      </c>
      <c r="E15" s="5">
        <v>6</v>
      </c>
      <c r="F15" s="4">
        <v>4.0999999999999996</v>
      </c>
      <c r="G15" s="4">
        <f t="shared" si="0"/>
        <v>24.599999999999998</v>
      </c>
    </row>
    <row r="16" spans="2:11" ht="18.75" x14ac:dyDescent="0.25">
      <c r="B16" s="1"/>
      <c r="C16" s="4">
        <v>7</v>
      </c>
      <c r="D16" s="4" t="s">
        <v>25</v>
      </c>
      <c r="E16" s="5">
        <v>6</v>
      </c>
      <c r="F16" s="4">
        <v>4.5999999999999996</v>
      </c>
      <c r="G16" s="4">
        <f t="shared" si="0"/>
        <v>27.599999999999998</v>
      </c>
    </row>
    <row r="17" spans="2:13" ht="19.5" thickBot="1" x14ac:dyDescent="0.3">
      <c r="B17" s="1"/>
      <c r="C17" s="4">
        <v>8</v>
      </c>
      <c r="D17" s="4" t="s">
        <v>15</v>
      </c>
      <c r="E17" s="5">
        <v>30</v>
      </c>
      <c r="F17" s="4">
        <v>5</v>
      </c>
      <c r="G17" s="4">
        <f t="shared" si="0"/>
        <v>150</v>
      </c>
      <c r="I17">
        <f>J17-(1.5*E17)</f>
        <v>4.3999999999999986</v>
      </c>
      <c r="J17">
        <v>49.4</v>
      </c>
    </row>
    <row r="18" spans="2:13" ht="19.5" thickBot="1" x14ac:dyDescent="0.3">
      <c r="B18" s="1"/>
      <c r="C18" s="44" t="s">
        <v>16</v>
      </c>
      <c r="D18" s="45"/>
      <c r="E18" s="6">
        <f>SUM(E10:E17)</f>
        <v>99</v>
      </c>
      <c r="F18" s="7"/>
      <c r="G18" s="8">
        <f>SUM(G10:G17)</f>
        <v>508.30000000000007</v>
      </c>
    </row>
    <row r="19" spans="2:13" ht="21.75" thickBot="1" x14ac:dyDescent="0.3">
      <c r="B19" s="1"/>
      <c r="C19" s="41" t="s">
        <v>17</v>
      </c>
      <c r="D19" s="42"/>
      <c r="E19" s="42"/>
      <c r="F19" s="43"/>
      <c r="G19" s="9">
        <v>70</v>
      </c>
      <c r="M19" s="10"/>
    </row>
    <row r="20" spans="2:13" ht="21.75" thickBot="1" x14ac:dyDescent="0.3">
      <c r="B20" s="1"/>
      <c r="C20" s="41" t="s">
        <v>16</v>
      </c>
      <c r="D20" s="42"/>
      <c r="E20" s="42"/>
      <c r="F20" s="43"/>
      <c r="G20" s="11">
        <f>G18*G19</f>
        <v>35581.000000000007</v>
      </c>
    </row>
    <row r="21" spans="2:13" ht="21.75" thickBot="1" x14ac:dyDescent="0.3">
      <c r="C21" s="12" t="s">
        <v>33</v>
      </c>
      <c r="D21" s="41" t="s">
        <v>34</v>
      </c>
      <c r="E21" s="42"/>
      <c r="F21" s="43"/>
      <c r="G21" s="13">
        <f>'08-12-2023 199'!G23</f>
        <v>428089.49999999988</v>
      </c>
      <c r="H21" s="10"/>
      <c r="I21" s="10"/>
      <c r="K21" s="10"/>
    </row>
    <row r="22" spans="2:13" ht="21.75" thickBot="1" x14ac:dyDescent="0.3">
      <c r="C22" s="41" t="s">
        <v>18</v>
      </c>
      <c r="D22" s="42"/>
      <c r="E22" s="42"/>
      <c r="F22" s="43"/>
      <c r="G22" s="14">
        <f>G20+G21</f>
        <v>463670.49999999988</v>
      </c>
      <c r="H22" s="15"/>
    </row>
    <row r="23" spans="2:13" ht="21.75" thickBot="1" x14ac:dyDescent="0.3">
      <c r="C23" s="41" t="s">
        <v>35</v>
      </c>
      <c r="D23" s="42"/>
      <c r="E23" s="42"/>
      <c r="F23" s="43"/>
      <c r="G23" s="16">
        <f>3*70</f>
        <v>210</v>
      </c>
    </row>
    <row r="24" spans="2:13" ht="21.75" thickBot="1" x14ac:dyDescent="0.3">
      <c r="C24" s="41" t="s">
        <v>18</v>
      </c>
      <c r="D24" s="42"/>
      <c r="E24" s="42"/>
      <c r="F24" s="43"/>
      <c r="G24" s="17">
        <f>G22-G23</f>
        <v>463460.49999999988</v>
      </c>
    </row>
  </sheetData>
  <sortState ref="D10:G17">
    <sortCondition ref="D10"/>
  </sortState>
  <mergeCells count="14">
    <mergeCell ref="C24:F24"/>
    <mergeCell ref="C18:D18"/>
    <mergeCell ref="C19:F19"/>
    <mergeCell ref="C20:F20"/>
    <mergeCell ref="D21:F21"/>
    <mergeCell ref="C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201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37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11</v>
      </c>
      <c r="F10" s="4">
        <v>5.7</v>
      </c>
      <c r="G10" s="4">
        <f t="shared" ref="G10:G16" si="0">E10*F10</f>
        <v>62.7</v>
      </c>
    </row>
    <row r="11" spans="2:11" ht="18.75" x14ac:dyDescent="0.25">
      <c r="B11" s="1"/>
      <c r="C11" s="4">
        <v>2</v>
      </c>
      <c r="D11" s="4" t="s">
        <v>21</v>
      </c>
      <c r="E11" s="5">
        <v>5</v>
      </c>
      <c r="F11" s="4">
        <v>4.0999999999999996</v>
      </c>
      <c r="G11" s="4">
        <f t="shared" si="0"/>
        <v>20.5</v>
      </c>
    </row>
    <row r="12" spans="2:11" ht="18.75" x14ac:dyDescent="0.25">
      <c r="B12" s="1"/>
      <c r="C12" s="4">
        <v>3</v>
      </c>
      <c r="D12" s="4" t="s">
        <v>22</v>
      </c>
      <c r="E12" s="5">
        <v>6</v>
      </c>
      <c r="F12" s="4">
        <v>4.0999999999999996</v>
      </c>
      <c r="G12" s="4">
        <f t="shared" si="0"/>
        <v>24.599999999999998</v>
      </c>
      <c r="I12">
        <f>J12-(1.5*E12)</f>
        <v>22.8</v>
      </c>
      <c r="J12">
        <v>31.8</v>
      </c>
    </row>
    <row r="13" spans="2:11" ht="18.75" x14ac:dyDescent="0.25">
      <c r="B13" s="1"/>
      <c r="C13" s="4">
        <v>4</v>
      </c>
      <c r="D13" s="4" t="s">
        <v>23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4" t="s">
        <v>14</v>
      </c>
      <c r="E14" s="5">
        <v>35</v>
      </c>
      <c r="F14" s="4">
        <v>5</v>
      </c>
      <c r="G14" s="4">
        <f t="shared" si="0"/>
        <v>175</v>
      </c>
    </row>
    <row r="15" spans="2:11" ht="18.75" x14ac:dyDescent="0.25">
      <c r="B15" s="1"/>
      <c r="C15" s="4">
        <v>6</v>
      </c>
      <c r="D15" s="4" t="s">
        <v>20</v>
      </c>
      <c r="E15" s="5">
        <v>6</v>
      </c>
      <c r="F15" s="4">
        <v>3.6</v>
      </c>
      <c r="G15" s="4">
        <f t="shared" si="0"/>
        <v>21.6</v>
      </c>
    </row>
    <row r="16" spans="2:11" ht="19.5" thickBot="1" x14ac:dyDescent="0.3">
      <c r="B16" s="1"/>
      <c r="C16" s="4">
        <v>7</v>
      </c>
      <c r="D16" s="4" t="s">
        <v>15</v>
      </c>
      <c r="E16" s="5">
        <v>35</v>
      </c>
      <c r="F16" s="4">
        <v>5</v>
      </c>
      <c r="G16" s="4">
        <f t="shared" si="0"/>
        <v>175</v>
      </c>
    </row>
    <row r="17" spans="2:13" ht="19.5" thickBot="1" x14ac:dyDescent="0.3">
      <c r="B17" s="1"/>
      <c r="C17" s="44" t="s">
        <v>16</v>
      </c>
      <c r="D17" s="45"/>
      <c r="E17" s="6">
        <f>SUM(E10:E16)</f>
        <v>103</v>
      </c>
      <c r="F17" s="7"/>
      <c r="G17" s="8">
        <f>SUM(G10:G16)</f>
        <v>504.40000000000003</v>
      </c>
    </row>
    <row r="18" spans="2:13" ht="21.75" thickBot="1" x14ac:dyDescent="0.3">
      <c r="B18" s="1"/>
      <c r="C18" s="41" t="s">
        <v>17</v>
      </c>
      <c r="D18" s="42"/>
      <c r="E18" s="42"/>
      <c r="F18" s="43"/>
      <c r="G18" s="9">
        <v>70</v>
      </c>
      <c r="M18" s="10"/>
    </row>
    <row r="19" spans="2:13" ht="21.75" thickBot="1" x14ac:dyDescent="0.3">
      <c r="B19" s="1"/>
      <c r="C19" s="41" t="s">
        <v>16</v>
      </c>
      <c r="D19" s="42"/>
      <c r="E19" s="42"/>
      <c r="F19" s="43"/>
      <c r="G19" s="11">
        <f>G17*G18</f>
        <v>35308</v>
      </c>
    </row>
    <row r="20" spans="2:13" ht="21.75" thickBot="1" x14ac:dyDescent="0.3">
      <c r="C20" s="12" t="s">
        <v>38</v>
      </c>
      <c r="D20" s="41" t="s">
        <v>39</v>
      </c>
      <c r="E20" s="42"/>
      <c r="F20" s="43"/>
      <c r="G20" s="13">
        <f>'09-12-2023 200'!G24</f>
        <v>463460.49999999988</v>
      </c>
      <c r="H20" s="10"/>
      <c r="I20" s="10"/>
      <c r="K20" s="10"/>
    </row>
    <row r="21" spans="2:13" ht="21.75" thickBot="1" x14ac:dyDescent="0.3">
      <c r="C21" s="41" t="s">
        <v>18</v>
      </c>
      <c r="D21" s="42"/>
      <c r="E21" s="42"/>
      <c r="F21" s="43"/>
      <c r="G21" s="14">
        <f>G19+G20</f>
        <v>498768.49999999988</v>
      </c>
      <c r="H21" s="15"/>
    </row>
    <row r="22" spans="2:13" ht="21.75" thickBot="1" x14ac:dyDescent="0.3">
      <c r="C22" s="41" t="s">
        <v>40</v>
      </c>
      <c r="D22" s="42"/>
      <c r="E22" s="42"/>
      <c r="F22" s="43"/>
      <c r="G22" s="16">
        <v>50000</v>
      </c>
    </row>
    <row r="23" spans="2:13" ht="21.75" thickBot="1" x14ac:dyDescent="0.3">
      <c r="C23" s="41" t="s">
        <v>18</v>
      </c>
      <c r="D23" s="42"/>
      <c r="E23" s="42"/>
      <c r="F23" s="43"/>
      <c r="G23" s="17">
        <f>G21-G22</f>
        <v>448768.49999999988</v>
      </c>
    </row>
  </sheetData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9" sqref="H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202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41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24</v>
      </c>
      <c r="E10" s="5">
        <v>3</v>
      </c>
      <c r="F10" s="4"/>
      <c r="G10" s="4">
        <v>32.9</v>
      </c>
    </row>
    <row r="11" spans="2:11" ht="18.75" x14ac:dyDescent="0.25">
      <c r="B11" s="1"/>
      <c r="C11" s="4">
        <v>2</v>
      </c>
      <c r="D11" s="4" t="s">
        <v>23</v>
      </c>
      <c r="E11" s="5">
        <v>4</v>
      </c>
      <c r="F11" s="4">
        <v>5</v>
      </c>
      <c r="G11" s="4">
        <f t="shared" ref="G11:G17" si="0">E11*F11</f>
        <v>20</v>
      </c>
    </row>
    <row r="12" spans="2:11" ht="18.75" x14ac:dyDescent="0.25">
      <c r="B12" s="1"/>
      <c r="C12" s="4">
        <v>3</v>
      </c>
      <c r="D12" s="4" t="s">
        <v>44</v>
      </c>
      <c r="E12" s="5">
        <v>5</v>
      </c>
      <c r="F12" s="4">
        <v>5</v>
      </c>
      <c r="G12" s="4">
        <f t="shared" si="0"/>
        <v>25</v>
      </c>
      <c r="I12">
        <f>J12-(1.5*E12)</f>
        <v>24.3</v>
      </c>
      <c r="J12">
        <v>31.8</v>
      </c>
    </row>
    <row r="13" spans="2:11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1" ht="18.75" x14ac:dyDescent="0.25">
      <c r="B14" s="1"/>
      <c r="C14" s="4">
        <v>5</v>
      </c>
      <c r="D14" s="4" t="s">
        <v>43</v>
      </c>
      <c r="E14" s="5">
        <v>6</v>
      </c>
      <c r="F14" s="4">
        <v>5</v>
      </c>
      <c r="G14" s="4">
        <f t="shared" si="0"/>
        <v>30</v>
      </c>
    </row>
    <row r="15" spans="2:11" ht="18.75" x14ac:dyDescent="0.25">
      <c r="B15" s="1"/>
      <c r="C15" s="4">
        <v>6</v>
      </c>
      <c r="D15" s="4" t="s">
        <v>20</v>
      </c>
      <c r="E15" s="5">
        <v>7</v>
      </c>
      <c r="F15" s="4">
        <v>3.6</v>
      </c>
      <c r="G15" s="4">
        <f t="shared" si="0"/>
        <v>25.2</v>
      </c>
    </row>
    <row r="16" spans="2:11" ht="18.75" x14ac:dyDescent="0.25">
      <c r="B16" s="1"/>
      <c r="C16" s="4">
        <v>7</v>
      </c>
      <c r="D16" s="4" t="s">
        <v>42</v>
      </c>
      <c r="E16" s="5">
        <v>5</v>
      </c>
      <c r="F16" s="4">
        <v>5</v>
      </c>
      <c r="G16" s="4">
        <f t="shared" si="0"/>
        <v>25</v>
      </c>
    </row>
    <row r="17" spans="2:13" ht="19.5" thickBot="1" x14ac:dyDescent="0.3">
      <c r="B17" s="1"/>
      <c r="C17" s="4">
        <v>8</v>
      </c>
      <c r="D17" s="4" t="s">
        <v>15</v>
      </c>
      <c r="E17" s="5">
        <v>35</v>
      </c>
      <c r="F17" s="4">
        <v>5</v>
      </c>
      <c r="G17" s="4">
        <f t="shared" si="0"/>
        <v>175</v>
      </c>
    </row>
    <row r="18" spans="2:13" ht="19.5" thickBot="1" x14ac:dyDescent="0.3">
      <c r="B18" s="1"/>
      <c r="C18" s="44" t="s">
        <v>16</v>
      </c>
      <c r="D18" s="45"/>
      <c r="E18" s="6">
        <f>SUM(E10:E17)</f>
        <v>100</v>
      </c>
      <c r="F18" s="7"/>
      <c r="G18" s="8">
        <f>SUM(G10:G17)</f>
        <v>508.09999999999997</v>
      </c>
    </row>
    <row r="19" spans="2:13" ht="21.75" thickBot="1" x14ac:dyDescent="0.3">
      <c r="B19" s="1"/>
      <c r="C19" s="41" t="s">
        <v>17</v>
      </c>
      <c r="D19" s="42"/>
      <c r="E19" s="42"/>
      <c r="F19" s="43"/>
      <c r="G19" s="9">
        <v>70</v>
      </c>
      <c r="M19" s="10"/>
    </row>
    <row r="20" spans="2:13" ht="21.75" thickBot="1" x14ac:dyDescent="0.3">
      <c r="B20" s="1"/>
      <c r="C20" s="41" t="s">
        <v>16</v>
      </c>
      <c r="D20" s="42"/>
      <c r="E20" s="42"/>
      <c r="F20" s="43"/>
      <c r="G20" s="11">
        <f>G18*G19</f>
        <v>35567</v>
      </c>
    </row>
    <row r="21" spans="2:13" ht="21.75" thickBot="1" x14ac:dyDescent="0.3">
      <c r="C21" s="12" t="s">
        <v>45</v>
      </c>
      <c r="D21" s="41" t="s">
        <v>46</v>
      </c>
      <c r="E21" s="42"/>
      <c r="F21" s="43"/>
      <c r="G21" s="13">
        <f>'10-12-2023 201'!G23</f>
        <v>448768.49999999988</v>
      </c>
      <c r="H21" s="10"/>
      <c r="I21" s="10"/>
      <c r="K21" s="10"/>
    </row>
    <row r="22" spans="2:13" ht="21.75" thickBot="1" x14ac:dyDescent="0.3">
      <c r="C22" s="41" t="s">
        <v>18</v>
      </c>
      <c r="D22" s="42"/>
      <c r="E22" s="42"/>
      <c r="F22" s="43"/>
      <c r="G22" s="14">
        <f>G20+G21</f>
        <v>484335.49999999988</v>
      </c>
      <c r="H22" s="15"/>
    </row>
    <row r="23" spans="2:13" ht="21.75" thickBot="1" x14ac:dyDescent="0.3">
      <c r="C23" s="41" t="s">
        <v>47</v>
      </c>
      <c r="D23" s="42"/>
      <c r="E23" s="42"/>
      <c r="F23" s="43"/>
      <c r="G23" s="16">
        <v>25000</v>
      </c>
    </row>
    <row r="24" spans="2:13" ht="21.75" thickBot="1" x14ac:dyDescent="0.3">
      <c r="C24" s="41" t="s">
        <v>18</v>
      </c>
      <c r="D24" s="42"/>
      <c r="E24" s="42"/>
      <c r="F24" s="43"/>
      <c r="G24" s="17">
        <f>G22-G23</f>
        <v>459335.49999999988</v>
      </c>
    </row>
  </sheetData>
  <sortState ref="D10:G17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I9" sqref="I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203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48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6</v>
      </c>
      <c r="F10" s="4">
        <v>5.7</v>
      </c>
      <c r="G10" s="4">
        <f t="shared" ref="G10:G16" si="0">E10*F10</f>
        <v>34.200000000000003</v>
      </c>
    </row>
    <row r="11" spans="2:11" ht="18.75" x14ac:dyDescent="0.25">
      <c r="B11" s="1"/>
      <c r="C11" s="4">
        <v>2</v>
      </c>
      <c r="D11" s="4" t="s">
        <v>22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4" t="s">
        <v>23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1" ht="18.75" x14ac:dyDescent="0.25">
      <c r="B14" s="1"/>
      <c r="C14" s="4">
        <v>5</v>
      </c>
      <c r="D14" s="4" t="s">
        <v>20</v>
      </c>
      <c r="E14" s="5">
        <v>5</v>
      </c>
      <c r="F14" s="4">
        <v>3.6</v>
      </c>
      <c r="G14" s="4">
        <f t="shared" si="0"/>
        <v>18</v>
      </c>
    </row>
    <row r="15" spans="2:11" ht="18.75" x14ac:dyDescent="0.25">
      <c r="B15" s="1"/>
      <c r="C15" s="4">
        <v>6</v>
      </c>
      <c r="D15" s="4" t="s">
        <v>25</v>
      </c>
      <c r="E15" s="5">
        <v>5</v>
      </c>
      <c r="F15" s="4">
        <v>4.5999999999999996</v>
      </c>
      <c r="G15" s="4">
        <f t="shared" si="0"/>
        <v>23</v>
      </c>
    </row>
    <row r="16" spans="2:11" ht="19.5" thickBot="1" x14ac:dyDescent="0.3">
      <c r="B16" s="1"/>
      <c r="C16" s="4">
        <v>7</v>
      </c>
      <c r="D16" s="4" t="s">
        <v>15</v>
      </c>
      <c r="E16" s="5">
        <v>39</v>
      </c>
      <c r="F16" s="4">
        <v>5</v>
      </c>
      <c r="G16" s="4">
        <f t="shared" si="0"/>
        <v>195</v>
      </c>
    </row>
    <row r="17" spans="2:13" ht="19.5" thickBot="1" x14ac:dyDescent="0.3">
      <c r="B17" s="1"/>
      <c r="C17" s="44" t="s">
        <v>16</v>
      </c>
      <c r="D17" s="45"/>
      <c r="E17" s="6">
        <f>SUM(E10:E16)</f>
        <v>102</v>
      </c>
      <c r="F17" s="7"/>
      <c r="G17" s="8">
        <f>SUM(G10:G16)</f>
        <v>499.8</v>
      </c>
    </row>
    <row r="18" spans="2:13" ht="21.75" thickBot="1" x14ac:dyDescent="0.3">
      <c r="B18" s="1"/>
      <c r="C18" s="41" t="s">
        <v>17</v>
      </c>
      <c r="D18" s="42"/>
      <c r="E18" s="42"/>
      <c r="F18" s="43"/>
      <c r="G18" s="9">
        <v>70</v>
      </c>
      <c r="M18" s="10"/>
    </row>
    <row r="19" spans="2:13" ht="21.75" thickBot="1" x14ac:dyDescent="0.3">
      <c r="B19" s="1"/>
      <c r="C19" s="41" t="s">
        <v>16</v>
      </c>
      <c r="D19" s="42"/>
      <c r="E19" s="42"/>
      <c r="F19" s="43"/>
      <c r="G19" s="11">
        <f>G17*G18</f>
        <v>34986</v>
      </c>
    </row>
    <row r="20" spans="2:13" ht="21.75" thickBot="1" x14ac:dyDescent="0.3">
      <c r="C20" s="12" t="s">
        <v>50</v>
      </c>
      <c r="D20" s="41" t="s">
        <v>49</v>
      </c>
      <c r="E20" s="42"/>
      <c r="F20" s="43"/>
      <c r="G20" s="13">
        <f>'13-12-2023 202'!G24</f>
        <v>459335.49999999988</v>
      </c>
      <c r="H20" s="10"/>
      <c r="I20" s="10"/>
      <c r="K20" s="10"/>
    </row>
    <row r="21" spans="2:13" ht="21.75" thickBot="1" x14ac:dyDescent="0.3">
      <c r="C21" s="41" t="s">
        <v>18</v>
      </c>
      <c r="D21" s="42"/>
      <c r="E21" s="42"/>
      <c r="F21" s="43"/>
      <c r="G21" s="14">
        <f>G19+G20</f>
        <v>494321.49999999988</v>
      </c>
      <c r="H21" s="15"/>
    </row>
    <row r="22" spans="2:13" ht="21.75" thickBot="1" x14ac:dyDescent="0.3">
      <c r="C22" s="41" t="s">
        <v>51</v>
      </c>
      <c r="D22" s="42"/>
      <c r="E22" s="42"/>
      <c r="F22" s="43"/>
      <c r="G22" s="16">
        <v>25000</v>
      </c>
    </row>
    <row r="23" spans="2:13" ht="21.75" thickBot="1" x14ac:dyDescent="0.3">
      <c r="C23" s="41" t="s">
        <v>18</v>
      </c>
      <c r="D23" s="42"/>
      <c r="E23" s="42"/>
      <c r="F23" s="43"/>
      <c r="G23" s="17">
        <f>G21-G22</f>
        <v>469321.49999999988</v>
      </c>
    </row>
  </sheetData>
  <sortState ref="D10:G16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A10" workbookViewId="0">
      <selection activeCell="H9" sqref="H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5" t="s">
        <v>0</v>
      </c>
      <c r="D3" s="27" t="s">
        <v>1</v>
      </c>
      <c r="E3" s="28"/>
      <c r="F3" s="28"/>
      <c r="G3" s="31">
        <v>204</v>
      </c>
    </row>
    <row r="4" spans="2:13" ht="15.75" thickBot="1" x14ac:dyDescent="0.3">
      <c r="B4" s="1"/>
      <c r="C4" s="26"/>
      <c r="D4" s="29"/>
      <c r="E4" s="30"/>
      <c r="F4" s="30"/>
      <c r="G4" s="32"/>
    </row>
    <row r="5" spans="2:13" ht="15" customHeight="1" x14ac:dyDescent="0.25">
      <c r="B5" s="1"/>
      <c r="C5" s="33" t="s">
        <v>52</v>
      </c>
      <c r="D5" s="35" t="s">
        <v>2</v>
      </c>
      <c r="E5" s="36"/>
      <c r="F5" s="36"/>
      <c r="G5" s="37"/>
      <c r="J5" s="2" t="s">
        <v>3</v>
      </c>
    </row>
    <row r="6" spans="2:13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3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3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24</v>
      </c>
      <c r="E10" s="5">
        <v>3</v>
      </c>
      <c r="F10" s="4"/>
      <c r="G10" s="4">
        <v>51.3</v>
      </c>
    </row>
    <row r="11" spans="2:13" ht="18.75" x14ac:dyDescent="0.25">
      <c r="B11" s="1"/>
      <c r="C11" s="4">
        <v>2</v>
      </c>
      <c r="D11" s="4" t="s">
        <v>23</v>
      </c>
      <c r="E11" s="5">
        <v>6</v>
      </c>
      <c r="F11" s="4">
        <v>5</v>
      </c>
      <c r="G11" s="4">
        <f>E11*F11</f>
        <v>30</v>
      </c>
    </row>
    <row r="12" spans="2:13" ht="18.75" x14ac:dyDescent="0.25">
      <c r="B12" s="1"/>
      <c r="C12" s="4">
        <v>3</v>
      </c>
      <c r="D12" s="4" t="s">
        <v>14</v>
      </c>
      <c r="E12" s="5">
        <v>37</v>
      </c>
      <c r="F12" s="4">
        <v>5</v>
      </c>
      <c r="G12" s="4">
        <f>E12*F12</f>
        <v>185</v>
      </c>
    </row>
    <row r="13" spans="2:13" ht="18.75" x14ac:dyDescent="0.25">
      <c r="B13" s="1"/>
      <c r="C13" s="4">
        <v>4</v>
      </c>
      <c r="D13" s="4" t="s">
        <v>20</v>
      </c>
      <c r="E13" s="5">
        <v>6</v>
      </c>
      <c r="F13" s="4">
        <v>3.6</v>
      </c>
      <c r="G13" s="4">
        <f>E13*F13</f>
        <v>21.6</v>
      </c>
    </row>
    <row r="14" spans="2:13" ht="19.5" thickBot="1" x14ac:dyDescent="0.3">
      <c r="B14" s="1"/>
      <c r="C14" s="4">
        <v>5</v>
      </c>
      <c r="D14" s="4" t="s">
        <v>15</v>
      </c>
      <c r="E14" s="5">
        <v>40</v>
      </c>
      <c r="F14" s="4">
        <v>5</v>
      </c>
      <c r="G14" s="4">
        <f>E14*F14</f>
        <v>200</v>
      </c>
    </row>
    <row r="15" spans="2:13" ht="19.5" thickBot="1" x14ac:dyDescent="0.3">
      <c r="B15" s="1"/>
      <c r="C15" s="44" t="s">
        <v>16</v>
      </c>
      <c r="D15" s="45"/>
      <c r="E15" s="6">
        <f>SUM(E10:E14)</f>
        <v>92</v>
      </c>
      <c r="F15" s="7"/>
      <c r="G15" s="8">
        <f>SUM(G10:G14)</f>
        <v>487.90000000000003</v>
      </c>
    </row>
    <row r="16" spans="2:13" ht="21.75" thickBot="1" x14ac:dyDescent="0.3">
      <c r="B16" s="1"/>
      <c r="C16" s="41" t="s">
        <v>17</v>
      </c>
      <c r="D16" s="42"/>
      <c r="E16" s="42"/>
      <c r="F16" s="43"/>
      <c r="G16" s="9">
        <v>70</v>
      </c>
      <c r="M16" s="10"/>
    </row>
    <row r="17" spans="2:11" ht="21.75" thickBot="1" x14ac:dyDescent="0.3">
      <c r="B17" s="1"/>
      <c r="C17" s="41" t="s">
        <v>16</v>
      </c>
      <c r="D17" s="42"/>
      <c r="E17" s="42"/>
      <c r="F17" s="43"/>
      <c r="G17" s="11">
        <f>G15*G16</f>
        <v>34153</v>
      </c>
    </row>
    <row r="18" spans="2:11" ht="21.75" thickBot="1" x14ac:dyDescent="0.3">
      <c r="C18" s="12" t="s">
        <v>53</v>
      </c>
      <c r="D18" s="41" t="s">
        <v>54</v>
      </c>
      <c r="E18" s="42"/>
      <c r="F18" s="43"/>
      <c r="G18" s="13">
        <f>'14-12-2023 203'!G23</f>
        <v>469321.49999999988</v>
      </c>
      <c r="H18" s="10"/>
      <c r="I18" s="10"/>
      <c r="K18" s="10"/>
    </row>
    <row r="19" spans="2:11" ht="21.75" thickBot="1" x14ac:dyDescent="0.3">
      <c r="C19" s="41" t="s">
        <v>18</v>
      </c>
      <c r="D19" s="42"/>
      <c r="E19" s="42"/>
      <c r="F19" s="43"/>
      <c r="G19" s="14">
        <f>G17+G18</f>
        <v>503474.49999999988</v>
      </c>
      <c r="H19" s="15"/>
    </row>
    <row r="20" spans="2:11" ht="21.75" thickBot="1" x14ac:dyDescent="0.3">
      <c r="C20" s="41" t="s">
        <v>55</v>
      </c>
      <c r="D20" s="42"/>
      <c r="E20" s="42"/>
      <c r="F20" s="43"/>
      <c r="G20" s="16">
        <v>25000</v>
      </c>
    </row>
    <row r="21" spans="2:11" ht="21.75" thickBot="1" x14ac:dyDescent="0.3">
      <c r="C21" s="41" t="s">
        <v>18</v>
      </c>
      <c r="D21" s="42"/>
      <c r="E21" s="42"/>
      <c r="F21" s="43"/>
      <c r="G21" s="17">
        <f>G19-G20</f>
        <v>478474.49999999988</v>
      </c>
    </row>
  </sheetData>
  <sortState ref="D10:G14">
    <sortCondition ref="D10"/>
  </sortState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205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56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6</v>
      </c>
      <c r="F10" s="4">
        <v>5.7</v>
      </c>
      <c r="G10" s="4">
        <f>E10*F10</f>
        <v>34.200000000000003</v>
      </c>
    </row>
    <row r="11" spans="2:11" ht="18.75" x14ac:dyDescent="0.25">
      <c r="B11" s="1"/>
      <c r="C11" s="4">
        <v>2</v>
      </c>
      <c r="D11" s="4" t="s">
        <v>21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4" t="s">
        <v>22</v>
      </c>
      <c r="E12" s="5">
        <v>9</v>
      </c>
      <c r="F12" s="4">
        <v>4.0999999999999996</v>
      </c>
      <c r="G12" s="4">
        <f>E12*F12</f>
        <v>36.9</v>
      </c>
    </row>
    <row r="13" spans="2:11" ht="18.75" x14ac:dyDescent="0.25">
      <c r="B13" s="1"/>
      <c r="C13" s="4">
        <v>4</v>
      </c>
      <c r="D13" s="4" t="s">
        <v>24</v>
      </c>
      <c r="E13" s="5">
        <v>4</v>
      </c>
      <c r="F13" s="4"/>
      <c r="G13" s="4">
        <v>58.7</v>
      </c>
    </row>
    <row r="14" spans="2:11" ht="18.75" x14ac:dyDescent="0.25">
      <c r="B14" s="1"/>
      <c r="C14" s="4">
        <v>5</v>
      </c>
      <c r="D14" s="4" t="s">
        <v>13</v>
      </c>
      <c r="E14" s="5">
        <v>5</v>
      </c>
      <c r="F14" s="4">
        <v>7.5</v>
      </c>
      <c r="G14" s="4">
        <f>E14*F14</f>
        <v>37.5</v>
      </c>
    </row>
    <row r="15" spans="2:11" ht="18.75" x14ac:dyDescent="0.25">
      <c r="B15" s="1"/>
      <c r="C15" s="4">
        <v>6</v>
      </c>
      <c r="D15" s="4" t="s">
        <v>14</v>
      </c>
      <c r="E15" s="5">
        <v>35</v>
      </c>
      <c r="F15" s="4">
        <v>5</v>
      </c>
      <c r="G15" s="4">
        <f>E15*F15</f>
        <v>175</v>
      </c>
    </row>
    <row r="16" spans="2:11" ht="19.5" thickBot="1" x14ac:dyDescent="0.3">
      <c r="B16" s="1"/>
      <c r="C16" s="4">
        <v>7</v>
      </c>
      <c r="D16" s="4" t="s">
        <v>15</v>
      </c>
      <c r="E16" s="5">
        <v>35</v>
      </c>
      <c r="F16" s="4">
        <v>5</v>
      </c>
      <c r="G16" s="4">
        <f>E16*F16</f>
        <v>175</v>
      </c>
    </row>
    <row r="17" spans="2:13" ht="19.5" thickBot="1" x14ac:dyDescent="0.3">
      <c r="B17" s="1"/>
      <c r="C17" s="44" t="s">
        <v>16</v>
      </c>
      <c r="D17" s="45"/>
      <c r="E17" s="6">
        <f>SUM(E10:E16)</f>
        <v>100</v>
      </c>
      <c r="F17" s="7"/>
      <c r="G17" s="8">
        <f>SUM(G10:G16)</f>
        <v>541.9</v>
      </c>
    </row>
    <row r="18" spans="2:13" ht="21.75" thickBot="1" x14ac:dyDescent="0.3">
      <c r="B18" s="1"/>
      <c r="C18" s="41" t="s">
        <v>17</v>
      </c>
      <c r="D18" s="42"/>
      <c r="E18" s="42"/>
      <c r="F18" s="43"/>
      <c r="G18" s="9">
        <v>70</v>
      </c>
      <c r="M18" s="10"/>
    </row>
    <row r="19" spans="2:13" ht="21.75" thickBot="1" x14ac:dyDescent="0.3">
      <c r="B19" s="1"/>
      <c r="C19" s="41" t="s">
        <v>16</v>
      </c>
      <c r="D19" s="42"/>
      <c r="E19" s="42"/>
      <c r="F19" s="43"/>
      <c r="G19" s="11">
        <f>G17*G18</f>
        <v>37933</v>
      </c>
    </row>
    <row r="20" spans="2:13" ht="21.75" thickBot="1" x14ac:dyDescent="0.3">
      <c r="C20" s="12" t="s">
        <v>57</v>
      </c>
      <c r="D20" s="41" t="s">
        <v>58</v>
      </c>
      <c r="E20" s="42"/>
      <c r="F20" s="43"/>
      <c r="G20" s="13">
        <f>'16-12-2023 204'!G21</f>
        <v>478474.49999999988</v>
      </c>
      <c r="H20" s="10"/>
      <c r="I20" s="10"/>
      <c r="K20" s="10"/>
    </row>
    <row r="21" spans="2:13" ht="21.75" thickBot="1" x14ac:dyDescent="0.3">
      <c r="C21" s="41" t="s">
        <v>18</v>
      </c>
      <c r="D21" s="42"/>
      <c r="E21" s="42"/>
      <c r="F21" s="43"/>
      <c r="G21" s="14">
        <f>G19+G20</f>
        <v>516407.49999999988</v>
      </c>
      <c r="H21" s="15"/>
    </row>
  </sheetData>
  <sortState ref="D10:G16">
    <sortCondition ref="D10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H9" sqref="H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5" t="s">
        <v>0</v>
      </c>
      <c r="D3" s="27" t="s">
        <v>1</v>
      </c>
      <c r="E3" s="28"/>
      <c r="F3" s="28"/>
      <c r="G3" s="31">
        <v>206</v>
      </c>
    </row>
    <row r="4" spans="2:11" ht="15.75" thickBot="1" x14ac:dyDescent="0.3">
      <c r="B4" s="1"/>
      <c r="C4" s="26"/>
      <c r="D4" s="29"/>
      <c r="E4" s="30"/>
      <c r="F4" s="30"/>
      <c r="G4" s="32"/>
    </row>
    <row r="5" spans="2:11" ht="15" customHeight="1" x14ac:dyDescent="0.25">
      <c r="B5" s="1"/>
      <c r="C5" s="33" t="s">
        <v>59</v>
      </c>
      <c r="D5" s="35" t="s">
        <v>2</v>
      </c>
      <c r="E5" s="36"/>
      <c r="F5" s="36"/>
      <c r="G5" s="37"/>
      <c r="J5" s="2" t="s">
        <v>3</v>
      </c>
    </row>
    <row r="6" spans="2:11" ht="15.75" thickBot="1" x14ac:dyDescent="0.3">
      <c r="B6" s="1"/>
      <c r="C6" s="34"/>
      <c r="D6" s="38"/>
      <c r="E6" s="39"/>
      <c r="F6" s="39"/>
      <c r="G6" s="40"/>
      <c r="J6" s="2">
        <v>2</v>
      </c>
    </row>
    <row r="7" spans="2:11" ht="15" customHeight="1" x14ac:dyDescent="0.25">
      <c r="B7" s="1"/>
      <c r="C7" s="19" t="s">
        <v>4</v>
      </c>
      <c r="D7" s="20"/>
      <c r="E7" s="19" t="s">
        <v>5</v>
      </c>
      <c r="F7" s="23"/>
      <c r="G7" s="20"/>
      <c r="J7" s="2" t="s">
        <v>6</v>
      </c>
      <c r="K7" s="1"/>
    </row>
    <row r="8" spans="2:11" ht="15.75" thickBot="1" x14ac:dyDescent="0.3">
      <c r="B8" s="1"/>
      <c r="C8" s="21"/>
      <c r="D8" s="22"/>
      <c r="E8" s="21"/>
      <c r="F8" s="24"/>
      <c r="G8" s="22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19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4" t="s">
        <v>21</v>
      </c>
      <c r="E11" s="5">
        <v>5</v>
      </c>
      <c r="F11" s="4">
        <v>4.0999999999999996</v>
      </c>
      <c r="G11" s="4">
        <f>E11*F11</f>
        <v>20.5</v>
      </c>
    </row>
    <row r="12" spans="2:11" ht="18.75" x14ac:dyDescent="0.25">
      <c r="B12" s="1"/>
      <c r="C12" s="4">
        <v>3</v>
      </c>
      <c r="D12" s="4" t="s">
        <v>21</v>
      </c>
      <c r="E12" s="5">
        <v>1</v>
      </c>
      <c r="F12" s="4">
        <v>3.1</v>
      </c>
      <c r="G12" s="4">
        <f>E12*F12</f>
        <v>3.1</v>
      </c>
    </row>
    <row r="13" spans="2:11" ht="18.75" x14ac:dyDescent="0.25">
      <c r="B13" s="1"/>
      <c r="C13" s="4">
        <v>4</v>
      </c>
      <c r="D13" s="4" t="s">
        <v>24</v>
      </c>
      <c r="E13" s="5">
        <v>3</v>
      </c>
      <c r="F13" s="4"/>
      <c r="G13" s="4">
        <v>53.8</v>
      </c>
    </row>
    <row r="14" spans="2:11" ht="18.75" x14ac:dyDescent="0.25">
      <c r="B14" s="1"/>
      <c r="C14" s="4">
        <v>5</v>
      </c>
      <c r="D14" s="4" t="s">
        <v>23</v>
      </c>
      <c r="E14" s="5">
        <v>5</v>
      </c>
      <c r="F14" s="4">
        <v>5</v>
      </c>
      <c r="G14" s="4">
        <f t="shared" ref="G14:G20" si="0">E14*F14</f>
        <v>25</v>
      </c>
    </row>
    <row r="15" spans="2:11" ht="18.75" x14ac:dyDescent="0.25">
      <c r="B15" s="1"/>
      <c r="C15" s="4">
        <v>6</v>
      </c>
      <c r="D15" s="4" t="s">
        <v>13</v>
      </c>
      <c r="E15" s="5">
        <v>5</v>
      </c>
      <c r="F15" s="4">
        <v>7.5</v>
      </c>
      <c r="G15" s="4">
        <f t="shared" si="0"/>
        <v>37.5</v>
      </c>
    </row>
    <row r="16" spans="2:11" ht="18.75" x14ac:dyDescent="0.25">
      <c r="B16" s="1"/>
      <c r="C16" s="4">
        <v>7</v>
      </c>
      <c r="D16" s="4" t="s">
        <v>44</v>
      </c>
      <c r="E16" s="5">
        <v>3</v>
      </c>
      <c r="F16" s="4">
        <v>5</v>
      </c>
      <c r="G16" s="4">
        <f t="shared" si="0"/>
        <v>15</v>
      </c>
    </row>
    <row r="17" spans="2:13" ht="18.75" x14ac:dyDescent="0.25">
      <c r="B17" s="1"/>
      <c r="C17" s="4">
        <v>8</v>
      </c>
      <c r="D17" s="4" t="s">
        <v>14</v>
      </c>
      <c r="E17" s="5">
        <v>35</v>
      </c>
      <c r="F17" s="4">
        <v>5</v>
      </c>
      <c r="G17" s="4">
        <f t="shared" si="0"/>
        <v>175</v>
      </c>
    </row>
    <row r="18" spans="2:13" ht="18.75" x14ac:dyDescent="0.25">
      <c r="B18" s="1"/>
      <c r="C18" s="4">
        <v>9</v>
      </c>
      <c r="D18" s="4" t="s">
        <v>43</v>
      </c>
      <c r="E18" s="5">
        <v>5</v>
      </c>
      <c r="F18" s="4">
        <v>5</v>
      </c>
      <c r="G18" s="4">
        <f t="shared" si="0"/>
        <v>25</v>
      </c>
    </row>
    <row r="19" spans="2:13" ht="18.75" x14ac:dyDescent="0.25">
      <c r="B19" s="1"/>
      <c r="C19" s="4">
        <v>10</v>
      </c>
      <c r="D19" s="4" t="s">
        <v>42</v>
      </c>
      <c r="E19" s="5">
        <v>5</v>
      </c>
      <c r="F19" s="4">
        <v>5</v>
      </c>
      <c r="G19" s="4">
        <f t="shared" si="0"/>
        <v>25</v>
      </c>
    </row>
    <row r="20" spans="2:13" ht="19.5" thickBot="1" x14ac:dyDescent="0.3">
      <c r="B20" s="1"/>
      <c r="C20" s="4">
        <v>11</v>
      </c>
      <c r="D20" s="4" t="s">
        <v>15</v>
      </c>
      <c r="E20" s="5">
        <v>35</v>
      </c>
      <c r="F20" s="4">
        <v>5</v>
      </c>
      <c r="G20" s="4">
        <f t="shared" si="0"/>
        <v>175</v>
      </c>
    </row>
    <row r="21" spans="2:13" ht="19.5" thickBot="1" x14ac:dyDescent="0.3">
      <c r="B21" s="1"/>
      <c r="C21" s="44" t="s">
        <v>16</v>
      </c>
      <c r="D21" s="45"/>
      <c r="E21" s="6">
        <f>SUM(E10:E20)</f>
        <v>107</v>
      </c>
      <c r="F21" s="7"/>
      <c r="G21" s="8">
        <f>SUM(G10:G20)</f>
        <v>583.4</v>
      </c>
    </row>
    <row r="22" spans="2:13" ht="21.75" thickBot="1" x14ac:dyDescent="0.3">
      <c r="B22" s="1"/>
      <c r="C22" s="41" t="s">
        <v>17</v>
      </c>
      <c r="D22" s="42"/>
      <c r="E22" s="42"/>
      <c r="F22" s="43"/>
      <c r="G22" s="9">
        <v>70</v>
      </c>
      <c r="M22" s="10"/>
    </row>
    <row r="23" spans="2:13" ht="21.75" thickBot="1" x14ac:dyDescent="0.3">
      <c r="B23" s="1"/>
      <c r="C23" s="41" t="s">
        <v>16</v>
      </c>
      <c r="D23" s="42"/>
      <c r="E23" s="42"/>
      <c r="F23" s="43"/>
      <c r="G23" s="11">
        <f>G21*G22</f>
        <v>40838</v>
      </c>
    </row>
    <row r="24" spans="2:13" ht="21.75" thickBot="1" x14ac:dyDescent="0.3">
      <c r="C24" s="12" t="s">
        <v>62</v>
      </c>
      <c r="D24" s="41" t="s">
        <v>61</v>
      </c>
      <c r="E24" s="42"/>
      <c r="F24" s="43"/>
      <c r="G24" s="13">
        <f>'18-12-2023 205'!G21</f>
        <v>516407.49999999988</v>
      </c>
      <c r="H24" s="10"/>
      <c r="I24" s="10"/>
      <c r="K24" s="10"/>
    </row>
    <row r="25" spans="2:13" ht="21.75" thickBot="1" x14ac:dyDescent="0.3">
      <c r="C25" s="41" t="s">
        <v>18</v>
      </c>
      <c r="D25" s="42"/>
      <c r="E25" s="42"/>
      <c r="F25" s="43"/>
      <c r="G25" s="14">
        <f>G23+G24</f>
        <v>557245.49999999988</v>
      </c>
      <c r="H25" s="15"/>
    </row>
    <row r="26" spans="2:13" ht="21.75" thickBot="1" x14ac:dyDescent="0.3">
      <c r="C26" s="41" t="s">
        <v>63</v>
      </c>
      <c r="D26" s="42"/>
      <c r="E26" s="42"/>
      <c r="F26" s="43"/>
      <c r="G26" s="16">
        <v>50000</v>
      </c>
    </row>
    <row r="27" spans="2:13" ht="21.75" thickBot="1" x14ac:dyDescent="0.3">
      <c r="C27" s="41" t="s">
        <v>18</v>
      </c>
      <c r="D27" s="42"/>
      <c r="E27" s="42"/>
      <c r="F27" s="43"/>
      <c r="G27" s="17">
        <f>G25-G26</f>
        <v>507245.49999999988</v>
      </c>
    </row>
  </sheetData>
  <sortState ref="D10:G20">
    <sortCondition ref="D10"/>
  </sortState>
  <mergeCells count="14">
    <mergeCell ref="C27:F27"/>
    <mergeCell ref="C21:D21"/>
    <mergeCell ref="C22:F22"/>
    <mergeCell ref="C23:F23"/>
    <mergeCell ref="D24:F24"/>
    <mergeCell ref="C25:F25"/>
    <mergeCell ref="C26:F26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07-12-2023 198</vt:lpstr>
      <vt:lpstr>08-12-2023 199</vt:lpstr>
      <vt:lpstr>09-12-2023 200</vt:lpstr>
      <vt:lpstr>10-12-2023 201</vt:lpstr>
      <vt:lpstr>13-12-2023 202</vt:lpstr>
      <vt:lpstr>14-12-2023 203</vt:lpstr>
      <vt:lpstr>16-12-2023 204</vt:lpstr>
      <vt:lpstr>18-12-2023 205</vt:lpstr>
      <vt:lpstr>20-12-2023 206</vt:lpstr>
      <vt:lpstr>21-12-2023 207</vt:lpstr>
      <vt:lpstr>23-12-2023 208</vt:lpstr>
      <vt:lpstr>25-12-2023 209</vt:lpstr>
      <vt:lpstr>27-12-2023 210</vt:lpstr>
      <vt:lpstr>28-12-2023 211</vt:lpstr>
      <vt:lpstr>30-12-2023 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2023-12-10T13:53:17Z</dcterms:created>
  <dcterms:modified xsi:type="dcterms:W3CDTF">2024-01-03T16:14:27Z</dcterms:modified>
</cp:coreProperties>
</file>