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SALES LOCAL\"/>
    </mc:Choice>
  </mc:AlternateContent>
  <bookViews>
    <workbookView xWindow="0" yWindow="0" windowWidth="17970" windowHeight="8190" activeTab="5"/>
  </bookViews>
  <sheets>
    <sheet name="01-06-2021" sheetId="1" r:id="rId1"/>
    <sheet name="02-06-2021" sheetId="2" r:id="rId2"/>
    <sheet name="03-06-2021 " sheetId="3" r:id="rId3"/>
    <sheet name="04-06-2021  " sheetId="4" r:id="rId4"/>
    <sheet name="05-06-2021" sheetId="5" r:id="rId5"/>
    <sheet name="06-06-2021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6" l="1"/>
  <c r="L13" i="6"/>
  <c r="L12" i="6"/>
  <c r="P13" i="6"/>
  <c r="P12" i="6"/>
  <c r="L19" i="6"/>
  <c r="G23" i="6" l="1"/>
  <c r="C16" i="6"/>
  <c r="K22" i="6"/>
  <c r="L26" i="6"/>
  <c r="L27" i="6" s="1"/>
  <c r="E22" i="6"/>
  <c r="G22" i="6" s="1"/>
  <c r="E21" i="6"/>
  <c r="G21" i="6" s="1"/>
  <c r="E20" i="6"/>
  <c r="G20" i="6" s="1"/>
  <c r="E19" i="6"/>
  <c r="G19" i="6" s="1"/>
  <c r="L18" i="6"/>
  <c r="G18" i="6"/>
  <c r="E18" i="6"/>
  <c r="O17" i="6"/>
  <c r="E17" i="6"/>
  <c r="G17" i="6" s="1"/>
  <c r="K14" i="6"/>
  <c r="G7" i="6"/>
  <c r="L6" i="6"/>
  <c r="E5" i="6"/>
  <c r="G5" i="6" s="1"/>
  <c r="G4" i="6"/>
  <c r="E4" i="6"/>
  <c r="E3" i="6"/>
  <c r="G3" i="6" s="1"/>
  <c r="G6" i="6" s="1"/>
  <c r="G8" i="6" s="1"/>
  <c r="E16" i="6" l="1"/>
  <c r="G16" i="6" s="1"/>
  <c r="G25" i="6" s="1"/>
  <c r="L18" i="5"/>
  <c r="G25" i="5"/>
  <c r="L27" i="5"/>
  <c r="L26" i="5"/>
  <c r="B16" i="5"/>
  <c r="C16" i="5"/>
  <c r="K14" i="5"/>
  <c r="O17" i="5"/>
  <c r="G7" i="5" l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L6" i="5"/>
  <c r="E5" i="5"/>
  <c r="G5" i="5" s="1"/>
  <c r="E4" i="5"/>
  <c r="G4" i="5" s="1"/>
  <c r="E3" i="5"/>
  <c r="G3" i="5" s="1"/>
  <c r="G6" i="5" s="1"/>
  <c r="G8" i="5" s="1"/>
  <c r="E16" i="5" l="1"/>
  <c r="G16" i="5" s="1"/>
  <c r="G23" i="5" s="1"/>
  <c r="L14" i="3"/>
  <c r="G28" i="3"/>
  <c r="B18" i="3"/>
  <c r="B17" i="3"/>
  <c r="G35" i="4"/>
  <c r="G34" i="4"/>
  <c r="G33" i="4"/>
  <c r="E32" i="4"/>
  <c r="E31" i="4"/>
  <c r="E30" i="4"/>
  <c r="G24" i="4"/>
  <c r="G25" i="4" s="1"/>
  <c r="E24" i="4"/>
  <c r="G19" i="4"/>
  <c r="E19" i="4"/>
  <c r="E17" i="4"/>
  <c r="B17" i="4"/>
  <c r="C16" i="4"/>
  <c r="B18" i="4"/>
  <c r="B16" i="4"/>
  <c r="G27" i="5" l="1"/>
  <c r="G26" i="4"/>
  <c r="L6" i="4" l="1"/>
  <c r="C3" i="4"/>
  <c r="E3" i="4" s="1"/>
  <c r="G3" i="4" s="1"/>
  <c r="E23" i="4"/>
  <c r="G23" i="4" s="1"/>
  <c r="E22" i="4"/>
  <c r="G22" i="4" s="1"/>
  <c r="E21" i="4"/>
  <c r="G21" i="4" s="1"/>
  <c r="E20" i="4"/>
  <c r="G20" i="4" s="1"/>
  <c r="E18" i="4"/>
  <c r="G18" i="4" s="1"/>
  <c r="G17" i="4"/>
  <c r="E16" i="4"/>
  <c r="G16" i="4" s="1"/>
  <c r="E5" i="4"/>
  <c r="G5" i="4" s="1"/>
  <c r="E4" i="4" l="1"/>
  <c r="G4" i="4" s="1"/>
  <c r="G6" i="4" s="1"/>
  <c r="G8" i="4" s="1"/>
  <c r="G27" i="4"/>
  <c r="L15" i="3"/>
  <c r="G19" i="3" l="1"/>
  <c r="G20" i="3"/>
  <c r="G21" i="3"/>
  <c r="G17" i="3"/>
  <c r="G3" i="3" l="1"/>
  <c r="G6" i="3"/>
  <c r="G8" i="3"/>
  <c r="G4" i="3"/>
  <c r="E4" i="3"/>
  <c r="C4" i="3"/>
  <c r="E3" i="3"/>
  <c r="E22" i="3"/>
  <c r="E21" i="3"/>
  <c r="E20" i="3"/>
  <c r="E19" i="3"/>
  <c r="E18" i="3"/>
  <c r="G18" i="3" s="1"/>
  <c r="E16" i="3"/>
  <c r="G16" i="3" s="1"/>
  <c r="E5" i="3"/>
  <c r="G5" i="3" s="1"/>
  <c r="G22" i="3" l="1"/>
  <c r="G23" i="3"/>
  <c r="G25" i="3" s="1"/>
  <c r="G17" i="2"/>
  <c r="E17" i="2"/>
  <c r="E16" i="2"/>
  <c r="G16" i="2"/>
  <c r="L18" i="2"/>
  <c r="L16" i="2"/>
  <c r="C23" i="2"/>
  <c r="E20" i="2" l="1"/>
  <c r="E19" i="2"/>
  <c r="G19" i="2" s="1"/>
  <c r="E18" i="2"/>
  <c r="G18" i="2" s="1"/>
  <c r="E15" i="2"/>
  <c r="G15" i="2" s="1"/>
  <c r="E4" i="2"/>
  <c r="G4" i="2" s="1"/>
  <c r="G3" i="2"/>
  <c r="G5" i="2" s="1"/>
  <c r="E16" i="1"/>
  <c r="E17" i="1"/>
  <c r="E18" i="1"/>
  <c r="E19" i="1"/>
  <c r="E15" i="1"/>
  <c r="G16" i="1"/>
  <c r="C15" i="1"/>
  <c r="G20" i="2" l="1"/>
  <c r="G21" i="2" s="1"/>
  <c r="G23" i="2" s="1"/>
  <c r="G19" i="1"/>
  <c r="G20" i="1" s="1"/>
  <c r="G18" i="1"/>
  <c r="G17" i="1"/>
  <c r="E4" i="1"/>
  <c r="G4" i="1" s="1"/>
  <c r="G3" i="1"/>
  <c r="G5" i="1" l="1"/>
  <c r="G15" i="1"/>
  <c r="G22" i="1" s="1"/>
</calcChain>
</file>

<file path=xl/sharedStrings.xml><?xml version="1.0" encoding="utf-8"?>
<sst xmlns="http://schemas.openxmlformats.org/spreadsheetml/2006/main" count="291" uniqueCount="50">
  <si>
    <t>TIPPER</t>
  </si>
  <si>
    <t>ITEM</t>
  </si>
  <si>
    <t>LOADED WEIGHT</t>
  </si>
  <si>
    <t>RETURN</t>
  </si>
  <si>
    <t>Waste</t>
  </si>
  <si>
    <t>TOTAL SOLD</t>
  </si>
  <si>
    <t>PRICE/KG</t>
  </si>
  <si>
    <t>TOTAL AMOUNT</t>
  </si>
  <si>
    <t>DRIVER</t>
  </si>
  <si>
    <t>THINESH</t>
  </si>
  <si>
    <t>RK</t>
  </si>
  <si>
    <t>DIESEL</t>
  </si>
  <si>
    <t>VIMEL</t>
  </si>
  <si>
    <t>CHIPS</t>
  </si>
  <si>
    <t>SHOTAGE</t>
  </si>
  <si>
    <t>TOTAL</t>
  </si>
  <si>
    <t>GIVEN</t>
  </si>
  <si>
    <t>RK PROFIT</t>
  </si>
  <si>
    <t>TTOTAL</t>
  </si>
  <si>
    <t>EXPENCE</t>
  </si>
  <si>
    <t>Extra</t>
  </si>
  <si>
    <t>PROFIT</t>
  </si>
  <si>
    <t xml:space="preserve">TASAMA BAGAM </t>
  </si>
  <si>
    <t>OMNI</t>
  </si>
  <si>
    <t>PETROL</t>
  </si>
  <si>
    <t>BENIL</t>
  </si>
  <si>
    <t>RK pf</t>
  </si>
  <si>
    <t>PO</t>
  </si>
  <si>
    <t>SIMEON</t>
  </si>
  <si>
    <t>SB</t>
  </si>
  <si>
    <t>Expence</t>
  </si>
  <si>
    <t>Weight shot</t>
  </si>
  <si>
    <t>RP</t>
  </si>
  <si>
    <t>yb</t>
  </si>
  <si>
    <t>YB</t>
  </si>
  <si>
    <t>Yb</t>
  </si>
  <si>
    <t xml:space="preserve">RK 2ND TRIP </t>
  </si>
  <si>
    <t>TOTAL CHIPS SOLD</t>
  </si>
  <si>
    <t>Mixture</t>
  </si>
  <si>
    <t>food</t>
  </si>
  <si>
    <t>Yb 2nd trip</t>
  </si>
  <si>
    <t>petrol</t>
  </si>
  <si>
    <t>exp</t>
  </si>
  <si>
    <t>Total chips sold</t>
  </si>
  <si>
    <t>cash shotage</t>
  </si>
  <si>
    <t>Salary</t>
  </si>
  <si>
    <t>Driver</t>
  </si>
  <si>
    <t>benil</t>
  </si>
  <si>
    <t>Balance</t>
  </si>
  <si>
    <t xml:space="preserve">total Moxture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</si>
</sst>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Alignment="1">
      <alignment horizontal="left"/>
    </xf>
    <xf numFmtId="0" fontId="2" fillId="3" borderId="0" xfId="2" applyAlignment="1">
      <alignment horizontal="center"/>
    </xf>
    <xf numFmtId="0" fontId="0" fillId="0" borderId="1" xfId="0" applyBorder="1" applyAlignment="1">
      <alignment horizontal="center"/>
    </xf>
    <xf numFmtId="0" fontId="3" fillId="4" borderId="0" xfId="3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Y%202021%20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-05-2021"/>
      <sheetName val="25-05-2021"/>
      <sheetName val="27-05-2021"/>
      <sheetName val="28-05-2021"/>
      <sheetName val="29-05-2021"/>
      <sheetName val="31-05-2021"/>
    </sheetNames>
    <sheetDataSet>
      <sheetData sheetId="0"/>
      <sheetData sheetId="1"/>
      <sheetData sheetId="2"/>
      <sheetData sheetId="3"/>
      <sheetData sheetId="4"/>
      <sheetData sheetId="5">
        <row r="13">
          <cell r="P13">
            <v>144.5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15" sqref="O1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8" bestFit="1" customWidth="1"/>
    <col min="5" max="5" width="11.5703125" bestFit="1" customWidth="1"/>
    <col min="6" max="6" width="9.28515625" bestFit="1" customWidth="1"/>
    <col min="7" max="7" width="15.28515625" bestFit="1" customWidth="1"/>
  </cols>
  <sheetData>
    <row r="1" spans="1:13" ht="15.75" thickBot="1" x14ac:dyDescent="0.3">
      <c r="A1" s="1"/>
      <c r="B1" s="2"/>
      <c r="C1" s="12" t="s">
        <v>0</v>
      </c>
      <c r="D1" s="13"/>
      <c r="E1" s="14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1" t="s">
        <v>8</v>
      </c>
      <c r="J2" s="3"/>
      <c r="K2" s="3"/>
      <c r="L2" s="3" t="s">
        <v>9</v>
      </c>
      <c r="M2" s="3"/>
    </row>
    <row r="3" spans="1:13" x14ac:dyDescent="0.25">
      <c r="A3" s="4" t="s">
        <v>10</v>
      </c>
      <c r="B3" s="3">
        <v>0</v>
      </c>
      <c r="C3" s="3">
        <v>0</v>
      </c>
      <c r="D3" s="3">
        <v>0</v>
      </c>
      <c r="E3" s="3">
        <v>0</v>
      </c>
      <c r="F3" s="3">
        <v>20</v>
      </c>
      <c r="G3" s="3">
        <f>E3*F3</f>
        <v>0</v>
      </c>
      <c r="H3" s="3"/>
      <c r="I3" s="1" t="s">
        <v>11</v>
      </c>
      <c r="J3" s="3"/>
      <c r="K3" s="3"/>
      <c r="L3" s="3" t="s">
        <v>12</v>
      </c>
      <c r="M3" s="3"/>
    </row>
    <row r="4" spans="1:13" x14ac:dyDescent="0.25">
      <c r="A4" s="1" t="s">
        <v>13</v>
      </c>
      <c r="B4" s="3">
        <v>0</v>
      </c>
      <c r="C4" s="5">
        <v>0</v>
      </c>
      <c r="D4" s="5">
        <v>0</v>
      </c>
      <c r="E4" s="3">
        <f>B4-C4</f>
        <v>0</v>
      </c>
      <c r="F4" s="3">
        <v>200</v>
      </c>
      <c r="G4" s="3">
        <f>E4*F4</f>
        <v>0</v>
      </c>
      <c r="H4" s="3"/>
      <c r="I4" s="1" t="s">
        <v>14</v>
      </c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 t="s">
        <v>15</v>
      </c>
      <c r="G5" s="3">
        <f>G3+G4</f>
        <v>0</v>
      </c>
      <c r="H5" s="3"/>
      <c r="I5" s="1" t="s">
        <v>15</v>
      </c>
      <c r="J5" s="3"/>
      <c r="K5" s="3"/>
      <c r="L5" s="3"/>
      <c r="M5" s="3"/>
    </row>
    <row r="6" spans="1:13" x14ac:dyDescent="0.25">
      <c r="A6" s="1"/>
      <c r="B6" s="3"/>
      <c r="C6" s="3"/>
      <c r="D6" s="3"/>
      <c r="E6" s="3"/>
      <c r="F6" s="3" t="s">
        <v>16</v>
      </c>
      <c r="G6" s="3">
        <v>0</v>
      </c>
      <c r="H6" s="3"/>
      <c r="I6" s="1" t="s">
        <v>17</v>
      </c>
      <c r="J6" s="3"/>
      <c r="K6" s="3"/>
      <c r="L6" s="3"/>
      <c r="M6" s="3"/>
    </row>
    <row r="7" spans="1:13" ht="15.75" thickBot="1" x14ac:dyDescent="0.3">
      <c r="A7" s="1"/>
      <c r="B7" s="3"/>
      <c r="C7" s="3"/>
      <c r="D7" s="3"/>
      <c r="E7" s="3"/>
      <c r="F7" s="3"/>
      <c r="G7" s="10">
        <v>0</v>
      </c>
      <c r="H7" s="3"/>
      <c r="I7" s="1" t="s">
        <v>18</v>
      </c>
      <c r="J7" s="6"/>
      <c r="K7" s="3"/>
      <c r="L7" s="3"/>
      <c r="M7" s="7"/>
    </row>
    <row r="8" spans="1:13" ht="15.75" thickTop="1" x14ac:dyDescent="0.25">
      <c r="A8" s="1"/>
      <c r="B8" s="3"/>
      <c r="C8" s="3"/>
      <c r="D8" s="3"/>
      <c r="E8" s="3"/>
      <c r="F8" s="3" t="s">
        <v>19</v>
      </c>
      <c r="G8" s="3">
        <v>0</v>
      </c>
      <c r="H8" s="3"/>
      <c r="I8" s="1" t="s">
        <v>13</v>
      </c>
      <c r="J8" s="3"/>
      <c r="K8" s="3"/>
      <c r="L8" s="3"/>
      <c r="M8" s="7"/>
    </row>
    <row r="9" spans="1:13" x14ac:dyDescent="0.25">
      <c r="A9" s="1"/>
      <c r="B9" s="3"/>
      <c r="C9" s="3"/>
      <c r="D9" s="3"/>
      <c r="E9" s="3"/>
      <c r="F9" s="3" t="s">
        <v>20</v>
      </c>
      <c r="G9" s="3">
        <v>0</v>
      </c>
      <c r="H9" s="3"/>
      <c r="I9" s="1"/>
      <c r="J9" s="3"/>
      <c r="K9" s="3"/>
      <c r="L9" s="3"/>
      <c r="M9" s="7"/>
    </row>
    <row r="10" spans="1:13" x14ac:dyDescent="0.25">
      <c r="A10" s="1"/>
      <c r="B10" s="3"/>
      <c r="C10" s="3"/>
      <c r="D10" s="3"/>
      <c r="E10" s="3"/>
      <c r="F10" s="3"/>
      <c r="G10" s="3"/>
      <c r="H10" s="3"/>
      <c r="I10" s="8">
        <v>0.1</v>
      </c>
      <c r="J10" s="6"/>
      <c r="K10" s="3"/>
      <c r="L10" s="3"/>
      <c r="M10" s="7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1" t="s">
        <v>21</v>
      </c>
      <c r="J11" s="9"/>
      <c r="K11" s="3"/>
      <c r="L11" s="3"/>
      <c r="M11" s="7" t="s">
        <v>22</v>
      </c>
    </row>
    <row r="12" spans="1:13" ht="15.75" thickBot="1" x14ac:dyDescent="0.3">
      <c r="A12" s="1"/>
      <c r="B12" s="3"/>
      <c r="C12" s="3"/>
      <c r="D12" s="3"/>
      <c r="E12" s="3"/>
      <c r="F12" s="3"/>
      <c r="G12" s="3"/>
      <c r="H12" s="3"/>
      <c r="I12" s="1"/>
      <c r="J12" s="3"/>
      <c r="K12" s="3"/>
      <c r="L12" s="3"/>
      <c r="M12" s="7"/>
    </row>
    <row r="13" spans="1:13" ht="15.75" thickBot="1" x14ac:dyDescent="0.3">
      <c r="A13" s="1"/>
      <c r="B13" s="2"/>
      <c r="C13" s="12" t="s">
        <v>23</v>
      </c>
      <c r="D13" s="13"/>
      <c r="E13" s="14"/>
      <c r="F13" s="3"/>
      <c r="G13" s="3"/>
      <c r="H13" s="3"/>
      <c r="I13" s="1"/>
      <c r="J13" s="3"/>
      <c r="K13" s="3"/>
      <c r="L13" s="3"/>
      <c r="M13" s="3"/>
    </row>
    <row r="14" spans="1:13" x14ac:dyDescent="0.25">
      <c r="A14" s="1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/>
      <c r="I14" s="1" t="s">
        <v>8</v>
      </c>
      <c r="J14" s="3"/>
      <c r="K14" s="3"/>
      <c r="L14" s="3"/>
      <c r="M14" s="3"/>
    </row>
    <row r="15" spans="1:13" x14ac:dyDescent="0.25">
      <c r="A15" s="4" t="s">
        <v>10</v>
      </c>
      <c r="B15" s="3">
        <v>360</v>
      </c>
      <c r="C15" s="3">
        <f>16+37+36+13+35+19+38</f>
        <v>194</v>
      </c>
      <c r="D15" s="3">
        <v>0</v>
      </c>
      <c r="E15" s="3">
        <f>B15-C15-D15</f>
        <v>166</v>
      </c>
      <c r="F15" s="3">
        <v>20</v>
      </c>
      <c r="G15" s="3">
        <f t="shared" ref="G15:G19" si="0">E15*F15</f>
        <v>3320</v>
      </c>
      <c r="H15" s="3"/>
      <c r="I15" s="1" t="s">
        <v>24</v>
      </c>
      <c r="J15" s="3"/>
      <c r="K15" s="3"/>
      <c r="L15" s="3" t="s">
        <v>25</v>
      </c>
      <c r="M15" s="3"/>
    </row>
    <row r="16" spans="1:13" x14ac:dyDescent="0.25">
      <c r="A16" s="1" t="s">
        <v>32</v>
      </c>
      <c r="B16" s="3">
        <v>16</v>
      </c>
      <c r="C16" s="7">
        <v>0</v>
      </c>
      <c r="D16" s="7">
        <v>0</v>
      </c>
      <c r="E16" s="3">
        <f t="shared" ref="E16:E19" si="1">B16-C16-D16</f>
        <v>16</v>
      </c>
      <c r="F16" s="3">
        <v>40</v>
      </c>
      <c r="G16" s="3">
        <f>E16*F16</f>
        <v>640</v>
      </c>
      <c r="H16" s="3"/>
      <c r="I16" s="1" t="s">
        <v>26</v>
      </c>
      <c r="J16" s="3"/>
      <c r="K16" s="3"/>
      <c r="L16" s="3"/>
      <c r="M16" s="3"/>
    </row>
    <row r="17" spans="1:13" x14ac:dyDescent="0.25">
      <c r="A17" s="1" t="s">
        <v>27</v>
      </c>
      <c r="B17" s="3">
        <v>0</v>
      </c>
      <c r="C17" s="7">
        <v>0</v>
      </c>
      <c r="D17" s="7">
        <v>0</v>
      </c>
      <c r="E17" s="3">
        <f t="shared" si="1"/>
        <v>0</v>
      </c>
      <c r="F17" s="3">
        <v>20</v>
      </c>
      <c r="G17" s="3">
        <f t="shared" si="0"/>
        <v>0</v>
      </c>
      <c r="H17" s="3"/>
      <c r="I17" s="1" t="s">
        <v>15</v>
      </c>
      <c r="J17" s="3"/>
      <c r="K17" s="3"/>
      <c r="L17" s="3"/>
      <c r="M17" s="3" t="s">
        <v>28</v>
      </c>
    </row>
    <row r="18" spans="1:13" x14ac:dyDescent="0.25">
      <c r="A18" s="1" t="s">
        <v>29</v>
      </c>
      <c r="B18" s="3">
        <v>0</v>
      </c>
      <c r="C18" s="5">
        <v>0</v>
      </c>
      <c r="D18" s="5">
        <v>0</v>
      </c>
      <c r="E18" s="3">
        <f t="shared" si="1"/>
        <v>0</v>
      </c>
      <c r="F18" s="3">
        <v>10</v>
      </c>
      <c r="G18" s="3">
        <f t="shared" si="0"/>
        <v>0</v>
      </c>
      <c r="H18" s="3"/>
      <c r="I18" s="1"/>
      <c r="J18" s="3"/>
      <c r="K18" s="3"/>
      <c r="L18" s="3"/>
      <c r="M18" s="3"/>
    </row>
    <row r="19" spans="1:13" x14ac:dyDescent="0.25">
      <c r="A19" s="1" t="s">
        <v>13</v>
      </c>
      <c r="B19" s="3">
        <v>40</v>
      </c>
      <c r="C19" s="5">
        <v>1</v>
      </c>
      <c r="D19" s="5">
        <v>0</v>
      </c>
      <c r="E19" s="3">
        <f t="shared" si="1"/>
        <v>39</v>
      </c>
      <c r="F19" s="3">
        <v>200</v>
      </c>
      <c r="G19" s="3">
        <f t="shared" si="0"/>
        <v>7800</v>
      </c>
      <c r="H19" s="3"/>
      <c r="I19" s="1"/>
      <c r="J19" s="3"/>
      <c r="K19" s="3"/>
      <c r="L19" s="3" t="s">
        <v>30</v>
      </c>
      <c r="M19" s="3"/>
    </row>
    <row r="20" spans="1:13" x14ac:dyDescent="0.25">
      <c r="A20" s="1"/>
      <c r="B20" s="3"/>
      <c r="C20" s="3"/>
      <c r="D20" s="3"/>
      <c r="E20" s="3"/>
      <c r="F20" s="3"/>
      <c r="G20" s="3">
        <f>G19+G15</f>
        <v>11120</v>
      </c>
      <c r="H20" s="3"/>
      <c r="I20" s="1" t="s">
        <v>13</v>
      </c>
      <c r="J20" s="3"/>
      <c r="K20" s="3"/>
      <c r="L20" s="3"/>
      <c r="M20" s="3"/>
    </row>
    <row r="21" spans="1:13" ht="15.75" thickBot="1" x14ac:dyDescent="0.3">
      <c r="A21" s="1"/>
      <c r="B21" s="3"/>
      <c r="C21" s="3"/>
      <c r="D21" s="3"/>
      <c r="E21" s="3"/>
      <c r="F21" s="3" t="s">
        <v>16</v>
      </c>
      <c r="G21" s="10">
        <v>11565</v>
      </c>
      <c r="H21" s="3"/>
      <c r="I21" s="1"/>
      <c r="J21" s="3"/>
      <c r="K21" s="3"/>
      <c r="L21" s="3" t="s">
        <v>31</v>
      </c>
      <c r="M21" s="3"/>
    </row>
    <row r="22" spans="1:13" ht="15.75" thickTop="1" x14ac:dyDescent="0.25">
      <c r="A22" s="1"/>
      <c r="B22" s="3"/>
      <c r="C22" s="3"/>
      <c r="D22" s="3"/>
      <c r="E22" s="3"/>
      <c r="F22" s="3"/>
      <c r="G22" s="3">
        <f>G21-G20</f>
        <v>445</v>
      </c>
      <c r="H22" s="3"/>
      <c r="I22" s="8">
        <v>0.1</v>
      </c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1" t="s">
        <v>21</v>
      </c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mergeCells count="2">
    <mergeCell ref="C13:E13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21" sqref="C2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8" bestFit="1" customWidth="1"/>
    <col min="5" max="5" width="11.5703125" bestFit="1" customWidth="1"/>
    <col min="6" max="6" width="9.28515625" bestFit="1" customWidth="1"/>
    <col min="7" max="7" width="15.28515625" bestFit="1" customWidth="1"/>
  </cols>
  <sheetData>
    <row r="1" spans="1:13" ht="15.75" thickBot="1" x14ac:dyDescent="0.3">
      <c r="A1" s="1"/>
      <c r="B1" s="2"/>
      <c r="C1" s="12" t="s">
        <v>0</v>
      </c>
      <c r="D1" s="13"/>
      <c r="E1" s="14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1" t="s">
        <v>8</v>
      </c>
      <c r="J2" s="3"/>
      <c r="K2" s="3"/>
      <c r="L2" s="3"/>
      <c r="M2" s="3"/>
    </row>
    <row r="3" spans="1:13" x14ac:dyDescent="0.25">
      <c r="A3" s="4" t="s">
        <v>10</v>
      </c>
      <c r="B3" s="3">
        <v>0</v>
      </c>
      <c r="C3" s="3">
        <v>0</v>
      </c>
      <c r="D3" s="3">
        <v>0</v>
      </c>
      <c r="E3" s="3">
        <v>0</v>
      </c>
      <c r="F3" s="3">
        <v>20</v>
      </c>
      <c r="G3" s="3">
        <f>E3*F3</f>
        <v>0</v>
      </c>
      <c r="H3" s="3"/>
      <c r="I3" s="1" t="s">
        <v>11</v>
      </c>
      <c r="J3" s="3"/>
      <c r="K3" s="3"/>
      <c r="L3" s="3"/>
      <c r="M3" s="3"/>
    </row>
    <row r="4" spans="1:13" x14ac:dyDescent="0.25">
      <c r="A4" s="1" t="s">
        <v>13</v>
      </c>
      <c r="B4" s="3">
        <v>0</v>
      </c>
      <c r="C4" s="5">
        <v>0</v>
      </c>
      <c r="D4" s="5">
        <v>0</v>
      </c>
      <c r="E4" s="3">
        <f>B4-C4</f>
        <v>0</v>
      </c>
      <c r="F4" s="3">
        <v>200</v>
      </c>
      <c r="G4" s="3">
        <f>E4*F4</f>
        <v>0</v>
      </c>
      <c r="H4" s="3"/>
      <c r="I4" s="1" t="s">
        <v>14</v>
      </c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 t="s">
        <v>15</v>
      </c>
      <c r="G5" s="3">
        <f>G3+G4</f>
        <v>0</v>
      </c>
      <c r="H5" s="3"/>
      <c r="I5" s="1" t="s">
        <v>15</v>
      </c>
      <c r="J5" s="3"/>
      <c r="K5" s="3"/>
      <c r="L5" s="3"/>
      <c r="M5" s="3"/>
    </row>
    <row r="6" spans="1:13" x14ac:dyDescent="0.25">
      <c r="A6" s="1"/>
      <c r="B6" s="3"/>
      <c r="C6" s="3"/>
      <c r="D6" s="3"/>
      <c r="E6" s="3"/>
      <c r="F6" s="3" t="s">
        <v>16</v>
      </c>
      <c r="G6" s="3">
        <v>0</v>
      </c>
      <c r="H6" s="3"/>
      <c r="I6" s="1" t="s">
        <v>17</v>
      </c>
      <c r="J6" s="3"/>
      <c r="K6" s="3"/>
      <c r="L6" s="3"/>
      <c r="M6" s="3"/>
    </row>
    <row r="7" spans="1:13" ht="15.75" thickBot="1" x14ac:dyDescent="0.3">
      <c r="A7" s="1"/>
      <c r="B7" s="3"/>
      <c r="C7" s="3"/>
      <c r="D7" s="3"/>
      <c r="E7" s="3"/>
      <c r="F7" s="3"/>
      <c r="G7" s="10">
        <v>0</v>
      </c>
      <c r="H7" s="3"/>
      <c r="I7" s="1" t="s">
        <v>18</v>
      </c>
      <c r="K7" s="3"/>
      <c r="L7" s="3"/>
      <c r="M7" s="7"/>
    </row>
    <row r="8" spans="1:13" ht="15.75" thickTop="1" x14ac:dyDescent="0.25">
      <c r="A8" s="1"/>
      <c r="B8" s="3"/>
      <c r="C8" s="3"/>
      <c r="D8" s="3"/>
      <c r="E8" s="3"/>
      <c r="F8" s="3" t="s">
        <v>19</v>
      </c>
      <c r="G8" s="3">
        <v>0</v>
      </c>
      <c r="H8" s="3"/>
      <c r="I8" s="1" t="s">
        <v>13</v>
      </c>
      <c r="K8" s="3"/>
      <c r="L8" s="3"/>
      <c r="M8" s="7"/>
    </row>
    <row r="9" spans="1:13" x14ac:dyDescent="0.25">
      <c r="A9" s="1"/>
      <c r="B9" s="3"/>
      <c r="C9" s="3"/>
      <c r="D9" s="3"/>
      <c r="E9" s="3"/>
      <c r="F9" s="3" t="s">
        <v>20</v>
      </c>
      <c r="G9" s="3">
        <v>0</v>
      </c>
      <c r="H9" s="3"/>
      <c r="I9" s="1"/>
      <c r="K9" s="3"/>
      <c r="L9" s="3"/>
      <c r="M9" s="7"/>
    </row>
    <row r="10" spans="1:13" x14ac:dyDescent="0.25">
      <c r="A10" s="1"/>
      <c r="B10" s="3"/>
      <c r="C10" s="3"/>
      <c r="D10" s="3"/>
      <c r="E10" s="3"/>
      <c r="F10" s="3"/>
      <c r="G10" s="3"/>
      <c r="H10" s="3"/>
      <c r="I10" s="8">
        <v>0.1</v>
      </c>
      <c r="K10" s="3"/>
      <c r="L10" s="3"/>
      <c r="M10" s="7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1" t="s">
        <v>21</v>
      </c>
      <c r="K11" s="3"/>
      <c r="L11" s="3"/>
      <c r="M11" s="7"/>
    </row>
    <row r="12" spans="1:13" ht="15.75" thickBot="1" x14ac:dyDescent="0.3">
      <c r="A12" s="1"/>
      <c r="B12" s="3"/>
      <c r="C12" s="3"/>
      <c r="D12" s="3"/>
      <c r="E12" s="3"/>
      <c r="F12" s="3"/>
      <c r="G12" s="3"/>
      <c r="H12" s="3"/>
      <c r="I12" s="1"/>
      <c r="J12" s="3"/>
      <c r="K12" s="3"/>
      <c r="L12" s="3"/>
      <c r="M12" s="7"/>
    </row>
    <row r="13" spans="1:13" ht="15.75" thickBot="1" x14ac:dyDescent="0.3">
      <c r="A13" s="1"/>
      <c r="B13" s="2"/>
      <c r="C13" s="12" t="s">
        <v>23</v>
      </c>
      <c r="D13" s="13"/>
      <c r="E13" s="14"/>
      <c r="F13" s="3"/>
      <c r="G13" s="3"/>
      <c r="H13" s="3"/>
      <c r="I13" s="1"/>
      <c r="J13" s="3"/>
      <c r="K13" s="3"/>
      <c r="L13" s="3"/>
      <c r="M13" s="3"/>
    </row>
    <row r="14" spans="1:13" x14ac:dyDescent="0.25">
      <c r="A14" s="1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/>
      <c r="I14" s="1" t="s">
        <v>8</v>
      </c>
      <c r="J14" s="3"/>
      <c r="K14" s="3"/>
      <c r="L14" s="3"/>
      <c r="M14" s="3"/>
    </row>
    <row r="15" spans="1:13" x14ac:dyDescent="0.25">
      <c r="A15" s="4" t="s">
        <v>10</v>
      </c>
      <c r="B15" s="3">
        <v>338</v>
      </c>
      <c r="C15" s="3">
        <v>237</v>
      </c>
      <c r="D15" s="3">
        <v>6</v>
      </c>
      <c r="E15" s="3">
        <f>B15-C15-D15</f>
        <v>95</v>
      </c>
      <c r="F15" s="3">
        <v>20</v>
      </c>
      <c r="G15" s="3">
        <f t="shared" ref="G15:G20" si="0">E15*F15</f>
        <v>1900</v>
      </c>
      <c r="H15" s="3"/>
      <c r="I15" s="1" t="s">
        <v>24</v>
      </c>
      <c r="J15" s="3"/>
      <c r="K15" s="3"/>
      <c r="L15" s="3"/>
      <c r="M15" s="3"/>
    </row>
    <row r="16" spans="1:13" x14ac:dyDescent="0.25">
      <c r="A16" s="4" t="s">
        <v>33</v>
      </c>
      <c r="B16" s="3">
        <v>51</v>
      </c>
      <c r="C16" s="3">
        <v>46</v>
      </c>
      <c r="D16" s="3">
        <v>0</v>
      </c>
      <c r="E16" s="3">
        <f>B16-C16-D16</f>
        <v>5</v>
      </c>
      <c r="F16" s="3">
        <v>40</v>
      </c>
      <c r="G16" s="3">
        <f>E16*F16</f>
        <v>200</v>
      </c>
      <c r="H16" s="3"/>
      <c r="I16" s="1"/>
      <c r="J16" s="3"/>
      <c r="K16" s="3"/>
      <c r="L16" s="3">
        <f>227+35+24+31+21</f>
        <v>338</v>
      </c>
      <c r="M16" s="3"/>
    </row>
    <row r="17" spans="1:13" x14ac:dyDescent="0.25">
      <c r="A17" s="1" t="s">
        <v>32</v>
      </c>
      <c r="B17" s="3">
        <v>20</v>
      </c>
      <c r="C17" s="7">
        <v>6</v>
      </c>
      <c r="D17" s="7">
        <v>0</v>
      </c>
      <c r="E17" s="3">
        <f>B17-C17-D17</f>
        <v>14</v>
      </c>
      <c r="F17" s="3">
        <v>40</v>
      </c>
      <c r="G17" s="3">
        <f>E17*F17</f>
        <v>560</v>
      </c>
      <c r="H17" s="3"/>
      <c r="I17" s="1" t="s">
        <v>26</v>
      </c>
      <c r="J17" s="3"/>
      <c r="K17" s="3"/>
      <c r="L17" s="3"/>
      <c r="M17" s="3"/>
    </row>
    <row r="18" spans="1:13" x14ac:dyDescent="0.25">
      <c r="A18" s="1" t="s">
        <v>27</v>
      </c>
      <c r="B18" s="3">
        <v>0</v>
      </c>
      <c r="C18" s="7">
        <v>0</v>
      </c>
      <c r="D18" s="7">
        <v>0</v>
      </c>
      <c r="E18" s="3">
        <f t="shared" ref="E18:E20" si="1">B18-C18-D18</f>
        <v>0</v>
      </c>
      <c r="F18" s="3">
        <v>20</v>
      </c>
      <c r="G18" s="3">
        <f t="shared" si="0"/>
        <v>0</v>
      </c>
      <c r="H18" s="3"/>
      <c r="I18" s="1" t="s">
        <v>15</v>
      </c>
      <c r="J18" s="3"/>
      <c r="K18" s="3"/>
      <c r="L18" s="3">
        <f>26+27+35+27+122</f>
        <v>237</v>
      </c>
      <c r="M18" s="3"/>
    </row>
    <row r="19" spans="1:13" x14ac:dyDescent="0.25">
      <c r="A19" s="1" t="s">
        <v>29</v>
      </c>
      <c r="B19" s="3">
        <v>0</v>
      </c>
      <c r="C19" s="5">
        <v>0</v>
      </c>
      <c r="D19" s="5">
        <v>0</v>
      </c>
      <c r="E19" s="3">
        <f t="shared" si="1"/>
        <v>0</v>
      </c>
      <c r="F19" s="3">
        <v>10</v>
      </c>
      <c r="G19" s="3">
        <f t="shared" si="0"/>
        <v>0</v>
      </c>
      <c r="H19" s="3"/>
      <c r="I19" s="1"/>
      <c r="J19" s="3"/>
      <c r="K19" s="3"/>
      <c r="L19" s="3"/>
      <c r="M19" s="3"/>
    </row>
    <row r="20" spans="1:13" x14ac:dyDescent="0.25">
      <c r="A20" s="1" t="s">
        <v>13</v>
      </c>
      <c r="B20" s="3">
        <v>40</v>
      </c>
      <c r="C20" s="5">
        <v>0</v>
      </c>
      <c r="D20" s="5">
        <v>0</v>
      </c>
      <c r="E20" s="3">
        <f t="shared" si="1"/>
        <v>40</v>
      </c>
      <c r="F20" s="3">
        <v>200</v>
      </c>
      <c r="G20" s="3">
        <f t="shared" si="0"/>
        <v>8000</v>
      </c>
      <c r="H20" s="3"/>
      <c r="I20" s="1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>
        <f>G20+G15</f>
        <v>9900</v>
      </c>
      <c r="H21" s="3"/>
      <c r="I21" s="1" t="s">
        <v>13</v>
      </c>
      <c r="J21" s="3"/>
      <c r="K21" s="3"/>
      <c r="L21" s="3"/>
      <c r="M21" s="3"/>
    </row>
    <row r="22" spans="1:13" ht="15.75" thickBot="1" x14ac:dyDescent="0.3">
      <c r="A22" s="1"/>
      <c r="B22" s="3"/>
      <c r="C22" s="3"/>
      <c r="D22" s="3"/>
      <c r="E22" s="3"/>
      <c r="F22" s="3" t="s">
        <v>16</v>
      </c>
      <c r="G22" s="10">
        <v>9960</v>
      </c>
      <c r="H22" s="3"/>
      <c r="I22" s="1"/>
      <c r="J22" s="3"/>
      <c r="K22" s="3"/>
      <c r="L22" s="3"/>
      <c r="M22" s="3"/>
    </row>
    <row r="23" spans="1:13" ht="15.75" thickTop="1" x14ac:dyDescent="0.25">
      <c r="A23" s="1"/>
      <c r="B23" s="3"/>
      <c r="C23" s="3">
        <f>26+27+35+27</f>
        <v>115</v>
      </c>
      <c r="D23" s="3"/>
      <c r="E23" s="3"/>
      <c r="F23" s="3"/>
      <c r="G23" s="3">
        <f>G22-G21</f>
        <v>60</v>
      </c>
      <c r="H23" s="3"/>
      <c r="I23" s="8">
        <v>0.1</v>
      </c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1" t="s">
        <v>21</v>
      </c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</sheetData>
  <mergeCells count="2">
    <mergeCell ref="C1:E1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L15" sqref="L15"/>
    </sheetView>
  </sheetViews>
  <sheetFormatPr defaultRowHeight="15" x14ac:dyDescent="0.25"/>
  <cols>
    <col min="1" max="1" width="12.140625" bestFit="1" customWidth="1"/>
    <col min="2" max="2" width="15.7109375" bestFit="1" customWidth="1"/>
    <col min="3" max="3" width="8" bestFit="1" customWidth="1"/>
    <col min="5" max="5" width="11.5703125" bestFit="1" customWidth="1"/>
    <col min="6" max="6" width="9.28515625" bestFit="1" customWidth="1"/>
    <col min="7" max="7" width="15.28515625" bestFit="1" customWidth="1"/>
    <col min="12" max="12" width="17.42578125" bestFit="1" customWidth="1"/>
  </cols>
  <sheetData>
    <row r="1" spans="1:13" ht="15.75" thickBot="1" x14ac:dyDescent="0.3">
      <c r="A1" s="1"/>
      <c r="B1" s="2"/>
      <c r="C1" s="12" t="s">
        <v>0</v>
      </c>
      <c r="D1" s="13"/>
      <c r="E1" s="14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1" t="s">
        <v>8</v>
      </c>
      <c r="J2" s="3"/>
      <c r="K2" s="3"/>
      <c r="L2" s="3"/>
      <c r="M2" s="3"/>
    </row>
    <row r="3" spans="1:13" x14ac:dyDescent="0.25">
      <c r="A3" s="4" t="s">
        <v>10</v>
      </c>
      <c r="B3" s="3">
        <v>294</v>
      </c>
      <c r="C3" s="3">
        <v>0</v>
      </c>
      <c r="D3" s="3">
        <v>33</v>
      </c>
      <c r="E3" s="3">
        <f>B3-C3-D3</f>
        <v>261</v>
      </c>
      <c r="F3" s="3">
        <v>20</v>
      </c>
      <c r="G3" s="3">
        <f>E3*F3</f>
        <v>5220</v>
      </c>
      <c r="H3" s="3"/>
      <c r="I3" s="1" t="s">
        <v>11</v>
      </c>
      <c r="J3" s="3"/>
      <c r="K3" s="3"/>
      <c r="L3" s="3"/>
      <c r="M3" s="3"/>
    </row>
    <row r="4" spans="1:13" x14ac:dyDescent="0.25">
      <c r="A4" s="4" t="s">
        <v>34</v>
      </c>
      <c r="B4" s="3">
        <v>166</v>
      </c>
      <c r="C4" s="3">
        <f>19+24+31</f>
        <v>74</v>
      </c>
      <c r="D4" s="3">
        <v>0</v>
      </c>
      <c r="E4" s="3">
        <f>B4-C4-D4</f>
        <v>92</v>
      </c>
      <c r="F4" s="3">
        <v>40</v>
      </c>
      <c r="G4" s="3">
        <f>E4*F4</f>
        <v>3680</v>
      </c>
      <c r="H4" s="3"/>
      <c r="I4" s="1"/>
      <c r="J4" s="3"/>
      <c r="K4" s="3"/>
      <c r="L4" s="3"/>
      <c r="M4" s="3"/>
    </row>
    <row r="5" spans="1:13" x14ac:dyDescent="0.25">
      <c r="A5" s="1" t="s">
        <v>13</v>
      </c>
      <c r="B5" s="3">
        <v>0</v>
      </c>
      <c r="C5" s="5">
        <v>0</v>
      </c>
      <c r="D5" s="5">
        <v>0</v>
      </c>
      <c r="E5" s="3">
        <f>B5-C5</f>
        <v>0</v>
      </c>
      <c r="F5" s="3">
        <v>200</v>
      </c>
      <c r="G5" s="3">
        <f>E5*F5</f>
        <v>0</v>
      </c>
      <c r="H5" s="3"/>
      <c r="I5" s="1" t="s">
        <v>14</v>
      </c>
      <c r="J5" s="3"/>
      <c r="K5" s="3"/>
      <c r="L5" s="3"/>
      <c r="M5" s="3"/>
    </row>
    <row r="6" spans="1:13" x14ac:dyDescent="0.25">
      <c r="A6" s="1"/>
      <c r="B6" s="3"/>
      <c r="C6" s="3"/>
      <c r="D6" s="3"/>
      <c r="E6" s="3"/>
      <c r="F6" s="3" t="s">
        <v>15</v>
      </c>
      <c r="G6" s="3">
        <f>G3+G4</f>
        <v>8900</v>
      </c>
      <c r="H6" s="3"/>
      <c r="I6" s="1" t="s">
        <v>15</v>
      </c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 t="s">
        <v>16</v>
      </c>
      <c r="G7" s="3">
        <v>9003</v>
      </c>
      <c r="H7" s="3"/>
      <c r="I7" s="1" t="s">
        <v>17</v>
      </c>
      <c r="J7" s="3"/>
      <c r="K7" s="3"/>
      <c r="L7" s="3"/>
      <c r="M7" s="3"/>
    </row>
    <row r="8" spans="1:13" ht="15.75" thickBot="1" x14ac:dyDescent="0.3">
      <c r="A8" s="1"/>
      <c r="B8" s="3"/>
      <c r="C8" s="3"/>
      <c r="D8" s="3"/>
      <c r="E8" s="3"/>
      <c r="F8" s="3"/>
      <c r="G8" s="10">
        <f>G6-G7</f>
        <v>-103</v>
      </c>
      <c r="H8" s="3"/>
      <c r="I8" s="1" t="s">
        <v>18</v>
      </c>
      <c r="K8" s="3"/>
      <c r="L8" s="3"/>
      <c r="M8" s="7"/>
    </row>
    <row r="9" spans="1:13" ht="15.75" thickTop="1" x14ac:dyDescent="0.25">
      <c r="A9" s="1"/>
      <c r="B9" s="3"/>
      <c r="C9" s="3"/>
      <c r="D9" s="3"/>
      <c r="E9" s="3"/>
      <c r="F9" s="3" t="s">
        <v>19</v>
      </c>
      <c r="G9" s="3">
        <v>0</v>
      </c>
      <c r="H9" s="3"/>
      <c r="I9" s="1" t="s">
        <v>13</v>
      </c>
      <c r="K9" s="3"/>
      <c r="L9" s="3"/>
      <c r="M9" s="7"/>
    </row>
    <row r="10" spans="1:13" x14ac:dyDescent="0.25">
      <c r="A10" s="1"/>
      <c r="B10" s="3"/>
      <c r="C10" s="3"/>
      <c r="D10" s="3"/>
      <c r="E10" s="3"/>
      <c r="F10" s="3" t="s">
        <v>20</v>
      </c>
      <c r="G10" s="3">
        <v>0</v>
      </c>
      <c r="H10" s="3"/>
      <c r="I10" s="1"/>
      <c r="K10" s="3"/>
      <c r="L10" s="3"/>
      <c r="M10" s="7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8">
        <v>0.1</v>
      </c>
      <c r="K11" s="3"/>
      <c r="L11" s="3"/>
      <c r="M11" s="7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1" t="s">
        <v>21</v>
      </c>
      <c r="K12" s="3"/>
      <c r="L12" s="3"/>
      <c r="M12" s="7"/>
    </row>
    <row r="13" spans="1:13" ht="15.75" thickBot="1" x14ac:dyDescent="0.3">
      <c r="A13" s="1"/>
      <c r="B13" s="3"/>
      <c r="C13" s="3"/>
      <c r="D13" s="3"/>
      <c r="E13" s="3"/>
      <c r="F13" s="3"/>
      <c r="G13" s="3"/>
      <c r="H13" s="3"/>
      <c r="I13" s="1"/>
      <c r="J13" s="3"/>
      <c r="K13" s="3"/>
      <c r="L13" s="3" t="s">
        <v>37</v>
      </c>
      <c r="M13" s="7"/>
    </row>
    <row r="14" spans="1:13" ht="15.75" thickBot="1" x14ac:dyDescent="0.3">
      <c r="A14" s="1"/>
      <c r="B14" s="2"/>
      <c r="C14" s="12" t="s">
        <v>23</v>
      </c>
      <c r="D14" s="13"/>
      <c r="E14" s="14"/>
      <c r="F14" s="3"/>
      <c r="G14" s="3"/>
      <c r="H14" s="3"/>
      <c r="I14" s="1"/>
      <c r="J14" s="3"/>
      <c r="K14" s="3"/>
      <c r="L14" s="3">
        <f>'[1]31-05-2021'!$P$13+'01-06-2021'!E19+'02-06-2021'!E20+'03-06-2021 '!E22</f>
        <v>283</v>
      </c>
      <c r="M14" s="3"/>
    </row>
    <row r="15" spans="1:13" x14ac:dyDescent="0.25">
      <c r="A15" s="1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/>
      <c r="I15" s="1" t="s">
        <v>8</v>
      </c>
      <c r="J15" s="3"/>
      <c r="K15" s="3"/>
      <c r="L15" s="3">
        <f>50*170</f>
        <v>8500</v>
      </c>
      <c r="M15" s="3"/>
    </row>
    <row r="16" spans="1:13" x14ac:dyDescent="0.25">
      <c r="A16" s="4" t="s">
        <v>10</v>
      </c>
      <c r="B16" s="3">
        <v>80</v>
      </c>
      <c r="C16" s="3">
        <v>63.5</v>
      </c>
      <c r="D16" s="3">
        <v>0</v>
      </c>
      <c r="E16" s="3">
        <f>B16-C16-D16</f>
        <v>16.5</v>
      </c>
      <c r="F16" s="3">
        <v>20</v>
      </c>
      <c r="G16" s="3">
        <f>E16*F16</f>
        <v>330</v>
      </c>
      <c r="H16" s="3"/>
      <c r="I16" s="1" t="s">
        <v>24</v>
      </c>
      <c r="J16" s="3"/>
      <c r="K16" s="3"/>
      <c r="L16" s="3"/>
      <c r="M16" s="3"/>
    </row>
    <row r="17" spans="1:13" x14ac:dyDescent="0.25">
      <c r="A17" s="4" t="s">
        <v>36</v>
      </c>
      <c r="B17" s="3">
        <f>28+33+22</f>
        <v>83</v>
      </c>
      <c r="C17" s="3">
        <v>63</v>
      </c>
      <c r="D17" s="3">
        <v>0</v>
      </c>
      <c r="E17" s="3">
        <v>0</v>
      </c>
      <c r="F17" s="3">
        <v>15</v>
      </c>
      <c r="G17" s="3">
        <f t="shared" ref="G17:G22" si="0">E17*F17</f>
        <v>0</v>
      </c>
      <c r="H17" s="3"/>
      <c r="I17" s="1"/>
      <c r="J17" s="3"/>
      <c r="K17" s="3"/>
      <c r="L17" s="3"/>
      <c r="M17" s="3"/>
    </row>
    <row r="18" spans="1:13" x14ac:dyDescent="0.25">
      <c r="A18" s="4" t="s">
        <v>35</v>
      </c>
      <c r="B18" s="3">
        <f>19+55</f>
        <v>74</v>
      </c>
      <c r="C18" s="3">
        <v>21</v>
      </c>
      <c r="D18" s="3">
        <v>0</v>
      </c>
      <c r="E18" s="3">
        <f>B18-C18-D18</f>
        <v>53</v>
      </c>
      <c r="F18" s="3">
        <v>40</v>
      </c>
      <c r="G18" s="3">
        <f t="shared" si="0"/>
        <v>2120</v>
      </c>
      <c r="H18" s="3"/>
      <c r="I18" s="1"/>
      <c r="J18" s="3"/>
      <c r="K18" s="3"/>
      <c r="L18" s="3"/>
      <c r="M18" s="3"/>
    </row>
    <row r="19" spans="1:13" x14ac:dyDescent="0.25">
      <c r="A19" s="1" t="s">
        <v>32</v>
      </c>
      <c r="B19" s="3">
        <v>17</v>
      </c>
      <c r="C19" s="7">
        <v>0</v>
      </c>
      <c r="D19" s="7">
        <v>1.5</v>
      </c>
      <c r="E19" s="3">
        <f>B19-C19-D19</f>
        <v>15.5</v>
      </c>
      <c r="F19" s="3">
        <v>40</v>
      </c>
      <c r="G19" s="3">
        <f t="shared" si="0"/>
        <v>620</v>
      </c>
      <c r="H19" s="3"/>
      <c r="I19" s="1" t="s">
        <v>26</v>
      </c>
      <c r="J19" s="3"/>
      <c r="K19" s="3"/>
      <c r="L19" s="3"/>
      <c r="M19" s="3"/>
    </row>
    <row r="20" spans="1:13" x14ac:dyDescent="0.25">
      <c r="A20" s="1" t="s">
        <v>27</v>
      </c>
      <c r="B20" s="3">
        <v>0</v>
      </c>
      <c r="C20" s="7">
        <v>0</v>
      </c>
      <c r="D20" s="7">
        <v>0</v>
      </c>
      <c r="E20" s="3">
        <f t="shared" ref="E20:E22" si="1">B20-C20-D20</f>
        <v>0</v>
      </c>
      <c r="F20" s="3">
        <v>20</v>
      </c>
      <c r="G20" s="3">
        <f t="shared" si="0"/>
        <v>0</v>
      </c>
      <c r="H20" s="3"/>
      <c r="I20" s="1" t="s">
        <v>15</v>
      </c>
      <c r="J20" s="3"/>
      <c r="K20" s="3"/>
      <c r="L20" s="3"/>
      <c r="M20" s="3"/>
    </row>
    <row r="21" spans="1:13" x14ac:dyDescent="0.25">
      <c r="A21" s="1" t="s">
        <v>29</v>
      </c>
      <c r="B21" s="3">
        <v>0</v>
      </c>
      <c r="C21" s="5">
        <v>0</v>
      </c>
      <c r="D21" s="5">
        <v>0</v>
      </c>
      <c r="E21" s="3">
        <f t="shared" si="1"/>
        <v>0</v>
      </c>
      <c r="F21" s="3">
        <v>10</v>
      </c>
      <c r="G21" s="3">
        <f t="shared" si="0"/>
        <v>0</v>
      </c>
      <c r="H21" s="3"/>
      <c r="I21" s="1"/>
      <c r="J21" s="3"/>
      <c r="K21" s="3"/>
      <c r="L21" s="3"/>
      <c r="M21" s="3"/>
    </row>
    <row r="22" spans="1:13" x14ac:dyDescent="0.25">
      <c r="A22" s="1" t="s">
        <v>13</v>
      </c>
      <c r="B22" s="3">
        <v>59.5</v>
      </c>
      <c r="C22" s="5">
        <v>0</v>
      </c>
      <c r="D22" s="5">
        <v>0</v>
      </c>
      <c r="E22" s="3">
        <f t="shared" si="1"/>
        <v>59.5</v>
      </c>
      <c r="F22" s="3">
        <v>200</v>
      </c>
      <c r="G22" s="3">
        <f t="shared" si="0"/>
        <v>11900</v>
      </c>
      <c r="H22" s="3"/>
      <c r="I22" s="1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>
        <f>SUM(G16:G22)</f>
        <v>14970</v>
      </c>
      <c r="H23" s="3"/>
      <c r="I23" s="1" t="s">
        <v>13</v>
      </c>
      <c r="J23" s="3"/>
      <c r="K23" s="3"/>
      <c r="L23" s="3"/>
      <c r="M23" s="3"/>
    </row>
    <row r="24" spans="1:13" ht="15.75" thickBot="1" x14ac:dyDescent="0.3">
      <c r="A24" s="1"/>
      <c r="B24" s="3"/>
      <c r="C24" s="3"/>
      <c r="D24" s="3"/>
      <c r="E24" s="3"/>
      <c r="F24" s="3" t="s">
        <v>16</v>
      </c>
      <c r="G24" s="10">
        <v>13890</v>
      </c>
      <c r="H24" s="3"/>
      <c r="I24" s="1"/>
      <c r="J24" s="3"/>
      <c r="K24" s="3"/>
      <c r="L24" s="3"/>
      <c r="M24" s="3"/>
    </row>
    <row r="25" spans="1:13" ht="15.75" thickTop="1" x14ac:dyDescent="0.25">
      <c r="A25" s="1"/>
      <c r="B25" s="3"/>
      <c r="C25" s="3"/>
      <c r="D25" s="3"/>
      <c r="E25" s="3"/>
      <c r="F25" s="3"/>
      <c r="G25" s="3">
        <f>G24-G23</f>
        <v>-1080</v>
      </c>
      <c r="H25" s="3"/>
      <c r="I25" s="8">
        <v>0.1</v>
      </c>
      <c r="J25" s="3"/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 t="s">
        <v>41</v>
      </c>
      <c r="G26" s="3">
        <v>800</v>
      </c>
      <c r="H26" s="3"/>
      <c r="I26" s="1" t="s">
        <v>21</v>
      </c>
      <c r="J26" s="3"/>
      <c r="K26" s="3"/>
      <c r="L26" s="3"/>
      <c r="M26" s="3"/>
    </row>
    <row r="27" spans="1:13" x14ac:dyDescent="0.25">
      <c r="F27" t="s">
        <v>42</v>
      </c>
      <c r="G27">
        <v>200</v>
      </c>
      <c r="H27" s="3"/>
      <c r="I27" s="3"/>
      <c r="J27" s="3"/>
      <c r="K27" s="3"/>
      <c r="L27" s="3"/>
      <c r="M27" s="3"/>
    </row>
    <row r="28" spans="1:13" x14ac:dyDescent="0.25">
      <c r="G28">
        <f>G25+G26+G27</f>
        <v>-80</v>
      </c>
      <c r="H28" s="3"/>
      <c r="I28" s="3"/>
      <c r="J28" s="3"/>
      <c r="K28" s="3"/>
      <c r="L28" s="3"/>
      <c r="M28" s="3"/>
    </row>
    <row r="29" spans="1:13" x14ac:dyDescent="0.25">
      <c r="H29" s="3"/>
      <c r="I29" s="3"/>
      <c r="J29" s="3"/>
      <c r="K29" s="3"/>
      <c r="L29" s="3"/>
      <c r="M29" s="3"/>
    </row>
  </sheetData>
  <mergeCells count="2">
    <mergeCell ref="C1:E1"/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0" workbookViewId="0">
      <selection activeCell="L18" sqref="L18:L19"/>
    </sheetView>
  </sheetViews>
  <sheetFormatPr defaultRowHeight="15" x14ac:dyDescent="0.25"/>
  <cols>
    <col min="1" max="1" width="12.140625" bestFit="1" customWidth="1"/>
    <col min="2" max="2" width="15.7109375" bestFit="1" customWidth="1"/>
    <col min="3" max="3" width="8" bestFit="1" customWidth="1"/>
    <col min="5" max="5" width="11.5703125" bestFit="1" customWidth="1"/>
    <col min="6" max="6" width="9.28515625" bestFit="1" customWidth="1"/>
    <col min="7" max="7" width="15.28515625" bestFit="1" customWidth="1"/>
    <col min="12" max="12" width="17.42578125" bestFit="1" customWidth="1"/>
  </cols>
  <sheetData>
    <row r="1" spans="1:13" ht="15.75" thickBot="1" x14ac:dyDescent="0.3">
      <c r="A1" s="1"/>
      <c r="B1" s="2"/>
      <c r="C1" s="12" t="s">
        <v>0</v>
      </c>
      <c r="D1" s="13"/>
      <c r="E1" s="14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1" t="s">
        <v>8</v>
      </c>
      <c r="J2" s="3"/>
      <c r="K2" s="3"/>
      <c r="L2" s="3"/>
      <c r="M2" s="3"/>
    </row>
    <row r="3" spans="1:13" x14ac:dyDescent="0.25">
      <c r="A3" s="4" t="s">
        <v>10</v>
      </c>
      <c r="B3" s="3">
        <v>707</v>
      </c>
      <c r="C3" s="3">
        <f>30+30+33+26</f>
        <v>119</v>
      </c>
      <c r="D3" s="3">
        <v>19</v>
      </c>
      <c r="E3" s="3">
        <f>B3-C3-D3</f>
        <v>569</v>
      </c>
      <c r="F3" s="3">
        <v>20</v>
      </c>
      <c r="G3" s="3">
        <f>E3*F3</f>
        <v>11380</v>
      </c>
      <c r="H3" s="3"/>
      <c r="I3" s="1" t="s">
        <v>11</v>
      </c>
      <c r="J3" s="3"/>
      <c r="K3" s="3"/>
      <c r="L3" s="3"/>
      <c r="M3" s="3"/>
    </row>
    <row r="4" spans="1:13" x14ac:dyDescent="0.25">
      <c r="A4" s="4" t="s">
        <v>34</v>
      </c>
      <c r="B4" s="3">
        <v>0</v>
      </c>
      <c r="C4" s="3">
        <v>0</v>
      </c>
      <c r="D4" s="3">
        <v>0</v>
      </c>
      <c r="E4" s="3">
        <f>B4-C4-D4</f>
        <v>0</v>
      </c>
      <c r="F4" s="3">
        <v>40</v>
      </c>
      <c r="G4" s="3">
        <f>E4*F4</f>
        <v>0</v>
      </c>
      <c r="H4" s="3"/>
      <c r="I4" s="1"/>
      <c r="J4" s="3"/>
      <c r="K4" s="3"/>
      <c r="L4" s="3"/>
      <c r="M4" s="3"/>
    </row>
    <row r="5" spans="1:13" x14ac:dyDescent="0.25">
      <c r="A5" s="1" t="s">
        <v>13</v>
      </c>
      <c r="B5" s="3">
        <v>0</v>
      </c>
      <c r="C5" s="5">
        <v>0</v>
      </c>
      <c r="D5" s="5">
        <v>0</v>
      </c>
      <c r="E5" s="3">
        <f>B5-C5</f>
        <v>0</v>
      </c>
      <c r="F5" s="3">
        <v>200</v>
      </c>
      <c r="G5" s="3">
        <f>E5*F5</f>
        <v>0</v>
      </c>
      <c r="H5" s="3"/>
      <c r="I5" s="1" t="s">
        <v>14</v>
      </c>
      <c r="J5" s="3"/>
      <c r="K5" s="3"/>
      <c r="L5" s="3"/>
      <c r="M5" s="3"/>
    </row>
    <row r="6" spans="1:13" x14ac:dyDescent="0.25">
      <c r="A6" s="1"/>
      <c r="B6" s="3"/>
      <c r="C6" s="3"/>
      <c r="D6" s="3"/>
      <c r="E6" s="3"/>
      <c r="F6" s="3" t="s">
        <v>15</v>
      </c>
      <c r="G6" s="3">
        <f>G3+G4</f>
        <v>11380</v>
      </c>
      <c r="H6" s="3"/>
      <c r="I6" s="1" t="s">
        <v>15</v>
      </c>
      <c r="J6" s="3"/>
      <c r="K6" s="3"/>
      <c r="L6" s="3">
        <f>8000+1000+2000+700+340+180+64</f>
        <v>12284</v>
      </c>
      <c r="M6" s="3"/>
    </row>
    <row r="7" spans="1:13" x14ac:dyDescent="0.25">
      <c r="A7" s="1"/>
      <c r="B7" s="3"/>
      <c r="C7" s="3"/>
      <c r="D7" s="3"/>
      <c r="E7" s="3"/>
      <c r="F7" s="3" t="s">
        <v>16</v>
      </c>
      <c r="G7" s="3">
        <v>12285</v>
      </c>
      <c r="H7" s="3"/>
      <c r="I7" s="1" t="s">
        <v>17</v>
      </c>
      <c r="J7" s="3"/>
      <c r="K7" s="3"/>
      <c r="L7" s="3"/>
      <c r="M7" s="3"/>
    </row>
    <row r="8" spans="1:13" ht="15.75" thickBot="1" x14ac:dyDescent="0.3">
      <c r="A8" s="1"/>
      <c r="B8" s="3"/>
      <c r="C8" s="3"/>
      <c r="D8" s="3"/>
      <c r="E8" s="3"/>
      <c r="F8" s="3"/>
      <c r="G8" s="10">
        <f>G6-G7</f>
        <v>-905</v>
      </c>
      <c r="H8" s="3"/>
      <c r="I8" s="1" t="s">
        <v>18</v>
      </c>
      <c r="K8" s="3"/>
      <c r="L8" s="3"/>
      <c r="M8" s="7"/>
    </row>
    <row r="9" spans="1:13" ht="15.75" thickTop="1" x14ac:dyDescent="0.25">
      <c r="A9" s="1"/>
      <c r="B9" s="3"/>
      <c r="C9" s="3"/>
      <c r="D9" s="3"/>
      <c r="E9" s="3"/>
      <c r="F9" s="3" t="s">
        <v>19</v>
      </c>
      <c r="G9" s="3">
        <v>0</v>
      </c>
      <c r="H9" s="3"/>
      <c r="I9" s="1" t="s">
        <v>13</v>
      </c>
      <c r="K9" s="3"/>
      <c r="L9" s="3"/>
      <c r="M9" s="7"/>
    </row>
    <row r="10" spans="1:13" x14ac:dyDescent="0.25">
      <c r="A10" s="1"/>
      <c r="B10" s="3"/>
      <c r="C10" s="3"/>
      <c r="D10" s="3"/>
      <c r="E10" s="3"/>
      <c r="F10" s="3" t="s">
        <v>20</v>
      </c>
      <c r="G10" s="3">
        <v>0</v>
      </c>
      <c r="H10" s="3"/>
      <c r="I10" s="1"/>
      <c r="K10" s="3"/>
      <c r="L10" s="3"/>
      <c r="M10" s="7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8">
        <v>0.1</v>
      </c>
      <c r="K11" s="3"/>
      <c r="L11" s="3"/>
      <c r="M11" s="7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1" t="s">
        <v>21</v>
      </c>
      <c r="K12" s="3"/>
      <c r="L12" s="3"/>
      <c r="M12" s="7"/>
    </row>
    <row r="13" spans="1:13" ht="15.75" thickBot="1" x14ac:dyDescent="0.3">
      <c r="A13" s="1"/>
      <c r="B13" s="3"/>
      <c r="C13" s="3"/>
      <c r="D13" s="3"/>
      <c r="E13" s="3"/>
      <c r="F13" s="3"/>
      <c r="G13" s="3"/>
      <c r="H13" s="3"/>
      <c r="I13" s="1"/>
      <c r="J13" s="3"/>
      <c r="K13" s="3"/>
      <c r="L13" s="3"/>
      <c r="M13" s="7"/>
    </row>
    <row r="14" spans="1:13" ht="15.75" thickBot="1" x14ac:dyDescent="0.3">
      <c r="A14" s="1"/>
      <c r="B14" s="2"/>
      <c r="C14" s="12" t="s">
        <v>23</v>
      </c>
      <c r="D14" s="13"/>
      <c r="E14" s="14"/>
      <c r="F14" s="3"/>
      <c r="G14" s="3"/>
      <c r="H14" s="3"/>
      <c r="I14" s="1"/>
      <c r="J14" s="3"/>
      <c r="K14" s="3"/>
      <c r="L14" s="3"/>
      <c r="M14" s="3"/>
    </row>
    <row r="15" spans="1:13" x14ac:dyDescent="0.25">
      <c r="A15" s="1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/>
      <c r="I15" s="1" t="s">
        <v>8</v>
      </c>
      <c r="J15" s="3"/>
      <c r="K15" s="3"/>
      <c r="L15" s="3"/>
      <c r="M15" s="3"/>
    </row>
    <row r="16" spans="1:13" x14ac:dyDescent="0.25">
      <c r="A16" s="4" t="s">
        <v>10</v>
      </c>
      <c r="B16" s="3">
        <f>24+25+26</f>
        <v>75</v>
      </c>
      <c r="C16" s="3">
        <f>15+21+23</f>
        <v>59</v>
      </c>
      <c r="D16" s="3">
        <v>0</v>
      </c>
      <c r="E16" s="3">
        <f>B16-C16-D16</f>
        <v>16</v>
      </c>
      <c r="F16" s="3">
        <v>20</v>
      </c>
      <c r="G16" s="3">
        <f>E16*F16</f>
        <v>320</v>
      </c>
      <c r="H16" s="3"/>
      <c r="I16" s="1" t="s">
        <v>24</v>
      </c>
      <c r="J16" s="3"/>
      <c r="K16" s="3"/>
      <c r="L16" s="3"/>
      <c r="M16" s="3"/>
    </row>
    <row r="17" spans="1:14" x14ac:dyDescent="0.25">
      <c r="A17" s="4" t="s">
        <v>36</v>
      </c>
      <c r="B17" s="3">
        <f>15+21+23</f>
        <v>59</v>
      </c>
      <c r="C17" s="3">
        <v>51</v>
      </c>
      <c r="D17" s="3">
        <v>0</v>
      </c>
      <c r="E17" s="3">
        <f>B17-C17-D17</f>
        <v>8</v>
      </c>
      <c r="F17" s="3">
        <v>10</v>
      </c>
      <c r="G17" s="3">
        <f t="shared" ref="G17:G24" si="0">E17*F17</f>
        <v>80</v>
      </c>
      <c r="H17" s="3"/>
      <c r="I17" s="1"/>
      <c r="J17" s="3"/>
      <c r="K17" s="3"/>
      <c r="L17" s="3"/>
      <c r="M17" s="3"/>
    </row>
    <row r="18" spans="1:14" x14ac:dyDescent="0.25">
      <c r="A18" s="4" t="s">
        <v>35</v>
      </c>
      <c r="B18" s="3">
        <f>21+23</f>
        <v>44</v>
      </c>
      <c r="C18" s="3">
        <v>21</v>
      </c>
      <c r="D18" s="3">
        <v>0</v>
      </c>
      <c r="E18" s="3">
        <f>B18-C18-D18</f>
        <v>23</v>
      </c>
      <c r="F18" s="3">
        <v>40</v>
      </c>
      <c r="G18" s="3">
        <f t="shared" si="0"/>
        <v>920</v>
      </c>
      <c r="H18" s="3"/>
      <c r="I18" s="1"/>
      <c r="J18" s="3"/>
      <c r="K18" s="3"/>
      <c r="L18" s="3" t="s">
        <v>43</v>
      </c>
      <c r="M18" s="3"/>
    </row>
    <row r="19" spans="1:14" x14ac:dyDescent="0.25">
      <c r="A19" s="4" t="s">
        <v>40</v>
      </c>
      <c r="B19" s="3">
        <v>21</v>
      </c>
      <c r="C19" s="3">
        <v>0.5</v>
      </c>
      <c r="D19" s="3">
        <v>0</v>
      </c>
      <c r="E19" s="3">
        <f>B19-C19-D19</f>
        <v>20.5</v>
      </c>
      <c r="F19" s="3">
        <v>25</v>
      </c>
      <c r="G19" s="3">
        <f t="shared" si="0"/>
        <v>512.5</v>
      </c>
      <c r="H19" s="3"/>
      <c r="I19" s="1"/>
      <c r="J19" s="3"/>
      <c r="K19" s="3"/>
      <c r="L19" s="3">
        <v>310</v>
      </c>
      <c r="M19" s="3"/>
    </row>
    <row r="20" spans="1:14" x14ac:dyDescent="0.25">
      <c r="A20" s="1" t="s">
        <v>32</v>
      </c>
      <c r="B20" s="3">
        <v>0</v>
      </c>
      <c r="C20" s="7">
        <v>0</v>
      </c>
      <c r="D20" s="7">
        <v>0</v>
      </c>
      <c r="E20" s="3">
        <f>B20-C20-D20</f>
        <v>0</v>
      </c>
      <c r="F20" s="3">
        <v>40</v>
      </c>
      <c r="G20" s="3">
        <f t="shared" si="0"/>
        <v>0</v>
      </c>
      <c r="H20" s="3"/>
      <c r="I20" s="1" t="s">
        <v>26</v>
      </c>
      <c r="J20" s="3"/>
      <c r="K20" s="3"/>
      <c r="L20" s="3"/>
      <c r="M20" s="3"/>
    </row>
    <row r="21" spans="1:14" x14ac:dyDescent="0.25">
      <c r="A21" s="1" t="s">
        <v>27</v>
      </c>
      <c r="B21" s="3">
        <v>0</v>
      </c>
      <c r="C21" s="7">
        <v>0</v>
      </c>
      <c r="D21" s="7">
        <v>0</v>
      </c>
      <c r="E21" s="3">
        <f t="shared" ref="E21:E24" si="1">B21-C21-D21</f>
        <v>0</v>
      </c>
      <c r="F21" s="3">
        <v>20</v>
      </c>
      <c r="G21" s="3">
        <f t="shared" si="0"/>
        <v>0</v>
      </c>
      <c r="H21" s="3"/>
      <c r="I21" s="1" t="s">
        <v>15</v>
      </c>
      <c r="J21" s="3"/>
      <c r="K21" s="3"/>
      <c r="L21" s="3"/>
      <c r="M21" s="3"/>
    </row>
    <row r="22" spans="1:14" x14ac:dyDescent="0.25">
      <c r="A22" s="1" t="s">
        <v>29</v>
      </c>
      <c r="B22" s="3">
        <v>0</v>
      </c>
      <c r="C22" s="5">
        <v>0</v>
      </c>
      <c r="D22" s="5">
        <v>0</v>
      </c>
      <c r="E22" s="3">
        <f t="shared" si="1"/>
        <v>0</v>
      </c>
      <c r="F22" s="3">
        <v>10</v>
      </c>
      <c r="G22" s="3">
        <f t="shared" si="0"/>
        <v>0</v>
      </c>
      <c r="H22" s="3"/>
      <c r="I22" s="1"/>
      <c r="J22" s="3"/>
      <c r="K22" s="3"/>
      <c r="L22" s="3"/>
      <c r="M22" s="3"/>
    </row>
    <row r="23" spans="1:14" x14ac:dyDescent="0.25">
      <c r="A23" s="1" t="s">
        <v>13</v>
      </c>
      <c r="B23" s="3">
        <v>20</v>
      </c>
      <c r="C23" s="5">
        <v>0</v>
      </c>
      <c r="D23" s="5">
        <v>0</v>
      </c>
      <c r="E23" s="3">
        <f t="shared" si="1"/>
        <v>20</v>
      </c>
      <c r="F23" s="3">
        <v>200</v>
      </c>
      <c r="G23" s="3">
        <f t="shared" si="0"/>
        <v>4000</v>
      </c>
      <c r="H23" s="3"/>
      <c r="I23" s="1"/>
      <c r="J23" s="3"/>
      <c r="K23" s="3"/>
      <c r="L23" s="3"/>
      <c r="M23" s="3"/>
    </row>
    <row r="24" spans="1:14" x14ac:dyDescent="0.25">
      <c r="A24" s="1" t="s">
        <v>38</v>
      </c>
      <c r="B24" s="3">
        <v>15</v>
      </c>
      <c r="C24" s="5">
        <v>6</v>
      </c>
      <c r="D24" s="5">
        <v>0</v>
      </c>
      <c r="E24" s="3">
        <f t="shared" si="1"/>
        <v>9</v>
      </c>
      <c r="F24" s="3">
        <v>160</v>
      </c>
      <c r="G24" s="3">
        <f t="shared" si="0"/>
        <v>1440</v>
      </c>
      <c r="H24" s="3"/>
      <c r="I24" s="1"/>
      <c r="J24" s="3"/>
      <c r="K24" s="3"/>
      <c r="L24" s="3" t="s">
        <v>39</v>
      </c>
      <c r="M24" s="3"/>
    </row>
    <row r="25" spans="1:14" x14ac:dyDescent="0.25">
      <c r="A25" s="1"/>
      <c r="B25" s="3"/>
      <c r="C25" s="3"/>
      <c r="D25" s="3"/>
      <c r="E25" s="3"/>
      <c r="F25" s="3"/>
      <c r="G25" s="3">
        <f>SUM(G16:G24)</f>
        <v>7272.5</v>
      </c>
      <c r="H25" s="3"/>
      <c r="I25" s="1" t="s">
        <v>13</v>
      </c>
      <c r="J25" s="3"/>
      <c r="K25" s="3"/>
      <c r="L25" s="3">
        <v>200</v>
      </c>
      <c r="M25" s="3">
        <v>1500</v>
      </c>
      <c r="N25">
        <v>480</v>
      </c>
    </row>
    <row r="26" spans="1:14" ht="15.75" thickBot="1" x14ac:dyDescent="0.3">
      <c r="A26" s="1"/>
      <c r="B26" s="3"/>
      <c r="C26" s="3"/>
      <c r="D26" s="3"/>
      <c r="E26" s="3"/>
      <c r="F26" s="3" t="s">
        <v>16</v>
      </c>
      <c r="G26" s="10">
        <f>5214+1500+200</f>
        <v>6914</v>
      </c>
      <c r="H26" s="3"/>
      <c r="I26" s="1"/>
      <c r="J26" s="3"/>
      <c r="K26" s="3"/>
      <c r="L26" s="3"/>
      <c r="M26" s="3"/>
    </row>
    <row r="27" spans="1:14" ht="15.75" thickTop="1" x14ac:dyDescent="0.25">
      <c r="A27" s="1"/>
      <c r="B27" s="3"/>
      <c r="C27" s="3"/>
      <c r="D27" s="3"/>
      <c r="E27" s="3"/>
      <c r="F27" s="3"/>
      <c r="G27" s="3">
        <f>G26-G25</f>
        <v>-358.5</v>
      </c>
      <c r="H27" s="3"/>
      <c r="I27" s="8">
        <v>0.1</v>
      </c>
      <c r="J27" s="3"/>
      <c r="K27" s="3"/>
      <c r="L27" s="3"/>
      <c r="M27" s="3"/>
    </row>
    <row r="28" spans="1:14" x14ac:dyDescent="0.25">
      <c r="A28" s="1"/>
      <c r="B28" s="3"/>
      <c r="C28" s="3"/>
      <c r="D28" s="3"/>
      <c r="E28" s="3">
        <v>30</v>
      </c>
      <c r="F28" s="3"/>
      <c r="G28" s="3"/>
      <c r="H28" s="3"/>
      <c r="I28" s="1" t="s">
        <v>21</v>
      </c>
      <c r="J28" s="3"/>
      <c r="K28" s="3"/>
      <c r="L28" s="3"/>
      <c r="M28" s="3"/>
    </row>
    <row r="29" spans="1:14" x14ac:dyDescent="0.25">
      <c r="E29">
        <v>30</v>
      </c>
      <c r="H29" s="3"/>
      <c r="I29" s="3"/>
      <c r="J29" s="3"/>
      <c r="K29" s="3"/>
      <c r="L29" s="3"/>
      <c r="M29" s="3"/>
    </row>
    <row r="30" spans="1:14" x14ac:dyDescent="0.25">
      <c r="E30">
        <f>5*20</f>
        <v>100</v>
      </c>
      <c r="H30" s="3"/>
      <c r="I30" s="3"/>
      <c r="J30" s="3"/>
      <c r="K30" s="3"/>
      <c r="L30" s="3"/>
      <c r="M30" s="3"/>
    </row>
    <row r="31" spans="1:14" x14ac:dyDescent="0.25">
      <c r="E31">
        <f>20*10</f>
        <v>200</v>
      </c>
      <c r="G31">
        <v>360</v>
      </c>
      <c r="H31" s="3"/>
      <c r="I31" s="3"/>
      <c r="J31" s="3"/>
      <c r="K31" s="3"/>
      <c r="L31" s="3"/>
      <c r="M31" s="3"/>
    </row>
    <row r="32" spans="1:14" x14ac:dyDescent="0.25">
      <c r="E32">
        <f>SUM(E28:E31)</f>
        <v>360</v>
      </c>
      <c r="G32">
        <v>200</v>
      </c>
    </row>
    <row r="33" spans="7:7" x14ac:dyDescent="0.25">
      <c r="G33">
        <f>G31+G32</f>
        <v>560</v>
      </c>
    </row>
    <row r="34" spans="7:7" x14ac:dyDescent="0.25">
      <c r="G34">
        <f>G26+G33</f>
        <v>7474</v>
      </c>
    </row>
    <row r="35" spans="7:7" x14ac:dyDescent="0.25">
      <c r="G35">
        <f>G25-G34</f>
        <v>-201.5</v>
      </c>
    </row>
  </sheetData>
  <mergeCells count="2">
    <mergeCell ref="C1:E1"/>
    <mergeCell ref="C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J31" sqref="J31"/>
    </sheetView>
  </sheetViews>
  <sheetFormatPr defaultRowHeight="15" x14ac:dyDescent="0.25"/>
  <cols>
    <col min="1" max="1" width="12.140625" bestFit="1" customWidth="1"/>
    <col min="2" max="2" width="15.7109375" bestFit="1" customWidth="1"/>
    <col min="3" max="3" width="8" bestFit="1" customWidth="1"/>
    <col min="5" max="5" width="11.5703125" bestFit="1" customWidth="1"/>
    <col min="6" max="6" width="9.28515625" bestFit="1" customWidth="1"/>
    <col min="7" max="7" width="15.28515625" bestFit="1" customWidth="1"/>
    <col min="11" max="11" width="12.28515625" bestFit="1" customWidth="1"/>
    <col min="12" max="12" width="17.42578125" bestFit="1" customWidth="1"/>
  </cols>
  <sheetData>
    <row r="1" spans="1:13" ht="15.75" thickBot="1" x14ac:dyDescent="0.3">
      <c r="A1" s="1"/>
      <c r="B1" s="2"/>
      <c r="C1" s="12" t="s">
        <v>0</v>
      </c>
      <c r="D1" s="13"/>
      <c r="E1" s="14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1" t="s">
        <v>8</v>
      </c>
      <c r="J2" s="3"/>
      <c r="K2" s="3"/>
      <c r="L2" s="3"/>
      <c r="M2" s="3"/>
    </row>
    <row r="3" spans="1:13" x14ac:dyDescent="0.25">
      <c r="A3" s="4" t="s">
        <v>10</v>
      </c>
      <c r="B3" s="3">
        <v>333</v>
      </c>
      <c r="C3" s="3">
        <v>0</v>
      </c>
      <c r="D3" s="3">
        <v>26</v>
      </c>
      <c r="E3" s="3">
        <f>B3-C3-D3</f>
        <v>307</v>
      </c>
      <c r="F3" s="3">
        <v>20</v>
      </c>
      <c r="G3" s="3">
        <f>E3*F3</f>
        <v>6140</v>
      </c>
      <c r="H3" s="3"/>
      <c r="I3" s="1" t="s">
        <v>11</v>
      </c>
      <c r="J3" s="3"/>
      <c r="K3" s="3"/>
      <c r="L3" s="3"/>
      <c r="M3" s="3"/>
    </row>
    <row r="4" spans="1:13" x14ac:dyDescent="0.25">
      <c r="A4" s="4" t="s">
        <v>34</v>
      </c>
      <c r="B4" s="3">
        <v>0</v>
      </c>
      <c r="C4" s="3">
        <v>0</v>
      </c>
      <c r="D4" s="3">
        <v>0</v>
      </c>
      <c r="E4" s="3">
        <f>B4-C4-D4</f>
        <v>0</v>
      </c>
      <c r="F4" s="3">
        <v>40</v>
      </c>
      <c r="G4" s="3">
        <f>E4*F4</f>
        <v>0</v>
      </c>
      <c r="H4" s="3"/>
      <c r="I4" s="1"/>
      <c r="J4" s="3"/>
      <c r="K4" s="3"/>
      <c r="L4" s="3"/>
      <c r="M4" s="3"/>
    </row>
    <row r="5" spans="1:13" x14ac:dyDescent="0.25">
      <c r="A5" s="1" t="s">
        <v>13</v>
      </c>
      <c r="B5" s="3">
        <v>0</v>
      </c>
      <c r="C5" s="5">
        <v>0</v>
      </c>
      <c r="D5" s="5">
        <v>0</v>
      </c>
      <c r="E5" s="3">
        <f>B5-C5</f>
        <v>0</v>
      </c>
      <c r="F5" s="3">
        <v>200</v>
      </c>
      <c r="G5" s="3">
        <f>E5*F5</f>
        <v>0</v>
      </c>
      <c r="H5" s="3"/>
      <c r="I5" s="1" t="s">
        <v>14</v>
      </c>
      <c r="J5" s="3"/>
      <c r="K5" s="3"/>
      <c r="L5" s="3"/>
      <c r="M5" s="3"/>
    </row>
    <row r="6" spans="1:13" x14ac:dyDescent="0.25">
      <c r="A6" s="1"/>
      <c r="B6" s="3"/>
      <c r="C6" s="3"/>
      <c r="D6" s="3"/>
      <c r="E6" s="3"/>
      <c r="F6" s="3" t="s">
        <v>15</v>
      </c>
      <c r="G6" s="3">
        <f>G3+G4</f>
        <v>6140</v>
      </c>
      <c r="H6" s="3"/>
      <c r="I6" s="1" t="s">
        <v>15</v>
      </c>
      <c r="J6" s="3"/>
      <c r="K6" s="3"/>
      <c r="L6" s="3">
        <f>8000+1000+2000+700+340+180+64</f>
        <v>12284</v>
      </c>
      <c r="M6" s="3"/>
    </row>
    <row r="7" spans="1:13" x14ac:dyDescent="0.25">
      <c r="A7" s="1"/>
      <c r="B7" s="3"/>
      <c r="C7" s="3"/>
      <c r="D7" s="3"/>
      <c r="E7" s="3"/>
      <c r="F7" s="3" t="s">
        <v>16</v>
      </c>
      <c r="G7" s="3">
        <f>6170+72+200</f>
        <v>6442</v>
      </c>
      <c r="H7" s="3"/>
      <c r="I7" s="1" t="s">
        <v>17</v>
      </c>
      <c r="J7" s="3"/>
      <c r="K7" s="3"/>
      <c r="L7" s="3"/>
      <c r="M7" s="3"/>
    </row>
    <row r="8" spans="1:13" ht="15.75" thickBot="1" x14ac:dyDescent="0.3">
      <c r="A8" s="1"/>
      <c r="B8" s="3"/>
      <c r="C8" s="3"/>
      <c r="D8" s="3"/>
      <c r="E8" s="3"/>
      <c r="F8" s="3"/>
      <c r="G8" s="10">
        <f>G6-G7</f>
        <v>-302</v>
      </c>
      <c r="H8" s="3"/>
      <c r="I8" s="1" t="s">
        <v>18</v>
      </c>
      <c r="K8" s="3"/>
      <c r="L8" s="3"/>
      <c r="M8" s="7"/>
    </row>
    <row r="9" spans="1:13" ht="15.75" thickTop="1" x14ac:dyDescent="0.25">
      <c r="A9" s="1"/>
      <c r="B9" s="3"/>
      <c r="C9" s="3"/>
      <c r="D9" s="3"/>
      <c r="E9" s="3"/>
      <c r="F9" s="3" t="s">
        <v>19</v>
      </c>
      <c r="G9" s="3">
        <v>0</v>
      </c>
      <c r="H9" s="3"/>
      <c r="I9" s="1" t="s">
        <v>13</v>
      </c>
      <c r="K9" s="3"/>
      <c r="L9" s="3"/>
      <c r="M9" s="7"/>
    </row>
    <row r="10" spans="1:13" x14ac:dyDescent="0.25">
      <c r="A10" s="1"/>
      <c r="B10" s="3"/>
      <c r="C10" s="3"/>
      <c r="D10" s="3"/>
      <c r="E10" s="3"/>
      <c r="F10" s="3" t="s">
        <v>20</v>
      </c>
      <c r="G10" s="3">
        <v>0</v>
      </c>
      <c r="H10" s="3"/>
      <c r="I10" s="1"/>
      <c r="K10" s="3"/>
      <c r="L10" s="3"/>
      <c r="M10" s="7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8">
        <v>0.1</v>
      </c>
      <c r="K11" s="3"/>
      <c r="L11" s="3"/>
      <c r="M11" s="7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1" t="s">
        <v>21</v>
      </c>
      <c r="K12" s="3"/>
      <c r="L12" s="3"/>
      <c r="M12" s="7"/>
    </row>
    <row r="13" spans="1:13" ht="15.75" thickBot="1" x14ac:dyDescent="0.3">
      <c r="A13" s="1"/>
      <c r="B13" s="3"/>
      <c r="C13" s="3"/>
      <c r="D13" s="3"/>
      <c r="E13" s="3"/>
      <c r="F13" s="3"/>
      <c r="G13" s="3"/>
      <c r="H13" s="3"/>
      <c r="I13" s="1"/>
      <c r="J13" s="3"/>
      <c r="K13" s="3"/>
      <c r="L13" s="3"/>
      <c r="M13" s="7"/>
    </row>
    <row r="14" spans="1:13" ht="15.75" thickBot="1" x14ac:dyDescent="0.3">
      <c r="A14" s="1"/>
      <c r="B14" s="2"/>
      <c r="C14" s="12" t="s">
        <v>23</v>
      </c>
      <c r="D14" s="13"/>
      <c r="E14" s="14"/>
      <c r="F14" s="3"/>
      <c r="G14" s="3"/>
      <c r="H14" s="3"/>
      <c r="I14" s="1"/>
      <c r="J14" s="3"/>
      <c r="K14" s="3">
        <f>25+34+33+32+36+32</f>
        <v>192</v>
      </c>
      <c r="L14" s="3"/>
      <c r="M14" s="3"/>
    </row>
    <row r="15" spans="1:13" x14ac:dyDescent="0.25">
      <c r="A15" s="1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/>
      <c r="I15" s="1" t="s">
        <v>8</v>
      </c>
      <c r="J15" s="3"/>
      <c r="K15" s="3"/>
      <c r="L15" s="3"/>
      <c r="M15" s="3"/>
    </row>
    <row r="16" spans="1:13" x14ac:dyDescent="0.25">
      <c r="A16" s="4" t="s">
        <v>10</v>
      </c>
      <c r="B16" s="3">
        <f>105+25+34+33+32+36+32+147</f>
        <v>444</v>
      </c>
      <c r="C16" s="3">
        <f>27+23+16+23+34+12</f>
        <v>135</v>
      </c>
      <c r="D16" s="3">
        <v>0</v>
      </c>
      <c r="E16" s="3">
        <f>B16-C16-D16</f>
        <v>309</v>
      </c>
      <c r="F16" s="3">
        <v>10</v>
      </c>
      <c r="G16" s="3">
        <f>E16*F16</f>
        <v>3090</v>
      </c>
      <c r="H16" s="3"/>
      <c r="I16" s="1" t="s">
        <v>24</v>
      </c>
      <c r="J16" s="3"/>
      <c r="K16" s="3"/>
      <c r="L16" s="3"/>
      <c r="M16" s="3"/>
    </row>
    <row r="17" spans="1:15" x14ac:dyDescent="0.25">
      <c r="A17" s="4" t="s">
        <v>35</v>
      </c>
      <c r="B17" s="3">
        <v>22</v>
      </c>
      <c r="C17" s="3">
        <v>0</v>
      </c>
      <c r="D17" s="3">
        <v>12</v>
      </c>
      <c r="E17" s="3">
        <f>B17-C17-D17</f>
        <v>10</v>
      </c>
      <c r="F17" s="3">
        <v>25</v>
      </c>
      <c r="G17" s="3">
        <f t="shared" ref="G17:G22" si="0">E17*F17</f>
        <v>250</v>
      </c>
      <c r="H17" s="3"/>
      <c r="I17" s="1"/>
      <c r="J17" s="3"/>
      <c r="K17" s="3"/>
      <c r="L17" s="3" t="s">
        <v>43</v>
      </c>
      <c r="M17" s="3"/>
      <c r="O17">
        <f>5058+63</f>
        <v>5121</v>
      </c>
    </row>
    <row r="18" spans="1:15" x14ac:dyDescent="0.25">
      <c r="A18" s="1" t="s">
        <v>32</v>
      </c>
      <c r="B18" s="3">
        <v>0</v>
      </c>
      <c r="C18" s="7">
        <v>0</v>
      </c>
      <c r="D18" s="7">
        <v>0</v>
      </c>
      <c r="E18" s="3">
        <f>B18-C18-D18</f>
        <v>0</v>
      </c>
      <c r="F18" s="3">
        <v>40</v>
      </c>
      <c r="G18" s="3">
        <f t="shared" si="0"/>
        <v>0</v>
      </c>
      <c r="H18" s="3"/>
      <c r="I18" s="1" t="s">
        <v>26</v>
      </c>
      <c r="J18" s="3"/>
      <c r="K18" s="3"/>
      <c r="L18" s="3">
        <f>'04-06-2021  '!L19+'05-06-2021'!E21</f>
        <v>318</v>
      </c>
      <c r="M18" s="3"/>
    </row>
    <row r="19" spans="1:15" x14ac:dyDescent="0.25">
      <c r="A19" s="1" t="s">
        <v>27</v>
      </c>
      <c r="B19" s="3">
        <v>21</v>
      </c>
      <c r="C19" s="7">
        <v>11</v>
      </c>
      <c r="D19" s="7">
        <v>0</v>
      </c>
      <c r="E19" s="3">
        <f t="shared" ref="E19:E22" si="1">B19-C19-D19</f>
        <v>10</v>
      </c>
      <c r="F19" s="3">
        <v>20</v>
      </c>
      <c r="G19" s="3">
        <f t="shared" si="0"/>
        <v>200</v>
      </c>
      <c r="H19" s="3"/>
      <c r="I19" s="1" t="s">
        <v>15</v>
      </c>
      <c r="J19" s="3"/>
      <c r="K19" s="3"/>
      <c r="L19" s="3"/>
      <c r="M19" s="3"/>
    </row>
    <row r="20" spans="1:15" x14ac:dyDescent="0.25">
      <c r="A20" s="1" t="s">
        <v>29</v>
      </c>
      <c r="B20" s="3">
        <v>0</v>
      </c>
      <c r="C20" s="5">
        <v>0</v>
      </c>
      <c r="D20" s="5">
        <v>0</v>
      </c>
      <c r="E20" s="3">
        <f t="shared" si="1"/>
        <v>0</v>
      </c>
      <c r="F20" s="3">
        <v>10</v>
      </c>
      <c r="G20" s="3">
        <f t="shared" si="0"/>
        <v>0</v>
      </c>
      <c r="H20" s="3"/>
      <c r="I20" s="1"/>
      <c r="J20" s="3"/>
      <c r="K20" s="3"/>
      <c r="L20" s="3"/>
      <c r="M20" s="3"/>
    </row>
    <row r="21" spans="1:15" x14ac:dyDescent="0.25">
      <c r="A21" s="1" t="s">
        <v>13</v>
      </c>
      <c r="B21" s="3">
        <v>10</v>
      </c>
      <c r="C21" s="5">
        <v>2</v>
      </c>
      <c r="D21" s="5">
        <v>0</v>
      </c>
      <c r="E21" s="3">
        <f t="shared" si="1"/>
        <v>8</v>
      </c>
      <c r="F21" s="3">
        <v>200</v>
      </c>
      <c r="G21" s="3">
        <f t="shared" si="0"/>
        <v>1600</v>
      </c>
      <c r="H21" s="3"/>
      <c r="I21" s="1"/>
      <c r="J21" s="3"/>
      <c r="K21" s="3"/>
      <c r="L21" s="3"/>
      <c r="M21" s="3"/>
    </row>
    <row r="22" spans="1:15" x14ac:dyDescent="0.25">
      <c r="A22" s="1" t="s">
        <v>38</v>
      </c>
      <c r="B22" s="3">
        <v>6</v>
      </c>
      <c r="C22" s="5">
        <v>1.5</v>
      </c>
      <c r="D22" s="5">
        <v>0</v>
      </c>
      <c r="E22" s="3">
        <f t="shared" si="1"/>
        <v>4.5</v>
      </c>
      <c r="F22" s="3">
        <v>160</v>
      </c>
      <c r="G22" s="3">
        <f t="shared" si="0"/>
        <v>720</v>
      </c>
      <c r="H22" s="3"/>
      <c r="I22" s="1"/>
      <c r="J22" s="3"/>
      <c r="K22" s="3"/>
      <c r="L22" s="3" t="s">
        <v>39</v>
      </c>
      <c r="M22" s="3"/>
    </row>
    <row r="23" spans="1:15" x14ac:dyDescent="0.25">
      <c r="A23" s="1"/>
      <c r="B23" s="3"/>
      <c r="C23" s="3"/>
      <c r="D23" s="3"/>
      <c r="E23" s="3"/>
      <c r="F23" s="3"/>
      <c r="G23" s="3">
        <f>SUM(G16:G22)</f>
        <v>5860</v>
      </c>
      <c r="H23" s="3"/>
      <c r="I23" s="1" t="s">
        <v>13</v>
      </c>
      <c r="J23" s="3"/>
      <c r="K23" s="3"/>
      <c r="L23" s="3">
        <v>200</v>
      </c>
      <c r="M23" s="3">
        <v>1500</v>
      </c>
      <c r="N23">
        <v>480</v>
      </c>
    </row>
    <row r="24" spans="1:15" ht="15.75" thickBot="1" x14ac:dyDescent="0.3">
      <c r="A24" s="1"/>
      <c r="B24" s="3"/>
      <c r="C24" s="3"/>
      <c r="D24" s="3"/>
      <c r="E24" s="3"/>
      <c r="F24" s="3" t="s">
        <v>16</v>
      </c>
      <c r="G24" s="10">
        <v>5421</v>
      </c>
      <c r="H24" s="3"/>
      <c r="I24" s="1"/>
      <c r="J24" s="3"/>
      <c r="K24" s="3"/>
      <c r="L24" s="3"/>
      <c r="M24" s="3"/>
    </row>
    <row r="25" spans="1:15" ht="15.75" thickTop="1" x14ac:dyDescent="0.25">
      <c r="A25" s="1"/>
      <c r="B25" s="3"/>
      <c r="C25" s="3"/>
      <c r="D25" s="3"/>
      <c r="E25" s="3"/>
      <c r="F25" s="3"/>
      <c r="G25" s="3">
        <f>G24-G23</f>
        <v>-439</v>
      </c>
      <c r="H25" s="3"/>
      <c r="I25" s="8">
        <v>0.1</v>
      </c>
      <c r="J25" s="3"/>
      <c r="K25" s="3"/>
      <c r="L25" s="3"/>
      <c r="M25" s="3"/>
    </row>
    <row r="26" spans="1:15" x14ac:dyDescent="0.25">
      <c r="A26" s="1"/>
      <c r="B26" s="3"/>
      <c r="C26" s="3"/>
      <c r="D26" s="3"/>
      <c r="E26" s="3"/>
      <c r="F26" s="3" t="s">
        <v>41</v>
      </c>
      <c r="G26" s="3">
        <v>300</v>
      </c>
      <c r="H26" s="3"/>
      <c r="I26" s="1" t="s">
        <v>21</v>
      </c>
      <c r="J26" s="3"/>
      <c r="K26" s="3" t="s">
        <v>44</v>
      </c>
      <c r="L26" s="3">
        <f>2000+1400+500+350+240+420+153+300</f>
        <v>5363</v>
      </c>
      <c r="M26" s="3"/>
    </row>
    <row r="27" spans="1:15" x14ac:dyDescent="0.25">
      <c r="G27" s="11">
        <f>G25+G26</f>
        <v>-139</v>
      </c>
      <c r="H27" s="3"/>
      <c r="I27" s="3"/>
      <c r="J27" s="3"/>
      <c r="K27" s="3">
        <v>58</v>
      </c>
      <c r="L27" s="3">
        <f>G24-L26</f>
        <v>58</v>
      </c>
      <c r="M27" s="3"/>
    </row>
    <row r="28" spans="1:15" x14ac:dyDescent="0.25">
      <c r="H28" s="3"/>
      <c r="I28" s="3"/>
      <c r="J28" s="3"/>
      <c r="K28" s="3"/>
      <c r="L28" s="3"/>
      <c r="M28" s="3"/>
    </row>
    <row r="29" spans="1:15" x14ac:dyDescent="0.25">
      <c r="H29" s="3"/>
      <c r="I29" s="3"/>
      <c r="J29" s="3"/>
      <c r="K29" s="3"/>
      <c r="L29" s="3"/>
      <c r="M29" s="3"/>
    </row>
  </sheetData>
  <mergeCells count="2">
    <mergeCell ref="C1:E1"/>
    <mergeCell ref="C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L15" sqref="L15"/>
    </sheetView>
  </sheetViews>
  <sheetFormatPr defaultRowHeight="15" x14ac:dyDescent="0.25"/>
  <cols>
    <col min="1" max="1" width="12.140625" bestFit="1" customWidth="1"/>
    <col min="2" max="2" width="15.7109375" bestFit="1" customWidth="1"/>
    <col min="3" max="3" width="8" bestFit="1" customWidth="1"/>
    <col min="5" max="5" width="11.5703125" bestFit="1" customWidth="1"/>
    <col min="6" max="6" width="9.28515625" bestFit="1" customWidth="1"/>
    <col min="7" max="7" width="15.28515625" bestFit="1" customWidth="1"/>
    <col min="11" max="11" width="12.28515625" bestFit="1" customWidth="1"/>
    <col min="12" max="12" width="17.42578125" bestFit="1" customWidth="1"/>
  </cols>
  <sheetData>
    <row r="1" spans="1:16" ht="15.75" thickBot="1" x14ac:dyDescent="0.3">
      <c r="A1" s="1"/>
      <c r="B1" s="2"/>
      <c r="C1" s="12" t="s">
        <v>0</v>
      </c>
      <c r="D1" s="13"/>
      <c r="E1" s="14"/>
      <c r="F1" s="3"/>
      <c r="G1" s="3"/>
      <c r="H1" s="3"/>
      <c r="I1" s="3"/>
      <c r="J1" s="3"/>
      <c r="K1" s="3"/>
      <c r="L1" s="3"/>
      <c r="M1" s="3"/>
    </row>
    <row r="2" spans="1:16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1" t="s">
        <v>8</v>
      </c>
      <c r="J2" s="3"/>
      <c r="K2" s="3"/>
      <c r="L2" s="3"/>
      <c r="M2" s="3"/>
    </row>
    <row r="3" spans="1:16" x14ac:dyDescent="0.25">
      <c r="A3" s="4" t="s">
        <v>10</v>
      </c>
      <c r="B3" s="3">
        <v>0</v>
      </c>
      <c r="C3" s="3">
        <v>0</v>
      </c>
      <c r="D3" s="3">
        <v>26</v>
      </c>
      <c r="E3" s="3">
        <f>B3-C3-D3</f>
        <v>-26</v>
      </c>
      <c r="F3" s="3">
        <v>20</v>
      </c>
      <c r="G3" s="3">
        <f>E3*F3</f>
        <v>-520</v>
      </c>
      <c r="H3" s="3"/>
      <c r="I3" s="1" t="s">
        <v>11</v>
      </c>
      <c r="J3" s="3"/>
      <c r="K3" s="3"/>
      <c r="L3" s="3"/>
      <c r="M3" s="3"/>
    </row>
    <row r="4" spans="1:16" x14ac:dyDescent="0.25">
      <c r="A4" s="4" t="s">
        <v>34</v>
      </c>
      <c r="B4" s="3">
        <v>0</v>
      </c>
      <c r="C4" s="3">
        <v>0</v>
      </c>
      <c r="D4" s="3">
        <v>0</v>
      </c>
      <c r="E4" s="3">
        <f>B4-C4-D4</f>
        <v>0</v>
      </c>
      <c r="F4" s="3">
        <v>40</v>
      </c>
      <c r="G4" s="3">
        <f>E4*F4</f>
        <v>0</v>
      </c>
      <c r="H4" s="3"/>
      <c r="I4" s="1"/>
      <c r="J4" s="3"/>
      <c r="K4" s="3"/>
      <c r="L4" s="3"/>
      <c r="M4" s="3"/>
    </row>
    <row r="5" spans="1:16" x14ac:dyDescent="0.25">
      <c r="A5" s="1" t="s">
        <v>13</v>
      </c>
      <c r="B5" s="3">
        <v>0</v>
      </c>
      <c r="C5" s="5">
        <v>0</v>
      </c>
      <c r="D5" s="5">
        <v>0</v>
      </c>
      <c r="E5" s="3">
        <f>B5-C5</f>
        <v>0</v>
      </c>
      <c r="F5" s="3">
        <v>200</v>
      </c>
      <c r="G5" s="3">
        <f>E5*F5</f>
        <v>0</v>
      </c>
      <c r="H5" s="3"/>
      <c r="I5" s="1" t="s">
        <v>14</v>
      </c>
      <c r="J5" s="3"/>
      <c r="K5" s="3"/>
      <c r="L5" s="3"/>
      <c r="M5" s="3"/>
    </row>
    <row r="6" spans="1:16" x14ac:dyDescent="0.25">
      <c r="A6" s="1"/>
      <c r="B6" s="3"/>
      <c r="C6" s="3"/>
      <c r="D6" s="3"/>
      <c r="E6" s="3"/>
      <c r="F6" s="3" t="s">
        <v>15</v>
      </c>
      <c r="G6" s="3">
        <f>G3+G4</f>
        <v>-520</v>
      </c>
      <c r="H6" s="3"/>
      <c r="I6" s="1" t="s">
        <v>15</v>
      </c>
      <c r="J6" s="3"/>
      <c r="K6" s="3"/>
      <c r="L6" s="3">
        <f>8000+1000+2000+700+340+180+64</f>
        <v>12284</v>
      </c>
      <c r="M6" s="3"/>
    </row>
    <row r="7" spans="1:16" x14ac:dyDescent="0.25">
      <c r="A7" s="1"/>
      <c r="B7" s="3"/>
      <c r="C7" s="3"/>
      <c r="D7" s="3"/>
      <c r="E7" s="3"/>
      <c r="F7" s="3" t="s">
        <v>16</v>
      </c>
      <c r="G7" s="3">
        <f>6170+72+200</f>
        <v>6442</v>
      </c>
      <c r="H7" s="3"/>
      <c r="I7" s="1" t="s">
        <v>17</v>
      </c>
      <c r="J7" s="3"/>
      <c r="K7" s="3"/>
      <c r="L7" s="3"/>
      <c r="M7" s="3"/>
    </row>
    <row r="8" spans="1:16" ht="15.75" thickBot="1" x14ac:dyDescent="0.3">
      <c r="A8" s="1"/>
      <c r="B8" s="3"/>
      <c r="C8" s="3"/>
      <c r="D8" s="3"/>
      <c r="E8" s="3"/>
      <c r="F8" s="3"/>
      <c r="G8" s="10">
        <f>G6-G7</f>
        <v>-6962</v>
      </c>
      <c r="H8" s="3"/>
      <c r="I8" s="1" t="s">
        <v>18</v>
      </c>
      <c r="K8" s="3"/>
      <c r="L8" s="3"/>
      <c r="M8" s="7"/>
    </row>
    <row r="9" spans="1:16" ht="15.75" thickTop="1" x14ac:dyDescent="0.25">
      <c r="A9" s="1"/>
      <c r="B9" s="3"/>
      <c r="C9" s="3"/>
      <c r="D9" s="3"/>
      <c r="E9" s="3"/>
      <c r="F9" s="3" t="s">
        <v>19</v>
      </c>
      <c r="G9" s="3">
        <v>0</v>
      </c>
      <c r="H9" s="3"/>
      <c r="I9" s="1" t="s">
        <v>13</v>
      </c>
      <c r="K9" s="3"/>
      <c r="L9" s="3"/>
      <c r="M9" s="7"/>
    </row>
    <row r="10" spans="1:16" x14ac:dyDescent="0.25">
      <c r="A10" s="1"/>
      <c r="B10" s="3"/>
      <c r="C10" s="3"/>
      <c r="D10" s="3"/>
      <c r="E10" s="3"/>
      <c r="F10" s="3" t="s">
        <v>20</v>
      </c>
      <c r="G10" s="3">
        <v>0</v>
      </c>
      <c r="H10" s="3"/>
      <c r="I10" s="1"/>
      <c r="K10" s="3"/>
      <c r="L10" s="3"/>
      <c r="M10" s="7"/>
    </row>
    <row r="11" spans="1:16" x14ac:dyDescent="0.25">
      <c r="A11" s="1"/>
      <c r="B11" s="3"/>
      <c r="C11" s="3"/>
      <c r="D11" s="3"/>
      <c r="E11" s="3"/>
      <c r="F11" s="3"/>
      <c r="G11" s="3"/>
      <c r="H11" s="3"/>
      <c r="I11" s="8">
        <v>0.1</v>
      </c>
      <c r="K11" s="3"/>
      <c r="L11" s="3" t="s">
        <v>49</v>
      </c>
      <c r="M11" s="7"/>
    </row>
    <row r="12" spans="1:16" x14ac:dyDescent="0.25">
      <c r="A12" s="1"/>
      <c r="B12" s="3"/>
      <c r="C12" s="3"/>
      <c r="D12" s="3"/>
      <c r="E12" s="3"/>
      <c r="F12" s="3"/>
      <c r="G12" s="3"/>
      <c r="H12" s="3"/>
      <c r="I12" s="1" t="s">
        <v>21</v>
      </c>
      <c r="K12" s="3"/>
      <c r="L12" s="3">
        <f>'04-06-2021  '!E24+'05-06-2021'!E22+'06-06-2021'!E22</f>
        <v>14.5</v>
      </c>
      <c r="M12" s="7"/>
      <c r="N12">
        <v>325</v>
      </c>
      <c r="O12">
        <v>170</v>
      </c>
      <c r="P12">
        <f>N12*O12</f>
        <v>55250</v>
      </c>
    </row>
    <row r="13" spans="1:16" ht="15.75" thickBot="1" x14ac:dyDescent="0.3">
      <c r="A13" s="1"/>
      <c r="B13" s="3"/>
      <c r="C13" s="3"/>
      <c r="D13" s="3"/>
      <c r="E13" s="3"/>
      <c r="F13" s="3"/>
      <c r="G13" s="3"/>
      <c r="H13" s="3"/>
      <c r="I13" s="1"/>
      <c r="J13" s="3"/>
      <c r="K13" s="3"/>
      <c r="L13" s="3">
        <f>L12*120</f>
        <v>1740</v>
      </c>
      <c r="M13" s="7"/>
      <c r="P13">
        <f>P12-12000</f>
        <v>43250</v>
      </c>
    </row>
    <row r="14" spans="1:16" ht="15.75" thickBot="1" x14ac:dyDescent="0.3">
      <c r="A14" s="1"/>
      <c r="B14" s="2"/>
      <c r="C14" s="12" t="s">
        <v>23</v>
      </c>
      <c r="D14" s="13"/>
      <c r="E14" s="14"/>
      <c r="F14" s="3"/>
      <c r="G14" s="3"/>
      <c r="H14" s="3"/>
      <c r="I14" s="1"/>
      <c r="J14" s="3"/>
      <c r="K14" s="3">
        <f>25+34+33+32+36+32</f>
        <v>192</v>
      </c>
      <c r="L14" s="3">
        <f>P13+L13</f>
        <v>44990</v>
      </c>
      <c r="M14" s="3"/>
    </row>
    <row r="15" spans="1:16" x14ac:dyDescent="0.25">
      <c r="A15" s="1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/>
      <c r="I15" s="1" t="s">
        <v>8</v>
      </c>
      <c r="J15" s="3"/>
      <c r="K15" s="3"/>
      <c r="L15" s="3"/>
      <c r="M15" s="3"/>
    </row>
    <row r="16" spans="1:16" x14ac:dyDescent="0.25">
      <c r="A16" s="4" t="s">
        <v>10</v>
      </c>
      <c r="B16" s="3">
        <v>172</v>
      </c>
      <c r="C16" s="3">
        <f>32+30+25</f>
        <v>87</v>
      </c>
      <c r="D16" s="3">
        <v>6</v>
      </c>
      <c r="E16" s="3">
        <f>B16-C16-D16</f>
        <v>79</v>
      </c>
      <c r="F16" s="3">
        <v>20</v>
      </c>
      <c r="G16" s="3">
        <f>E16*F16</f>
        <v>1580</v>
      </c>
      <c r="H16" s="3"/>
      <c r="I16" s="1" t="s">
        <v>24</v>
      </c>
      <c r="J16" s="3"/>
      <c r="K16" s="3"/>
      <c r="L16" s="3"/>
      <c r="M16" s="3"/>
    </row>
    <row r="17" spans="1:15" x14ac:dyDescent="0.25">
      <c r="A17" s="4" t="s">
        <v>35</v>
      </c>
      <c r="B17" s="3">
        <v>0</v>
      </c>
      <c r="C17" s="3">
        <v>0</v>
      </c>
      <c r="D17" s="3">
        <v>0</v>
      </c>
      <c r="E17" s="3">
        <f>B17-C17-D17</f>
        <v>0</v>
      </c>
      <c r="F17" s="3">
        <v>25</v>
      </c>
      <c r="G17" s="3">
        <f t="shared" ref="G17:G22" si="0">E17*F17</f>
        <v>0</v>
      </c>
      <c r="H17" s="3"/>
      <c r="I17" s="1"/>
      <c r="J17" s="3"/>
      <c r="K17" s="3"/>
      <c r="L17" s="3" t="s">
        <v>43</v>
      </c>
      <c r="M17" s="3"/>
      <c r="O17">
        <f>5058+63</f>
        <v>5121</v>
      </c>
    </row>
    <row r="18" spans="1:15" x14ac:dyDescent="0.25">
      <c r="A18" s="1" t="s">
        <v>32</v>
      </c>
      <c r="B18" s="3">
        <v>0</v>
      </c>
      <c r="C18" s="7">
        <v>0</v>
      </c>
      <c r="D18" s="7">
        <v>0</v>
      </c>
      <c r="E18" s="3">
        <f>B18-C18-D18</f>
        <v>0</v>
      </c>
      <c r="F18" s="3">
        <v>40</v>
      </c>
      <c r="G18" s="3">
        <f t="shared" si="0"/>
        <v>0</v>
      </c>
      <c r="H18" s="3"/>
      <c r="I18" s="1" t="s">
        <v>26</v>
      </c>
      <c r="J18" s="3"/>
      <c r="K18" s="3"/>
      <c r="L18" s="3">
        <f>'04-06-2021  '!L19+'06-06-2021'!E21</f>
        <v>318</v>
      </c>
      <c r="M18" s="3"/>
    </row>
    <row r="19" spans="1:15" x14ac:dyDescent="0.25">
      <c r="A19" s="1" t="s">
        <v>27</v>
      </c>
      <c r="B19" s="3">
        <v>0</v>
      </c>
      <c r="C19" s="7">
        <v>0</v>
      </c>
      <c r="D19" s="7">
        <v>0</v>
      </c>
      <c r="E19" s="3">
        <f t="shared" ref="E19:E22" si="1">B19-C19-D19</f>
        <v>0</v>
      </c>
      <c r="F19" s="3">
        <v>20</v>
      </c>
      <c r="G19" s="3">
        <f t="shared" si="0"/>
        <v>0</v>
      </c>
      <c r="H19" s="3"/>
      <c r="I19" s="1" t="s">
        <v>15</v>
      </c>
      <c r="J19" s="3"/>
      <c r="K19" s="3"/>
      <c r="L19" s="3">
        <f>L18+4</f>
        <v>322</v>
      </c>
      <c r="M19" s="3"/>
    </row>
    <row r="20" spans="1:15" x14ac:dyDescent="0.25">
      <c r="A20" s="1" t="s">
        <v>29</v>
      </c>
      <c r="B20" s="3">
        <v>0</v>
      </c>
      <c r="C20" s="5">
        <v>0</v>
      </c>
      <c r="D20" s="5">
        <v>0</v>
      </c>
      <c r="E20" s="3">
        <f t="shared" si="1"/>
        <v>0</v>
      </c>
      <c r="F20" s="3">
        <v>10</v>
      </c>
      <c r="G20" s="3">
        <f t="shared" si="0"/>
        <v>0</v>
      </c>
      <c r="H20" s="3"/>
      <c r="I20" s="1"/>
      <c r="J20" s="3"/>
      <c r="K20" s="3"/>
      <c r="L20" s="3"/>
      <c r="M20" s="3"/>
    </row>
    <row r="21" spans="1:15" x14ac:dyDescent="0.25">
      <c r="A21" s="1" t="s">
        <v>13</v>
      </c>
      <c r="B21" s="3">
        <v>12</v>
      </c>
      <c r="C21" s="5">
        <v>4</v>
      </c>
      <c r="D21" s="5">
        <v>0</v>
      </c>
      <c r="E21" s="3">
        <f t="shared" si="1"/>
        <v>8</v>
      </c>
      <c r="F21" s="3">
        <v>200</v>
      </c>
      <c r="G21" s="3">
        <f t="shared" si="0"/>
        <v>1600</v>
      </c>
      <c r="H21" s="3"/>
      <c r="I21" s="1"/>
      <c r="J21" s="3"/>
      <c r="K21" s="3"/>
      <c r="L21" s="3"/>
      <c r="M21" s="3"/>
    </row>
    <row r="22" spans="1:15" x14ac:dyDescent="0.25">
      <c r="A22" s="1" t="s">
        <v>38</v>
      </c>
      <c r="B22" s="3">
        <v>1.5</v>
      </c>
      <c r="C22" s="5">
        <v>0.5</v>
      </c>
      <c r="D22" s="5">
        <v>0</v>
      </c>
      <c r="E22" s="3">
        <f t="shared" si="1"/>
        <v>1</v>
      </c>
      <c r="F22" s="3">
        <v>160</v>
      </c>
      <c r="G22" s="3">
        <f t="shared" si="0"/>
        <v>160</v>
      </c>
      <c r="H22" s="3"/>
      <c r="I22" s="1"/>
      <c r="J22" s="3"/>
      <c r="K22" s="3">
        <f>10*15+20*4+200*3+100*5+50*2+500*3+30</f>
        <v>2960</v>
      </c>
      <c r="L22" s="3" t="s">
        <v>39</v>
      </c>
      <c r="M22" s="3"/>
    </row>
    <row r="23" spans="1:15" x14ac:dyDescent="0.25">
      <c r="A23" s="1"/>
      <c r="B23" s="3"/>
      <c r="C23" s="3"/>
      <c r="D23" s="3"/>
      <c r="E23" s="3"/>
      <c r="F23" s="3"/>
      <c r="G23" s="3">
        <f>SUM(G16:G22)</f>
        <v>3340</v>
      </c>
      <c r="H23" s="3"/>
      <c r="I23" s="1" t="s">
        <v>13</v>
      </c>
      <c r="J23" s="3"/>
      <c r="K23" s="3"/>
      <c r="L23" s="3">
        <v>200</v>
      </c>
      <c r="M23" s="3">
        <v>1500</v>
      </c>
      <c r="N23">
        <v>480</v>
      </c>
    </row>
    <row r="24" spans="1:15" ht="15.75" thickBot="1" x14ac:dyDescent="0.3">
      <c r="A24" s="1"/>
      <c r="B24" s="3"/>
      <c r="C24" s="3"/>
      <c r="D24" s="3"/>
      <c r="E24" s="3"/>
      <c r="F24" s="3" t="s">
        <v>16</v>
      </c>
      <c r="G24" s="10">
        <v>2960</v>
      </c>
      <c r="H24" s="3"/>
      <c r="I24" s="1"/>
      <c r="J24" s="3"/>
      <c r="K24" s="3"/>
      <c r="L24" s="3"/>
      <c r="M24" s="3"/>
    </row>
    <row r="25" spans="1:15" ht="15.75" thickTop="1" x14ac:dyDescent="0.25">
      <c r="A25" s="1"/>
      <c r="B25" s="3" t="s">
        <v>45</v>
      </c>
      <c r="C25" s="3"/>
      <c r="D25" s="3" t="s">
        <v>48</v>
      </c>
      <c r="E25" s="3"/>
      <c r="F25" s="3"/>
      <c r="G25" s="3">
        <f>G24-G23</f>
        <v>-380</v>
      </c>
      <c r="H25" s="3"/>
      <c r="I25" s="8">
        <v>0.1</v>
      </c>
      <c r="J25" s="3"/>
      <c r="K25" s="3"/>
      <c r="L25" s="3"/>
      <c r="M25" s="3"/>
    </row>
    <row r="26" spans="1:15" x14ac:dyDescent="0.25">
      <c r="A26" s="1"/>
      <c r="B26" s="3" t="s">
        <v>46</v>
      </c>
      <c r="C26" s="3">
        <v>3000</v>
      </c>
      <c r="D26" s="3">
        <v>0</v>
      </c>
      <c r="E26" s="3"/>
      <c r="H26" s="3"/>
      <c r="I26" s="1" t="s">
        <v>21</v>
      </c>
      <c r="J26" s="3"/>
      <c r="K26" s="3" t="s">
        <v>44</v>
      </c>
      <c r="L26" s="3">
        <f>2000+1400+500+350+240+420+153+300</f>
        <v>5363</v>
      </c>
      <c r="M26" s="3"/>
    </row>
    <row r="27" spans="1:15" x14ac:dyDescent="0.25">
      <c r="B27" t="s">
        <v>47</v>
      </c>
      <c r="C27">
        <v>1000</v>
      </c>
      <c r="D27">
        <v>2000</v>
      </c>
      <c r="H27" s="3"/>
      <c r="I27" s="3"/>
      <c r="J27" s="3"/>
      <c r="K27" s="3">
        <v>58</v>
      </c>
      <c r="L27" s="3">
        <f>G24-L26</f>
        <v>-2403</v>
      </c>
      <c r="M27" s="3"/>
    </row>
    <row r="28" spans="1:15" x14ac:dyDescent="0.25">
      <c r="H28" s="3"/>
      <c r="I28" s="3"/>
      <c r="J28" s="3"/>
      <c r="K28" s="3"/>
      <c r="L28" s="3"/>
      <c r="M28" s="3"/>
    </row>
    <row r="29" spans="1:15" x14ac:dyDescent="0.25">
      <c r="H29" s="3"/>
      <c r="I29" s="3"/>
      <c r="J29" s="3"/>
      <c r="K29" s="3"/>
      <c r="L29" s="3"/>
      <c r="M29" s="3"/>
    </row>
  </sheetData>
  <mergeCells count="2">
    <mergeCell ref="C1:E1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01-06-2021</vt:lpstr>
      <vt:lpstr>02-06-2021</vt:lpstr>
      <vt:lpstr>03-06-2021 </vt:lpstr>
      <vt:lpstr>04-06-2021  </vt:lpstr>
      <vt:lpstr>05-06-2021</vt:lpstr>
      <vt:lpstr>06-06-2021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2021-06-01T14:39:17Z</dcterms:created>
  <dcterms:modified xsi:type="dcterms:W3CDTF">2021-06-13T08:16:17Z</dcterms:modified>
</cp:coreProperties>
</file>