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ANANA\SALES LOCAL\"/>
    </mc:Choice>
  </mc:AlternateContent>
  <bookViews>
    <workbookView xWindow="0" yWindow="0" windowWidth="24000" windowHeight="9735" activeTab="5"/>
  </bookViews>
  <sheets>
    <sheet name="24-05-2021" sheetId="4" r:id="rId1"/>
    <sheet name="25-05-2021" sheetId="5" r:id="rId2"/>
    <sheet name="27-05-2021" sheetId="6" r:id="rId3"/>
    <sheet name="28-05-2021" sheetId="7" r:id="rId4"/>
    <sheet name="29-05-2021" sheetId="1" r:id="rId5"/>
    <sheet name="31-05-2021" sheetId="2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" i="2" l="1"/>
  <c r="C15" i="1" l="1"/>
  <c r="E3" i="7"/>
  <c r="G3" i="7" s="1"/>
  <c r="G24" i="7"/>
  <c r="E20" i="7"/>
  <c r="G20" i="7" s="1"/>
  <c r="E19" i="7"/>
  <c r="G19" i="7" s="1"/>
  <c r="K18" i="7"/>
  <c r="E18" i="7"/>
  <c r="G18" i="7" s="1"/>
  <c r="G17" i="7"/>
  <c r="G16" i="7"/>
  <c r="M19" i="7" s="1"/>
  <c r="M21" i="7" s="1"/>
  <c r="M23" i="7" s="1"/>
  <c r="D15" i="7"/>
  <c r="E15" i="7"/>
  <c r="G15" i="7" s="1"/>
  <c r="E4" i="7"/>
  <c r="G4" i="7" s="1"/>
  <c r="G21" i="6"/>
  <c r="C24" i="6"/>
  <c r="C23" i="6"/>
  <c r="B16" i="6"/>
  <c r="C3" i="6"/>
  <c r="B3" i="6"/>
  <c r="G24" i="6"/>
  <c r="E20" i="6"/>
  <c r="G20" i="6" s="1"/>
  <c r="E19" i="6"/>
  <c r="G19" i="6" s="1"/>
  <c r="K18" i="6"/>
  <c r="E18" i="6"/>
  <c r="G18" i="6" s="1"/>
  <c r="G17" i="6"/>
  <c r="M19" i="6"/>
  <c r="M21" i="6" s="1"/>
  <c r="M23" i="6" s="1"/>
  <c r="E16" i="6"/>
  <c r="G16" i="6" s="1"/>
  <c r="E5" i="6"/>
  <c r="G5" i="6" s="1"/>
  <c r="E4" i="6"/>
  <c r="G4" i="6" s="1"/>
  <c r="E4" i="5"/>
  <c r="G4" i="5" s="1"/>
  <c r="B3" i="5"/>
  <c r="G25" i="5"/>
  <c r="E21" i="5"/>
  <c r="G21" i="5" s="1"/>
  <c r="M20" i="5"/>
  <c r="M22" i="5" s="1"/>
  <c r="M24" i="5" s="1"/>
  <c r="G20" i="5"/>
  <c r="E20" i="5"/>
  <c r="K19" i="5"/>
  <c r="E19" i="5"/>
  <c r="G19" i="5" s="1"/>
  <c r="G18" i="5"/>
  <c r="G17" i="5"/>
  <c r="E16" i="5"/>
  <c r="G16" i="5" s="1"/>
  <c r="D16" i="5"/>
  <c r="G9" i="5"/>
  <c r="E5" i="5"/>
  <c r="G5" i="5" s="1"/>
  <c r="E3" i="5"/>
  <c r="G3" i="5" s="1"/>
  <c r="G6" i="5" s="1"/>
  <c r="G8" i="5" s="1"/>
  <c r="G10" i="5" s="1"/>
  <c r="E4" i="4"/>
  <c r="G4" i="4" s="1"/>
  <c r="B3" i="4"/>
  <c r="E3" i="4" s="1"/>
  <c r="G3" i="4" s="1"/>
  <c r="G6" i="4" s="1"/>
  <c r="G8" i="4" s="1"/>
  <c r="E20" i="4"/>
  <c r="G20" i="4" s="1"/>
  <c r="G19" i="4"/>
  <c r="E18" i="4"/>
  <c r="G18" i="4" s="1"/>
  <c r="G17" i="4"/>
  <c r="G16" i="4"/>
  <c r="N12" i="4"/>
  <c r="G5" i="4"/>
  <c r="E5" i="4"/>
  <c r="G26" i="2"/>
  <c r="G5" i="7" l="1"/>
  <c r="G7" i="7" s="1"/>
  <c r="G21" i="7"/>
  <c r="G23" i="7" s="1"/>
  <c r="G26" i="7" s="1"/>
  <c r="G23" i="6"/>
  <c r="G26" i="6" s="1"/>
  <c r="E3" i="6"/>
  <c r="G3" i="6" s="1"/>
  <c r="G6" i="6" s="1"/>
  <c r="G8" i="6" s="1"/>
  <c r="G22" i="5"/>
  <c r="G24" i="5" s="1"/>
  <c r="G27" i="5" s="1"/>
  <c r="G21" i="4"/>
  <c r="G23" i="4" s="1"/>
  <c r="K18" i="2"/>
  <c r="G24" i="2"/>
  <c r="E3" i="2"/>
  <c r="G3" i="2" s="1"/>
  <c r="G8" i="2"/>
  <c r="G17" i="2"/>
  <c r="G16" i="2"/>
  <c r="E18" i="2"/>
  <c r="E19" i="2"/>
  <c r="E20" i="2"/>
  <c r="G20" i="2" s="1"/>
  <c r="D15" i="2"/>
  <c r="B15" i="2"/>
  <c r="E15" i="2" l="1"/>
  <c r="M19" i="2"/>
  <c r="M21" i="2" s="1"/>
  <c r="M23" i="2" s="1"/>
  <c r="G19" i="2"/>
  <c r="G18" i="2"/>
  <c r="E4" i="2"/>
  <c r="G4" i="2" s="1"/>
  <c r="G5" i="2" s="1"/>
  <c r="G7" i="2" s="1"/>
  <c r="G9" i="2" s="1"/>
  <c r="G21" i="2" l="1"/>
  <c r="G23" i="2" s="1"/>
  <c r="G15" i="2"/>
  <c r="M11" i="1"/>
  <c r="D15" i="1"/>
  <c r="F15" i="1" s="1"/>
  <c r="D16" i="1"/>
  <c r="F16" i="1" s="1"/>
  <c r="D17" i="1"/>
  <c r="F17" i="1" s="1"/>
  <c r="D18" i="1"/>
  <c r="F18" i="1" s="1"/>
  <c r="D19" i="1"/>
  <c r="F19" i="1" s="1"/>
  <c r="F20" i="1" l="1"/>
  <c r="F22" i="1" s="1"/>
  <c r="D4" i="1" l="1"/>
  <c r="D3" i="1"/>
  <c r="F3" i="1" s="1"/>
  <c r="F4" i="1" l="1"/>
  <c r="F5" i="1" s="1"/>
  <c r="F7" i="1" s="1"/>
</calcChain>
</file>

<file path=xl/sharedStrings.xml><?xml version="1.0" encoding="utf-8"?>
<sst xmlns="http://schemas.openxmlformats.org/spreadsheetml/2006/main" count="306" uniqueCount="41">
  <si>
    <t>ITEM</t>
  </si>
  <si>
    <t>RK</t>
  </si>
  <si>
    <t>LOADED WEIGHT</t>
  </si>
  <si>
    <t>RETURN</t>
  </si>
  <si>
    <t>RP</t>
  </si>
  <si>
    <t>PO</t>
  </si>
  <si>
    <t>SB</t>
  </si>
  <si>
    <t>CHIPS</t>
  </si>
  <si>
    <t>TOTAL SOLD</t>
  </si>
  <si>
    <t>PRICE/KG</t>
  </si>
  <si>
    <t>TOTAL AMOUNT</t>
  </si>
  <si>
    <t>GIVEN</t>
  </si>
  <si>
    <t>OMNI</t>
  </si>
  <si>
    <t>BENIL</t>
  </si>
  <si>
    <t>HIS FRIEND</t>
  </si>
  <si>
    <t>TIPPER</t>
  </si>
  <si>
    <t>TOTAL</t>
  </si>
  <si>
    <t>DRIVER</t>
  </si>
  <si>
    <t>DIESEL</t>
  </si>
  <si>
    <t>THINESH</t>
  </si>
  <si>
    <t>VIMEL</t>
  </si>
  <si>
    <t>SHOTAGE</t>
  </si>
  <si>
    <t>PROFIT</t>
  </si>
  <si>
    <t>TTOTAL</t>
  </si>
  <si>
    <t>RK PROFIT</t>
  </si>
  <si>
    <t>RK PFT</t>
  </si>
  <si>
    <t>PETROL</t>
  </si>
  <si>
    <t xml:space="preserve">TASAMA BAGAM </t>
  </si>
  <si>
    <t>SIMEON</t>
  </si>
  <si>
    <t>Waste</t>
  </si>
  <si>
    <t>RP 2nd</t>
  </si>
  <si>
    <t>RP 3rd</t>
  </si>
  <si>
    <t>EXPENCE</t>
  </si>
  <si>
    <t>Extra</t>
  </si>
  <si>
    <t>Expence</t>
  </si>
  <si>
    <t>Weight shot</t>
  </si>
  <si>
    <t>RK pf</t>
  </si>
  <si>
    <t>POLICE</t>
  </si>
  <si>
    <t>Shortage</t>
  </si>
  <si>
    <t>YB</t>
  </si>
  <si>
    <t>Simeon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</si>
</sst>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3">
    <xf numFmtId="0" fontId="0" fillId="0" borderId="0" xfId="0"/>
    <xf numFmtId="16" fontId="0" fillId="0" borderId="0" xfId="0" applyNumberFormat="1"/>
    <xf numFmtId="0" fontId="0" fillId="0" borderId="0" xfId="0" applyBorder="1"/>
    <xf numFmtId="0" fontId="0" fillId="0" borderId="0" xfId="0" applyFill="1" applyBorder="1"/>
    <xf numFmtId="0" fontId="1" fillId="2" borderId="1" xfId="1" applyBorder="1"/>
    <xf numFmtId="9" fontId="0" fillId="0" borderId="0" xfId="0" applyNumberFormat="1"/>
    <xf numFmtId="0" fontId="2" fillId="3" borderId="0" xfId="2"/>
    <xf numFmtId="0" fontId="1" fillId="2" borderId="0" xfId="1"/>
    <xf numFmtId="0" fontId="3" fillId="4" borderId="0" xfId="3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2" fillId="3" borderId="0" xfId="2" applyAlignment="1">
      <alignment horizontal="center"/>
    </xf>
    <xf numFmtId="0" fontId="0" fillId="0" borderId="0" xfId="0" applyBorder="1" applyAlignment="1">
      <alignment horizontal="center"/>
    </xf>
    <xf numFmtId="0" fontId="3" fillId="4" borderId="0" xfId="3" applyAlignment="1">
      <alignment horizontal="center"/>
    </xf>
    <xf numFmtId="0" fontId="0" fillId="0" borderId="0" xfId="0" applyAlignment="1">
      <alignment horizontal="left"/>
    </xf>
    <xf numFmtId="16" fontId="0" fillId="0" borderId="0" xfId="0" applyNumberFormat="1" applyAlignment="1">
      <alignment horizontal="left"/>
    </xf>
    <xf numFmtId="0" fontId="2" fillId="3" borderId="1" xfId="2" applyBorder="1" applyAlignment="1">
      <alignment horizontal="center"/>
    </xf>
    <xf numFmtId="9" fontId="0" fillId="0" borderId="0" xfId="0" applyNumberFormat="1" applyAlignment="1">
      <alignment horizontal="left"/>
    </xf>
    <xf numFmtId="0" fontId="1" fillId="2" borderId="1" xfId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4">
    <cellStyle name="Bad" xfId="1" builtinId="27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D4" sqref="D4"/>
    </sheetView>
  </sheetViews>
  <sheetFormatPr defaultRowHeight="15" x14ac:dyDescent="0.25"/>
  <cols>
    <col min="2" max="2" width="15.7109375" bestFit="1" customWidth="1"/>
    <col min="3" max="3" width="9.7109375" bestFit="1" customWidth="1"/>
    <col min="4" max="4" width="9.7109375" customWidth="1"/>
    <col min="5" max="5" width="12.5703125" bestFit="1" customWidth="1"/>
    <col min="7" max="7" width="15.28515625" bestFit="1" customWidth="1"/>
    <col min="9" max="9" width="10.7109375" bestFit="1" customWidth="1"/>
    <col min="13" max="13" width="16.28515625" bestFit="1" customWidth="1"/>
  </cols>
  <sheetData>
    <row r="1" spans="1:14" ht="15.75" thickBot="1" x14ac:dyDescent="0.3">
      <c r="B1" s="1"/>
      <c r="C1" s="20" t="s">
        <v>15</v>
      </c>
      <c r="D1" s="21"/>
      <c r="E1" s="21"/>
      <c r="F1" s="22"/>
    </row>
    <row r="2" spans="1:14" x14ac:dyDescent="0.25">
      <c r="A2" t="s">
        <v>0</v>
      </c>
      <c r="B2" t="s">
        <v>2</v>
      </c>
      <c r="C2" t="s">
        <v>3</v>
      </c>
      <c r="D2" t="s">
        <v>29</v>
      </c>
      <c r="E2" t="s">
        <v>8</v>
      </c>
      <c r="F2" t="s">
        <v>9</v>
      </c>
      <c r="G2" t="s">
        <v>10</v>
      </c>
      <c r="I2" t="s">
        <v>17</v>
      </c>
      <c r="L2" t="s">
        <v>19</v>
      </c>
    </row>
    <row r="3" spans="1:14" x14ac:dyDescent="0.25">
      <c r="A3" s="1" t="s">
        <v>1</v>
      </c>
      <c r="B3">
        <f>35+37+34+35+35+28+29+36+35+28+38+34+34+39+37+31+34</f>
        <v>579</v>
      </c>
      <c r="C3">
        <v>0</v>
      </c>
      <c r="E3">
        <f>B3-C3</f>
        <v>579</v>
      </c>
      <c r="F3">
        <v>20</v>
      </c>
      <c r="G3">
        <f>E3*F3</f>
        <v>11580</v>
      </c>
      <c r="I3" t="s">
        <v>18</v>
      </c>
      <c r="L3" t="s">
        <v>20</v>
      </c>
    </row>
    <row r="4" spans="1:14" x14ac:dyDescent="0.25">
      <c r="A4" s="1" t="s">
        <v>39</v>
      </c>
      <c r="B4">
        <v>67</v>
      </c>
      <c r="E4">
        <f>B4-C4</f>
        <v>67</v>
      </c>
      <c r="F4">
        <v>50</v>
      </c>
      <c r="G4">
        <f>E4*F4</f>
        <v>3350</v>
      </c>
    </row>
    <row r="5" spans="1:14" x14ac:dyDescent="0.25">
      <c r="A5" t="s">
        <v>7</v>
      </c>
      <c r="B5">
        <v>15.5</v>
      </c>
      <c r="C5" s="3">
        <v>1</v>
      </c>
      <c r="D5" s="3"/>
      <c r="E5">
        <f>B5-C5</f>
        <v>14.5</v>
      </c>
      <c r="F5">
        <v>200</v>
      </c>
      <c r="G5">
        <f>E5*F5</f>
        <v>2900</v>
      </c>
      <c r="I5" t="s">
        <v>21</v>
      </c>
    </row>
    <row r="6" spans="1:14" x14ac:dyDescent="0.25">
      <c r="F6" t="s">
        <v>16</v>
      </c>
      <c r="G6">
        <f>G3+G5</f>
        <v>14480</v>
      </c>
      <c r="I6" t="s">
        <v>16</v>
      </c>
      <c r="J6" s="7"/>
    </row>
    <row r="7" spans="1:14" x14ac:dyDescent="0.25">
      <c r="F7" t="s">
        <v>11</v>
      </c>
      <c r="G7">
        <v>14530</v>
      </c>
      <c r="I7" t="s">
        <v>24</v>
      </c>
    </row>
    <row r="8" spans="1:14" ht="15.75" thickBot="1" x14ac:dyDescent="0.3">
      <c r="G8" s="4">
        <f>G6-G7</f>
        <v>-50</v>
      </c>
      <c r="I8" t="s">
        <v>23</v>
      </c>
      <c r="J8" s="6"/>
      <c r="M8" s="2"/>
      <c r="N8" s="2"/>
    </row>
    <row r="9" spans="1:14" ht="15.75" thickTop="1" x14ac:dyDescent="0.25">
      <c r="I9" t="s">
        <v>7</v>
      </c>
      <c r="M9" s="2"/>
      <c r="N9" s="2"/>
    </row>
    <row r="10" spans="1:14" x14ac:dyDescent="0.25">
      <c r="M10" s="2"/>
      <c r="N10" s="2"/>
    </row>
    <row r="11" spans="1:14" x14ac:dyDescent="0.25">
      <c r="I11" s="5">
        <v>0.1</v>
      </c>
      <c r="J11" s="6"/>
      <c r="M11" s="2"/>
      <c r="N11" s="2"/>
    </row>
    <row r="12" spans="1:14" x14ac:dyDescent="0.25">
      <c r="I12" t="s">
        <v>22</v>
      </c>
      <c r="J12" s="8"/>
      <c r="M12" s="2"/>
      <c r="N12" s="2">
        <f>J11+J23</f>
        <v>0</v>
      </c>
    </row>
    <row r="13" spans="1:14" ht="15.75" thickBot="1" x14ac:dyDescent="0.3">
      <c r="M13" s="2"/>
      <c r="N13" s="2"/>
    </row>
    <row r="14" spans="1:14" ht="15.75" thickBot="1" x14ac:dyDescent="0.3">
      <c r="B14" s="1"/>
      <c r="C14" s="20" t="s">
        <v>12</v>
      </c>
      <c r="D14" s="21"/>
      <c r="E14" s="21"/>
      <c r="F14" s="22"/>
    </row>
    <row r="15" spans="1:14" x14ac:dyDescent="0.25">
      <c r="A15" t="s">
        <v>0</v>
      </c>
      <c r="B15" t="s">
        <v>2</v>
      </c>
      <c r="C15" t="s">
        <v>3</v>
      </c>
      <c r="E15" t="s">
        <v>8</v>
      </c>
      <c r="F15" t="s">
        <v>9</v>
      </c>
      <c r="G15" t="s">
        <v>10</v>
      </c>
      <c r="I15" t="s">
        <v>17</v>
      </c>
    </row>
    <row r="16" spans="1:14" x14ac:dyDescent="0.25">
      <c r="A16" s="1" t="s">
        <v>1</v>
      </c>
      <c r="B16">
        <v>0</v>
      </c>
      <c r="C16">
        <v>0</v>
      </c>
      <c r="E16">
        <v>0</v>
      </c>
      <c r="F16">
        <v>20</v>
      </c>
      <c r="G16">
        <f>E16*F16</f>
        <v>0</v>
      </c>
      <c r="I16" t="s">
        <v>26</v>
      </c>
      <c r="L16" t="s">
        <v>13</v>
      </c>
    </row>
    <row r="17" spans="1:12" x14ac:dyDescent="0.25">
      <c r="A17" t="s">
        <v>4</v>
      </c>
      <c r="B17">
        <v>0</v>
      </c>
      <c r="C17" s="2">
        <v>4</v>
      </c>
      <c r="D17" s="2"/>
      <c r="E17">
        <v>0</v>
      </c>
      <c r="F17">
        <v>30</v>
      </c>
      <c r="G17">
        <f>E17*F17</f>
        <v>0</v>
      </c>
      <c r="I17" t="s">
        <v>21</v>
      </c>
      <c r="L17" t="s">
        <v>14</v>
      </c>
    </row>
    <row r="18" spans="1:12" x14ac:dyDescent="0.25">
      <c r="A18" t="s">
        <v>5</v>
      </c>
      <c r="B18">
        <v>0</v>
      </c>
      <c r="C18" s="2">
        <v>0</v>
      </c>
      <c r="D18" s="2"/>
      <c r="E18">
        <f>B18-C18</f>
        <v>0</v>
      </c>
      <c r="F18">
        <v>20</v>
      </c>
      <c r="G18">
        <f>E18*F18</f>
        <v>0</v>
      </c>
      <c r="I18" t="s">
        <v>16</v>
      </c>
    </row>
    <row r="19" spans="1:12" x14ac:dyDescent="0.25">
      <c r="A19" t="s">
        <v>6</v>
      </c>
      <c r="B19">
        <v>0</v>
      </c>
      <c r="C19" s="3">
        <v>9</v>
      </c>
      <c r="D19" s="3"/>
      <c r="E19">
        <v>0</v>
      </c>
      <c r="F19">
        <v>10</v>
      </c>
      <c r="G19">
        <f>E19*F19</f>
        <v>0</v>
      </c>
      <c r="I19" t="s">
        <v>25</v>
      </c>
    </row>
    <row r="20" spans="1:12" x14ac:dyDescent="0.25">
      <c r="A20" t="s">
        <v>7</v>
      </c>
      <c r="B20">
        <v>0</v>
      </c>
      <c r="C20" s="3">
        <v>0</v>
      </c>
      <c r="D20" s="3"/>
      <c r="E20">
        <f>B20-C20</f>
        <v>0</v>
      </c>
      <c r="F20">
        <v>200</v>
      </c>
      <c r="G20">
        <f>E20*F20</f>
        <v>0</v>
      </c>
    </row>
    <row r="21" spans="1:12" x14ac:dyDescent="0.25">
      <c r="G21">
        <f>G16+G17+G18+G19+G20</f>
        <v>0</v>
      </c>
      <c r="I21" t="s">
        <v>7</v>
      </c>
    </row>
    <row r="22" spans="1:12" x14ac:dyDescent="0.25">
      <c r="F22" t="s">
        <v>11</v>
      </c>
      <c r="G22">
        <v>13288</v>
      </c>
    </row>
    <row r="23" spans="1:12" x14ac:dyDescent="0.25">
      <c r="G23" s="6">
        <f>G21-G22</f>
        <v>-13288</v>
      </c>
      <c r="I23" s="5">
        <v>0.1</v>
      </c>
    </row>
    <row r="24" spans="1:12" x14ac:dyDescent="0.25">
      <c r="I24" t="s">
        <v>22</v>
      </c>
    </row>
  </sheetData>
  <mergeCells count="2">
    <mergeCell ref="C1:F1"/>
    <mergeCell ref="C14:F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B22" sqref="B22"/>
    </sheetView>
  </sheetViews>
  <sheetFormatPr defaultRowHeight="15" x14ac:dyDescent="0.25"/>
  <cols>
    <col min="1" max="1" width="9.140625" style="15"/>
    <col min="2" max="2" width="15.7109375" style="9" bestFit="1" customWidth="1"/>
    <col min="3" max="3" width="9.7109375" style="9" bestFit="1" customWidth="1"/>
    <col min="4" max="4" width="9.7109375" style="9" customWidth="1"/>
    <col min="5" max="5" width="12.5703125" style="9" bestFit="1" customWidth="1"/>
    <col min="6" max="6" width="10.42578125" style="9" bestFit="1" customWidth="1"/>
    <col min="7" max="7" width="15.28515625" style="9" bestFit="1" customWidth="1"/>
    <col min="8" max="8" width="9.140625" style="9"/>
    <col min="9" max="9" width="10.7109375" style="9" bestFit="1" customWidth="1"/>
    <col min="10" max="11" width="9.140625" style="9"/>
    <col min="12" max="12" width="10.7109375" style="9" bestFit="1" customWidth="1"/>
    <col min="13" max="13" width="16.28515625" style="9" bestFit="1" customWidth="1"/>
    <col min="14" max="16384" width="9.140625" style="9"/>
  </cols>
  <sheetData>
    <row r="1" spans="1:14" ht="15.75" thickBot="1" x14ac:dyDescent="0.3">
      <c r="B1" s="10"/>
      <c r="C1" s="20" t="s">
        <v>15</v>
      </c>
      <c r="D1" s="21"/>
      <c r="E1" s="22"/>
    </row>
    <row r="2" spans="1:14" x14ac:dyDescent="0.25">
      <c r="A2" s="15" t="s">
        <v>0</v>
      </c>
      <c r="B2" s="9" t="s">
        <v>2</v>
      </c>
      <c r="C2" s="9" t="s">
        <v>3</v>
      </c>
      <c r="D2" s="9" t="s">
        <v>29</v>
      </c>
      <c r="E2" s="9" t="s">
        <v>8</v>
      </c>
      <c r="F2" s="9" t="s">
        <v>9</v>
      </c>
      <c r="G2" s="9" t="s">
        <v>10</v>
      </c>
      <c r="I2" s="15" t="s">
        <v>17</v>
      </c>
      <c r="L2" s="9" t="s">
        <v>19</v>
      </c>
    </row>
    <row r="3" spans="1:14" x14ac:dyDescent="0.25">
      <c r="A3" s="16" t="s">
        <v>1</v>
      </c>
      <c r="B3" s="9">
        <f>23+29+34+28+42+33+31+37+29+22+39+23</f>
        <v>370</v>
      </c>
      <c r="E3" s="9">
        <f>B3-C3-D3</f>
        <v>370</v>
      </c>
      <c r="F3" s="9">
        <v>20</v>
      </c>
      <c r="G3" s="9">
        <f>E3*F3</f>
        <v>7400</v>
      </c>
      <c r="I3" s="15" t="s">
        <v>18</v>
      </c>
      <c r="L3" s="9" t="s">
        <v>20</v>
      </c>
    </row>
    <row r="4" spans="1:14" x14ac:dyDescent="0.25">
      <c r="A4" s="16" t="s">
        <v>39</v>
      </c>
      <c r="B4" s="9">
        <v>36</v>
      </c>
      <c r="C4" s="9">
        <v>0</v>
      </c>
      <c r="D4" s="9">
        <v>0</v>
      </c>
      <c r="E4" s="9">
        <f>B4-C4-D4</f>
        <v>36</v>
      </c>
      <c r="F4" s="9">
        <v>50</v>
      </c>
      <c r="G4" s="9">
        <f>E4*F4</f>
        <v>1800</v>
      </c>
      <c r="I4" s="15"/>
    </row>
    <row r="5" spans="1:14" x14ac:dyDescent="0.25">
      <c r="A5" s="15" t="s">
        <v>7</v>
      </c>
      <c r="B5" s="9">
        <v>5</v>
      </c>
      <c r="C5" s="11">
        <v>0</v>
      </c>
      <c r="D5" s="11">
        <v>0</v>
      </c>
      <c r="E5" s="9">
        <f>B5-C5</f>
        <v>5</v>
      </c>
      <c r="F5" s="9">
        <v>200</v>
      </c>
      <c r="G5" s="9">
        <f>E5*F5</f>
        <v>1000</v>
      </c>
      <c r="I5" s="15" t="s">
        <v>21</v>
      </c>
    </row>
    <row r="6" spans="1:14" x14ac:dyDescent="0.25">
      <c r="F6" s="9" t="s">
        <v>16</v>
      </c>
      <c r="G6" s="9">
        <f>G3+G5</f>
        <v>8400</v>
      </c>
      <c r="I6" s="15" t="s">
        <v>16</v>
      </c>
    </row>
    <row r="7" spans="1:14" x14ac:dyDescent="0.25">
      <c r="F7" s="9" t="s">
        <v>11</v>
      </c>
      <c r="G7" s="9">
        <v>0</v>
      </c>
      <c r="I7" s="15" t="s">
        <v>24</v>
      </c>
    </row>
    <row r="8" spans="1:14" ht="15.75" thickBot="1" x14ac:dyDescent="0.3">
      <c r="G8" s="17">
        <f>G7-G6</f>
        <v>-8400</v>
      </c>
      <c r="I8" s="15" t="s">
        <v>23</v>
      </c>
      <c r="J8" s="12"/>
      <c r="M8" s="13"/>
      <c r="N8" s="13"/>
    </row>
    <row r="9" spans="1:14" ht="15.75" thickTop="1" x14ac:dyDescent="0.25">
      <c r="F9" s="9" t="s">
        <v>32</v>
      </c>
      <c r="G9" s="9">
        <f>30+200</f>
        <v>230</v>
      </c>
      <c r="I9" s="15" t="s">
        <v>7</v>
      </c>
      <c r="M9" s="13"/>
      <c r="N9" s="13"/>
    </row>
    <row r="10" spans="1:14" x14ac:dyDescent="0.25">
      <c r="F10" s="9" t="s">
        <v>33</v>
      </c>
      <c r="G10" s="9">
        <f>G8-G9</f>
        <v>-8630</v>
      </c>
      <c r="I10" s="15"/>
      <c r="M10" s="13"/>
      <c r="N10" s="13"/>
    </row>
    <row r="11" spans="1:14" x14ac:dyDescent="0.25">
      <c r="I11" s="18">
        <v>0.1</v>
      </c>
      <c r="J11" s="12"/>
      <c r="M11" s="13"/>
      <c r="N11" s="13"/>
    </row>
    <row r="12" spans="1:14" x14ac:dyDescent="0.25">
      <c r="I12" s="15" t="s">
        <v>22</v>
      </c>
      <c r="J12" s="14"/>
      <c r="M12" s="13" t="s">
        <v>27</v>
      </c>
      <c r="N12" s="13"/>
    </row>
    <row r="13" spans="1:14" ht="15.75" thickBot="1" x14ac:dyDescent="0.3">
      <c r="I13" s="15"/>
      <c r="M13" s="13"/>
      <c r="N13" s="13"/>
    </row>
    <row r="14" spans="1:14" ht="15.75" thickBot="1" x14ac:dyDescent="0.3">
      <c r="B14" s="10"/>
      <c r="C14" s="20" t="s">
        <v>12</v>
      </c>
      <c r="D14" s="21"/>
      <c r="E14" s="22"/>
      <c r="I14" s="15"/>
    </row>
    <row r="15" spans="1:14" x14ac:dyDescent="0.25">
      <c r="A15" s="15" t="s">
        <v>0</v>
      </c>
      <c r="B15" s="9" t="s">
        <v>2</v>
      </c>
      <c r="C15" s="9" t="s">
        <v>3</v>
      </c>
      <c r="D15" s="9" t="s">
        <v>29</v>
      </c>
      <c r="E15" s="9" t="s">
        <v>8</v>
      </c>
      <c r="F15" s="9" t="s">
        <v>9</v>
      </c>
      <c r="G15" s="9" t="s">
        <v>10</v>
      </c>
      <c r="I15" s="15" t="s">
        <v>17</v>
      </c>
    </row>
    <row r="16" spans="1:14" x14ac:dyDescent="0.25">
      <c r="A16" s="16" t="s">
        <v>1</v>
      </c>
      <c r="B16" s="9">
        <v>0</v>
      </c>
      <c r="C16" s="9">
        <v>0</v>
      </c>
      <c r="D16" s="9">
        <f>42+32+2+31+26+37+26+22</f>
        <v>218</v>
      </c>
      <c r="E16" s="9">
        <f>B16-C16-D16</f>
        <v>-218</v>
      </c>
      <c r="F16" s="9">
        <v>20</v>
      </c>
      <c r="G16" s="9">
        <f t="shared" ref="G16:G21" si="0">E16*F16</f>
        <v>-4360</v>
      </c>
      <c r="I16" s="15" t="s">
        <v>26</v>
      </c>
      <c r="L16" s="9" t="s">
        <v>13</v>
      </c>
    </row>
    <row r="17" spans="1:13" x14ac:dyDescent="0.25">
      <c r="A17" s="15" t="s">
        <v>30</v>
      </c>
      <c r="B17" s="9">
        <v>0</v>
      </c>
      <c r="C17" s="13">
        <v>0</v>
      </c>
      <c r="D17" s="13">
        <v>6</v>
      </c>
      <c r="E17" s="9">
        <v>35</v>
      </c>
      <c r="F17" s="9">
        <v>30</v>
      </c>
      <c r="G17" s="9">
        <f t="shared" si="0"/>
        <v>1050</v>
      </c>
      <c r="I17" s="15" t="s">
        <v>21</v>
      </c>
      <c r="L17" s="9" t="s">
        <v>14</v>
      </c>
    </row>
    <row r="18" spans="1:13" x14ac:dyDescent="0.25">
      <c r="A18" s="15" t="s">
        <v>31</v>
      </c>
      <c r="B18" s="9">
        <v>0</v>
      </c>
      <c r="C18" s="13">
        <v>0</v>
      </c>
      <c r="D18" s="13">
        <v>18</v>
      </c>
      <c r="E18" s="9">
        <v>40</v>
      </c>
      <c r="F18" s="9">
        <v>40</v>
      </c>
      <c r="G18" s="9">
        <f t="shared" si="0"/>
        <v>1600</v>
      </c>
      <c r="I18" s="15" t="s">
        <v>36</v>
      </c>
    </row>
    <row r="19" spans="1:13" x14ac:dyDescent="0.25">
      <c r="A19" s="15" t="s">
        <v>5</v>
      </c>
      <c r="B19" s="9">
        <v>0</v>
      </c>
      <c r="C19" s="13">
        <v>0</v>
      </c>
      <c r="D19" s="13">
        <v>0</v>
      </c>
      <c r="E19" s="9">
        <f t="shared" ref="E19:E21" si="1">B19-C19-D19</f>
        <v>0</v>
      </c>
      <c r="F19" s="9">
        <v>20</v>
      </c>
      <c r="G19" s="9">
        <f t="shared" si="0"/>
        <v>0</v>
      </c>
      <c r="I19" s="15" t="s">
        <v>16</v>
      </c>
      <c r="K19" s="9">
        <f>J19/2</f>
        <v>0</v>
      </c>
      <c r="M19" s="9" t="s">
        <v>28</v>
      </c>
    </row>
    <row r="20" spans="1:13" x14ac:dyDescent="0.25">
      <c r="A20" s="15" t="s">
        <v>6</v>
      </c>
      <c r="B20" s="9">
        <v>0</v>
      </c>
      <c r="C20" s="11">
        <v>0</v>
      </c>
      <c r="D20" s="11">
        <v>0</v>
      </c>
      <c r="E20" s="9">
        <f t="shared" si="1"/>
        <v>0</v>
      </c>
      <c r="F20" s="9">
        <v>10</v>
      </c>
      <c r="G20" s="9">
        <f t="shared" si="0"/>
        <v>0</v>
      </c>
      <c r="I20" s="15"/>
      <c r="M20" s="9">
        <f>G17+G18</f>
        <v>2650</v>
      </c>
    </row>
    <row r="21" spans="1:13" x14ac:dyDescent="0.25">
      <c r="A21" s="15" t="s">
        <v>7</v>
      </c>
      <c r="B21" s="9">
        <v>0</v>
      </c>
      <c r="C21" s="11">
        <v>0</v>
      </c>
      <c r="D21" s="11">
        <v>0</v>
      </c>
      <c r="E21" s="9">
        <f t="shared" si="1"/>
        <v>0</v>
      </c>
      <c r="F21" s="9">
        <v>200</v>
      </c>
      <c r="G21" s="9">
        <f t="shared" si="0"/>
        <v>0</v>
      </c>
      <c r="I21" s="15"/>
      <c r="L21" s="9" t="s">
        <v>34</v>
      </c>
      <c r="M21" s="9">
        <v>900</v>
      </c>
    </row>
    <row r="22" spans="1:13" x14ac:dyDescent="0.25">
      <c r="B22" s="9">
        <v>0</v>
      </c>
      <c r="G22" s="9">
        <f>G16+G17+G18+G20+G19+G21</f>
        <v>-1710</v>
      </c>
      <c r="I22" s="15" t="s">
        <v>7</v>
      </c>
      <c r="M22" s="9">
        <f>M20-M21</f>
        <v>1750</v>
      </c>
    </row>
    <row r="23" spans="1:13" x14ac:dyDescent="0.25">
      <c r="F23" s="9" t="s">
        <v>11</v>
      </c>
      <c r="G23" s="9">
        <v>11565</v>
      </c>
      <c r="I23" s="15"/>
      <c r="L23" s="9" t="s">
        <v>35</v>
      </c>
      <c r="M23" s="9">
        <v>200</v>
      </c>
    </row>
    <row r="24" spans="1:13" ht="15.75" thickBot="1" x14ac:dyDescent="0.3">
      <c r="G24" s="19">
        <f>G22-G23</f>
        <v>-13275</v>
      </c>
      <c r="I24" s="18">
        <v>0.1</v>
      </c>
      <c r="M24" s="9">
        <f>M22-M23</f>
        <v>1550</v>
      </c>
    </row>
    <row r="25" spans="1:13" ht="15.75" thickTop="1" x14ac:dyDescent="0.25">
      <c r="F25" s="9" t="s">
        <v>34</v>
      </c>
      <c r="G25" s="9">
        <f>200+500+300</f>
        <v>1000</v>
      </c>
      <c r="I25" s="15" t="s">
        <v>22</v>
      </c>
    </row>
    <row r="26" spans="1:13" x14ac:dyDescent="0.25">
      <c r="F26" s="9" t="s">
        <v>37</v>
      </c>
      <c r="G26" s="9">
        <v>200</v>
      </c>
    </row>
    <row r="27" spans="1:13" x14ac:dyDescent="0.25">
      <c r="F27" s="9" t="s">
        <v>38</v>
      </c>
      <c r="G27" s="9">
        <f>G24-G25+G26</f>
        <v>-14075</v>
      </c>
    </row>
  </sheetData>
  <mergeCells count="2">
    <mergeCell ref="C1:E1"/>
    <mergeCell ref="C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G22" sqref="G22"/>
    </sheetView>
  </sheetViews>
  <sheetFormatPr defaultRowHeight="15" x14ac:dyDescent="0.25"/>
  <cols>
    <col min="1" max="1" width="9.140625" style="15"/>
    <col min="2" max="2" width="15.7109375" style="9" bestFit="1" customWidth="1"/>
    <col min="3" max="3" width="9.7109375" style="9" bestFit="1" customWidth="1"/>
    <col min="4" max="4" width="9.7109375" style="9" customWidth="1"/>
    <col min="5" max="5" width="12.5703125" style="9" bestFit="1" customWidth="1"/>
    <col min="6" max="6" width="10.42578125" style="9" bestFit="1" customWidth="1"/>
    <col min="7" max="7" width="15.28515625" style="9" bestFit="1" customWidth="1"/>
    <col min="8" max="8" width="9.140625" style="9"/>
    <col min="9" max="9" width="10.7109375" style="9" bestFit="1" customWidth="1"/>
    <col min="10" max="11" width="9.140625" style="9"/>
    <col min="12" max="12" width="10.7109375" style="9" bestFit="1" customWidth="1"/>
    <col min="13" max="13" width="16.28515625" style="9" bestFit="1" customWidth="1"/>
    <col min="14" max="16384" width="9.140625" style="9"/>
  </cols>
  <sheetData>
    <row r="1" spans="1:14" ht="15.75" thickBot="1" x14ac:dyDescent="0.3">
      <c r="B1" s="10"/>
      <c r="C1" s="20" t="s">
        <v>15</v>
      </c>
      <c r="D1" s="21"/>
      <c r="E1" s="22"/>
    </row>
    <row r="2" spans="1:14" x14ac:dyDescent="0.25">
      <c r="A2" s="15" t="s">
        <v>0</v>
      </c>
      <c r="B2" s="9" t="s">
        <v>2</v>
      </c>
      <c r="C2" s="9" t="s">
        <v>3</v>
      </c>
      <c r="D2" s="9" t="s">
        <v>29</v>
      </c>
      <c r="E2" s="9" t="s">
        <v>8</v>
      </c>
      <c r="F2" s="9" t="s">
        <v>9</v>
      </c>
      <c r="G2" s="9" t="s">
        <v>10</v>
      </c>
      <c r="I2" s="15" t="s">
        <v>17</v>
      </c>
      <c r="L2" s="9" t="s">
        <v>19</v>
      </c>
    </row>
    <row r="3" spans="1:14" x14ac:dyDescent="0.25">
      <c r="A3" s="16" t="s">
        <v>1</v>
      </c>
      <c r="B3" s="9">
        <f>36+33+33+34+34+26+39+38+37+36+33+31+35+36+36+39+35+37+37+38+38+36+36+37+33+27+37</f>
        <v>947</v>
      </c>
      <c r="C3" s="9">
        <f>23+15+28+28+24+24+34+33+14</f>
        <v>223</v>
      </c>
      <c r="D3" s="9">
        <v>10</v>
      </c>
      <c r="E3" s="9">
        <f>B3-C3-D3</f>
        <v>714</v>
      </c>
      <c r="F3" s="9">
        <v>20</v>
      </c>
      <c r="G3" s="9">
        <f>E3*F3</f>
        <v>14280</v>
      </c>
      <c r="I3" s="15" t="s">
        <v>18</v>
      </c>
      <c r="L3" s="9" t="s">
        <v>20</v>
      </c>
    </row>
    <row r="4" spans="1:14" x14ac:dyDescent="0.25">
      <c r="A4" s="16" t="s">
        <v>39</v>
      </c>
      <c r="B4" s="9">
        <v>36</v>
      </c>
      <c r="C4" s="9">
        <v>0</v>
      </c>
      <c r="D4" s="9">
        <v>0</v>
      </c>
      <c r="E4" s="9">
        <f>B4-C4-D4</f>
        <v>36</v>
      </c>
      <c r="F4" s="9">
        <v>50</v>
      </c>
      <c r="G4" s="9">
        <f>E4*F4</f>
        <v>1800</v>
      </c>
      <c r="I4" s="15"/>
    </row>
    <row r="5" spans="1:14" x14ac:dyDescent="0.25">
      <c r="A5" s="15" t="s">
        <v>7</v>
      </c>
      <c r="B5" s="9">
        <v>10</v>
      </c>
      <c r="C5" s="11">
        <v>6</v>
      </c>
      <c r="D5" s="11">
        <v>0</v>
      </c>
      <c r="E5" s="9">
        <f>B5-C5</f>
        <v>4</v>
      </c>
      <c r="F5" s="9">
        <v>200</v>
      </c>
      <c r="G5" s="9">
        <f>E5*F5</f>
        <v>800</v>
      </c>
      <c r="I5" s="15" t="s">
        <v>21</v>
      </c>
    </row>
    <row r="6" spans="1:14" x14ac:dyDescent="0.25">
      <c r="F6" s="9" t="s">
        <v>16</v>
      </c>
      <c r="G6" s="9">
        <f>G3+G5</f>
        <v>15080</v>
      </c>
      <c r="I6" s="15" t="s">
        <v>16</v>
      </c>
    </row>
    <row r="7" spans="1:14" x14ac:dyDescent="0.25">
      <c r="F7" s="9" t="s">
        <v>11</v>
      </c>
      <c r="G7" s="9">
        <v>14291</v>
      </c>
      <c r="I7" s="15" t="s">
        <v>24</v>
      </c>
    </row>
    <row r="8" spans="1:14" ht="15.75" thickBot="1" x14ac:dyDescent="0.3">
      <c r="G8" s="17">
        <f>G7-G6</f>
        <v>-789</v>
      </c>
      <c r="I8" s="15" t="s">
        <v>23</v>
      </c>
      <c r="J8" s="12"/>
      <c r="M8" s="13"/>
      <c r="N8" s="13"/>
    </row>
    <row r="9" spans="1:14" ht="15.75" thickTop="1" x14ac:dyDescent="0.25">
      <c r="I9" s="15" t="s">
        <v>7</v>
      </c>
      <c r="M9" s="13"/>
      <c r="N9" s="13"/>
    </row>
    <row r="10" spans="1:14" x14ac:dyDescent="0.25">
      <c r="I10" s="15"/>
      <c r="M10" s="13"/>
      <c r="N10" s="13"/>
    </row>
    <row r="11" spans="1:14" x14ac:dyDescent="0.25">
      <c r="I11" s="18">
        <v>0.1</v>
      </c>
      <c r="J11" s="12"/>
      <c r="M11" s="13"/>
      <c r="N11" s="13"/>
    </row>
    <row r="12" spans="1:14" x14ac:dyDescent="0.25">
      <c r="I12" s="15" t="s">
        <v>22</v>
      </c>
      <c r="J12" s="14"/>
      <c r="M12" s="13" t="s">
        <v>27</v>
      </c>
      <c r="N12" s="13"/>
    </row>
    <row r="13" spans="1:14" ht="15.75" thickBot="1" x14ac:dyDescent="0.3">
      <c r="I13" s="15"/>
      <c r="M13" s="13"/>
      <c r="N13" s="13"/>
    </row>
    <row r="14" spans="1:14" ht="15.75" thickBot="1" x14ac:dyDescent="0.3">
      <c r="B14" s="10"/>
      <c r="C14" s="20" t="s">
        <v>12</v>
      </c>
      <c r="D14" s="21"/>
      <c r="E14" s="22"/>
      <c r="I14" s="15"/>
    </row>
    <row r="15" spans="1:14" x14ac:dyDescent="0.25">
      <c r="A15" s="15" t="s">
        <v>0</v>
      </c>
      <c r="B15" s="9" t="s">
        <v>2</v>
      </c>
      <c r="C15" s="9" t="s">
        <v>3</v>
      </c>
      <c r="D15" s="9" t="s">
        <v>29</v>
      </c>
      <c r="E15" s="9" t="s">
        <v>8</v>
      </c>
      <c r="F15" s="9" t="s">
        <v>9</v>
      </c>
      <c r="G15" s="9" t="s">
        <v>10</v>
      </c>
      <c r="I15" s="15" t="s">
        <v>17</v>
      </c>
    </row>
    <row r="16" spans="1:14" x14ac:dyDescent="0.25">
      <c r="A16" s="16" t="s">
        <v>1</v>
      </c>
      <c r="B16" s="9">
        <f>35+32+37+36+34+15</f>
        <v>189</v>
      </c>
      <c r="C16" s="9">
        <v>52</v>
      </c>
      <c r="D16" s="9">
        <v>0</v>
      </c>
      <c r="E16" s="9">
        <f>B16-C16-D16</f>
        <v>137</v>
      </c>
      <c r="F16" s="9">
        <v>20</v>
      </c>
      <c r="G16" s="9">
        <f t="shared" ref="G16:G20" si="0">E16*F16</f>
        <v>2740</v>
      </c>
      <c r="I16" s="15" t="s">
        <v>26</v>
      </c>
      <c r="L16" s="9" t="s">
        <v>13</v>
      </c>
    </row>
    <row r="17" spans="1:13" x14ac:dyDescent="0.25">
      <c r="A17" s="15" t="s">
        <v>4</v>
      </c>
      <c r="B17" s="9">
        <v>34</v>
      </c>
      <c r="C17" s="13">
        <v>0</v>
      </c>
      <c r="D17" s="13">
        <v>0</v>
      </c>
      <c r="E17" s="9">
        <v>40</v>
      </c>
      <c r="F17" s="9">
        <v>40</v>
      </c>
      <c r="G17" s="9">
        <f t="shared" si="0"/>
        <v>1600</v>
      </c>
      <c r="I17" s="15" t="s">
        <v>36</v>
      </c>
    </row>
    <row r="18" spans="1:13" x14ac:dyDescent="0.25">
      <c r="A18" s="15" t="s">
        <v>5</v>
      </c>
      <c r="B18" s="9">
        <v>32</v>
      </c>
      <c r="C18" s="13">
        <v>0</v>
      </c>
      <c r="D18" s="13">
        <v>0</v>
      </c>
      <c r="E18" s="9">
        <f t="shared" ref="E18:E20" si="1">B18-C18-D18</f>
        <v>32</v>
      </c>
      <c r="F18" s="9">
        <v>20</v>
      </c>
      <c r="G18" s="9">
        <f t="shared" si="0"/>
        <v>640</v>
      </c>
      <c r="I18" s="15" t="s">
        <v>16</v>
      </c>
      <c r="K18" s="9">
        <f>J18/2</f>
        <v>0</v>
      </c>
      <c r="M18" s="9" t="s">
        <v>28</v>
      </c>
    </row>
    <row r="19" spans="1:13" x14ac:dyDescent="0.25">
      <c r="A19" s="15" t="s">
        <v>6</v>
      </c>
      <c r="B19" s="9">
        <v>0</v>
      </c>
      <c r="C19" s="11">
        <v>0</v>
      </c>
      <c r="D19" s="11">
        <v>0</v>
      </c>
      <c r="E19" s="9">
        <f t="shared" si="1"/>
        <v>0</v>
      </c>
      <c r="F19" s="9">
        <v>10</v>
      </c>
      <c r="G19" s="9">
        <f t="shared" si="0"/>
        <v>0</v>
      </c>
      <c r="I19" s="15"/>
      <c r="M19" s="9" t="e">
        <f>#REF!+G17</f>
        <v>#REF!</v>
      </c>
    </row>
    <row r="20" spans="1:13" x14ac:dyDescent="0.25">
      <c r="A20" s="15" t="s">
        <v>7</v>
      </c>
      <c r="B20" s="9">
        <v>17</v>
      </c>
      <c r="C20" s="11">
        <v>4</v>
      </c>
      <c r="D20" s="11">
        <v>0</v>
      </c>
      <c r="E20" s="9">
        <f t="shared" si="1"/>
        <v>13</v>
      </c>
      <c r="F20" s="9">
        <v>200</v>
      </c>
      <c r="G20" s="9">
        <f t="shared" si="0"/>
        <v>2600</v>
      </c>
      <c r="I20" s="15"/>
      <c r="L20" s="9" t="s">
        <v>34</v>
      </c>
      <c r="M20" s="9">
        <v>900</v>
      </c>
    </row>
    <row r="21" spans="1:13" x14ac:dyDescent="0.25">
      <c r="F21" s="9" t="s">
        <v>16</v>
      </c>
      <c r="G21" s="9">
        <f>SUM(G16:G20)</f>
        <v>7580</v>
      </c>
      <c r="I21" s="15" t="s">
        <v>7</v>
      </c>
      <c r="M21" s="9" t="e">
        <f>M19-M20</f>
        <v>#REF!</v>
      </c>
    </row>
    <row r="22" spans="1:13" x14ac:dyDescent="0.25">
      <c r="F22" s="9" t="s">
        <v>11</v>
      </c>
      <c r="I22" s="15"/>
      <c r="L22" s="9" t="s">
        <v>35</v>
      </c>
      <c r="M22" s="9">
        <v>200</v>
      </c>
    </row>
    <row r="23" spans="1:13" ht="15.75" thickBot="1" x14ac:dyDescent="0.3">
      <c r="C23" s="9">
        <f>18.39+19.36</f>
        <v>37.75</v>
      </c>
      <c r="G23" s="19">
        <f>G21-G22</f>
        <v>7580</v>
      </c>
      <c r="I23" s="18">
        <v>0.1</v>
      </c>
      <c r="M23" s="9" t="e">
        <f>M21-M22</f>
        <v>#REF!</v>
      </c>
    </row>
    <row r="24" spans="1:13" ht="15.75" thickTop="1" x14ac:dyDescent="0.25">
      <c r="C24" s="9">
        <f>C23-3.2</f>
        <v>34.549999999999997</v>
      </c>
      <c r="F24" s="9" t="s">
        <v>34</v>
      </c>
      <c r="G24" s="9">
        <f>200+500+300</f>
        <v>1000</v>
      </c>
      <c r="I24" s="15" t="s">
        <v>22</v>
      </c>
    </row>
    <row r="25" spans="1:13" x14ac:dyDescent="0.25">
      <c r="F25" s="9" t="s">
        <v>37</v>
      </c>
      <c r="G25" s="9">
        <v>200</v>
      </c>
    </row>
    <row r="26" spans="1:13" x14ac:dyDescent="0.25">
      <c r="F26" s="9" t="s">
        <v>38</v>
      </c>
      <c r="G26" s="9">
        <f>G23-G24+G25</f>
        <v>6780</v>
      </c>
    </row>
  </sheetData>
  <mergeCells count="2">
    <mergeCell ref="C1:E1"/>
    <mergeCell ref="C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G7" sqref="G7"/>
    </sheetView>
  </sheetViews>
  <sheetFormatPr defaultRowHeight="15" x14ac:dyDescent="0.25"/>
  <cols>
    <col min="1" max="1" width="9.140625" style="15"/>
    <col min="2" max="2" width="15.7109375" style="9" bestFit="1" customWidth="1"/>
    <col min="3" max="3" width="9.7109375" style="9" bestFit="1" customWidth="1"/>
    <col min="4" max="4" width="9.7109375" style="9" customWidth="1"/>
    <col min="5" max="5" width="12.5703125" style="9" bestFit="1" customWidth="1"/>
    <col min="6" max="6" width="10.42578125" style="9" bestFit="1" customWidth="1"/>
    <col min="7" max="7" width="15.28515625" style="9" bestFit="1" customWidth="1"/>
    <col min="8" max="8" width="9.140625" style="9"/>
    <col min="9" max="9" width="10.7109375" style="9" bestFit="1" customWidth="1"/>
    <col min="10" max="11" width="9.140625" style="9"/>
    <col min="12" max="12" width="10.7109375" style="9" bestFit="1" customWidth="1"/>
    <col min="13" max="13" width="16.28515625" style="9" bestFit="1" customWidth="1"/>
    <col min="14" max="16384" width="9.140625" style="9"/>
  </cols>
  <sheetData>
    <row r="1" spans="1:14" ht="15.75" thickBot="1" x14ac:dyDescent="0.3">
      <c r="B1" s="10"/>
      <c r="C1" s="20" t="s">
        <v>15</v>
      </c>
      <c r="D1" s="21"/>
      <c r="E1" s="22"/>
    </row>
    <row r="2" spans="1:14" x14ac:dyDescent="0.25">
      <c r="A2" s="15" t="s">
        <v>0</v>
      </c>
      <c r="B2" s="9" t="s">
        <v>2</v>
      </c>
      <c r="C2" s="9" t="s">
        <v>3</v>
      </c>
      <c r="D2" s="9" t="s">
        <v>29</v>
      </c>
      <c r="E2" s="9" t="s">
        <v>8</v>
      </c>
      <c r="F2" s="9" t="s">
        <v>9</v>
      </c>
      <c r="G2" s="9" t="s">
        <v>10</v>
      </c>
      <c r="I2" s="15" t="s">
        <v>17</v>
      </c>
      <c r="L2" s="9" t="s">
        <v>19</v>
      </c>
    </row>
    <row r="3" spans="1:14" x14ac:dyDescent="0.25">
      <c r="A3" s="16" t="s">
        <v>1</v>
      </c>
      <c r="B3" s="9">
        <v>805</v>
      </c>
      <c r="C3" s="9">
        <v>33</v>
      </c>
      <c r="D3" s="9">
        <v>0</v>
      </c>
      <c r="E3" s="9">
        <f>B3-C3-D3</f>
        <v>772</v>
      </c>
      <c r="F3" s="9">
        <v>20</v>
      </c>
      <c r="G3" s="9">
        <f>E3*F3</f>
        <v>15440</v>
      </c>
      <c r="I3" s="15" t="s">
        <v>18</v>
      </c>
      <c r="L3" s="9" t="s">
        <v>20</v>
      </c>
    </row>
    <row r="4" spans="1:14" x14ac:dyDescent="0.25">
      <c r="A4" s="15" t="s">
        <v>7</v>
      </c>
      <c r="B4" s="9">
        <v>5</v>
      </c>
      <c r="C4" s="11">
        <v>0</v>
      </c>
      <c r="D4" s="11">
        <v>0</v>
      </c>
      <c r="E4" s="9">
        <f>B4-C4</f>
        <v>5</v>
      </c>
      <c r="F4" s="9">
        <v>200</v>
      </c>
      <c r="G4" s="9">
        <f>E4*F4</f>
        <v>1000</v>
      </c>
      <c r="I4" s="15" t="s">
        <v>21</v>
      </c>
    </row>
    <row r="5" spans="1:14" x14ac:dyDescent="0.25">
      <c r="F5" s="9" t="s">
        <v>16</v>
      </c>
      <c r="G5" s="9">
        <f>G3+G4</f>
        <v>16440</v>
      </c>
      <c r="I5" s="15" t="s">
        <v>16</v>
      </c>
    </row>
    <row r="6" spans="1:14" x14ac:dyDescent="0.25">
      <c r="F6" s="9" t="s">
        <v>11</v>
      </c>
      <c r="G6" s="9">
        <v>14920</v>
      </c>
      <c r="I6" s="15" t="s">
        <v>24</v>
      </c>
    </row>
    <row r="7" spans="1:14" ht="15.75" thickBot="1" x14ac:dyDescent="0.3">
      <c r="G7" s="19">
        <f>G6-G5</f>
        <v>-1520</v>
      </c>
      <c r="I7" s="15" t="s">
        <v>23</v>
      </c>
      <c r="J7" s="12"/>
      <c r="M7" s="13"/>
      <c r="N7" s="13"/>
    </row>
    <row r="8" spans="1:14" ht="15.75" thickTop="1" x14ac:dyDescent="0.25">
      <c r="I8" s="15" t="s">
        <v>7</v>
      </c>
      <c r="M8" s="13"/>
      <c r="N8" s="13"/>
    </row>
    <row r="9" spans="1:14" x14ac:dyDescent="0.25">
      <c r="I9" s="15"/>
      <c r="M9" s="13"/>
      <c r="N9" s="13"/>
    </row>
    <row r="10" spans="1:14" x14ac:dyDescent="0.25">
      <c r="I10" s="18">
        <v>0.1</v>
      </c>
      <c r="J10" s="12"/>
      <c r="M10" s="13"/>
      <c r="N10" s="13"/>
    </row>
    <row r="11" spans="1:14" x14ac:dyDescent="0.25">
      <c r="I11" s="15" t="s">
        <v>22</v>
      </c>
      <c r="J11" s="14"/>
      <c r="M11" s="13" t="s">
        <v>27</v>
      </c>
      <c r="N11" s="13"/>
    </row>
    <row r="12" spans="1:14" ht="15.75" thickBot="1" x14ac:dyDescent="0.3">
      <c r="I12" s="15"/>
      <c r="M12" s="13"/>
      <c r="N12" s="13"/>
    </row>
    <row r="13" spans="1:14" ht="15.75" thickBot="1" x14ac:dyDescent="0.3">
      <c r="B13" s="10"/>
      <c r="C13" s="20" t="s">
        <v>12</v>
      </c>
      <c r="D13" s="21"/>
      <c r="E13" s="22"/>
      <c r="I13" s="15"/>
    </row>
    <row r="14" spans="1:14" x14ac:dyDescent="0.25">
      <c r="A14" s="15" t="s">
        <v>0</v>
      </c>
      <c r="B14" s="9" t="s">
        <v>2</v>
      </c>
      <c r="C14" s="9" t="s">
        <v>3</v>
      </c>
      <c r="D14" s="9" t="s">
        <v>29</v>
      </c>
      <c r="E14" s="9" t="s">
        <v>8</v>
      </c>
      <c r="F14" s="9" t="s">
        <v>9</v>
      </c>
      <c r="G14" s="9" t="s">
        <v>10</v>
      </c>
      <c r="I14" s="15" t="s">
        <v>17</v>
      </c>
    </row>
    <row r="15" spans="1:14" x14ac:dyDescent="0.25">
      <c r="A15" s="16" t="s">
        <v>1</v>
      </c>
      <c r="B15" s="9">
        <v>0</v>
      </c>
      <c r="C15" s="9">
        <v>0</v>
      </c>
      <c r="D15" s="9">
        <f>42+32+2+31+26+37+26+22</f>
        <v>218</v>
      </c>
      <c r="E15" s="9">
        <f>B15-C15-D15</f>
        <v>-218</v>
      </c>
      <c r="F15" s="9">
        <v>20</v>
      </c>
      <c r="G15" s="9">
        <f t="shared" ref="G15:G20" si="0">E15*F15</f>
        <v>-4360</v>
      </c>
      <c r="I15" s="15" t="s">
        <v>26</v>
      </c>
      <c r="L15" s="9" t="s">
        <v>13</v>
      </c>
    </row>
    <row r="16" spans="1:14" x14ac:dyDescent="0.25">
      <c r="A16" s="15" t="s">
        <v>30</v>
      </c>
      <c r="B16" s="9">
        <v>0</v>
      </c>
      <c r="C16" s="13">
        <v>0</v>
      </c>
      <c r="D16" s="13">
        <v>6</v>
      </c>
      <c r="E16" s="9">
        <v>35</v>
      </c>
      <c r="F16" s="9">
        <v>30</v>
      </c>
      <c r="G16" s="9">
        <f t="shared" si="0"/>
        <v>1050</v>
      </c>
      <c r="I16" s="15" t="s">
        <v>21</v>
      </c>
      <c r="L16" s="9" t="s">
        <v>14</v>
      </c>
    </row>
    <row r="17" spans="1:13" x14ac:dyDescent="0.25">
      <c r="A17" s="15" t="s">
        <v>31</v>
      </c>
      <c r="B17" s="9">
        <v>0</v>
      </c>
      <c r="C17" s="13">
        <v>0</v>
      </c>
      <c r="D17" s="13">
        <v>18</v>
      </c>
      <c r="E17" s="9">
        <v>40</v>
      </c>
      <c r="F17" s="9">
        <v>40</v>
      </c>
      <c r="G17" s="9">
        <f t="shared" si="0"/>
        <v>1600</v>
      </c>
      <c r="I17" s="15" t="s">
        <v>36</v>
      </c>
    </row>
    <row r="18" spans="1:13" x14ac:dyDescent="0.25">
      <c r="A18" s="15" t="s">
        <v>5</v>
      </c>
      <c r="B18" s="9">
        <v>0</v>
      </c>
      <c r="C18" s="13">
        <v>0</v>
      </c>
      <c r="D18" s="13">
        <v>0</v>
      </c>
      <c r="E18" s="9">
        <f t="shared" ref="E18:E20" si="1">B18-C18-D18</f>
        <v>0</v>
      </c>
      <c r="F18" s="9">
        <v>20</v>
      </c>
      <c r="G18" s="9">
        <f t="shared" si="0"/>
        <v>0</v>
      </c>
      <c r="I18" s="15" t="s">
        <v>16</v>
      </c>
      <c r="K18" s="9">
        <f>J18/2</f>
        <v>0</v>
      </c>
      <c r="M18" s="9" t="s">
        <v>28</v>
      </c>
    </row>
    <row r="19" spans="1:13" x14ac:dyDescent="0.25">
      <c r="A19" s="15" t="s">
        <v>6</v>
      </c>
      <c r="B19" s="9">
        <v>0</v>
      </c>
      <c r="C19" s="11">
        <v>0</v>
      </c>
      <c r="D19" s="11">
        <v>0</v>
      </c>
      <c r="E19" s="9">
        <f t="shared" si="1"/>
        <v>0</v>
      </c>
      <c r="F19" s="9">
        <v>10</v>
      </c>
      <c r="G19" s="9">
        <f t="shared" si="0"/>
        <v>0</v>
      </c>
      <c r="I19" s="15"/>
      <c r="M19" s="9">
        <f>G16+G17</f>
        <v>2650</v>
      </c>
    </row>
    <row r="20" spans="1:13" x14ac:dyDescent="0.25">
      <c r="A20" s="15" t="s">
        <v>7</v>
      </c>
      <c r="B20" s="9">
        <v>0</v>
      </c>
      <c r="C20" s="11">
        <v>0</v>
      </c>
      <c r="D20" s="11">
        <v>0</v>
      </c>
      <c r="E20" s="9">
        <f t="shared" si="1"/>
        <v>0</v>
      </c>
      <c r="F20" s="9">
        <v>200</v>
      </c>
      <c r="G20" s="9">
        <f t="shared" si="0"/>
        <v>0</v>
      </c>
      <c r="I20" s="15"/>
      <c r="L20" s="9" t="s">
        <v>34</v>
      </c>
      <c r="M20" s="9">
        <v>900</v>
      </c>
    </row>
    <row r="21" spans="1:13" x14ac:dyDescent="0.25">
      <c r="G21" s="9">
        <f>G15+G16+G17+G19+G18+G20</f>
        <v>-1710</v>
      </c>
      <c r="I21" s="15" t="s">
        <v>7</v>
      </c>
      <c r="M21" s="9">
        <f>M19-M20</f>
        <v>1750</v>
      </c>
    </row>
    <row r="22" spans="1:13" x14ac:dyDescent="0.25">
      <c r="F22" s="9" t="s">
        <v>11</v>
      </c>
      <c r="G22" s="9">
        <v>11565</v>
      </c>
      <c r="I22" s="15"/>
      <c r="L22" s="9" t="s">
        <v>35</v>
      </c>
      <c r="M22" s="9">
        <v>200</v>
      </c>
    </row>
    <row r="23" spans="1:13" ht="15.75" thickBot="1" x14ac:dyDescent="0.3">
      <c r="G23" s="19">
        <f>G21-G22</f>
        <v>-13275</v>
      </c>
      <c r="I23" s="18">
        <v>0.1</v>
      </c>
      <c r="M23" s="9">
        <f>M21-M22</f>
        <v>1550</v>
      </c>
    </row>
    <row r="24" spans="1:13" ht="15.75" thickTop="1" x14ac:dyDescent="0.25">
      <c r="F24" s="9" t="s">
        <v>34</v>
      </c>
      <c r="G24" s="9">
        <f>200+500+300</f>
        <v>1000</v>
      </c>
      <c r="I24" s="15" t="s">
        <v>22</v>
      </c>
    </row>
    <row r="25" spans="1:13" x14ac:dyDescent="0.25">
      <c r="F25" s="9" t="s">
        <v>37</v>
      </c>
      <c r="G25" s="9">
        <v>200</v>
      </c>
    </row>
    <row r="26" spans="1:13" x14ac:dyDescent="0.25">
      <c r="F26" s="9" t="s">
        <v>38</v>
      </c>
      <c r="G26" s="9">
        <f>G23-G24+G25</f>
        <v>-14075</v>
      </c>
    </row>
  </sheetData>
  <mergeCells count="2">
    <mergeCell ref="C1:E1"/>
    <mergeCell ref="C13:E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K10" sqref="K10"/>
    </sheetView>
  </sheetViews>
  <sheetFormatPr defaultRowHeight="15" x14ac:dyDescent="0.25"/>
  <cols>
    <col min="2" max="2" width="15.7109375" bestFit="1" customWidth="1"/>
    <col min="3" max="3" width="9.7109375" bestFit="1" customWidth="1"/>
    <col min="4" max="4" width="12.5703125" bestFit="1" customWidth="1"/>
    <col min="6" max="6" width="15.28515625" bestFit="1" customWidth="1"/>
    <col min="8" max="8" width="10.7109375" bestFit="1" customWidth="1"/>
    <col min="12" max="12" width="16.28515625" bestFit="1" customWidth="1"/>
  </cols>
  <sheetData>
    <row r="1" spans="1:13" ht="15.75" thickBot="1" x14ac:dyDescent="0.3">
      <c r="B1" s="1"/>
      <c r="C1" s="20" t="s">
        <v>15</v>
      </c>
      <c r="D1" s="21"/>
      <c r="E1" s="22"/>
    </row>
    <row r="2" spans="1:13" x14ac:dyDescent="0.25">
      <c r="A2" t="s">
        <v>0</v>
      </c>
      <c r="B2" t="s">
        <v>2</v>
      </c>
      <c r="C2" t="s">
        <v>3</v>
      </c>
      <c r="D2" t="s">
        <v>8</v>
      </c>
      <c r="E2" t="s">
        <v>9</v>
      </c>
      <c r="F2" t="s">
        <v>10</v>
      </c>
      <c r="H2" t="s">
        <v>17</v>
      </c>
      <c r="K2" t="s">
        <v>19</v>
      </c>
    </row>
    <row r="3" spans="1:13" x14ac:dyDescent="0.25">
      <c r="A3" s="1" t="s">
        <v>1</v>
      </c>
      <c r="B3">
        <v>675</v>
      </c>
      <c r="C3">
        <v>43</v>
      </c>
      <c r="D3">
        <f>B3-C3</f>
        <v>632</v>
      </c>
      <c r="E3">
        <v>20</v>
      </c>
      <c r="F3">
        <f>D3*E3</f>
        <v>12640</v>
      </c>
      <c r="H3" t="s">
        <v>18</v>
      </c>
      <c r="K3" t="s">
        <v>20</v>
      </c>
    </row>
    <row r="4" spans="1:13" x14ac:dyDescent="0.25">
      <c r="A4" t="s">
        <v>7</v>
      </c>
      <c r="B4">
        <v>15.5</v>
      </c>
      <c r="C4" s="3">
        <v>1</v>
      </c>
      <c r="D4">
        <f>B4-C4</f>
        <v>14.5</v>
      </c>
      <c r="E4">
        <v>200</v>
      </c>
      <c r="F4">
        <f>D4*E4</f>
        <v>2900</v>
      </c>
      <c r="H4" t="s">
        <v>21</v>
      </c>
    </row>
    <row r="5" spans="1:13" x14ac:dyDescent="0.25">
      <c r="E5" t="s">
        <v>16</v>
      </c>
      <c r="F5">
        <f>F3+F4</f>
        <v>15540</v>
      </c>
      <c r="H5" t="s">
        <v>16</v>
      </c>
    </row>
    <row r="6" spans="1:13" x14ac:dyDescent="0.25">
      <c r="E6" t="s">
        <v>11</v>
      </c>
      <c r="F6">
        <v>14530</v>
      </c>
      <c r="H6" t="s">
        <v>24</v>
      </c>
    </row>
    <row r="7" spans="1:13" ht="15.75" thickBot="1" x14ac:dyDescent="0.3">
      <c r="F7" s="4">
        <f>F5-F6</f>
        <v>1010</v>
      </c>
      <c r="H7" t="s">
        <v>23</v>
      </c>
      <c r="L7" s="2"/>
      <c r="M7" s="2"/>
    </row>
    <row r="8" spans="1:13" ht="15.75" thickTop="1" x14ac:dyDescent="0.25">
      <c r="H8" t="s">
        <v>7</v>
      </c>
      <c r="L8" s="2"/>
      <c r="M8" s="2"/>
    </row>
    <row r="9" spans="1:13" x14ac:dyDescent="0.25">
      <c r="L9" s="2"/>
      <c r="M9" s="2"/>
    </row>
    <row r="10" spans="1:13" x14ac:dyDescent="0.25">
      <c r="H10" s="5">
        <v>0.1</v>
      </c>
      <c r="L10" s="2"/>
      <c r="M10" s="2"/>
    </row>
    <row r="11" spans="1:13" x14ac:dyDescent="0.25">
      <c r="H11" t="s">
        <v>22</v>
      </c>
      <c r="L11" s="2"/>
      <c r="M11" s="2">
        <f>I10+I22</f>
        <v>0</v>
      </c>
    </row>
    <row r="12" spans="1:13" ht="15.75" thickBot="1" x14ac:dyDescent="0.3">
      <c r="L12" s="2"/>
      <c r="M12" s="2"/>
    </row>
    <row r="13" spans="1:13" ht="15.75" thickBot="1" x14ac:dyDescent="0.3">
      <c r="B13" s="1"/>
      <c r="C13" s="20" t="s">
        <v>12</v>
      </c>
      <c r="D13" s="21"/>
      <c r="E13" s="22"/>
    </row>
    <row r="14" spans="1:13" x14ac:dyDescent="0.25">
      <c r="A14" t="s">
        <v>0</v>
      </c>
      <c r="B14" t="s">
        <v>2</v>
      </c>
      <c r="C14" t="s">
        <v>3</v>
      </c>
      <c r="D14" t="s">
        <v>8</v>
      </c>
      <c r="E14" t="s">
        <v>9</v>
      </c>
      <c r="F14" t="s">
        <v>10</v>
      </c>
      <c r="H14" t="s">
        <v>17</v>
      </c>
    </row>
    <row r="15" spans="1:13" x14ac:dyDescent="0.25">
      <c r="A15" s="1" t="s">
        <v>1</v>
      </c>
      <c r="B15">
        <v>231</v>
      </c>
      <c r="C15">
        <f>36+35+12</f>
        <v>83</v>
      </c>
      <c r="D15">
        <f>B15-C15</f>
        <v>148</v>
      </c>
      <c r="E15">
        <v>20</v>
      </c>
      <c r="F15">
        <f>D15*E15</f>
        <v>2960</v>
      </c>
      <c r="H15" t="s">
        <v>26</v>
      </c>
      <c r="K15" t="s">
        <v>13</v>
      </c>
    </row>
    <row r="16" spans="1:13" x14ac:dyDescent="0.25">
      <c r="A16" t="s">
        <v>4</v>
      </c>
      <c r="B16">
        <v>72</v>
      </c>
      <c r="C16" s="2">
        <v>4</v>
      </c>
      <c r="D16">
        <f>B16-C16</f>
        <v>68</v>
      </c>
      <c r="E16">
        <v>30</v>
      </c>
      <c r="F16">
        <f>D16*E16</f>
        <v>2040</v>
      </c>
      <c r="H16" t="s">
        <v>21</v>
      </c>
      <c r="K16" t="s">
        <v>14</v>
      </c>
    </row>
    <row r="17" spans="1:8" x14ac:dyDescent="0.25">
      <c r="A17" t="s">
        <v>5</v>
      </c>
      <c r="B17">
        <v>16</v>
      </c>
      <c r="C17" s="2">
        <v>0</v>
      </c>
      <c r="D17">
        <f>B17-C17</f>
        <v>16</v>
      </c>
      <c r="E17">
        <v>20</v>
      </c>
      <c r="F17">
        <f>D17*E17</f>
        <v>320</v>
      </c>
      <c r="H17" t="s">
        <v>16</v>
      </c>
    </row>
    <row r="18" spans="1:8" x14ac:dyDescent="0.25">
      <c r="A18" t="s">
        <v>6</v>
      </c>
      <c r="B18">
        <v>6</v>
      </c>
      <c r="C18" s="3">
        <v>9</v>
      </c>
      <c r="D18">
        <f>B18-C18</f>
        <v>-3</v>
      </c>
      <c r="E18">
        <v>10</v>
      </c>
      <c r="F18">
        <f>D18*E18</f>
        <v>-30</v>
      </c>
      <c r="H18" t="s">
        <v>25</v>
      </c>
    </row>
    <row r="19" spans="1:8" x14ac:dyDescent="0.25">
      <c r="A19" t="s">
        <v>7</v>
      </c>
      <c r="B19">
        <v>38.5</v>
      </c>
      <c r="C19" s="3">
        <v>0</v>
      </c>
      <c r="D19">
        <f>B19-C19</f>
        <v>38.5</v>
      </c>
      <c r="E19">
        <v>200</v>
      </c>
      <c r="F19">
        <f>D19*E19</f>
        <v>7700</v>
      </c>
    </row>
    <row r="20" spans="1:8" x14ac:dyDescent="0.25">
      <c r="F20">
        <f>F15+F16+F17+F18+F19</f>
        <v>12990</v>
      </c>
      <c r="H20" t="s">
        <v>7</v>
      </c>
    </row>
    <row r="21" spans="1:8" x14ac:dyDescent="0.25">
      <c r="E21" t="s">
        <v>11</v>
      </c>
      <c r="F21">
        <v>13288</v>
      </c>
    </row>
    <row r="22" spans="1:8" x14ac:dyDescent="0.25">
      <c r="F22" s="6">
        <f>F20-F21</f>
        <v>-298</v>
      </c>
      <c r="H22" s="5">
        <v>0.1</v>
      </c>
    </row>
    <row r="23" spans="1:8" x14ac:dyDescent="0.25">
      <c r="H23" t="s">
        <v>22</v>
      </c>
    </row>
  </sheetData>
  <mergeCells count="2">
    <mergeCell ref="C1:E1"/>
    <mergeCell ref="C13:E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workbookViewId="0">
      <selection activeCell="N22" sqref="N22"/>
    </sheetView>
  </sheetViews>
  <sheetFormatPr defaultRowHeight="15" x14ac:dyDescent="0.25"/>
  <cols>
    <col min="1" max="1" width="9.140625" style="15"/>
    <col min="2" max="2" width="15.7109375" style="9" bestFit="1" customWidth="1"/>
    <col min="3" max="3" width="9.7109375" style="9" bestFit="1" customWidth="1"/>
    <col min="4" max="4" width="9.7109375" style="9" customWidth="1"/>
    <col min="5" max="5" width="12.5703125" style="9" bestFit="1" customWidth="1"/>
    <col min="6" max="6" width="10.42578125" style="9" bestFit="1" customWidth="1"/>
    <col min="7" max="7" width="15.28515625" style="9" bestFit="1" customWidth="1"/>
    <col min="8" max="8" width="9.140625" style="9"/>
    <col min="9" max="9" width="10.7109375" style="9" bestFit="1" customWidth="1"/>
    <col min="10" max="11" width="9.140625" style="9"/>
    <col min="12" max="12" width="10.7109375" style="9" bestFit="1" customWidth="1"/>
    <col min="13" max="13" width="16.28515625" style="9" bestFit="1" customWidth="1"/>
    <col min="14" max="16384" width="9.140625" style="9"/>
  </cols>
  <sheetData>
    <row r="1" spans="1:16" ht="15.75" thickBot="1" x14ac:dyDescent="0.3">
      <c r="B1" s="10"/>
      <c r="C1" s="20" t="s">
        <v>15</v>
      </c>
      <c r="D1" s="21"/>
      <c r="E1" s="22"/>
    </row>
    <row r="2" spans="1:16" x14ac:dyDescent="0.25">
      <c r="A2" s="15" t="s">
        <v>0</v>
      </c>
      <c r="B2" s="9" t="s">
        <v>2</v>
      </c>
      <c r="C2" s="9" t="s">
        <v>3</v>
      </c>
      <c r="D2" s="9" t="s">
        <v>29</v>
      </c>
      <c r="E2" s="9" t="s">
        <v>8</v>
      </c>
      <c r="F2" s="9" t="s">
        <v>9</v>
      </c>
      <c r="G2" s="9" t="s">
        <v>10</v>
      </c>
      <c r="I2" s="15" t="s">
        <v>17</v>
      </c>
      <c r="L2" s="9" t="s">
        <v>19</v>
      </c>
    </row>
    <row r="3" spans="1:16" x14ac:dyDescent="0.25">
      <c r="A3" s="16" t="s">
        <v>1</v>
      </c>
      <c r="B3" s="9">
        <v>656</v>
      </c>
      <c r="C3" s="9">
        <v>78</v>
      </c>
      <c r="D3" s="9">
        <v>30</v>
      </c>
      <c r="E3" s="9">
        <f>B3-C3-D3</f>
        <v>548</v>
      </c>
      <c r="F3" s="9">
        <v>20</v>
      </c>
      <c r="G3" s="9">
        <f>E3*F3</f>
        <v>10960</v>
      </c>
      <c r="I3" s="15" t="s">
        <v>18</v>
      </c>
      <c r="L3" s="9" t="s">
        <v>20</v>
      </c>
    </row>
    <row r="4" spans="1:16" x14ac:dyDescent="0.25">
      <c r="A4" s="15" t="s">
        <v>7</v>
      </c>
      <c r="B4" s="9">
        <v>15</v>
      </c>
      <c r="C4" s="11">
        <v>0</v>
      </c>
      <c r="D4" s="11">
        <v>0</v>
      </c>
      <c r="E4" s="9">
        <f>B4-C4</f>
        <v>15</v>
      </c>
      <c r="F4" s="9">
        <v>200</v>
      </c>
      <c r="G4" s="9">
        <f>E4*F4</f>
        <v>3000</v>
      </c>
      <c r="I4" s="15" t="s">
        <v>21</v>
      </c>
    </row>
    <row r="5" spans="1:16" x14ac:dyDescent="0.25">
      <c r="F5" s="9" t="s">
        <v>16</v>
      </c>
      <c r="G5" s="9">
        <f>G3+G4</f>
        <v>13960</v>
      </c>
      <c r="I5" s="15" t="s">
        <v>16</v>
      </c>
    </row>
    <row r="6" spans="1:16" x14ac:dyDescent="0.25">
      <c r="F6" s="9" t="s">
        <v>11</v>
      </c>
      <c r="G6" s="9">
        <v>14903</v>
      </c>
      <c r="I6" s="15" t="s">
        <v>24</v>
      </c>
    </row>
    <row r="7" spans="1:16" ht="15.75" thickBot="1" x14ac:dyDescent="0.3">
      <c r="G7" s="17">
        <f>G6-G5</f>
        <v>943</v>
      </c>
      <c r="I7" s="15" t="s">
        <v>23</v>
      </c>
      <c r="J7" s="12"/>
      <c r="M7" s="13"/>
      <c r="N7" s="13"/>
    </row>
    <row r="8" spans="1:16" ht="15.75" thickTop="1" x14ac:dyDescent="0.25">
      <c r="F8" s="9" t="s">
        <v>32</v>
      </c>
      <c r="G8" s="9">
        <f>30+200</f>
        <v>230</v>
      </c>
      <c r="I8" s="15" t="s">
        <v>7</v>
      </c>
      <c r="M8" s="13"/>
      <c r="N8" s="13"/>
    </row>
    <row r="9" spans="1:16" x14ac:dyDescent="0.25">
      <c r="F9" s="9" t="s">
        <v>33</v>
      </c>
      <c r="G9" s="9">
        <f>G7-G8</f>
        <v>713</v>
      </c>
      <c r="I9" s="15"/>
      <c r="M9" s="13"/>
      <c r="N9" s="13"/>
    </row>
    <row r="10" spans="1:16" x14ac:dyDescent="0.25">
      <c r="I10" s="18">
        <v>0.1</v>
      </c>
      <c r="J10" s="12"/>
      <c r="M10" s="13"/>
      <c r="N10" s="13"/>
    </row>
    <row r="11" spans="1:16" x14ac:dyDescent="0.25">
      <c r="I11" s="15" t="s">
        <v>22</v>
      </c>
      <c r="J11" s="14"/>
      <c r="M11" s="13" t="s">
        <v>27</v>
      </c>
      <c r="N11" s="13"/>
    </row>
    <row r="12" spans="1:16" ht="15.75" thickBot="1" x14ac:dyDescent="0.3">
      <c r="I12" s="15"/>
      <c r="M12" s="13"/>
      <c r="N12" s="13"/>
      <c r="P12" s="9" t="s">
        <v>7</v>
      </c>
    </row>
    <row r="13" spans="1:16" ht="15.75" thickBot="1" x14ac:dyDescent="0.3">
      <c r="B13" s="10"/>
      <c r="C13" s="20" t="s">
        <v>12</v>
      </c>
      <c r="D13" s="21"/>
      <c r="E13" s="22"/>
      <c r="I13" s="15"/>
      <c r="P13" s="9">
        <f>'24-05-2021'!E5+'25-05-2021'!E5+'27-05-2021'!E5+'27-05-2021'!E20+'28-05-2021'!E4+'29-05-2021'!D4+'29-05-2021'!D19+'31-05-2021'!E4+'31-05-2021'!E20</f>
        <v>144.5</v>
      </c>
    </row>
    <row r="14" spans="1:16" x14ac:dyDescent="0.25">
      <c r="A14" s="15" t="s">
        <v>0</v>
      </c>
      <c r="B14" s="9" t="s">
        <v>2</v>
      </c>
      <c r="C14" s="9" t="s">
        <v>3</v>
      </c>
      <c r="D14" s="9" t="s">
        <v>29</v>
      </c>
      <c r="E14" s="9" t="s">
        <v>8</v>
      </c>
      <c r="F14" s="9" t="s">
        <v>9</v>
      </c>
      <c r="G14" s="9" t="s">
        <v>10</v>
      </c>
      <c r="I14" s="15" t="s">
        <v>17</v>
      </c>
    </row>
    <row r="15" spans="1:16" x14ac:dyDescent="0.25">
      <c r="A15" s="16" t="s">
        <v>1</v>
      </c>
      <c r="B15" s="9">
        <f>171+26+39+19+26+35+49+25</f>
        <v>390</v>
      </c>
      <c r="C15" s="9">
        <v>0</v>
      </c>
      <c r="D15" s="9">
        <f>42+32+2+31+26+37+26+22</f>
        <v>218</v>
      </c>
      <c r="E15" s="9">
        <f>B15-C15-D15</f>
        <v>172</v>
      </c>
      <c r="F15" s="9">
        <v>20</v>
      </c>
      <c r="G15" s="9">
        <f t="shared" ref="G15:G20" si="0">E15*F15</f>
        <v>3440</v>
      </c>
      <c r="I15" s="15" t="s">
        <v>26</v>
      </c>
      <c r="L15" s="9" t="s">
        <v>13</v>
      </c>
      <c r="P15" s="9" t="s">
        <v>40</v>
      </c>
    </row>
    <row r="16" spans="1:16" x14ac:dyDescent="0.25">
      <c r="A16" s="15" t="s">
        <v>30</v>
      </c>
      <c r="B16" s="9">
        <v>41</v>
      </c>
      <c r="C16" s="13">
        <v>0</v>
      </c>
      <c r="D16" s="13">
        <v>6</v>
      </c>
      <c r="E16" s="9">
        <v>35</v>
      </c>
      <c r="F16" s="9">
        <v>30</v>
      </c>
      <c r="G16" s="9">
        <f t="shared" si="0"/>
        <v>1050</v>
      </c>
      <c r="I16" s="15" t="s">
        <v>21</v>
      </c>
      <c r="L16" s="9" t="s">
        <v>14</v>
      </c>
    </row>
    <row r="17" spans="1:13" x14ac:dyDescent="0.25">
      <c r="A17" s="15" t="s">
        <v>31</v>
      </c>
      <c r="B17" s="9">
        <v>49</v>
      </c>
      <c r="C17" s="13">
        <v>0</v>
      </c>
      <c r="D17" s="13">
        <v>18</v>
      </c>
      <c r="E17" s="9">
        <v>40</v>
      </c>
      <c r="F17" s="9">
        <v>40</v>
      </c>
      <c r="G17" s="9">
        <f t="shared" si="0"/>
        <v>1600</v>
      </c>
      <c r="I17" s="15" t="s">
        <v>36</v>
      </c>
    </row>
    <row r="18" spans="1:13" x14ac:dyDescent="0.25">
      <c r="A18" s="15" t="s">
        <v>5</v>
      </c>
      <c r="B18" s="9">
        <v>0</v>
      </c>
      <c r="C18" s="13">
        <v>0</v>
      </c>
      <c r="D18" s="13">
        <v>0</v>
      </c>
      <c r="E18" s="9">
        <f t="shared" ref="E18:E20" si="1">B18-C18-D18</f>
        <v>0</v>
      </c>
      <c r="F18" s="9">
        <v>20</v>
      </c>
      <c r="G18" s="9">
        <f t="shared" si="0"/>
        <v>0</v>
      </c>
      <c r="I18" s="15" t="s">
        <v>16</v>
      </c>
      <c r="K18" s="9">
        <f>J18/2</f>
        <v>0</v>
      </c>
      <c r="M18" s="9" t="s">
        <v>28</v>
      </c>
    </row>
    <row r="19" spans="1:13" x14ac:dyDescent="0.25">
      <c r="A19" s="15" t="s">
        <v>6</v>
      </c>
      <c r="B19" s="9">
        <v>0</v>
      </c>
      <c r="C19" s="11">
        <v>0</v>
      </c>
      <c r="D19" s="11">
        <v>0</v>
      </c>
      <c r="E19" s="9">
        <f t="shared" si="1"/>
        <v>0</v>
      </c>
      <c r="F19" s="9">
        <v>10</v>
      </c>
      <c r="G19" s="9">
        <f t="shared" si="0"/>
        <v>0</v>
      </c>
      <c r="I19" s="15"/>
      <c r="M19" s="9">
        <f>G16+G17</f>
        <v>2650</v>
      </c>
    </row>
    <row r="20" spans="1:13" x14ac:dyDescent="0.25">
      <c r="A20" s="15" t="s">
        <v>7</v>
      </c>
      <c r="B20" s="9">
        <v>35</v>
      </c>
      <c r="C20" s="11">
        <v>0</v>
      </c>
      <c r="D20" s="11">
        <v>0</v>
      </c>
      <c r="E20" s="9">
        <f t="shared" si="1"/>
        <v>35</v>
      </c>
      <c r="F20" s="9">
        <v>200</v>
      </c>
      <c r="G20" s="9">
        <f t="shared" si="0"/>
        <v>7000</v>
      </c>
      <c r="I20" s="15"/>
      <c r="L20" s="9" t="s">
        <v>34</v>
      </c>
      <c r="M20" s="9">
        <v>900</v>
      </c>
    </row>
    <row r="21" spans="1:13" x14ac:dyDescent="0.25">
      <c r="G21" s="9">
        <f>G15+G16+G17+G19+G18+G20</f>
        <v>13090</v>
      </c>
      <c r="I21" s="15" t="s">
        <v>7</v>
      </c>
      <c r="M21" s="9">
        <f>M19-M20</f>
        <v>1750</v>
      </c>
    </row>
    <row r="22" spans="1:13" x14ac:dyDescent="0.25">
      <c r="F22" s="9" t="s">
        <v>11</v>
      </c>
      <c r="G22" s="9">
        <v>11565</v>
      </c>
      <c r="I22" s="15"/>
      <c r="L22" s="9" t="s">
        <v>35</v>
      </c>
      <c r="M22" s="9">
        <v>200</v>
      </c>
    </row>
    <row r="23" spans="1:13" ht="15.75" thickBot="1" x14ac:dyDescent="0.3">
      <c r="G23" s="19">
        <f>G21-G22</f>
        <v>1525</v>
      </c>
      <c r="I23" s="18">
        <v>0.1</v>
      </c>
      <c r="M23" s="9">
        <f>M21-M22</f>
        <v>1550</v>
      </c>
    </row>
    <row r="24" spans="1:13" ht="15.75" thickTop="1" x14ac:dyDescent="0.25">
      <c r="F24" s="9" t="s">
        <v>34</v>
      </c>
      <c r="G24" s="9">
        <f>200+500+300</f>
        <v>1000</v>
      </c>
      <c r="I24" s="15" t="s">
        <v>22</v>
      </c>
    </row>
    <row r="25" spans="1:13" x14ac:dyDescent="0.25">
      <c r="F25" s="9" t="s">
        <v>37</v>
      </c>
      <c r="G25" s="9">
        <v>200</v>
      </c>
    </row>
    <row r="26" spans="1:13" x14ac:dyDescent="0.25">
      <c r="F26" s="9" t="s">
        <v>38</v>
      </c>
      <c r="G26" s="9">
        <f>G23-G24+G25</f>
        <v>725</v>
      </c>
    </row>
  </sheetData>
  <mergeCells count="2">
    <mergeCell ref="C13:E13"/>
    <mergeCell ref="C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24-05-2021</vt:lpstr>
      <vt:lpstr>25-05-2021</vt:lpstr>
      <vt:lpstr>27-05-2021</vt:lpstr>
      <vt:lpstr>28-05-2021</vt:lpstr>
      <vt:lpstr>29-05-2021</vt:lpstr>
      <vt:lpstr>31-05-2021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2021-05-30T06:39:15Z</dcterms:created>
  <dcterms:modified xsi:type="dcterms:W3CDTF">2021-06-04T14:44:28Z</dcterms:modified>
</cp:coreProperties>
</file>