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5 - Costos" sheetId="1" r:id="rId3"/>
    <sheet state="visible" name="U6 - Calidad" sheetId="2" r:id="rId4"/>
  </sheets>
  <definedNames/>
  <calcPr/>
</workbook>
</file>

<file path=xl/sharedStrings.xml><?xml version="1.0" encoding="utf-8"?>
<sst xmlns="http://schemas.openxmlformats.org/spreadsheetml/2006/main" count="56" uniqueCount="38">
  <si>
    <t>1)</t>
  </si>
  <si>
    <t>Actividad</t>
  </si>
  <si>
    <t>Costo planificado</t>
  </si>
  <si>
    <t>Avance planificado</t>
  </si>
  <si>
    <t>% de Avance planificado</t>
  </si>
  <si>
    <t>Costo Actual (AC)</t>
  </si>
  <si>
    <t>Avance actual</t>
  </si>
  <si>
    <t>% de Avance Actual</t>
  </si>
  <si>
    <t>Valor Planeado (PV)</t>
  </si>
  <si>
    <t>Valor Ganado (EV)</t>
  </si>
  <si>
    <t>CV = EV - AC</t>
  </si>
  <si>
    <t>SV = EV - PV</t>
  </si>
  <si>
    <t>CPI = EV/AC</t>
  </si>
  <si>
    <t>SPI = EV/PV</t>
  </si>
  <si>
    <t>A</t>
  </si>
  <si>
    <t>Terminada</t>
  </si>
  <si>
    <t>B</t>
  </si>
  <si>
    <t>C</t>
  </si>
  <si>
    <t>D</t>
  </si>
  <si>
    <t>Ejecutando</t>
  </si>
  <si>
    <t>E</t>
  </si>
  <si>
    <t>Sin Comenzar</t>
  </si>
  <si>
    <t>2)</t>
  </si>
  <si>
    <t>Tarea</t>
  </si>
  <si>
    <t>Esfuerzo (Semanas)</t>
  </si>
  <si>
    <t>% de Esfuerzo planeado</t>
  </si>
  <si>
    <t>Costo Semana 5 (AC)</t>
  </si>
  <si>
    <t>Avance Semana 5</t>
  </si>
  <si>
    <t>3)</t>
  </si>
  <si>
    <t>Semanas Planificadas</t>
  </si>
  <si>
    <t>Estado planificado</t>
  </si>
  <si>
    <t>4)</t>
  </si>
  <si>
    <t>ID Error</t>
  </si>
  <si>
    <t>Código</t>
  </si>
  <si>
    <t>Frecuencia</t>
  </si>
  <si>
    <t>Accum.</t>
  </si>
  <si>
    <t>% del total</t>
  </si>
  <si>
    <t>% accum. del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</si>
</sst>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Título del gráfico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'U6 - Calidad'!$E$4:$E$9</c:f>
            </c:numRef>
          </c:val>
        </c:ser>
        <c:axId val="240888149"/>
        <c:axId val="158844395"/>
      </c:barChart>
      <c:catAx>
        <c:axId val="240888149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58844395"/>
      </c:catAx>
      <c:valAx>
        <c:axId val="1588443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40888149"/>
      </c:valAx>
    </c:plotArea>
    <c:legend>
      <c:legendPos val="r"/>
      <c:overlay val="0"/>
    </c:legend>
    <c:plotVisOnly val="1"/>
  </c:chart>
</c:chartSpace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8</xdr:col>
      <xdr:colOff>180975</xdr:colOff>
      <xdr:row>2</xdr:row>
      <xdr:rowOff>447675</xdr:rowOff>
    </xdr:from>
    <xdr:to>
      <xdr:col>14</xdr:col>
      <xdr:colOff>123825</xdr:colOff>
      <xdr:row>21</xdr:row>
      <xdr:rowOff>180975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7.86"/>
    <col customWidth="1" min="3" max="4" width="21.29"/>
    <col customWidth="1" min="5" max="6" width="18.0"/>
    <col customWidth="1" min="7" max="7" width="17.57"/>
    <col customWidth="1" min="8" max="8" width="18.0"/>
    <col customWidth="1" min="9" max="9" width="16.71"/>
  </cols>
  <sheetData>
    <row r="1">
      <c r="A1" s="1" t="s">
        <v>0</v>
      </c>
    </row>
    <row r="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</row>
    <row r="4">
      <c r="A4" s="1" t="s">
        <v>14</v>
      </c>
      <c r="B4" s="1">
        <v>1000.0</v>
      </c>
      <c r="C4" s="1" t="s">
        <v>15</v>
      </c>
      <c r="D4" s="1">
        <v>100.0</v>
      </c>
      <c r="E4" s="1">
        <v>1100.0</v>
      </c>
      <c r="F4" s="1" t="s">
        <v>15</v>
      </c>
      <c r="G4" s="1">
        <v>100.0</v>
      </c>
      <c r="H4" t="str">
        <f t="shared" ref="H4:H8" si="1">B4*D4/100</f>
        <v>1000</v>
      </c>
      <c r="I4" t="str">
        <f t="shared" ref="I4:I8" si="2">B4*G4/100</f>
        <v>1000</v>
      </c>
      <c r="J4" t="str">
        <f t="shared" ref="J4:J8" si="3">I4-E4</f>
        <v>-100</v>
      </c>
      <c r="K4" t="str">
        <f t="shared" ref="K4:K8" si="4">I4-H4</f>
        <v>0</v>
      </c>
      <c r="L4" t="str">
        <f t="shared" ref="L4:L8" si="5">I4/E4</f>
        <v>0.9090909091</v>
      </c>
      <c r="M4" t="str">
        <f t="shared" ref="M4:M8" si="6">I4/H4</f>
        <v>1</v>
      </c>
    </row>
    <row r="5">
      <c r="A5" s="1" t="s">
        <v>16</v>
      </c>
      <c r="B5" s="1">
        <v>800.0</v>
      </c>
      <c r="C5" s="1" t="s">
        <v>15</v>
      </c>
      <c r="D5" s="1">
        <v>100.0</v>
      </c>
      <c r="E5" s="1">
        <v>800.0</v>
      </c>
      <c r="F5" s="1" t="s">
        <v>15</v>
      </c>
      <c r="G5" s="1">
        <v>100.0</v>
      </c>
      <c r="H5" t="str">
        <f t="shared" si="1"/>
        <v>800</v>
      </c>
      <c r="I5" t="str">
        <f t="shared" si="2"/>
        <v>800</v>
      </c>
      <c r="J5" t="str">
        <f t="shared" si="3"/>
        <v>0</v>
      </c>
      <c r="K5" t="str">
        <f t="shared" si="4"/>
        <v>0</v>
      </c>
      <c r="L5" t="str">
        <f t="shared" si="5"/>
        <v>1</v>
      </c>
      <c r="M5" t="str">
        <f t="shared" si="6"/>
        <v>1</v>
      </c>
    </row>
    <row r="6">
      <c r="A6" s="1" t="s">
        <v>17</v>
      </c>
      <c r="B6" s="1">
        <v>500.0</v>
      </c>
      <c r="C6" s="1" t="s">
        <v>15</v>
      </c>
      <c r="D6" s="1">
        <v>100.0</v>
      </c>
      <c r="E6" s="1">
        <v>400.0</v>
      </c>
      <c r="F6" s="1" t="s">
        <v>15</v>
      </c>
      <c r="G6" s="1">
        <v>100.0</v>
      </c>
      <c r="H6" t="str">
        <f t="shared" si="1"/>
        <v>500</v>
      </c>
      <c r="I6" t="str">
        <f t="shared" si="2"/>
        <v>500</v>
      </c>
      <c r="J6" t="str">
        <f t="shared" si="3"/>
        <v>100</v>
      </c>
      <c r="K6" t="str">
        <f t="shared" si="4"/>
        <v>0</v>
      </c>
      <c r="L6" t="str">
        <f t="shared" si="5"/>
        <v>1.25</v>
      </c>
      <c r="M6" t="str">
        <f t="shared" si="6"/>
        <v>1</v>
      </c>
    </row>
    <row r="7">
      <c r="A7" s="1" t="s">
        <v>18</v>
      </c>
      <c r="B7" s="1">
        <v>1000.0</v>
      </c>
      <c r="C7" s="1" t="s">
        <v>19</v>
      </c>
      <c r="D7" s="1">
        <v>50.0</v>
      </c>
      <c r="E7" s="1">
        <v>800.0</v>
      </c>
      <c r="F7" s="1" t="s">
        <v>19</v>
      </c>
      <c r="G7" s="1">
        <v>50.0</v>
      </c>
      <c r="H7" t="str">
        <f t="shared" si="1"/>
        <v>500</v>
      </c>
      <c r="I7" t="str">
        <f t="shared" si="2"/>
        <v>500</v>
      </c>
      <c r="J7" t="str">
        <f t="shared" si="3"/>
        <v>-300</v>
      </c>
      <c r="K7" t="str">
        <f t="shared" si="4"/>
        <v>0</v>
      </c>
      <c r="L7" t="str">
        <f t="shared" si="5"/>
        <v>0.625</v>
      </c>
      <c r="M7" t="str">
        <f t="shared" si="6"/>
        <v>1</v>
      </c>
    </row>
    <row r="8">
      <c r="A8" s="1" t="s">
        <v>20</v>
      </c>
      <c r="B8" s="1">
        <v>300.0</v>
      </c>
      <c r="C8" s="1" t="s">
        <v>21</v>
      </c>
      <c r="D8" s="1">
        <v>0.0</v>
      </c>
      <c r="E8" s="1">
        <v>0.0</v>
      </c>
      <c r="F8" s="1" t="s">
        <v>21</v>
      </c>
      <c r="G8" s="1">
        <v>0.0</v>
      </c>
      <c r="H8" t="str">
        <f t="shared" si="1"/>
        <v>0</v>
      </c>
      <c r="I8" t="str">
        <f t="shared" si="2"/>
        <v>0</v>
      </c>
      <c r="J8" t="str">
        <f t="shared" si="3"/>
        <v>0</v>
      </c>
      <c r="K8" t="str">
        <f t="shared" si="4"/>
        <v>0</v>
      </c>
      <c r="L8" t="str">
        <f t="shared" si="5"/>
        <v>#DIV/0!</v>
      </c>
      <c r="M8" t="str">
        <f t="shared" si="6"/>
        <v>#DIV/0!</v>
      </c>
    </row>
    <row r="9">
      <c r="A9" s="1"/>
      <c r="E9" t="str">
        <f>sum(E4:E8)</f>
        <v>3100</v>
      </c>
      <c r="H9" t="str">
        <f t="shared" ref="H9:K9" si="7">sum(H4:H8)</f>
        <v>2800</v>
      </c>
      <c r="I9" t="str">
        <f t="shared" si="7"/>
        <v>2800</v>
      </c>
      <c r="J9" t="str">
        <f t="shared" si="7"/>
        <v>-300</v>
      </c>
      <c r="K9" t="str">
        <f t="shared" si="7"/>
        <v>0</v>
      </c>
    </row>
    <row r="10">
      <c r="A10" s="1"/>
      <c r="C10" s="1"/>
    </row>
    <row r="11">
      <c r="A11" s="1" t="s">
        <v>22</v>
      </c>
      <c r="C11" s="1"/>
    </row>
    <row r="12">
      <c r="A12" s="1"/>
      <c r="C12" s="1"/>
    </row>
    <row r="13">
      <c r="A13" s="1" t="s">
        <v>23</v>
      </c>
      <c r="B13" s="1" t="s">
        <v>24</v>
      </c>
      <c r="C13" s="1" t="s">
        <v>25</v>
      </c>
      <c r="D13" s="1" t="s">
        <v>26</v>
      </c>
      <c r="E13" s="1" t="s">
        <v>27</v>
      </c>
      <c r="F13" s="1" t="s">
        <v>8</v>
      </c>
      <c r="G13" s="1" t="s">
        <v>9</v>
      </c>
      <c r="H13" s="1" t="s">
        <v>10</v>
      </c>
      <c r="I13" s="1" t="s">
        <v>11</v>
      </c>
      <c r="J13" s="1" t="s">
        <v>12</v>
      </c>
      <c r="K13" s="1" t="s">
        <v>13</v>
      </c>
    </row>
    <row r="14">
      <c r="A14" s="1">
        <v>1.0</v>
      </c>
      <c r="B14" s="1">
        <v>2.0</v>
      </c>
      <c r="C14" s="1">
        <v>100.0</v>
      </c>
      <c r="D14" s="1">
        <v>400.0</v>
      </c>
      <c r="E14" s="1">
        <v>100.0</v>
      </c>
      <c r="F14" t="str">
        <f t="shared" ref="F14:F16" si="8">200*B14*C14/100</f>
        <v>400</v>
      </c>
      <c r="G14" t="str">
        <f t="shared" ref="G14:G21" si="9">200*B14*E14/100</f>
        <v>400</v>
      </c>
      <c r="H14" t="str">
        <f t="shared" ref="H14:H21" si="10">G14-D14</f>
        <v>0</v>
      </c>
      <c r="I14" t="str">
        <f t="shared" ref="I14:I21" si="11">G14-F14</f>
        <v>0</v>
      </c>
      <c r="J14" t="str">
        <f t="shared" ref="J14:J22" si="12">G14/D14</f>
        <v>1</v>
      </c>
      <c r="K14" t="str">
        <f t="shared" ref="K14:K22" si="13">G14/F14</f>
        <v>1</v>
      </c>
    </row>
    <row r="15">
      <c r="A15" s="1">
        <v>2.0</v>
      </c>
      <c r="B15" s="1">
        <v>1.0</v>
      </c>
      <c r="C15" s="1">
        <v>100.0</v>
      </c>
      <c r="D15" s="1">
        <v>200.0</v>
      </c>
      <c r="E15" s="1">
        <v>100.0</v>
      </c>
      <c r="F15" t="str">
        <f t="shared" si="8"/>
        <v>200</v>
      </c>
      <c r="G15" t="str">
        <f t="shared" si="9"/>
        <v>200</v>
      </c>
      <c r="H15" t="str">
        <f t="shared" si="10"/>
        <v>0</v>
      </c>
      <c r="I15" t="str">
        <f t="shared" si="11"/>
        <v>0</v>
      </c>
      <c r="J15" t="str">
        <f t="shared" si="12"/>
        <v>1</v>
      </c>
      <c r="K15" t="str">
        <f t="shared" si="13"/>
        <v>1</v>
      </c>
    </row>
    <row r="16">
      <c r="A16" s="1">
        <v>3.0</v>
      </c>
      <c r="B16" s="1">
        <v>2.0</v>
      </c>
      <c r="C16" s="1">
        <v>100.0</v>
      </c>
      <c r="D16" s="1">
        <v>450.0</v>
      </c>
      <c r="E16" s="1">
        <v>100.0</v>
      </c>
      <c r="F16" t="str">
        <f t="shared" si="8"/>
        <v>400</v>
      </c>
      <c r="G16" t="str">
        <f t="shared" si="9"/>
        <v>400</v>
      </c>
      <c r="H16" t="str">
        <f t="shared" si="10"/>
        <v>-50</v>
      </c>
      <c r="I16" t="str">
        <f t="shared" si="11"/>
        <v>0</v>
      </c>
      <c r="J16" t="str">
        <f t="shared" si="12"/>
        <v>0.8888888889</v>
      </c>
      <c r="K16" t="str">
        <f t="shared" si="13"/>
        <v>1</v>
      </c>
    </row>
    <row r="17">
      <c r="A17" s="1">
        <v>4.0</v>
      </c>
      <c r="B17" s="1">
        <v>4.0</v>
      </c>
      <c r="C17" s="1">
        <v>100.0</v>
      </c>
      <c r="D17" s="1">
        <v>600.0</v>
      </c>
      <c r="E17" s="1">
        <v>100.0</v>
      </c>
      <c r="F17" t="str">
        <f>200*B17*C17/100-200</f>
        <v>600</v>
      </c>
      <c r="G17" t="str">
        <f t="shared" si="9"/>
        <v>800</v>
      </c>
      <c r="H17" t="str">
        <f t="shared" si="10"/>
        <v>200</v>
      </c>
      <c r="I17" t="str">
        <f t="shared" si="11"/>
        <v>200</v>
      </c>
      <c r="J17" t="str">
        <f t="shared" si="12"/>
        <v>1.333333333</v>
      </c>
      <c r="K17" t="str">
        <f t="shared" si="13"/>
        <v>1.333333333</v>
      </c>
    </row>
    <row r="18">
      <c r="A18" s="1">
        <v>5.0</v>
      </c>
      <c r="B18" s="1">
        <v>3.0</v>
      </c>
      <c r="C18" s="1">
        <v>100.0</v>
      </c>
      <c r="D18" s="1">
        <v>700.0</v>
      </c>
      <c r="E18" s="1">
        <v>100.0</v>
      </c>
      <c r="F18" t="str">
        <f t="shared" ref="F18:F21" si="14">200*B18*C18/100</f>
        <v>600</v>
      </c>
      <c r="G18" t="str">
        <f t="shared" si="9"/>
        <v>600</v>
      </c>
      <c r="H18" t="str">
        <f t="shared" si="10"/>
        <v>-100</v>
      </c>
      <c r="I18" t="str">
        <f t="shared" si="11"/>
        <v>0</v>
      </c>
      <c r="J18" t="str">
        <f t="shared" si="12"/>
        <v>0.8571428571</v>
      </c>
      <c r="K18" t="str">
        <f t="shared" si="13"/>
        <v>1</v>
      </c>
    </row>
    <row r="19">
      <c r="A19" s="1">
        <v>6.0</v>
      </c>
      <c r="B19" s="1">
        <v>3.0</v>
      </c>
      <c r="C19" s="1">
        <v>100.0</v>
      </c>
      <c r="D19" s="1">
        <v>600.0</v>
      </c>
      <c r="E19" s="1">
        <v>100.0</v>
      </c>
      <c r="F19" t="str">
        <f t="shared" si="14"/>
        <v>600</v>
      </c>
      <c r="G19" t="str">
        <f t="shared" si="9"/>
        <v>600</v>
      </c>
      <c r="H19" t="str">
        <f t="shared" si="10"/>
        <v>0</v>
      </c>
      <c r="I19" t="str">
        <f t="shared" si="11"/>
        <v>0</v>
      </c>
      <c r="J19" t="str">
        <f t="shared" si="12"/>
        <v>1</v>
      </c>
      <c r="K19" t="str">
        <f t="shared" si="13"/>
        <v>1</v>
      </c>
    </row>
    <row r="20">
      <c r="A20" s="1">
        <v>7.0</v>
      </c>
      <c r="B20" s="1">
        <v>1.0</v>
      </c>
      <c r="C20" s="1">
        <v>0.0</v>
      </c>
      <c r="D20" s="1">
        <v>0.0</v>
      </c>
      <c r="E20" s="1">
        <v>0.0</v>
      </c>
      <c r="F20" t="str">
        <f t="shared" si="14"/>
        <v>0</v>
      </c>
      <c r="G20" t="str">
        <f t="shared" si="9"/>
        <v>0</v>
      </c>
      <c r="H20" t="str">
        <f t="shared" si="10"/>
        <v>0</v>
      </c>
      <c r="I20" t="str">
        <f t="shared" si="11"/>
        <v>0</v>
      </c>
      <c r="J20" t="str">
        <f t="shared" si="12"/>
        <v>#DIV/0!</v>
      </c>
      <c r="K20" t="str">
        <f t="shared" si="13"/>
        <v>#DIV/0!</v>
      </c>
    </row>
    <row r="21">
      <c r="A21" s="1">
        <v>8.0</v>
      </c>
      <c r="B21" s="1">
        <v>0.75</v>
      </c>
      <c r="C21" s="1">
        <v>100.0</v>
      </c>
      <c r="D21" s="1">
        <v>150.0</v>
      </c>
      <c r="E21" s="1">
        <v>50.0</v>
      </c>
      <c r="F21" t="str">
        <f t="shared" si="14"/>
        <v>150</v>
      </c>
      <c r="G21" t="str">
        <f t="shared" si="9"/>
        <v>75</v>
      </c>
      <c r="H21" t="str">
        <f t="shared" si="10"/>
        <v>-75</v>
      </c>
      <c r="I21" t="str">
        <f t="shared" si="11"/>
        <v>-75</v>
      </c>
      <c r="J21" t="str">
        <f t="shared" si="12"/>
        <v>0.5</v>
      </c>
      <c r="K21" t="str">
        <f t="shared" si="13"/>
        <v>0.5</v>
      </c>
    </row>
    <row r="22">
      <c r="A22" s="1"/>
      <c r="D22" t="str">
        <f>SUM(D14:D21)</f>
        <v>3100</v>
      </c>
      <c r="F22" t="str">
        <f t="shared" ref="F22:I22" si="15">SUM(F14:F21)</f>
        <v>2950</v>
      </c>
      <c r="G22" t="str">
        <f t="shared" si="15"/>
        <v>3075</v>
      </c>
      <c r="H22" t="str">
        <f t="shared" si="15"/>
        <v>-25</v>
      </c>
      <c r="I22" t="str">
        <f t="shared" si="15"/>
        <v>125</v>
      </c>
      <c r="J22" t="str">
        <f t="shared" si="12"/>
        <v>0.9919354839</v>
      </c>
      <c r="K22" t="str">
        <f t="shared" si="13"/>
        <v>1.042372881</v>
      </c>
    </row>
    <row r="24">
      <c r="A24" s="1" t="s">
        <v>28</v>
      </c>
    </row>
    <row r="26">
      <c r="A26" s="1" t="s">
        <v>23</v>
      </c>
      <c r="B26" s="1" t="s">
        <v>29</v>
      </c>
      <c r="C26" s="1" t="s">
        <v>30</v>
      </c>
      <c r="D26" s="1" t="s">
        <v>8</v>
      </c>
      <c r="E26" s="1" t="s">
        <v>6</v>
      </c>
      <c r="F26" s="1" t="s">
        <v>5</v>
      </c>
    </row>
    <row r="27">
      <c r="A27" s="1">
        <v>1.0</v>
      </c>
      <c r="B27" s="1">
        <v>2.0</v>
      </c>
      <c r="C27" s="1">
        <v>100.0</v>
      </c>
      <c r="D27" s="1" t="str">
        <f>1000*5*B27*C27/100</f>
        <v>10000</v>
      </c>
    </row>
    <row r="28">
      <c r="A28" s="1">
        <v>2.0</v>
      </c>
      <c r="B28" s="1">
        <v>1.0</v>
      </c>
      <c r="C28" s="1">
        <v>100.0</v>
      </c>
      <c r="D28" s="1" t="str">
        <f>1000*2*B28*C28/100</f>
        <v>2000</v>
      </c>
    </row>
    <row r="29">
      <c r="A29" s="1">
        <v>3.0</v>
      </c>
      <c r="B29" s="1">
        <v>2.0</v>
      </c>
      <c r="C29" s="1">
        <v>50.0</v>
      </c>
      <c r="D29" s="1" t="str">
        <f t="shared" ref="D29:D30" si="16">800*5*B29*C29/100</f>
        <v>4000</v>
      </c>
    </row>
    <row r="30">
      <c r="A30" s="1">
        <v>4.0</v>
      </c>
      <c r="B30" s="1">
        <v>4.0</v>
      </c>
      <c r="C30" s="1">
        <v>100.0</v>
      </c>
      <c r="D30" s="1" t="str">
        <f t="shared" si="16"/>
        <v>16000</v>
      </c>
    </row>
    <row r="31">
      <c r="A31" s="1">
        <v>5.0</v>
      </c>
      <c r="B31" s="1">
        <v>3.0</v>
      </c>
      <c r="C31" s="1">
        <v>50.0</v>
      </c>
      <c r="D31" s="1" t="str">
        <f>800*3*B31*C31/100</f>
        <v>3600</v>
      </c>
    </row>
    <row r="32">
      <c r="A32" s="1">
        <v>6.0</v>
      </c>
      <c r="B32" s="1">
        <v>3.0</v>
      </c>
      <c r="C32" s="1">
        <v>50.0</v>
      </c>
      <c r="D32" s="1" t="str">
        <f>800*2*B32*C32/100</f>
        <v>2400</v>
      </c>
    </row>
    <row r="33">
      <c r="A33" s="1">
        <v>7.0</v>
      </c>
      <c r="B33" s="1">
        <v>1.0</v>
      </c>
      <c r="C33" s="1">
        <v>0.0</v>
      </c>
      <c r="D33" s="1" t="str">
        <f>700*5*B33*C33/100</f>
        <v>0</v>
      </c>
    </row>
    <row r="34">
      <c r="A34" s="1">
        <v>8.0</v>
      </c>
      <c r="B34" s="1">
        <v>0.75</v>
      </c>
      <c r="C34" s="1">
        <v>100.0</v>
      </c>
      <c r="D34" s="1" t="str">
        <f>1000*2*B34*C34/100</f>
        <v>1500</v>
      </c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7" max="8" width="16.14"/>
  </cols>
  <sheetData>
    <row r="1">
      <c r="A1" s="1" t="s">
        <v>31</v>
      </c>
    </row>
    <row r="3">
      <c r="A3" s="1" t="s">
        <v>32</v>
      </c>
      <c r="B3" s="1" t="s">
        <v>33</v>
      </c>
      <c r="D3" s="1" t="s">
        <v>33</v>
      </c>
      <c r="E3" s="1" t="s">
        <v>34</v>
      </c>
      <c r="F3" s="1" t="s">
        <v>35</v>
      </c>
      <c r="G3" s="1" t="s">
        <v>36</v>
      </c>
      <c r="H3" s="1" t="s">
        <v>37</v>
      </c>
    </row>
    <row r="4">
      <c r="A4" s="1">
        <v>1.0</v>
      </c>
      <c r="B4" s="1">
        <v>6.0</v>
      </c>
      <c r="D4" s="1">
        <v>3.0</v>
      </c>
      <c r="E4" t="str">
        <f>COUNTIF($B$4:$B$43,"=3")</f>
        <v>21</v>
      </c>
      <c r="F4" t="str">
        <f>E4</f>
        <v>21</v>
      </c>
      <c r="G4" t="str">
        <f t="shared" ref="G4:H4" si="1">E4*100/$E$10</f>
        <v>52.5</v>
      </c>
      <c r="H4" t="str">
        <f t="shared" si="1"/>
        <v>52.5</v>
      </c>
    </row>
    <row r="5">
      <c r="A5" s="1">
        <v>2.0</v>
      </c>
      <c r="B5" s="1">
        <v>3.0</v>
      </c>
      <c r="D5" s="1">
        <v>2.0</v>
      </c>
      <c r="E5" t="str">
        <f>COUNTIF($B$4:$B$43,"=2")</f>
        <v>11</v>
      </c>
      <c r="F5" t="str">
        <f t="shared" ref="F5:F9" si="3">E5+F4</f>
        <v>32</v>
      </c>
      <c r="G5" t="str">
        <f t="shared" ref="G5:H5" si="2">E5*100/$E$10</f>
        <v>27.5</v>
      </c>
      <c r="H5" t="str">
        <f t="shared" si="2"/>
        <v>80</v>
      </c>
    </row>
    <row r="6">
      <c r="A6" s="1">
        <v>3.0</v>
      </c>
      <c r="B6" s="1">
        <v>2.0</v>
      </c>
      <c r="D6" s="1">
        <v>6.0</v>
      </c>
      <c r="E6" t="str">
        <f>COUNTIF($B$4:$B$43,"=6")</f>
        <v>5</v>
      </c>
      <c r="F6" t="str">
        <f t="shared" si="3"/>
        <v>37</v>
      </c>
      <c r="G6" t="str">
        <f t="shared" ref="G6:H6" si="4">E6*100/$E$10</f>
        <v>12.5</v>
      </c>
      <c r="H6" t="str">
        <f t="shared" si="4"/>
        <v>92.5</v>
      </c>
    </row>
    <row r="7">
      <c r="A7" s="1">
        <v>4.0</v>
      </c>
      <c r="B7" s="1">
        <v>3.0</v>
      </c>
      <c r="D7" s="1">
        <v>1.0</v>
      </c>
      <c r="E7" t="str">
        <f>COUNTIF($B$4:$B$43,"=1")</f>
        <v>1</v>
      </c>
      <c r="F7" t="str">
        <f t="shared" si="3"/>
        <v>38</v>
      </c>
      <c r="G7" t="str">
        <f t="shared" ref="G7:H7" si="5">E7*100/$E$10</f>
        <v>2.5</v>
      </c>
      <c r="H7" t="str">
        <f t="shared" si="5"/>
        <v>95</v>
      </c>
    </row>
    <row r="8">
      <c r="A8" s="1">
        <v>5.0</v>
      </c>
      <c r="B8" s="1">
        <v>3.0</v>
      </c>
      <c r="D8" s="1">
        <v>4.0</v>
      </c>
      <c r="E8" t="str">
        <f>COUNTIF($B$4:$B$43,"=4")</f>
        <v>1</v>
      </c>
      <c r="F8" t="str">
        <f t="shared" si="3"/>
        <v>39</v>
      </c>
      <c r="G8" t="str">
        <f t="shared" ref="G8:H8" si="6">E8*100/$E$10</f>
        <v>2.5</v>
      </c>
      <c r="H8" t="str">
        <f t="shared" si="6"/>
        <v>97.5</v>
      </c>
    </row>
    <row r="9">
      <c r="A9" s="1">
        <v>6.0</v>
      </c>
      <c r="B9" s="1">
        <v>1.0</v>
      </c>
      <c r="D9" s="1">
        <v>5.0</v>
      </c>
      <c r="E9" t="str">
        <f>COUNTIF($B$4:$B$43,"=5")</f>
        <v>1</v>
      </c>
      <c r="F9" t="str">
        <f t="shared" si="3"/>
        <v>40</v>
      </c>
      <c r="G9" t="str">
        <f t="shared" ref="G9:H9" si="7">E9*100/$E$10</f>
        <v>2.5</v>
      </c>
      <c r="H9" t="str">
        <f t="shared" si="7"/>
        <v>100</v>
      </c>
    </row>
    <row r="10">
      <c r="A10" s="1">
        <v>7.0</v>
      </c>
      <c r="B10" s="1">
        <v>3.0</v>
      </c>
      <c r="E10" t="str">
        <f>sum(E4:E9)</f>
        <v>40</v>
      </c>
      <c r="G10" t="str">
        <f>sum(G4:G9)</f>
        <v>100</v>
      </c>
    </row>
    <row r="11">
      <c r="A11" s="1">
        <v>8.0</v>
      </c>
      <c r="B11" s="1">
        <v>2.0</v>
      </c>
    </row>
    <row r="12">
      <c r="A12" s="1">
        <v>9.0</v>
      </c>
      <c r="B12" s="1">
        <v>2.0</v>
      </c>
    </row>
    <row r="13">
      <c r="A13" s="1">
        <v>10.0</v>
      </c>
      <c r="B13" s="1">
        <v>2.0</v>
      </c>
    </row>
    <row r="14">
      <c r="A14" s="1">
        <v>11.0</v>
      </c>
      <c r="B14" s="1">
        <v>3.0</v>
      </c>
    </row>
    <row r="15">
      <c r="A15" s="1">
        <v>12.0</v>
      </c>
      <c r="B15" s="1">
        <v>6.0</v>
      </c>
    </row>
    <row r="16">
      <c r="A16" s="1">
        <v>13.0</v>
      </c>
      <c r="B16" s="1">
        <v>3.0</v>
      </c>
    </row>
    <row r="17">
      <c r="A17" s="1">
        <v>14.0</v>
      </c>
      <c r="B17" s="1">
        <v>3.0</v>
      </c>
    </row>
    <row r="18">
      <c r="A18" s="1">
        <v>15.0</v>
      </c>
      <c r="B18" s="1">
        <v>6.0</v>
      </c>
    </row>
    <row r="19">
      <c r="A19" s="1">
        <v>16.0</v>
      </c>
      <c r="B19" s="1">
        <v>3.0</v>
      </c>
    </row>
    <row r="20">
      <c r="A20" s="1">
        <v>17.0</v>
      </c>
      <c r="B20" s="1">
        <v>3.0</v>
      </c>
    </row>
    <row r="21">
      <c r="A21" s="1">
        <v>18.0</v>
      </c>
      <c r="B21" s="1">
        <v>5.0</v>
      </c>
    </row>
    <row r="22">
      <c r="A22" s="1">
        <v>19.0</v>
      </c>
      <c r="B22" s="1">
        <v>3.0</v>
      </c>
    </row>
    <row r="23">
      <c r="A23" s="1">
        <v>20.0</v>
      </c>
      <c r="B23" s="1">
        <v>3.0</v>
      </c>
    </row>
    <row r="24">
      <c r="A24" s="1">
        <v>21.0</v>
      </c>
      <c r="B24" s="1">
        <v>3.0</v>
      </c>
    </row>
    <row r="25">
      <c r="A25" s="1">
        <v>22.0</v>
      </c>
      <c r="B25" s="1">
        <v>6.0</v>
      </c>
    </row>
    <row r="26">
      <c r="A26" s="1">
        <v>23.0</v>
      </c>
      <c r="B26" s="1">
        <v>3.0</v>
      </c>
    </row>
    <row r="27">
      <c r="A27" s="1">
        <v>24.0</v>
      </c>
      <c r="B27" s="1">
        <v>2.0</v>
      </c>
    </row>
    <row r="28">
      <c r="A28" s="1">
        <v>25.0</v>
      </c>
      <c r="B28" s="1">
        <v>3.0</v>
      </c>
    </row>
    <row r="29">
      <c r="A29" s="1">
        <v>26.0</v>
      </c>
      <c r="B29" s="1">
        <v>2.0</v>
      </c>
    </row>
    <row r="30">
      <c r="A30" s="1">
        <v>27.0</v>
      </c>
      <c r="B30" s="1">
        <v>3.0</v>
      </c>
    </row>
    <row r="31">
      <c r="A31" s="1">
        <v>28.0</v>
      </c>
      <c r="B31" s="1">
        <v>4.0</v>
      </c>
    </row>
    <row r="32">
      <c r="A32" s="1">
        <v>29.0</v>
      </c>
      <c r="B32" s="1">
        <v>3.0</v>
      </c>
    </row>
    <row r="33">
      <c r="A33" s="1">
        <v>30.0</v>
      </c>
      <c r="B33" s="1">
        <v>2.0</v>
      </c>
    </row>
    <row r="34">
      <c r="A34" s="1">
        <v>31.0</v>
      </c>
      <c r="B34" s="1">
        <v>3.0</v>
      </c>
    </row>
    <row r="35">
      <c r="A35" s="1">
        <v>32.0</v>
      </c>
      <c r="B35" s="1">
        <v>2.0</v>
      </c>
    </row>
    <row r="36">
      <c r="A36" s="1">
        <v>33.0</v>
      </c>
      <c r="B36" s="1">
        <v>3.0</v>
      </c>
    </row>
    <row r="37">
      <c r="A37" s="1">
        <v>34.0</v>
      </c>
      <c r="B37" s="1">
        <v>3.0</v>
      </c>
    </row>
    <row r="38">
      <c r="A38" s="1">
        <v>35.0</v>
      </c>
      <c r="B38" s="1">
        <v>2.0</v>
      </c>
    </row>
    <row r="39">
      <c r="A39" s="1">
        <v>36.0</v>
      </c>
      <c r="B39" s="1">
        <v>3.0</v>
      </c>
    </row>
    <row r="40">
      <c r="A40" s="1">
        <v>37.0</v>
      </c>
      <c r="B40" s="1">
        <v>6.0</v>
      </c>
    </row>
    <row r="41">
      <c r="A41" s="1">
        <v>38.0</v>
      </c>
      <c r="B41" s="1">
        <v>2.0</v>
      </c>
    </row>
    <row r="42">
      <c r="A42" s="1">
        <v>39.0</v>
      </c>
      <c r="B42" s="1">
        <v>3.0</v>
      </c>
    </row>
    <row r="43">
      <c r="A43" s="1">
        <v>40.0</v>
      </c>
      <c r="B43" s="1">
        <v>2.0</v>
      </c>
    </row>
  </sheetData>
  <drawing r:id="rId1"/>
</worksheet>
</file>