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nti\Desktop\FACULTAD - NO TOCA\4to año\Administracion de Proyectos de Software\Parciales\Parcial 2 - 2022\"/>
    </mc:Choice>
  </mc:AlternateContent>
  <xr:revisionPtr revIDLastSave="0" documentId="13_ncr:1_{CA1A6DA3-B09B-4437-9554-07E59227777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1" l="1"/>
  <c r="F11" i="1"/>
  <c r="Q17" i="1"/>
  <c r="O10" i="1"/>
  <c r="S5" i="1"/>
  <c r="Q5" i="1"/>
  <c r="O5" i="1"/>
  <c r="R5" i="1" s="1"/>
  <c r="O6" i="1"/>
  <c r="O7" i="1"/>
  <c r="O8" i="1"/>
  <c r="O9" i="1"/>
  <c r="P5" i="1" l="1"/>
  <c r="N9" i="1" l="1"/>
  <c r="N8" i="1"/>
  <c r="P8" i="1" l="1"/>
  <c r="R8" i="1"/>
  <c r="S8" i="1"/>
  <c r="Q8" i="1"/>
  <c r="R9" i="1"/>
  <c r="Q9" i="1"/>
  <c r="P9" i="1"/>
  <c r="S9" i="1"/>
  <c r="N7" i="1"/>
  <c r="M6" i="1"/>
  <c r="N6" i="1"/>
  <c r="M7" i="1"/>
  <c r="S6" i="1" l="1"/>
  <c r="R6" i="1"/>
  <c r="P6" i="1"/>
  <c r="Q6" i="1"/>
  <c r="N10" i="1"/>
  <c r="M10" i="1"/>
  <c r="P7" i="1"/>
  <c r="S7" i="1"/>
  <c r="Q7" i="1"/>
  <c r="R7" i="1"/>
  <c r="R10" i="1" l="1"/>
  <c r="S10" i="1"/>
  <c r="Q10" i="1"/>
  <c r="P10" i="1"/>
</calcChain>
</file>

<file path=xl/sharedStrings.xml><?xml version="1.0" encoding="utf-8"?>
<sst xmlns="http://schemas.openxmlformats.org/spreadsheetml/2006/main" count="60" uniqueCount="46">
  <si>
    <t>Distriucion semanal de costos</t>
  </si>
  <si>
    <t>Semana 4</t>
  </si>
  <si>
    <t>Actividad</t>
  </si>
  <si>
    <t>S1</t>
  </si>
  <si>
    <t>S2</t>
  </si>
  <si>
    <t>S3</t>
  </si>
  <si>
    <t>S4</t>
  </si>
  <si>
    <t>S5</t>
  </si>
  <si>
    <t>AC</t>
  </si>
  <si>
    <t>Confeccionar plan de proyecto</t>
  </si>
  <si>
    <t>Relevar Requerimientos</t>
  </si>
  <si>
    <t>Confeccionar plan de pruebas</t>
  </si>
  <si>
    <t>Desarrollar el producto</t>
  </si>
  <si>
    <t>Ejecutar Casos de prueba</t>
  </si>
  <si>
    <t>S6</t>
  </si>
  <si>
    <t>S7</t>
  </si>
  <si>
    <t>Analizamos solo semana 4, como el estado esta definido por 100% 50% y 10% podemos tomar</t>
  </si>
  <si>
    <t>el avance del porcentaje por tanto podemos aplicar distribucion uniforme</t>
  </si>
  <si>
    <t>Estado Actual</t>
  </si>
  <si>
    <t>Estado Planificado</t>
  </si>
  <si>
    <t>si 3000 es el 100 % 2500 es 83,3%</t>
  </si>
  <si>
    <t>si 800 es el 100 % 700 es 87.5%</t>
  </si>
  <si>
    <t xml:space="preserve">PV = CostPlan * EstPlanif </t>
  </si>
  <si>
    <t>EV = CostPlan*EstReal</t>
  </si>
  <si>
    <t>83,33</t>
  </si>
  <si>
    <t>para el Estado planificado</t>
  </si>
  <si>
    <t>AC = CostReal*EstReal</t>
  </si>
  <si>
    <t>CV=EV-AC</t>
  </si>
  <si>
    <t>SV= EV-PV</t>
  </si>
  <si>
    <t>CPI = EV/AC</t>
  </si>
  <si>
    <t>SPI= EV/PV</t>
  </si>
  <si>
    <t>SUMA TOTAL</t>
  </si>
  <si>
    <t>PRYECCION DE COSTOS SEGÚN CPI ACTUAL</t>
  </si>
  <si>
    <t>EAC = BAC/CPI</t>
  </si>
  <si>
    <t>ETC = EAC -AC</t>
  </si>
  <si>
    <t>BAC</t>
  </si>
  <si>
    <t>EL PRESUPUESTO NECESARIO PARA LA FINALIZACION DEL PROYECTO</t>
  </si>
  <si>
    <t>TENIENDO EN CUENTA QUE LAS TENDENCIAS SE VAN A MANTENER ES:</t>
  </si>
  <si>
    <t>COMO DICE QUE LAS TENDENCIAS SE VAN A MANTENER TENEMOS QUE CALCULAR SEGÚN EL CPI ACTUAL</t>
  </si>
  <si>
    <t>ETC = Cuanto mas costara el proyecto</t>
  </si>
  <si>
    <t>EAC = Cuanto costa el proycto al finalizar</t>
  </si>
  <si>
    <t>PARA EL PV ( Costo planificado * Estado planificado)</t>
  </si>
  <si>
    <t xml:space="preserve">Podemos calcular el estado planificado con una regla de 3 </t>
  </si>
  <si>
    <t>multiplicar la sumatoria de todo el costo de la actividad en el proyecto</t>
  </si>
  <si>
    <t>con el estado planificado</t>
  </si>
  <si>
    <t>Podemos sumar el costo hasta la semana indicada, nos debe dar lo mismo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</si>
</sst>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9" fontId="0" fillId="4" borderId="4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9" fontId="0" fillId="3" borderId="3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7" borderId="5" xfId="0" applyFill="1" applyBorder="1"/>
    <xf numFmtId="0" fontId="0" fillId="7" borderId="9" xfId="0" applyFill="1" applyBorder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6" borderId="1" xfId="0" applyFont="1" applyFill="1" applyBorder="1"/>
    <xf numFmtId="0" fontId="4" fillId="6" borderId="3" xfId="0" applyFont="1" applyFill="1" applyBorder="1"/>
    <xf numFmtId="0" fontId="2" fillId="6" borderId="1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5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tabSelected="1" topLeftCell="A16" workbookViewId="0">
      <selection activeCell="N6" sqref="N6"/>
    </sheetView>
  </sheetViews>
  <sheetFormatPr baseColWidth="10" defaultColWidth="8.88671875" defaultRowHeight="14.4" x14ac:dyDescent="0.3"/>
  <cols>
    <col min="2" max="2" width="26.44140625" customWidth="1"/>
    <col min="3" max="9" width="5.5546875" customWidth="1"/>
    <col min="10" max="10" width="7.109375" customWidth="1"/>
    <col min="11" max="11" width="13.109375" customWidth="1"/>
    <col min="12" max="12" width="16.44140625" customWidth="1"/>
    <col min="13" max="13" width="11.33203125" customWidth="1"/>
    <col min="14" max="14" width="8.77734375" customWidth="1"/>
    <col min="15" max="15" width="10.109375" customWidth="1"/>
    <col min="16" max="16" width="14.21875" customWidth="1"/>
    <col min="17" max="17" width="13.109375" customWidth="1"/>
    <col min="18" max="19" width="12" customWidth="1"/>
  </cols>
  <sheetData>
    <row r="1" spans="1:19" ht="15" thickBot="1" x14ac:dyDescent="0.35"/>
    <row r="2" spans="1:19" ht="15" customHeight="1" thickBot="1" x14ac:dyDescent="0.35">
      <c r="M2" s="49" t="s">
        <v>22</v>
      </c>
      <c r="N2" s="49" t="s">
        <v>23</v>
      </c>
      <c r="O2" s="49" t="s">
        <v>26</v>
      </c>
      <c r="P2" s="51" t="s">
        <v>27</v>
      </c>
      <c r="Q2" s="51" t="s">
        <v>28</v>
      </c>
      <c r="R2" s="49" t="s">
        <v>29</v>
      </c>
      <c r="S2" s="41" t="s">
        <v>30</v>
      </c>
    </row>
    <row r="3" spans="1:19" ht="15" thickBot="1" x14ac:dyDescent="0.35">
      <c r="A3" s="1"/>
      <c r="B3" s="2"/>
      <c r="C3" s="54" t="s">
        <v>0</v>
      </c>
      <c r="D3" s="55"/>
      <c r="E3" s="55"/>
      <c r="F3" s="55"/>
      <c r="G3" s="55"/>
      <c r="H3" s="55"/>
      <c r="I3" s="56"/>
      <c r="J3" s="57" t="s">
        <v>1</v>
      </c>
      <c r="K3" s="58"/>
      <c r="M3" s="50"/>
      <c r="N3" s="50"/>
      <c r="O3" s="50"/>
      <c r="P3" s="52"/>
      <c r="Q3" s="52"/>
      <c r="R3" s="50"/>
      <c r="S3" s="42"/>
    </row>
    <row r="4" spans="1:19" ht="15" customHeight="1" thickBot="1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14</v>
      </c>
      <c r="I4" s="4" t="s">
        <v>15</v>
      </c>
      <c r="J4" s="5" t="s">
        <v>8</v>
      </c>
      <c r="K4" s="5" t="s">
        <v>18</v>
      </c>
      <c r="L4" s="20" t="s">
        <v>19</v>
      </c>
      <c r="M4" s="53"/>
      <c r="N4" s="53"/>
      <c r="O4" s="50"/>
      <c r="P4" s="52"/>
      <c r="Q4" s="52"/>
      <c r="R4" s="50"/>
      <c r="S4" s="42"/>
    </row>
    <row r="5" spans="1:19" x14ac:dyDescent="0.3">
      <c r="A5" s="6">
        <v>1</v>
      </c>
      <c r="B5" s="12" t="s">
        <v>9</v>
      </c>
      <c r="C5" s="6">
        <v>200</v>
      </c>
      <c r="D5" s="6">
        <v>200</v>
      </c>
      <c r="E5" s="6">
        <v>200</v>
      </c>
      <c r="F5" s="27"/>
      <c r="G5" s="6"/>
      <c r="H5" s="6"/>
      <c r="I5" s="6"/>
      <c r="J5" s="6">
        <v>500</v>
      </c>
      <c r="K5" s="15">
        <v>100</v>
      </c>
      <c r="L5" s="6">
        <v>100</v>
      </c>
      <c r="M5" s="30">
        <v>600</v>
      </c>
      <c r="N5" s="31">
        <v>600</v>
      </c>
      <c r="O5" s="12">
        <f>J5</f>
        <v>500</v>
      </c>
      <c r="P5" s="6">
        <f>N5-O5</f>
        <v>100</v>
      </c>
      <c r="Q5" s="6">
        <f>N5-M5</f>
        <v>0</v>
      </c>
      <c r="R5" s="6">
        <f>N5/O5</f>
        <v>1.2</v>
      </c>
      <c r="S5" s="6">
        <f>N5/M5</f>
        <v>1</v>
      </c>
    </row>
    <row r="6" spans="1:19" x14ac:dyDescent="0.3">
      <c r="A6" s="8">
        <v>2</v>
      </c>
      <c r="B6" s="7" t="s">
        <v>10</v>
      </c>
      <c r="C6" s="8"/>
      <c r="D6" s="8">
        <v>500</v>
      </c>
      <c r="E6" s="8">
        <v>1000</v>
      </c>
      <c r="F6" s="28">
        <v>1000</v>
      </c>
      <c r="G6" s="8">
        <v>500</v>
      </c>
      <c r="H6" s="8"/>
      <c r="I6" s="8"/>
      <c r="J6" s="14">
        <v>2100</v>
      </c>
      <c r="K6" s="9">
        <v>50</v>
      </c>
      <c r="L6" s="8" t="s">
        <v>24</v>
      </c>
      <c r="M6" s="8">
        <f>SUM(D6:G6)*0.833</f>
        <v>2499</v>
      </c>
      <c r="N6" s="7">
        <f>SUM(D6:G6)*0.5</f>
        <v>1500</v>
      </c>
      <c r="O6" s="7">
        <f t="shared" ref="O6:O9" si="0">J6</f>
        <v>2100</v>
      </c>
      <c r="P6" s="8">
        <f t="shared" ref="P6:P10" si="1">N6-O6</f>
        <v>-600</v>
      </c>
      <c r="Q6" s="8">
        <f t="shared" ref="Q6:Q10" si="2">N6-M6</f>
        <v>-999</v>
      </c>
      <c r="R6" s="8">
        <f t="shared" ref="R6:R9" si="3">N6/O6</f>
        <v>0.7142857142857143</v>
      </c>
      <c r="S6" s="8">
        <f t="shared" ref="S6:S10" si="4">N6/M6</f>
        <v>0.60024009603841533</v>
      </c>
    </row>
    <row r="7" spans="1:19" x14ac:dyDescent="0.3">
      <c r="A7" s="8">
        <v>3</v>
      </c>
      <c r="B7" s="7" t="s">
        <v>11</v>
      </c>
      <c r="C7" s="8"/>
      <c r="D7" s="8"/>
      <c r="E7" s="8">
        <v>500</v>
      </c>
      <c r="F7" s="28">
        <v>200</v>
      </c>
      <c r="G7" s="8">
        <v>100</v>
      </c>
      <c r="H7" s="8"/>
      <c r="I7" s="8"/>
      <c r="J7" s="14">
        <v>800</v>
      </c>
      <c r="K7" s="9">
        <v>100</v>
      </c>
      <c r="L7" s="14">
        <v>87.5</v>
      </c>
      <c r="M7" s="8">
        <f>SUM(E7:G7)*0.875</f>
        <v>700</v>
      </c>
      <c r="N7" s="7">
        <f>SUM(E7:G7)*1</f>
        <v>800</v>
      </c>
      <c r="O7" s="7">
        <f t="shared" si="0"/>
        <v>800</v>
      </c>
      <c r="P7" s="8">
        <f t="shared" si="1"/>
        <v>0</v>
      </c>
      <c r="Q7" s="8">
        <f t="shared" si="2"/>
        <v>100</v>
      </c>
      <c r="R7" s="8">
        <f t="shared" si="3"/>
        <v>1</v>
      </c>
      <c r="S7" s="8">
        <f t="shared" si="4"/>
        <v>1.1428571428571428</v>
      </c>
    </row>
    <row r="8" spans="1:19" x14ac:dyDescent="0.3">
      <c r="A8" s="8">
        <v>4</v>
      </c>
      <c r="B8" s="7" t="s">
        <v>12</v>
      </c>
      <c r="C8" s="8"/>
      <c r="D8" s="8"/>
      <c r="E8" s="8"/>
      <c r="F8" s="28"/>
      <c r="G8" s="8">
        <v>2000</v>
      </c>
      <c r="H8" s="8">
        <v>2000</v>
      </c>
      <c r="I8" s="8"/>
      <c r="J8" s="8">
        <v>200</v>
      </c>
      <c r="K8" s="9">
        <v>10</v>
      </c>
      <c r="L8" s="14">
        <v>0</v>
      </c>
      <c r="M8" s="14">
        <v>0</v>
      </c>
      <c r="N8" s="7">
        <f>SUM(C8:I8)*0.1</f>
        <v>400</v>
      </c>
      <c r="O8" s="7">
        <f t="shared" si="0"/>
        <v>200</v>
      </c>
      <c r="P8" s="8">
        <f t="shared" si="1"/>
        <v>200</v>
      </c>
      <c r="Q8" s="8">
        <f t="shared" si="2"/>
        <v>400</v>
      </c>
      <c r="R8" s="8">
        <f t="shared" si="3"/>
        <v>2</v>
      </c>
      <c r="S8" s="8" t="e">
        <f t="shared" si="4"/>
        <v>#DIV/0!</v>
      </c>
    </row>
    <row r="9" spans="1:19" ht="15" thickBot="1" x14ac:dyDescent="0.35">
      <c r="A9" s="10">
        <v>5</v>
      </c>
      <c r="B9" s="11" t="s">
        <v>13</v>
      </c>
      <c r="C9" s="10"/>
      <c r="D9" s="10"/>
      <c r="E9" s="10"/>
      <c r="F9" s="29"/>
      <c r="G9" s="10"/>
      <c r="H9" s="10"/>
      <c r="I9" s="10">
        <v>500</v>
      </c>
      <c r="J9" s="10">
        <v>0</v>
      </c>
      <c r="K9" s="13">
        <v>0</v>
      </c>
      <c r="L9" s="14">
        <v>0</v>
      </c>
      <c r="M9" s="14">
        <v>0</v>
      </c>
      <c r="N9" s="7">
        <f>SUM(C9:I9)*K9</f>
        <v>0</v>
      </c>
      <c r="O9" s="7">
        <f t="shared" si="0"/>
        <v>0</v>
      </c>
      <c r="P9" s="8">
        <f t="shared" si="1"/>
        <v>0</v>
      </c>
      <c r="Q9" s="8">
        <f t="shared" si="2"/>
        <v>0</v>
      </c>
      <c r="R9" s="8" t="e">
        <f t="shared" si="3"/>
        <v>#DIV/0!</v>
      </c>
      <c r="S9" s="8" t="e">
        <f t="shared" si="4"/>
        <v>#DIV/0!</v>
      </c>
    </row>
    <row r="10" spans="1:19" ht="15" thickBot="1" x14ac:dyDescent="0.35">
      <c r="L10" s="32" t="s">
        <v>31</v>
      </c>
      <c r="M10" s="38">
        <f>SUM(M5:M9)</f>
        <v>3799</v>
      </c>
      <c r="N10" s="32">
        <f t="shared" ref="N10:O10" si="5">SUM(N5:N9)</f>
        <v>3300</v>
      </c>
      <c r="O10" s="33">
        <f t="shared" si="5"/>
        <v>3600</v>
      </c>
      <c r="P10" s="18">
        <f t="shared" si="1"/>
        <v>-300</v>
      </c>
      <c r="Q10" s="18">
        <f t="shared" si="2"/>
        <v>-499</v>
      </c>
      <c r="R10" s="18">
        <f>N10/O10</f>
        <v>0.91666666666666663</v>
      </c>
      <c r="S10" s="18">
        <f t="shared" si="4"/>
        <v>0.86864964464332717</v>
      </c>
    </row>
    <row r="11" spans="1:19" ht="15" thickBot="1" x14ac:dyDescent="0.35">
      <c r="E11" s="39" t="s">
        <v>35</v>
      </c>
      <c r="F11" s="40">
        <f>SUM(C5:I9)</f>
        <v>8900</v>
      </c>
      <c r="M11" s="37"/>
    </row>
    <row r="12" spans="1:19" ht="15" thickBot="1" x14ac:dyDescent="0.35"/>
    <row r="13" spans="1:19" x14ac:dyDescent="0.3">
      <c r="L13" t="s">
        <v>25</v>
      </c>
      <c r="P13" s="43" t="s">
        <v>32</v>
      </c>
      <c r="Q13" s="44"/>
    </row>
    <row r="14" spans="1:19" ht="15" thickBot="1" x14ac:dyDescent="0.35">
      <c r="L14" t="s">
        <v>20</v>
      </c>
      <c r="P14" s="45"/>
      <c r="Q14" s="46"/>
    </row>
    <row r="15" spans="1:19" ht="15" thickBot="1" x14ac:dyDescent="0.35">
      <c r="C15" s="17" t="s">
        <v>3</v>
      </c>
      <c r="D15" s="4" t="s">
        <v>4</v>
      </c>
      <c r="E15" s="4" t="s">
        <v>5</v>
      </c>
      <c r="F15" s="4" t="s">
        <v>6</v>
      </c>
      <c r="G15" s="4" t="s">
        <v>7</v>
      </c>
      <c r="H15" s="4" t="s">
        <v>14</v>
      </c>
      <c r="I15" s="4" t="s">
        <v>15</v>
      </c>
      <c r="L15" t="s">
        <v>21</v>
      </c>
      <c r="P15" s="47"/>
      <c r="Q15" s="48"/>
    </row>
    <row r="16" spans="1:19" ht="15" thickBot="1" x14ac:dyDescent="0.35">
      <c r="B16" s="6">
        <v>1</v>
      </c>
      <c r="C16" s="19">
        <v>200</v>
      </c>
      <c r="D16" s="19">
        <v>200</v>
      </c>
      <c r="E16" s="19">
        <v>200</v>
      </c>
      <c r="F16" s="18"/>
      <c r="G16" s="18"/>
      <c r="H16" s="18"/>
      <c r="I16" s="18"/>
      <c r="P16" s="34" t="s">
        <v>33</v>
      </c>
      <c r="Q16" s="34" t="s">
        <v>34</v>
      </c>
    </row>
    <row r="17" spans="2:17" ht="15" thickBot="1" x14ac:dyDescent="0.35">
      <c r="B17" s="8">
        <v>2</v>
      </c>
      <c r="C17" s="18"/>
      <c r="D17" s="19">
        <v>500</v>
      </c>
      <c r="E17" s="19">
        <v>1000</v>
      </c>
      <c r="F17" s="19">
        <v>1000</v>
      </c>
      <c r="G17" s="18">
        <v>500</v>
      </c>
      <c r="H17" s="18"/>
      <c r="I17" s="18"/>
      <c r="P17" s="35">
        <f>F11/R10</f>
        <v>9709.0909090909099</v>
      </c>
      <c r="Q17" s="35">
        <f>P17-O10</f>
        <v>6109.0909090909099</v>
      </c>
    </row>
    <row r="18" spans="2:17" ht="15" thickBot="1" x14ac:dyDescent="0.35">
      <c r="B18" s="8">
        <v>3</v>
      </c>
      <c r="C18" s="18"/>
      <c r="D18" s="18"/>
      <c r="E18" s="19">
        <v>500</v>
      </c>
      <c r="F18" s="19">
        <v>200</v>
      </c>
      <c r="G18" s="18">
        <v>100</v>
      </c>
      <c r="H18" s="18"/>
      <c r="I18" s="18"/>
      <c r="P18" s="36"/>
    </row>
    <row r="19" spans="2:17" ht="15" thickBot="1" x14ac:dyDescent="0.35">
      <c r="B19" s="8">
        <v>4</v>
      </c>
      <c r="C19" s="18"/>
      <c r="D19" s="18"/>
      <c r="E19" s="18"/>
      <c r="F19" s="18"/>
      <c r="G19" s="18">
        <v>2000</v>
      </c>
      <c r="H19" s="18">
        <v>2000</v>
      </c>
      <c r="I19" s="18"/>
      <c r="P19" t="s">
        <v>38</v>
      </c>
    </row>
    <row r="20" spans="2:17" ht="15" thickBot="1" x14ac:dyDescent="0.35">
      <c r="B20" s="16">
        <v>5</v>
      </c>
      <c r="C20" s="18"/>
      <c r="D20" s="18"/>
      <c r="E20" s="18"/>
      <c r="F20" s="18"/>
      <c r="G20" s="18"/>
      <c r="H20" s="18"/>
      <c r="I20" s="18">
        <v>500</v>
      </c>
      <c r="P20" t="s">
        <v>36</v>
      </c>
    </row>
    <row r="21" spans="2:17" x14ac:dyDescent="0.3">
      <c r="B21" t="s">
        <v>16</v>
      </c>
      <c r="P21" t="s">
        <v>37</v>
      </c>
    </row>
    <row r="22" spans="2:17" x14ac:dyDescent="0.3">
      <c r="B22" t="s">
        <v>17</v>
      </c>
      <c r="P22" t="s">
        <v>40</v>
      </c>
    </row>
    <row r="23" spans="2:17" ht="15" thickBot="1" x14ac:dyDescent="0.35">
      <c r="P23" t="s">
        <v>39</v>
      </c>
    </row>
    <row r="24" spans="2:17" ht="15" thickBot="1" x14ac:dyDescent="0.35">
      <c r="C24" s="17" t="s">
        <v>3</v>
      </c>
      <c r="D24" s="4" t="s">
        <v>4</v>
      </c>
      <c r="E24" s="4" t="s">
        <v>5</v>
      </c>
      <c r="F24" s="4" t="s">
        <v>6</v>
      </c>
      <c r="G24" s="4" t="s">
        <v>7</v>
      </c>
      <c r="H24" s="4" t="s">
        <v>14</v>
      </c>
      <c r="I24" s="4" t="s">
        <v>15</v>
      </c>
    </row>
    <row r="25" spans="2:17" ht="15" thickBot="1" x14ac:dyDescent="0.35">
      <c r="B25" s="6">
        <v>1</v>
      </c>
      <c r="C25" s="23">
        <v>1</v>
      </c>
      <c r="D25" s="24"/>
      <c r="E25" s="25"/>
      <c r="F25" s="18"/>
      <c r="G25" s="18"/>
      <c r="H25" s="18"/>
      <c r="I25" s="18"/>
    </row>
    <row r="26" spans="2:17" ht="15" thickBot="1" x14ac:dyDescent="0.35">
      <c r="B26" s="8">
        <v>2</v>
      </c>
      <c r="C26" s="18"/>
      <c r="D26" s="23">
        <v>0.5</v>
      </c>
      <c r="E26" s="24"/>
      <c r="F26" s="25"/>
      <c r="G26" s="21">
        <v>0.5</v>
      </c>
      <c r="H26" s="18"/>
      <c r="I26" s="18"/>
    </row>
    <row r="27" spans="2:17" ht="15" thickBot="1" x14ac:dyDescent="0.35">
      <c r="B27" s="8">
        <v>3</v>
      </c>
      <c r="C27" s="18"/>
      <c r="D27" s="18"/>
      <c r="E27" s="23">
        <v>1</v>
      </c>
      <c r="F27" s="26"/>
      <c r="G27" s="21">
        <v>0</v>
      </c>
      <c r="H27" s="18"/>
      <c r="I27" s="18"/>
    </row>
    <row r="28" spans="2:17" ht="15" thickBot="1" x14ac:dyDescent="0.35">
      <c r="B28" s="8">
        <v>4</v>
      </c>
      <c r="C28" s="18"/>
      <c r="D28" s="18"/>
      <c r="E28" s="18"/>
      <c r="F28" s="18"/>
      <c r="G28" s="21">
        <v>0.1</v>
      </c>
      <c r="H28" s="22">
        <v>2000</v>
      </c>
      <c r="I28" s="18"/>
    </row>
    <row r="29" spans="2:17" ht="15" thickBot="1" x14ac:dyDescent="0.35">
      <c r="B29" s="16">
        <v>5</v>
      </c>
      <c r="C29" s="18"/>
      <c r="D29" s="18"/>
      <c r="E29" s="18"/>
      <c r="F29" s="18"/>
      <c r="G29" s="18"/>
      <c r="H29" s="18"/>
      <c r="I29" s="21">
        <v>0</v>
      </c>
      <c r="L29" s="59" t="s">
        <v>41</v>
      </c>
      <c r="M29" s="60"/>
      <c r="N29" s="60"/>
      <c r="O29" s="60"/>
      <c r="P29" s="61"/>
    </row>
    <row r="30" spans="2:17" x14ac:dyDescent="0.3">
      <c r="L30" s="62" t="s">
        <v>42</v>
      </c>
      <c r="M30" s="63"/>
      <c r="N30" s="63"/>
      <c r="O30" s="63"/>
      <c r="P30" s="64"/>
    </row>
    <row r="31" spans="2:17" x14ac:dyDescent="0.3">
      <c r="L31" s="62" t="s">
        <v>43</v>
      </c>
      <c r="M31" s="63"/>
      <c r="N31" s="63"/>
      <c r="O31" s="63"/>
      <c r="P31" s="64"/>
    </row>
    <row r="32" spans="2:17" x14ac:dyDescent="0.3">
      <c r="L32" s="62" t="s">
        <v>44</v>
      </c>
      <c r="M32" s="63"/>
      <c r="N32" s="63"/>
      <c r="O32" s="63"/>
      <c r="P32" s="64"/>
    </row>
    <row r="33" spans="12:16" ht="15" thickBot="1" x14ac:dyDescent="0.35">
      <c r="L33" s="65" t="s">
        <v>45</v>
      </c>
      <c r="M33" s="66"/>
      <c r="N33" s="66"/>
      <c r="O33" s="66"/>
      <c r="P33" s="67"/>
    </row>
  </sheetData>
  <mergeCells count="10">
    <mergeCell ref="M2:M4"/>
    <mergeCell ref="N2:N4"/>
    <mergeCell ref="C3:I3"/>
    <mergeCell ref="J3:K3"/>
    <mergeCell ref="R2:R4"/>
    <mergeCell ref="S2:S4"/>
    <mergeCell ref="P13:Q15"/>
    <mergeCell ref="O2:O4"/>
    <mergeCell ref="P2:P4"/>
    <mergeCell ref="Q2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2015-06-05T18:19:34Z</dcterms:created>
  <dcterms:modified xsi:type="dcterms:W3CDTF">2024-06-18T15:34:37Z</dcterms:modified>
</cp:coreProperties>
</file>