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nti\Desktop\FACULTAD - NO TOCA\4to año\Administracion de Proyectos de Software\Parciales\Parcial 2 - 2023\"/>
    </mc:Choice>
  </mc:AlternateContent>
  <xr:revisionPtr revIDLastSave="0" documentId="13_ncr:1_{B3485755-DFDB-478D-9841-32706889290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M10" i="1"/>
  <c r="H20" i="1"/>
  <c r="G20" i="1"/>
  <c r="G19" i="1"/>
  <c r="N7" i="1" l="1"/>
  <c r="R7" i="1" s="1"/>
  <c r="O12" i="1"/>
  <c r="P6" i="1"/>
  <c r="P8" i="1"/>
  <c r="N6" i="1"/>
  <c r="R6" i="1" s="1"/>
  <c r="N8" i="1"/>
  <c r="N9" i="1"/>
  <c r="P9" i="1" s="1"/>
  <c r="N10" i="1"/>
  <c r="P10" i="1" s="1"/>
  <c r="N11" i="1"/>
  <c r="P11" i="1" s="1"/>
  <c r="N5" i="1"/>
  <c r="S5" i="1" s="1"/>
  <c r="M6" i="1"/>
  <c r="M7" i="1"/>
  <c r="M8" i="1"/>
  <c r="M9" i="1"/>
  <c r="M5" i="1"/>
  <c r="L7" i="1"/>
  <c r="L8" i="1"/>
  <c r="L9" i="1"/>
  <c r="L10" i="1"/>
  <c r="L11" i="1"/>
  <c r="L6" i="1"/>
  <c r="L5" i="1"/>
  <c r="L12" i="1" l="1"/>
  <c r="Q8" i="1"/>
  <c r="R11" i="1"/>
  <c r="M12" i="1"/>
  <c r="R10" i="1"/>
  <c r="Q5" i="1"/>
  <c r="R5" i="1"/>
  <c r="S9" i="1"/>
  <c r="Q11" i="1"/>
  <c r="Q10" i="1"/>
  <c r="S8" i="1"/>
  <c r="Q7" i="1"/>
  <c r="S11" i="1"/>
  <c r="P7" i="1"/>
  <c r="Q6" i="1"/>
  <c r="S10" i="1"/>
  <c r="N12" i="1"/>
  <c r="R12" i="1" s="1"/>
  <c r="P5" i="1"/>
  <c r="S7" i="1"/>
  <c r="S6" i="1"/>
  <c r="Q9" i="1"/>
  <c r="S12" i="1" l="1"/>
  <c r="L18" i="1"/>
  <c r="M18" i="1" s="1"/>
  <c r="P12" i="1"/>
  <c r="Q12" i="1"/>
</calcChain>
</file>

<file path=xl/sharedStrings.xml><?xml version="1.0" encoding="utf-8"?>
<sst xmlns="http://schemas.openxmlformats.org/spreadsheetml/2006/main" count="52" uniqueCount="50">
  <si>
    <t>Actividad</t>
  </si>
  <si>
    <t>Analizar plataforma</t>
  </si>
  <si>
    <t>Educir Requerimentos</t>
  </si>
  <si>
    <t>Especificar Requerimentos</t>
  </si>
  <si>
    <t>Diseñar la arquitectura</t>
  </si>
  <si>
    <t>Diseñar las interfaces</t>
  </si>
  <si>
    <t>Diseñar los modulos</t>
  </si>
  <si>
    <t>Implementar los modulos</t>
  </si>
  <si>
    <t>S1</t>
  </si>
  <si>
    <t>S2</t>
  </si>
  <si>
    <t>S3</t>
  </si>
  <si>
    <t>S4</t>
  </si>
  <si>
    <t>S5</t>
  </si>
  <si>
    <t>AC</t>
  </si>
  <si>
    <t>Distriucion semanal de costos</t>
  </si>
  <si>
    <t>Semana 4</t>
  </si>
  <si>
    <t>Valor Ganado = Valor trabajado</t>
  </si>
  <si>
    <t>EV</t>
  </si>
  <si>
    <t>Variacion de costo</t>
  </si>
  <si>
    <t>Indice de desempeño de costo</t>
  </si>
  <si>
    <t>CPI</t>
  </si>
  <si>
    <t>CV</t>
  </si>
  <si>
    <t xml:space="preserve">AC </t>
  </si>
  <si>
    <t>Costo actual</t>
  </si>
  <si>
    <t>CPI = EV/AC</t>
  </si>
  <si>
    <t>PV</t>
  </si>
  <si>
    <t>Estado Actual</t>
  </si>
  <si>
    <t>Estado Planificado</t>
  </si>
  <si>
    <t>Suma de costos hasta sem4</t>
  </si>
  <si>
    <t xml:space="preserve">Para 4 si 170.000 es 100   </t>
  </si>
  <si>
    <t>150.000 es 88.23</t>
  </si>
  <si>
    <t>pv2</t>
  </si>
  <si>
    <t>CV=EV-AC</t>
  </si>
  <si>
    <t>SV= EV-PV</t>
  </si>
  <si>
    <t>SPI= EV/PV</t>
  </si>
  <si>
    <t xml:space="preserve">BAC </t>
  </si>
  <si>
    <t>EAC = BAC/CPI</t>
  </si>
  <si>
    <t>ETC = EAC -AC</t>
  </si>
  <si>
    <t>COMO DICE QUE LAS TENDENCIAS SE VAN A MANTENER TENEMOS QUE CALCULAR SEGÚN EL CPI ACTUAL</t>
  </si>
  <si>
    <t>EL PRESUPUESTO NECESARIO PARA LA FINALIZACION DEL PROYECTO</t>
  </si>
  <si>
    <t>TENIENDO EN CUENTA QUE LAS TENDENCIAS SE VAN A MANTENER ES:</t>
  </si>
  <si>
    <t>EAC = Cuanto costa el proycto al finalizar</t>
  </si>
  <si>
    <t>ETC = Cuanto mas costara el proyecto</t>
  </si>
  <si>
    <t>pv = costo planificado * estado planificado</t>
  </si>
  <si>
    <t>ev = costo planificado * estado actual</t>
  </si>
  <si>
    <t>Para 5</t>
  </si>
  <si>
    <t xml:space="preserve">PRYECCION DE COSTOS </t>
  </si>
  <si>
    <t>NO ES DISTRIBUCION UNIFORME</t>
  </si>
  <si>
    <t>NO ESTA EQUITATIVAMENTE DISTRIBUIDO EN CADA ACTIVIDAD</t>
  </si>
  <si>
    <t>APLICAMOS TECNICA PORCENTAJE DE 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</si>
</sst>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6" xfId="0" applyFill="1" applyBorder="1"/>
    <xf numFmtId="0" fontId="0" fillId="4" borderId="8" xfId="0" applyFill="1" applyBorder="1"/>
    <xf numFmtId="0" fontId="0" fillId="0" borderId="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4" xfId="0" applyBorder="1"/>
    <xf numFmtId="0" fontId="0" fillId="0" borderId="15" xfId="0" applyBorder="1"/>
    <xf numFmtId="0" fontId="0" fillId="0" borderId="5" xfId="0" applyBorder="1"/>
    <xf numFmtId="1" fontId="0" fillId="5" borderId="7" xfId="0" applyNumberForma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4"/>
  <sheetViews>
    <sheetView tabSelected="1" topLeftCell="A13" zoomScale="115" zoomScaleNormal="115" workbookViewId="0">
      <selection activeCell="B22" sqref="B22"/>
    </sheetView>
  </sheetViews>
  <sheetFormatPr baseColWidth="10" defaultColWidth="8.88671875" defaultRowHeight="14.4" x14ac:dyDescent="0.3"/>
  <cols>
    <col min="3" max="3" width="26.44140625" customWidth="1"/>
    <col min="9" max="9" width="9.5546875" customWidth="1"/>
    <col min="10" max="10" width="17.21875" customWidth="1"/>
    <col min="11" max="11" width="17.6640625" customWidth="1"/>
    <col min="12" max="12" width="23.33203125" customWidth="1"/>
    <col min="13" max="14" width="13.88671875" customWidth="1"/>
    <col min="15" max="15" width="14.6640625" customWidth="1"/>
    <col min="16" max="16" width="14.109375" customWidth="1"/>
    <col min="17" max="17" width="13.44140625" customWidth="1"/>
    <col min="18" max="18" width="12" customWidth="1"/>
    <col min="19" max="19" width="11.5546875" customWidth="1"/>
  </cols>
  <sheetData>
    <row r="1" spans="2:19" ht="15" thickBot="1" x14ac:dyDescent="0.35"/>
    <row r="2" spans="2:19" ht="15" thickBot="1" x14ac:dyDescent="0.35">
      <c r="P2" s="52" t="s">
        <v>32</v>
      </c>
      <c r="Q2" s="52" t="s">
        <v>33</v>
      </c>
      <c r="R2" s="40" t="s">
        <v>24</v>
      </c>
      <c r="S2" s="40" t="s">
        <v>34</v>
      </c>
    </row>
    <row r="3" spans="2:19" ht="15" thickBot="1" x14ac:dyDescent="0.35">
      <c r="B3" s="1"/>
      <c r="C3" s="11"/>
      <c r="D3" s="49" t="s">
        <v>14</v>
      </c>
      <c r="E3" s="50"/>
      <c r="F3" s="50"/>
      <c r="G3" s="50"/>
      <c r="H3" s="51"/>
      <c r="I3" s="49" t="s">
        <v>15</v>
      </c>
      <c r="J3" s="51"/>
      <c r="L3" t="s">
        <v>28</v>
      </c>
      <c r="P3" s="53"/>
      <c r="Q3" s="53"/>
      <c r="R3" s="41"/>
      <c r="S3" s="41"/>
    </row>
    <row r="4" spans="2:19" ht="15" thickBot="1" x14ac:dyDescent="0.35">
      <c r="B4" s="1"/>
      <c r="C4" s="12" t="s">
        <v>0</v>
      </c>
      <c r="D4" s="13" t="s">
        <v>8</v>
      </c>
      <c r="E4" s="13" t="s">
        <v>9</v>
      </c>
      <c r="F4" s="13" t="s">
        <v>10</v>
      </c>
      <c r="G4" s="16" t="s">
        <v>11</v>
      </c>
      <c r="H4" s="13" t="s">
        <v>12</v>
      </c>
      <c r="I4" s="13" t="s">
        <v>13</v>
      </c>
      <c r="J4" s="14" t="s">
        <v>26</v>
      </c>
      <c r="K4" s="14" t="s">
        <v>27</v>
      </c>
      <c r="L4" s="15" t="s">
        <v>25</v>
      </c>
      <c r="M4" s="26" t="s">
        <v>31</v>
      </c>
      <c r="N4" s="15" t="s">
        <v>17</v>
      </c>
      <c r="O4" s="23" t="s">
        <v>13</v>
      </c>
      <c r="P4" s="54"/>
      <c r="Q4" s="54"/>
      <c r="R4" s="42"/>
      <c r="S4" s="42"/>
    </row>
    <row r="5" spans="2:19" x14ac:dyDescent="0.3">
      <c r="B5" s="2">
        <v>1</v>
      </c>
      <c r="C5" s="4" t="s">
        <v>1</v>
      </c>
      <c r="D5" s="3">
        <v>85000</v>
      </c>
      <c r="E5" s="3">
        <v>85000</v>
      </c>
      <c r="F5" s="3"/>
      <c r="G5" s="17"/>
      <c r="H5" s="3"/>
      <c r="I5" s="3">
        <v>180000</v>
      </c>
      <c r="J5" s="6">
        <v>1</v>
      </c>
      <c r="K5" s="2">
        <v>1</v>
      </c>
      <c r="L5" s="3">
        <f>SUM(D5:G5)</f>
        <v>170000</v>
      </c>
      <c r="M5" s="27">
        <f>(SUM(D5:H5)*K5)</f>
        <v>170000</v>
      </c>
      <c r="N5" s="3">
        <f>SUM(D5:H5)*J5</f>
        <v>170000</v>
      </c>
      <c r="O5" s="4">
        <v>180000</v>
      </c>
      <c r="P5" s="24">
        <f>N5-O5</f>
        <v>-10000</v>
      </c>
      <c r="Q5" s="24">
        <f>N5-L5</f>
        <v>0</v>
      </c>
      <c r="R5" s="24">
        <f>N5/O5</f>
        <v>0.94444444444444442</v>
      </c>
      <c r="S5" s="24">
        <f>N5/L5</f>
        <v>1</v>
      </c>
    </row>
    <row r="6" spans="2:19" x14ac:dyDescent="0.3">
      <c r="B6" s="3">
        <v>2</v>
      </c>
      <c r="C6" s="4" t="s">
        <v>2</v>
      </c>
      <c r="D6" s="3"/>
      <c r="E6" s="3">
        <v>100000</v>
      </c>
      <c r="F6" s="3">
        <v>100000</v>
      </c>
      <c r="G6" s="17"/>
      <c r="H6" s="3"/>
      <c r="I6" s="3">
        <v>200000</v>
      </c>
      <c r="J6" s="6">
        <v>1</v>
      </c>
      <c r="K6" s="10">
        <v>1</v>
      </c>
      <c r="L6" s="3">
        <f>(SUM(D6:G6))</f>
        <v>200000</v>
      </c>
      <c r="M6" s="27">
        <f t="shared" ref="M6:M9" si="0">(SUM(D6:H6)*K6)</f>
        <v>200000</v>
      </c>
      <c r="N6" s="3">
        <f t="shared" ref="N6:N11" si="1">SUM(D6:H6)*J6</f>
        <v>200000</v>
      </c>
      <c r="O6" s="4">
        <v>200000</v>
      </c>
      <c r="P6" s="24">
        <f t="shared" ref="P6:P11" si="2">N6-O6</f>
        <v>0</v>
      </c>
      <c r="Q6" s="24">
        <f t="shared" ref="Q6:Q11" si="3">N6-L6</f>
        <v>0</v>
      </c>
      <c r="R6" s="24">
        <f t="shared" ref="R6:R11" si="4">N6/O6</f>
        <v>1</v>
      </c>
      <c r="S6" s="24">
        <f t="shared" ref="S6:S11" si="5">N6/L6</f>
        <v>1</v>
      </c>
    </row>
    <row r="7" spans="2:19" x14ac:dyDescent="0.3">
      <c r="B7" s="3">
        <v>3</v>
      </c>
      <c r="C7" s="4" t="s">
        <v>3</v>
      </c>
      <c r="D7" s="3"/>
      <c r="E7" s="3">
        <v>60000</v>
      </c>
      <c r="F7" s="3">
        <v>60000</v>
      </c>
      <c r="G7" s="17">
        <v>40000</v>
      </c>
      <c r="H7" s="3"/>
      <c r="I7" s="3">
        <v>120000</v>
      </c>
      <c r="J7" s="6">
        <v>0.2</v>
      </c>
      <c r="K7" s="3">
        <v>1</v>
      </c>
      <c r="L7" s="3">
        <f t="shared" ref="L7:L11" si="6">(SUM(D7:G7))</f>
        <v>160000</v>
      </c>
      <c r="M7" s="27">
        <f t="shared" si="0"/>
        <v>160000</v>
      </c>
      <c r="N7" s="3">
        <f>SUM(D7:H7)*J7</f>
        <v>32000</v>
      </c>
      <c r="O7" s="4">
        <v>120000</v>
      </c>
      <c r="P7" s="24">
        <f t="shared" si="2"/>
        <v>-88000</v>
      </c>
      <c r="Q7" s="24">
        <f t="shared" si="3"/>
        <v>-128000</v>
      </c>
      <c r="R7" s="24">
        <f t="shared" si="4"/>
        <v>0.26666666666666666</v>
      </c>
      <c r="S7" s="24">
        <f t="shared" si="5"/>
        <v>0.2</v>
      </c>
    </row>
    <row r="8" spans="2:19" x14ac:dyDescent="0.3">
      <c r="B8" s="3">
        <v>4</v>
      </c>
      <c r="C8" s="4" t="s">
        <v>4</v>
      </c>
      <c r="D8" s="3"/>
      <c r="E8" s="3"/>
      <c r="F8" s="3">
        <v>75000</v>
      </c>
      <c r="G8" s="17">
        <v>75000</v>
      </c>
      <c r="H8" s="3">
        <v>20000</v>
      </c>
      <c r="I8" s="3">
        <v>0</v>
      </c>
      <c r="J8" s="6">
        <v>0.95</v>
      </c>
      <c r="K8" s="3">
        <v>0.88229999999999997</v>
      </c>
      <c r="L8" s="3">
        <f t="shared" si="6"/>
        <v>150000</v>
      </c>
      <c r="M8" s="27">
        <f t="shared" si="0"/>
        <v>149991</v>
      </c>
      <c r="N8" s="3">
        <f t="shared" si="1"/>
        <v>161500</v>
      </c>
      <c r="O8" s="4">
        <v>0</v>
      </c>
      <c r="P8" s="24">
        <f t="shared" si="2"/>
        <v>161500</v>
      </c>
      <c r="Q8" s="24">
        <f t="shared" si="3"/>
        <v>11500</v>
      </c>
      <c r="R8" s="24"/>
      <c r="S8" s="24">
        <f t="shared" si="5"/>
        <v>1.0766666666666667</v>
      </c>
    </row>
    <row r="9" spans="2:19" x14ac:dyDescent="0.3">
      <c r="B9" s="3">
        <v>5</v>
      </c>
      <c r="C9" s="4" t="s">
        <v>5</v>
      </c>
      <c r="D9" s="3"/>
      <c r="E9" s="3"/>
      <c r="F9" s="10">
        <v>120000</v>
      </c>
      <c r="G9" s="17">
        <v>135000</v>
      </c>
      <c r="H9" s="3">
        <v>135000</v>
      </c>
      <c r="I9" s="3">
        <v>0</v>
      </c>
      <c r="J9" s="5">
        <v>0</v>
      </c>
      <c r="K9" s="3">
        <v>0.65380000000000005</v>
      </c>
      <c r="L9" s="3">
        <f t="shared" si="6"/>
        <v>255000</v>
      </c>
      <c r="M9" s="27">
        <f t="shared" si="0"/>
        <v>254982.00000000003</v>
      </c>
      <c r="N9" s="3">
        <f t="shared" si="1"/>
        <v>0</v>
      </c>
      <c r="O9" s="4">
        <v>0</v>
      </c>
      <c r="P9" s="24">
        <f t="shared" si="2"/>
        <v>0</v>
      </c>
      <c r="Q9" s="24">
        <f t="shared" si="3"/>
        <v>-255000</v>
      </c>
      <c r="R9" s="24"/>
      <c r="S9" s="24">
        <f t="shared" si="5"/>
        <v>0</v>
      </c>
    </row>
    <row r="10" spans="2:19" x14ac:dyDescent="0.3">
      <c r="B10" s="3">
        <v>6</v>
      </c>
      <c r="C10" s="4" t="s">
        <v>6</v>
      </c>
      <c r="D10" s="3"/>
      <c r="E10" s="3"/>
      <c r="F10" s="10">
        <v>120000</v>
      </c>
      <c r="G10" s="17">
        <v>135000</v>
      </c>
      <c r="H10" s="3">
        <v>135000</v>
      </c>
      <c r="I10" s="3">
        <v>310000</v>
      </c>
      <c r="J10" s="6">
        <v>0.5</v>
      </c>
      <c r="K10" s="3">
        <v>0.65384600000000004</v>
      </c>
      <c r="L10" s="3">
        <f t="shared" si="6"/>
        <v>255000</v>
      </c>
      <c r="M10" s="37">
        <f>K10*(SUM(F10:H10))</f>
        <v>254999.94</v>
      </c>
      <c r="N10" s="3">
        <f t="shared" si="1"/>
        <v>195000</v>
      </c>
      <c r="O10" s="4">
        <v>310000</v>
      </c>
      <c r="P10" s="24">
        <f t="shared" si="2"/>
        <v>-115000</v>
      </c>
      <c r="Q10" s="24">
        <f t="shared" si="3"/>
        <v>-60000</v>
      </c>
      <c r="R10" s="24">
        <f t="shared" si="4"/>
        <v>0.62903225806451613</v>
      </c>
      <c r="S10" s="24">
        <f t="shared" si="5"/>
        <v>0.76470588235294112</v>
      </c>
    </row>
    <row r="11" spans="2:19" ht="15" thickBot="1" x14ac:dyDescent="0.35">
      <c r="B11" s="7">
        <v>7</v>
      </c>
      <c r="C11" s="8" t="s">
        <v>7</v>
      </c>
      <c r="D11" s="7"/>
      <c r="E11" s="7"/>
      <c r="F11" s="7">
        <v>150000</v>
      </c>
      <c r="G11" s="18">
        <v>95000</v>
      </c>
      <c r="H11" s="7">
        <v>50000</v>
      </c>
      <c r="I11" s="7">
        <v>20000</v>
      </c>
      <c r="J11" s="9">
        <v>0.35</v>
      </c>
      <c r="K11" s="7"/>
      <c r="L11" s="3">
        <f t="shared" si="6"/>
        <v>245000</v>
      </c>
      <c r="M11" s="27"/>
      <c r="N11" s="3">
        <f t="shared" si="1"/>
        <v>103250</v>
      </c>
      <c r="O11" s="4">
        <v>20000</v>
      </c>
      <c r="P11" s="25">
        <f t="shared" si="2"/>
        <v>83250</v>
      </c>
      <c r="Q11" s="25">
        <f t="shared" si="3"/>
        <v>-141750</v>
      </c>
      <c r="R11" s="25">
        <f t="shared" si="4"/>
        <v>5.1624999999999996</v>
      </c>
      <c r="S11" s="25">
        <f t="shared" si="5"/>
        <v>0.42142857142857143</v>
      </c>
    </row>
    <row r="12" spans="2:19" ht="15" thickBot="1" x14ac:dyDescent="0.35">
      <c r="L12" s="21">
        <f>SUM(L5:L11)</f>
        <v>1435000</v>
      </c>
      <c r="M12" s="28">
        <f t="shared" ref="M12:O12" si="7">SUM(M5:M11)</f>
        <v>1189972.94</v>
      </c>
      <c r="N12" s="21">
        <f t="shared" si="7"/>
        <v>861750</v>
      </c>
      <c r="O12" s="21">
        <f t="shared" si="7"/>
        <v>830000</v>
      </c>
      <c r="P12" s="22">
        <f>SUM(P5:P11)</f>
        <v>31750</v>
      </c>
      <c r="Q12" s="22">
        <f>SUM(Q5:Q11)</f>
        <v>-573250</v>
      </c>
      <c r="R12" s="22">
        <f>N12/O12</f>
        <v>1.0382530120481928</v>
      </c>
      <c r="S12" s="22">
        <f>SUM(S5:S11)</f>
        <v>4.4628011204481792</v>
      </c>
    </row>
    <row r="13" spans="2:19" ht="15" thickBot="1" x14ac:dyDescent="0.35"/>
    <row r="14" spans="2:19" ht="15" thickBot="1" x14ac:dyDescent="0.35">
      <c r="H14" s="29" t="s">
        <v>35</v>
      </c>
      <c r="I14" s="30" t="e">
        <f>SUM(D5:K18H11)</f>
        <v>#NAME?</v>
      </c>
      <c r="L14" s="43" t="s">
        <v>46</v>
      </c>
      <c r="M14" s="44"/>
    </row>
    <row r="15" spans="2:19" x14ac:dyDescent="0.3">
      <c r="B15" t="s">
        <v>17</v>
      </c>
      <c r="C15" t="s">
        <v>16</v>
      </c>
      <c r="G15" s="31" t="s">
        <v>29</v>
      </c>
      <c r="H15" s="32"/>
      <c r="I15" s="33"/>
      <c r="L15" s="45"/>
      <c r="M15" s="46"/>
    </row>
    <row r="16" spans="2:19" ht="15" thickBot="1" x14ac:dyDescent="0.35">
      <c r="B16" t="s">
        <v>21</v>
      </c>
      <c r="C16" t="s">
        <v>18</v>
      </c>
      <c r="G16" s="34" t="s">
        <v>30</v>
      </c>
      <c r="H16" s="35"/>
      <c r="I16" s="36"/>
      <c r="L16" s="47"/>
      <c r="M16" s="48"/>
    </row>
    <row r="17" spans="2:13" ht="15" thickBot="1" x14ac:dyDescent="0.35">
      <c r="B17" t="s">
        <v>20</v>
      </c>
      <c r="C17" t="s">
        <v>19</v>
      </c>
      <c r="L17" s="19" t="s">
        <v>36</v>
      </c>
      <c r="M17" s="19" t="s">
        <v>37</v>
      </c>
    </row>
    <row r="18" spans="2:13" ht="15" thickBot="1" x14ac:dyDescent="0.35">
      <c r="B18" t="s">
        <v>22</v>
      </c>
      <c r="C18" t="s">
        <v>23</v>
      </c>
      <c r="G18" s="31" t="s">
        <v>45</v>
      </c>
      <c r="H18" s="33"/>
      <c r="L18" s="20" t="e">
        <f>I14/R12</f>
        <v>#NAME?</v>
      </c>
      <c r="M18" s="20" t="e">
        <f>L18-O12</f>
        <v>#NAME?</v>
      </c>
    </row>
    <row r="19" spans="2:13" x14ac:dyDescent="0.3">
      <c r="G19" s="38">
        <f>SUM(F10:H10)</f>
        <v>390000</v>
      </c>
      <c r="H19" s="39">
        <v>100</v>
      </c>
    </row>
    <row r="20" spans="2:13" ht="15" thickBot="1" x14ac:dyDescent="0.35">
      <c r="G20" s="34">
        <f>SUM(F10:G10)</f>
        <v>255000</v>
      </c>
      <c r="H20" s="36">
        <f>(G20*H19)/G19</f>
        <v>65.384615384615387</v>
      </c>
    </row>
    <row r="21" spans="2:13" x14ac:dyDescent="0.3">
      <c r="L21" t="s">
        <v>38</v>
      </c>
    </row>
    <row r="22" spans="2:13" x14ac:dyDescent="0.3">
      <c r="C22" t="s">
        <v>43</v>
      </c>
      <c r="L22" t="s">
        <v>39</v>
      </c>
    </row>
    <row r="23" spans="2:13" x14ac:dyDescent="0.3">
      <c r="C23" t="s">
        <v>44</v>
      </c>
      <c r="L23" t="s">
        <v>40</v>
      </c>
    </row>
    <row r="24" spans="2:13" x14ac:dyDescent="0.3">
      <c r="L24" t="s">
        <v>41</v>
      </c>
    </row>
    <row r="25" spans="2:13" x14ac:dyDescent="0.3">
      <c r="L25" t="s">
        <v>42</v>
      </c>
    </row>
    <row r="29" spans="2:13" x14ac:dyDescent="0.3">
      <c r="C29" t="s">
        <v>47</v>
      </c>
    </row>
    <row r="30" spans="2:13" x14ac:dyDescent="0.3">
      <c r="C30" t="s">
        <v>48</v>
      </c>
    </row>
    <row r="34" spans="3:3" x14ac:dyDescent="0.3">
      <c r="C34" t="s">
        <v>49</v>
      </c>
    </row>
  </sheetData>
  <mergeCells count="7">
    <mergeCell ref="R2:R4"/>
    <mergeCell ref="S2:S4"/>
    <mergeCell ref="L14:M16"/>
    <mergeCell ref="D3:H3"/>
    <mergeCell ref="I3:J3"/>
    <mergeCell ref="P2:P4"/>
    <mergeCell ref="Q2:Q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Bargas</dc:creator>
  <cp:lastModifiedBy>Santiago Bargas</cp:lastModifiedBy>
  <dcterms:created xsi:type="dcterms:W3CDTF">2015-06-05T18:19:34Z</dcterms:created>
  <dcterms:modified xsi:type="dcterms:W3CDTF">2024-06-19T17:28:48Z</dcterms:modified>
</cp:coreProperties>
</file>