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Unidad 5\"/>
    </mc:Choice>
  </mc:AlternateContent>
  <xr:revisionPtr revIDLastSave="0" documentId="13_ncr:1_{31ADAE02-3FE9-4ABB-8FE7-26A04021185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  <sheet name="GANTT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3" i="1"/>
  <c r="G13" i="1"/>
  <c r="N6" i="1"/>
  <c r="N7" i="1"/>
  <c r="N8" i="1"/>
  <c r="N9" i="1"/>
  <c r="N10" i="1"/>
  <c r="N11" i="1"/>
  <c r="N12" i="1"/>
  <c r="N5" i="1"/>
  <c r="M6" i="1"/>
  <c r="M7" i="1"/>
  <c r="M8" i="1"/>
  <c r="M9" i="1"/>
  <c r="M10" i="1"/>
  <c r="M11" i="1"/>
  <c r="M12" i="1"/>
  <c r="M5" i="1"/>
  <c r="J7" i="1" l="1"/>
  <c r="P7" i="1" s="1"/>
  <c r="P6" i="1"/>
  <c r="P8" i="1"/>
  <c r="P9" i="1"/>
  <c r="P10" i="1"/>
  <c r="P11" i="1"/>
  <c r="P12" i="1"/>
  <c r="P5" i="1"/>
  <c r="L13" i="1"/>
  <c r="K13" i="1"/>
  <c r="O6" i="1"/>
  <c r="O7" i="1"/>
  <c r="O8" i="1"/>
  <c r="O9" i="1"/>
  <c r="O10" i="1"/>
  <c r="O11" i="1"/>
  <c r="O12" i="1"/>
  <c r="O5" i="1"/>
  <c r="K10" i="1"/>
  <c r="K9" i="1"/>
  <c r="K8" i="1"/>
  <c r="K12" i="1"/>
  <c r="K7" i="1"/>
  <c r="K6" i="1"/>
  <c r="K5" i="1"/>
  <c r="L12" i="1"/>
  <c r="L10" i="1"/>
  <c r="L9" i="1"/>
  <c r="L8" i="1"/>
  <c r="F7" i="1"/>
  <c r="G12" i="1"/>
  <c r="G11" i="1"/>
  <c r="G10" i="1"/>
  <c r="G9" i="1"/>
  <c r="G8" i="1"/>
  <c r="G7" i="1"/>
  <c r="G6" i="1"/>
  <c r="G5" i="1"/>
  <c r="F12" i="1"/>
  <c r="F11" i="1"/>
  <c r="F10" i="1"/>
  <c r="F9" i="1"/>
  <c r="F8" i="1"/>
  <c r="F6" i="1"/>
  <c r="M13" i="1" l="1"/>
  <c r="Q13" i="1"/>
  <c r="R13" i="1" s="1"/>
  <c r="J13" i="1"/>
  <c r="O13" i="1"/>
  <c r="S13" i="1" s="1"/>
  <c r="T13" i="1" s="1"/>
  <c r="P13" i="1" l="1"/>
  <c r="L21" i="1"/>
  <c r="M21" i="1" s="1"/>
  <c r="I21" i="1"/>
  <c r="J21" i="1" s="1"/>
  <c r="N13" i="1"/>
</calcChain>
</file>

<file path=xl/sharedStrings.xml><?xml version="1.0" encoding="utf-8"?>
<sst xmlns="http://schemas.openxmlformats.org/spreadsheetml/2006/main" count="113" uniqueCount="80">
  <si>
    <t>Nombre tarea</t>
  </si>
  <si>
    <t>Semanas planificadas</t>
  </si>
  <si>
    <t>Recursos</t>
  </si>
  <si>
    <t>Relevar Requerimientos</t>
  </si>
  <si>
    <t xml:space="preserve">5 </t>
  </si>
  <si>
    <t>Modelar Arquitectura</t>
  </si>
  <si>
    <t xml:space="preserve">2 </t>
  </si>
  <si>
    <t>Modelar Interfaces Graficas</t>
  </si>
  <si>
    <t>Desarrollar Capa Presentacion</t>
  </si>
  <si>
    <t>Desarrollar Capa Negocio</t>
  </si>
  <si>
    <t xml:space="preserve">3 </t>
  </si>
  <si>
    <t>Desarrollar Acceso Datos</t>
  </si>
  <si>
    <t>Realizar Pruebas</t>
  </si>
  <si>
    <t>Confeccionar Manual de Usuario</t>
  </si>
  <si>
    <t>Recurso</t>
  </si>
  <si>
    <t>Descripcion</t>
  </si>
  <si>
    <t>Costo Planificado Semanal</t>
  </si>
  <si>
    <t>Costo actual semanal</t>
  </si>
  <si>
    <t>A</t>
  </si>
  <si>
    <t>Analista de Requerimiento</t>
  </si>
  <si>
    <t>DG</t>
  </si>
  <si>
    <t>Diseñador Grafico</t>
  </si>
  <si>
    <t>DS</t>
  </si>
  <si>
    <t>Desarrollador Senior</t>
  </si>
  <si>
    <t>T</t>
  </si>
  <si>
    <t>Tester</t>
  </si>
  <si>
    <t>Costo Planificado</t>
  </si>
  <si>
    <t>Costo actual</t>
  </si>
  <si>
    <t>Estado Planificado</t>
  </si>
  <si>
    <t>Estado Actual</t>
  </si>
  <si>
    <t>Terminada</t>
  </si>
  <si>
    <t>Ejecutando</t>
  </si>
  <si>
    <t>Sin comenzar</t>
  </si>
  <si>
    <t>Sin comenazar</t>
  </si>
  <si>
    <t>AC = CostReal*EstReal</t>
  </si>
  <si>
    <t>CPI = EV/AC</t>
  </si>
  <si>
    <t>SPI= EV/PV</t>
  </si>
  <si>
    <t>EAC = BAC/CPI</t>
  </si>
  <si>
    <t>BCWP: Budgeted Cost of Work Performed = Earned Value (EV) = Valor Presupuestado del Trabajo Realizado. -</t>
  </si>
  <si>
    <t>ACWP: Costo corriente del Trabajo Ejecutado = Actual Cost (AC) = Costo real por el trabajo realizado.</t>
  </si>
  <si>
    <t>ACTIVIDADES</t>
  </si>
  <si>
    <t>SEMANAS</t>
  </si>
  <si>
    <t>CV=EV-AC</t>
  </si>
  <si>
    <t>SV= EV-PV</t>
  </si>
  <si>
    <t>PV = Valor planificado</t>
  </si>
  <si>
    <t>AC = Costo actual</t>
  </si>
  <si>
    <t>EV =Valor trabajado</t>
  </si>
  <si>
    <t>CV = Variacion de ccosto</t>
  </si>
  <si>
    <t>CPI = Indice de desempeño del costo</t>
  </si>
  <si>
    <t>SV = Variacion del cronograma</t>
  </si>
  <si>
    <t>SPI = Indice de desempeño del cronograma</t>
  </si>
  <si>
    <t>CV Negativo estamos gastando mas de lo que planificamos</t>
  </si>
  <si>
    <t xml:space="preserve">BCWS: Budgeted Cost of Work Scheduled = Planned Value (PV) = Valor Planificado. -  </t>
  </si>
  <si>
    <t>EAC = AC + (BAC-EV)</t>
  </si>
  <si>
    <t>PRYECCION DE COSTOS SEGÚN PRESUPUESTO ORIGINAL</t>
  </si>
  <si>
    <t>PRYECCION DE COSTOS SEGÚN CPI ACTUAL</t>
  </si>
  <si>
    <t>ETC=EAC-AC</t>
  </si>
  <si>
    <t>ETC = EAC -AC</t>
  </si>
  <si>
    <t>TOTAL</t>
  </si>
  <si>
    <t>EAC=AC +(BAC- EV)</t>
  </si>
  <si>
    <t>ETC = EAC - AC</t>
  </si>
  <si>
    <t>Variacion del cronograma: SV = EV - PV</t>
  </si>
  <si>
    <t>Indice de desempeño del cronograma: SPI = EV/PV</t>
  </si>
  <si>
    <t>Variacion de costo: CV = EV - AC</t>
  </si>
  <si>
    <t>Indice de desempeño del costo: CPI = EV/AC</t>
  </si>
  <si>
    <t>Presupuesto hasta la conclusion (BAC: Budget at completion)</t>
  </si>
  <si>
    <t>Estimacion a la concluison (EAC: Estimate at completion)</t>
  </si>
  <si>
    <t>Estimacion hasta la conclusion (ETC Estimate to complete):</t>
  </si>
  <si>
    <t>Proyeccion de costos según el cpi actual</t>
  </si>
  <si>
    <t>EAC=BAC/CPI</t>
  </si>
  <si>
    <t>VAC=EAC-BAC</t>
  </si>
  <si>
    <t>C4=f(x,y) donde x es el Recurso y Y el esfuerzo</t>
  </si>
  <si>
    <t>estimacion parametrica</t>
  </si>
  <si>
    <t>estimacion analogica</t>
  </si>
  <si>
    <t>teniamos un proyecto viejo y usamos esa estimacion</t>
  </si>
  <si>
    <t>Para el presupuesto una vez que termina</t>
  </si>
  <si>
    <t>BAC</t>
  </si>
  <si>
    <t>PV = CostPlan * EstPlanificado</t>
  </si>
  <si>
    <t>NOSE QUE ES EL BAC</t>
  </si>
  <si>
    <t>EV = CostPlan*EstActual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</si>
</sst>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B5FC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5" fillId="3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9" fontId="0" fillId="4" borderId="0" xfId="0" applyNumberFormat="1" applyFill="1" applyAlignment="1">
      <alignment horizontal="center"/>
    </xf>
    <xf numFmtId="9" fontId="5" fillId="3" borderId="0" xfId="0" applyNumberFormat="1" applyFont="1" applyFill="1" applyAlignment="1">
      <alignment horizontal="center" wrapText="1"/>
    </xf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1" applyNumberFormat="1" applyFont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10" borderId="8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8" xfId="0" applyFill="1" applyBorder="1"/>
    <xf numFmtId="0" fontId="0" fillId="11" borderId="5" xfId="0" applyFill="1" applyBorder="1"/>
    <xf numFmtId="0" fontId="0" fillId="0" borderId="11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4" xfId="0" applyBorder="1"/>
    <xf numFmtId="0" fontId="0" fillId="0" borderId="12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8" fillId="7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0" fillId="11" borderId="18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textRotation="255" wrapText="1"/>
    </xf>
    <xf numFmtId="0" fontId="4" fillId="2" borderId="3" xfId="0" applyFont="1" applyFill="1" applyBorder="1" applyAlignment="1">
      <alignment horizontal="center" textRotation="255" wrapText="1"/>
    </xf>
    <xf numFmtId="9" fontId="0" fillId="3" borderId="0" xfId="0" applyNumberFormat="1" applyFill="1" applyAlignment="1">
      <alignment horizontal="center" wrapText="1"/>
    </xf>
    <xf numFmtId="9" fontId="0" fillId="3" borderId="11" xfId="0" applyNumberFormat="1" applyFill="1" applyBorder="1" applyAlignment="1">
      <alignment horizontal="center" wrapText="1"/>
    </xf>
    <xf numFmtId="9" fontId="0" fillId="3" borderId="12" xfId="0" applyNumberFormat="1" applyFill="1" applyBorder="1" applyAlignment="1">
      <alignment horizontal="center" wrapText="1"/>
    </xf>
    <xf numFmtId="9" fontId="0" fillId="3" borderId="7" xfId="0" applyNumberFormat="1" applyFill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EB5F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workbookViewId="0">
      <selection activeCell="G23" sqref="G23"/>
    </sheetView>
  </sheetViews>
  <sheetFormatPr baseColWidth="10" defaultColWidth="8.88671875" defaultRowHeight="14.4" x14ac:dyDescent="0.3"/>
  <cols>
    <col min="2" max="2" width="30.109375" customWidth="1"/>
    <col min="3" max="3" width="11.5546875" customWidth="1"/>
    <col min="4" max="4" width="11.21875" customWidth="1"/>
    <col min="5" max="5" width="5.33203125" customWidth="1"/>
    <col min="6" max="6" width="11.21875" customWidth="1"/>
    <col min="7" max="7" width="12.77734375" customWidth="1"/>
    <col min="8" max="8" width="17.88671875" customWidth="1"/>
    <col min="9" max="9" width="17.77734375" customWidth="1"/>
    <col min="10" max="10" width="13.77734375" customWidth="1"/>
    <col min="11" max="11" width="20" customWidth="1"/>
    <col min="12" max="13" width="13.77734375" customWidth="1"/>
    <col min="14" max="21" width="12" customWidth="1"/>
  </cols>
  <sheetData>
    <row r="1" spans="1:20" ht="15" thickBot="1" x14ac:dyDescent="0.35"/>
    <row r="2" spans="1:20" ht="14.4" customHeight="1" x14ac:dyDescent="0.3">
      <c r="A2" s="20"/>
      <c r="B2" s="78" t="s">
        <v>0</v>
      </c>
      <c r="C2" s="78" t="s">
        <v>1</v>
      </c>
      <c r="D2" s="78" t="s">
        <v>2</v>
      </c>
      <c r="E2" s="87"/>
      <c r="F2" s="78" t="s">
        <v>26</v>
      </c>
      <c r="G2" s="78" t="s">
        <v>27</v>
      </c>
      <c r="H2" s="78" t="s">
        <v>28</v>
      </c>
      <c r="I2" s="84" t="s">
        <v>29</v>
      </c>
      <c r="J2" s="78" t="s">
        <v>77</v>
      </c>
      <c r="K2" s="78" t="s">
        <v>79</v>
      </c>
      <c r="L2" s="78" t="s">
        <v>34</v>
      </c>
      <c r="M2" s="84" t="s">
        <v>42</v>
      </c>
      <c r="N2" s="84" t="s">
        <v>43</v>
      </c>
      <c r="O2" s="78" t="s">
        <v>35</v>
      </c>
      <c r="P2" s="81" t="s">
        <v>36</v>
      </c>
      <c r="Q2" s="72" t="s">
        <v>59</v>
      </c>
      <c r="R2" s="72" t="s">
        <v>60</v>
      </c>
      <c r="S2" s="65" t="s">
        <v>37</v>
      </c>
      <c r="T2" s="65" t="s">
        <v>57</v>
      </c>
    </row>
    <row r="3" spans="1:20" x14ac:dyDescent="0.3">
      <c r="A3" s="20"/>
      <c r="B3" s="79"/>
      <c r="C3" s="79"/>
      <c r="D3" s="79"/>
      <c r="E3" s="88"/>
      <c r="F3" s="79"/>
      <c r="G3" s="79"/>
      <c r="H3" s="79"/>
      <c r="I3" s="85"/>
      <c r="J3" s="79"/>
      <c r="K3" s="79"/>
      <c r="L3" s="79"/>
      <c r="M3" s="85"/>
      <c r="N3" s="85"/>
      <c r="O3" s="79"/>
      <c r="P3" s="82"/>
      <c r="Q3" s="73"/>
      <c r="R3" s="73"/>
      <c r="S3" s="66"/>
      <c r="T3" s="66"/>
    </row>
    <row r="4" spans="1:20" ht="15" thickBot="1" x14ac:dyDescent="0.35">
      <c r="A4" s="20"/>
      <c r="B4" s="80"/>
      <c r="C4" s="80"/>
      <c r="D4" s="80"/>
      <c r="E4" s="89"/>
      <c r="F4" s="80"/>
      <c r="G4" s="80"/>
      <c r="H4" s="80" t="s">
        <v>28</v>
      </c>
      <c r="I4" s="86"/>
      <c r="J4" s="80"/>
      <c r="K4" s="80"/>
      <c r="L4" s="80"/>
      <c r="M4" s="86"/>
      <c r="N4" s="86"/>
      <c r="O4" s="80"/>
      <c r="P4" s="83"/>
      <c r="Q4" s="74"/>
      <c r="R4" s="74"/>
      <c r="S4" s="67"/>
      <c r="T4" s="67"/>
    </row>
    <row r="5" spans="1:20" x14ac:dyDescent="0.3">
      <c r="A5" s="20"/>
      <c r="B5" s="22" t="s">
        <v>3</v>
      </c>
      <c r="C5" s="22">
        <v>2</v>
      </c>
      <c r="D5" s="23" t="s">
        <v>4</v>
      </c>
      <c r="E5" s="20" t="s">
        <v>18</v>
      </c>
      <c r="F5" s="21">
        <f>$C$5*$D$5*C21</f>
        <v>10000</v>
      </c>
      <c r="G5" s="21">
        <f>C5*D5*D21</f>
        <v>11000</v>
      </c>
      <c r="H5" s="22" t="s">
        <v>30</v>
      </c>
      <c r="I5" s="22" t="s">
        <v>30</v>
      </c>
      <c r="J5" s="21">
        <v>10000</v>
      </c>
      <c r="K5" s="21">
        <f>F5</f>
        <v>10000</v>
      </c>
      <c r="L5" s="21">
        <v>11000</v>
      </c>
      <c r="M5" s="21">
        <f t="shared" ref="M5:M13" si="0">K5-L5</f>
        <v>-1000</v>
      </c>
      <c r="N5" s="21">
        <f t="shared" ref="N5:N13" si="1">K5-J5</f>
        <v>0</v>
      </c>
      <c r="O5" s="21">
        <f t="shared" ref="O5:O13" si="2">K5/L5</f>
        <v>0.90909090909090906</v>
      </c>
      <c r="P5" s="38">
        <f t="shared" ref="P5:P13" si="3">K5/J5</f>
        <v>1</v>
      </c>
      <c r="Q5" s="51"/>
      <c r="R5" s="51"/>
      <c r="S5" s="51"/>
      <c r="T5" s="51"/>
    </row>
    <row r="6" spans="1:20" x14ac:dyDescent="0.3">
      <c r="A6" s="20"/>
      <c r="B6" s="24" t="s">
        <v>5</v>
      </c>
      <c r="C6" s="24">
        <v>1</v>
      </c>
      <c r="D6" s="25" t="s">
        <v>6</v>
      </c>
      <c r="E6" s="20" t="s">
        <v>18</v>
      </c>
      <c r="F6" s="21">
        <f>C6*D6*C21</f>
        <v>2000</v>
      </c>
      <c r="G6" s="21">
        <f>C6*D6*D21</f>
        <v>2200</v>
      </c>
      <c r="H6" s="24" t="s">
        <v>30</v>
      </c>
      <c r="I6" s="24" t="s">
        <v>30</v>
      </c>
      <c r="J6" s="21">
        <v>2000</v>
      </c>
      <c r="K6" s="21">
        <f>F6</f>
        <v>2000</v>
      </c>
      <c r="L6" s="21">
        <v>2200</v>
      </c>
      <c r="M6" s="21">
        <f t="shared" si="0"/>
        <v>-200</v>
      </c>
      <c r="N6" s="21">
        <f t="shared" si="1"/>
        <v>0</v>
      </c>
      <c r="O6" s="21">
        <f t="shared" si="2"/>
        <v>0.90909090909090906</v>
      </c>
      <c r="P6" s="38">
        <f t="shared" si="3"/>
        <v>1</v>
      </c>
      <c r="Q6" s="52"/>
      <c r="R6" s="52"/>
      <c r="S6" s="52"/>
      <c r="T6" s="52"/>
    </row>
    <row r="7" spans="1:20" x14ac:dyDescent="0.3">
      <c r="A7" s="20"/>
      <c r="B7" s="24" t="s">
        <v>7</v>
      </c>
      <c r="C7" s="24">
        <v>2</v>
      </c>
      <c r="D7" s="25" t="s">
        <v>4</v>
      </c>
      <c r="E7" s="20" t="s">
        <v>20</v>
      </c>
      <c r="F7" s="21">
        <f>C7*D7*C22</f>
        <v>8000</v>
      </c>
      <c r="G7" s="21">
        <f>C7*D7*D22</f>
        <v>8500</v>
      </c>
      <c r="H7" s="24" t="s">
        <v>31</v>
      </c>
      <c r="I7" s="24" t="s">
        <v>30</v>
      </c>
      <c r="J7" s="21">
        <f>8000/2</f>
        <v>4000</v>
      </c>
      <c r="K7" s="21">
        <f>F7</f>
        <v>8000</v>
      </c>
      <c r="L7" s="21">
        <v>8500</v>
      </c>
      <c r="M7" s="21">
        <f t="shared" si="0"/>
        <v>-500</v>
      </c>
      <c r="N7" s="21">
        <f t="shared" si="1"/>
        <v>4000</v>
      </c>
      <c r="O7" s="21">
        <f t="shared" si="2"/>
        <v>0.94117647058823528</v>
      </c>
      <c r="P7" s="38">
        <f t="shared" si="3"/>
        <v>2</v>
      </c>
      <c r="Q7" s="52"/>
      <c r="R7" s="52"/>
      <c r="S7" s="52"/>
      <c r="T7" s="52"/>
    </row>
    <row r="8" spans="1:20" x14ac:dyDescent="0.3">
      <c r="A8" s="20"/>
      <c r="B8" s="24" t="s">
        <v>8</v>
      </c>
      <c r="C8" s="24">
        <v>4</v>
      </c>
      <c r="D8" s="25" t="s">
        <v>4</v>
      </c>
      <c r="E8" s="20" t="s">
        <v>22</v>
      </c>
      <c r="F8" s="21">
        <f>C8*D8*C23</f>
        <v>16000</v>
      </c>
      <c r="G8" s="21">
        <f>C8*D8*D23</f>
        <v>15000</v>
      </c>
      <c r="H8" s="24" t="s">
        <v>30</v>
      </c>
      <c r="I8" s="24" t="s">
        <v>30</v>
      </c>
      <c r="J8" s="21">
        <v>16000</v>
      </c>
      <c r="K8" s="21">
        <f>F8</f>
        <v>16000</v>
      </c>
      <c r="L8" s="21">
        <f>G8</f>
        <v>15000</v>
      </c>
      <c r="M8" s="21">
        <f t="shared" si="0"/>
        <v>1000</v>
      </c>
      <c r="N8" s="21">
        <f t="shared" si="1"/>
        <v>0</v>
      </c>
      <c r="O8" s="21">
        <f t="shared" si="2"/>
        <v>1.0666666666666667</v>
      </c>
      <c r="P8" s="38">
        <f t="shared" si="3"/>
        <v>1</v>
      </c>
      <c r="Q8" s="52"/>
      <c r="R8" s="52"/>
      <c r="S8" s="52"/>
      <c r="T8" s="52"/>
    </row>
    <row r="9" spans="1:20" x14ac:dyDescent="0.3">
      <c r="A9" s="20"/>
      <c r="B9" s="24" t="s">
        <v>9</v>
      </c>
      <c r="C9" s="24">
        <v>3</v>
      </c>
      <c r="D9" s="25" t="s">
        <v>10</v>
      </c>
      <c r="E9" s="20" t="s">
        <v>22</v>
      </c>
      <c r="F9" s="21">
        <f>C9*D9*C23</f>
        <v>7200</v>
      </c>
      <c r="G9" s="21">
        <f>C9*D9*D23</f>
        <v>6750</v>
      </c>
      <c r="H9" s="24" t="s">
        <v>31</v>
      </c>
      <c r="I9" s="24" t="s">
        <v>31</v>
      </c>
      <c r="J9" s="21">
        <v>3600</v>
      </c>
      <c r="K9" s="21">
        <f>F9/2</f>
        <v>3600</v>
      </c>
      <c r="L9" s="21">
        <f>G9/2</f>
        <v>3375</v>
      </c>
      <c r="M9" s="21">
        <f t="shared" si="0"/>
        <v>225</v>
      </c>
      <c r="N9" s="21">
        <f t="shared" si="1"/>
        <v>0</v>
      </c>
      <c r="O9" s="21">
        <f t="shared" si="2"/>
        <v>1.0666666666666667</v>
      </c>
      <c r="P9" s="38">
        <f t="shared" si="3"/>
        <v>1</v>
      </c>
      <c r="Q9" s="52"/>
      <c r="R9" s="52"/>
      <c r="S9" s="52"/>
      <c r="T9" s="52"/>
    </row>
    <row r="10" spans="1:20" x14ac:dyDescent="0.3">
      <c r="A10" s="20"/>
      <c r="B10" s="24" t="s">
        <v>11</v>
      </c>
      <c r="C10" s="24">
        <v>3</v>
      </c>
      <c r="D10" s="25" t="s">
        <v>6</v>
      </c>
      <c r="E10" s="20" t="s">
        <v>22</v>
      </c>
      <c r="F10" s="21">
        <f>C10*D10*C23</f>
        <v>4800</v>
      </c>
      <c r="G10" s="21">
        <f>C10*D10*D23</f>
        <v>4500</v>
      </c>
      <c r="H10" s="24" t="s">
        <v>31</v>
      </c>
      <c r="I10" s="24" t="s">
        <v>31</v>
      </c>
      <c r="J10" s="21">
        <v>2400</v>
      </c>
      <c r="K10" s="21">
        <f>F10/2</f>
        <v>2400</v>
      </c>
      <c r="L10" s="21">
        <f>G10/2</f>
        <v>2250</v>
      </c>
      <c r="M10" s="21">
        <f t="shared" si="0"/>
        <v>150</v>
      </c>
      <c r="N10" s="21">
        <f t="shared" si="1"/>
        <v>0</v>
      </c>
      <c r="O10" s="21">
        <f t="shared" si="2"/>
        <v>1.0666666666666667</v>
      </c>
      <c r="P10" s="38">
        <f t="shared" si="3"/>
        <v>1</v>
      </c>
      <c r="Q10" s="52"/>
      <c r="R10" s="52"/>
      <c r="S10" s="52"/>
      <c r="T10" s="52"/>
    </row>
    <row r="11" spans="1:20" x14ac:dyDescent="0.3">
      <c r="A11" s="20"/>
      <c r="B11" s="24" t="s">
        <v>12</v>
      </c>
      <c r="C11" s="24">
        <v>1</v>
      </c>
      <c r="D11" s="25" t="s">
        <v>4</v>
      </c>
      <c r="E11" s="20" t="s">
        <v>24</v>
      </c>
      <c r="F11" s="21">
        <f>C11*D11*C24</f>
        <v>3500</v>
      </c>
      <c r="G11" s="21">
        <f>C11*D11*D24</f>
        <v>3500</v>
      </c>
      <c r="H11" s="24" t="s">
        <v>32</v>
      </c>
      <c r="I11" s="24" t="s">
        <v>33</v>
      </c>
      <c r="J11" s="21">
        <v>0</v>
      </c>
      <c r="K11" s="21">
        <v>0</v>
      </c>
      <c r="L11" s="21">
        <v>0</v>
      </c>
      <c r="M11" s="21">
        <f t="shared" si="0"/>
        <v>0</v>
      </c>
      <c r="N11" s="21">
        <f t="shared" si="1"/>
        <v>0</v>
      </c>
      <c r="O11" s="21" t="e">
        <f t="shared" si="2"/>
        <v>#DIV/0!</v>
      </c>
      <c r="P11" s="38" t="e">
        <f t="shared" si="3"/>
        <v>#DIV/0!</v>
      </c>
      <c r="Q11" s="52"/>
      <c r="R11" s="52"/>
      <c r="S11" s="52"/>
      <c r="T11" s="52"/>
    </row>
    <row r="12" spans="1:20" ht="15" thickBot="1" x14ac:dyDescent="0.35">
      <c r="A12" s="20"/>
      <c r="B12" s="26" t="s">
        <v>13</v>
      </c>
      <c r="C12" s="26">
        <v>0.75</v>
      </c>
      <c r="D12" s="27" t="s">
        <v>6</v>
      </c>
      <c r="E12" s="20" t="s">
        <v>18</v>
      </c>
      <c r="F12" s="21">
        <f>C12*D12*C21</f>
        <v>1500</v>
      </c>
      <c r="G12" s="21">
        <f>C12*D12*D21</f>
        <v>1650</v>
      </c>
      <c r="H12" s="26" t="s">
        <v>30</v>
      </c>
      <c r="I12" s="26" t="s">
        <v>30</v>
      </c>
      <c r="J12" s="21">
        <v>1500</v>
      </c>
      <c r="K12" s="21">
        <f>F12</f>
        <v>1500</v>
      </c>
      <c r="L12" s="21">
        <f>G12</f>
        <v>1650</v>
      </c>
      <c r="M12" s="21">
        <f t="shared" si="0"/>
        <v>-150</v>
      </c>
      <c r="N12" s="21">
        <f t="shared" si="1"/>
        <v>0</v>
      </c>
      <c r="O12" s="21">
        <f t="shared" si="2"/>
        <v>0.90909090909090906</v>
      </c>
      <c r="P12" s="38">
        <f t="shared" si="3"/>
        <v>1</v>
      </c>
      <c r="Q12" s="53"/>
      <c r="R12" s="53"/>
      <c r="S12" s="53"/>
      <c r="T12" s="53"/>
    </row>
    <row r="13" spans="1:20" ht="15" thickBot="1" x14ac:dyDescent="0.35">
      <c r="A13" s="20"/>
      <c r="B13" s="28" t="s">
        <v>58</v>
      </c>
      <c r="C13" s="29"/>
      <c r="D13" s="29"/>
      <c r="E13" s="29"/>
      <c r="F13" s="30">
        <f>SUM(F5:F12)</f>
        <v>53000</v>
      </c>
      <c r="G13" s="31">
        <f>SUM(G5:G12)</f>
        <v>53100</v>
      </c>
      <c r="H13" s="29"/>
      <c r="I13" s="29"/>
      <c r="J13" s="54">
        <f>SUM(J5:J12)</f>
        <v>39500</v>
      </c>
      <c r="K13" s="32">
        <f t="shared" ref="K13" si="4">SUM(K5:K12)</f>
        <v>43500</v>
      </c>
      <c r="L13" s="32">
        <f>SUM(L5:L12)</f>
        <v>43975</v>
      </c>
      <c r="M13" s="32">
        <f t="shared" si="0"/>
        <v>-475</v>
      </c>
      <c r="N13" s="32">
        <f t="shared" si="1"/>
        <v>4000</v>
      </c>
      <c r="O13" s="32">
        <f t="shared" si="2"/>
        <v>0.98919840818646954</v>
      </c>
      <c r="P13" s="39">
        <f t="shared" si="3"/>
        <v>1.1012658227848102</v>
      </c>
      <c r="Q13" s="40">
        <f>L13+(F13-K13)</f>
        <v>53475</v>
      </c>
      <c r="R13" s="40">
        <f>Q13-L13</f>
        <v>9500</v>
      </c>
      <c r="S13" s="41">
        <f t="shared" ref="S13" si="5">G13/O13</f>
        <v>53679.827586206899</v>
      </c>
      <c r="T13" s="41">
        <f>S13-L13</f>
        <v>9704.8275862068986</v>
      </c>
    </row>
    <row r="14" spans="1:20" x14ac:dyDescent="0.3">
      <c r="A14" s="20"/>
      <c r="B14" s="20"/>
      <c r="C14" s="20"/>
      <c r="D14" s="20"/>
      <c r="E14" s="20"/>
      <c r="F14" s="68" t="s">
        <v>76</v>
      </c>
      <c r="G14" s="70" t="s">
        <v>76</v>
      </c>
      <c r="H14" s="20"/>
      <c r="I14" s="20"/>
      <c r="J14" s="55" t="s">
        <v>76</v>
      </c>
      <c r="K14" s="20"/>
      <c r="L14" s="20"/>
      <c r="M14" s="20"/>
      <c r="N14" s="20"/>
      <c r="O14" s="20"/>
      <c r="P14" s="20"/>
      <c r="Q14" s="20"/>
      <c r="R14" s="20"/>
      <c r="S14" s="20"/>
    </row>
    <row r="15" spans="1:20" ht="14.4" customHeight="1" thickBot="1" x14ac:dyDescent="0.35">
      <c r="A15" s="20"/>
      <c r="B15" s="20"/>
      <c r="C15" s="20"/>
      <c r="D15" s="20"/>
      <c r="E15" s="20"/>
      <c r="F15" s="69"/>
      <c r="G15" s="71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0" ht="15" thickBot="1" x14ac:dyDescent="0.35">
      <c r="F16" t="s">
        <v>78</v>
      </c>
    </row>
    <row r="17" spans="1:16" ht="15" customHeight="1" thickBot="1" x14ac:dyDescent="0.35">
      <c r="I17" s="96" t="s">
        <v>54</v>
      </c>
      <c r="J17" s="97"/>
      <c r="L17" s="56" t="s">
        <v>55</v>
      </c>
      <c r="M17" s="57"/>
    </row>
    <row r="18" spans="1:16" ht="14.4" customHeight="1" x14ac:dyDescent="0.3">
      <c r="A18" s="93" t="s">
        <v>14</v>
      </c>
      <c r="B18" s="93" t="s">
        <v>15</v>
      </c>
      <c r="C18" s="93" t="s">
        <v>16</v>
      </c>
      <c r="D18" s="93" t="s">
        <v>17</v>
      </c>
      <c r="I18" s="98"/>
      <c r="J18" s="99"/>
      <c r="K18" s="33"/>
      <c r="L18" s="58"/>
      <c r="M18" s="59"/>
      <c r="N18" s="33"/>
      <c r="P18" t="s">
        <v>72</v>
      </c>
    </row>
    <row r="19" spans="1:16" ht="15" thickBot="1" x14ac:dyDescent="0.35">
      <c r="A19" s="94"/>
      <c r="B19" s="94"/>
      <c r="C19" s="94"/>
      <c r="D19" s="94"/>
      <c r="I19" s="98"/>
      <c r="J19" s="99"/>
      <c r="K19" s="33"/>
      <c r="L19" s="60"/>
      <c r="M19" s="61"/>
      <c r="N19" s="33"/>
      <c r="P19" t="s">
        <v>71</v>
      </c>
    </row>
    <row r="20" spans="1:16" ht="15" thickBot="1" x14ac:dyDescent="0.35">
      <c r="A20" s="95"/>
      <c r="B20" s="95"/>
      <c r="C20" s="95"/>
      <c r="D20" s="95"/>
      <c r="I20" s="34" t="s">
        <v>53</v>
      </c>
      <c r="J20" s="34" t="s">
        <v>56</v>
      </c>
      <c r="L20" s="36" t="s">
        <v>37</v>
      </c>
      <c r="M20" s="36" t="s">
        <v>57</v>
      </c>
    </row>
    <row r="21" spans="1:16" ht="15" thickBot="1" x14ac:dyDescent="0.35">
      <c r="A21" s="1" t="s">
        <v>18</v>
      </c>
      <c r="B21" s="1" t="s">
        <v>19</v>
      </c>
      <c r="C21" s="1">
        <v>1000</v>
      </c>
      <c r="D21" s="2">
        <v>1100</v>
      </c>
      <c r="I21" s="35">
        <f>L13+(J13-K13)</f>
        <v>39975</v>
      </c>
      <c r="J21" s="35">
        <f>I21-L13</f>
        <v>-4000</v>
      </c>
      <c r="L21" s="37">
        <f>J13/O13</f>
        <v>39931.321839080461</v>
      </c>
      <c r="M21" s="37">
        <f>L21-L13</f>
        <v>-4043.6781609195386</v>
      </c>
      <c r="P21" t="s">
        <v>73</v>
      </c>
    </row>
    <row r="22" spans="1:16" x14ac:dyDescent="0.3">
      <c r="A22" s="1" t="s">
        <v>20</v>
      </c>
      <c r="B22" s="1" t="s">
        <v>21</v>
      </c>
      <c r="C22" s="1">
        <v>800</v>
      </c>
      <c r="D22" s="2">
        <v>850</v>
      </c>
      <c r="I22" t="s">
        <v>75</v>
      </c>
      <c r="L22" t="s">
        <v>75</v>
      </c>
      <c r="P22" t="s">
        <v>74</v>
      </c>
    </row>
    <row r="23" spans="1:16" x14ac:dyDescent="0.3">
      <c r="A23" s="1" t="s">
        <v>22</v>
      </c>
      <c r="B23" s="1" t="s">
        <v>23</v>
      </c>
      <c r="C23" s="1">
        <v>800</v>
      </c>
      <c r="D23" s="2">
        <v>750</v>
      </c>
    </row>
    <row r="24" spans="1:16" ht="15" thickBot="1" x14ac:dyDescent="0.35">
      <c r="A24" s="3" t="s">
        <v>24</v>
      </c>
      <c r="B24" s="3" t="s">
        <v>25</v>
      </c>
      <c r="C24" s="3">
        <v>700</v>
      </c>
      <c r="D24" s="4">
        <v>700</v>
      </c>
    </row>
    <row r="25" spans="1:16" ht="15" thickBot="1" x14ac:dyDescent="0.35"/>
    <row r="26" spans="1:16" ht="15" thickBot="1" x14ac:dyDescent="0.35">
      <c r="A26" t="s">
        <v>52</v>
      </c>
      <c r="I26" s="62">
        <v>1</v>
      </c>
      <c r="J26" s="63"/>
      <c r="K26" s="64"/>
    </row>
    <row r="27" spans="1:16" x14ac:dyDescent="0.3">
      <c r="A27" t="s">
        <v>38</v>
      </c>
      <c r="I27" s="90" t="s">
        <v>63</v>
      </c>
      <c r="J27" s="91"/>
      <c r="K27" s="92"/>
    </row>
    <row r="28" spans="1:16" ht="15" thickBot="1" x14ac:dyDescent="0.35">
      <c r="A28" t="s">
        <v>39</v>
      </c>
      <c r="I28" s="75" t="s">
        <v>64</v>
      </c>
      <c r="J28" s="76"/>
      <c r="K28" s="77"/>
    </row>
    <row r="29" spans="1:16" ht="15" thickBot="1" x14ac:dyDescent="0.35"/>
    <row r="30" spans="1:16" ht="15" thickBot="1" x14ac:dyDescent="0.35">
      <c r="A30" t="s">
        <v>44</v>
      </c>
      <c r="I30" s="62">
        <v>2</v>
      </c>
      <c r="J30" s="63"/>
      <c r="K30" s="64"/>
    </row>
    <row r="31" spans="1:16" x14ac:dyDescent="0.3">
      <c r="A31" t="s">
        <v>45</v>
      </c>
      <c r="I31" s="90" t="s">
        <v>61</v>
      </c>
      <c r="J31" s="91"/>
      <c r="K31" s="92"/>
    </row>
    <row r="32" spans="1:16" ht="15" thickBot="1" x14ac:dyDescent="0.35">
      <c r="A32" t="s">
        <v>46</v>
      </c>
      <c r="I32" s="75" t="s">
        <v>62</v>
      </c>
      <c r="J32" s="76"/>
      <c r="K32" s="77"/>
    </row>
    <row r="33" spans="1:11" x14ac:dyDescent="0.3">
      <c r="A33" t="s">
        <v>47</v>
      </c>
    </row>
    <row r="34" spans="1:11" ht="15" thickBot="1" x14ac:dyDescent="0.35">
      <c r="A34" t="s">
        <v>48</v>
      </c>
    </row>
    <row r="35" spans="1:11" x14ac:dyDescent="0.3">
      <c r="A35" t="s">
        <v>49</v>
      </c>
      <c r="I35" s="42" t="s">
        <v>65</v>
      </c>
      <c r="J35" s="43"/>
      <c r="K35" s="44"/>
    </row>
    <row r="36" spans="1:11" x14ac:dyDescent="0.3">
      <c r="A36" t="s">
        <v>50</v>
      </c>
      <c r="I36" s="45" t="s">
        <v>66</v>
      </c>
      <c r="J36" s="46"/>
      <c r="K36" s="47"/>
    </row>
    <row r="37" spans="1:11" x14ac:dyDescent="0.3">
      <c r="I37" s="45" t="s">
        <v>67</v>
      </c>
      <c r="J37" s="46"/>
      <c r="K37" s="47"/>
    </row>
    <row r="38" spans="1:11" x14ac:dyDescent="0.3">
      <c r="A38" t="s">
        <v>51</v>
      </c>
      <c r="I38" s="45"/>
      <c r="J38" s="46"/>
      <c r="K38" s="47"/>
    </row>
    <row r="39" spans="1:11" x14ac:dyDescent="0.3">
      <c r="I39" s="45" t="s">
        <v>68</v>
      </c>
      <c r="J39" s="46"/>
      <c r="K39" s="47"/>
    </row>
    <row r="40" spans="1:11" x14ac:dyDescent="0.3">
      <c r="I40" s="45" t="s">
        <v>69</v>
      </c>
      <c r="J40" s="46"/>
      <c r="K40" s="47"/>
    </row>
    <row r="41" spans="1:11" x14ac:dyDescent="0.3">
      <c r="I41" s="45" t="s">
        <v>70</v>
      </c>
      <c r="J41" s="46"/>
      <c r="K41" s="47"/>
    </row>
    <row r="42" spans="1:11" ht="15" thickBot="1" x14ac:dyDescent="0.35">
      <c r="I42" s="48"/>
      <c r="J42" s="49"/>
      <c r="K42" s="50"/>
    </row>
  </sheetData>
  <mergeCells count="33">
    <mergeCell ref="I31:K31"/>
    <mergeCell ref="I32:K32"/>
    <mergeCell ref="D18:D20"/>
    <mergeCell ref="C18:C20"/>
    <mergeCell ref="A18:A20"/>
    <mergeCell ref="B18:B20"/>
    <mergeCell ref="I27:K27"/>
    <mergeCell ref="I17:J19"/>
    <mergeCell ref="C2:C4"/>
    <mergeCell ref="D2:D4"/>
    <mergeCell ref="B2:B4"/>
    <mergeCell ref="L2:L4"/>
    <mergeCell ref="J2:J4"/>
    <mergeCell ref="I2:I4"/>
    <mergeCell ref="H2:H4"/>
    <mergeCell ref="G2:G4"/>
    <mergeCell ref="F2:F4"/>
    <mergeCell ref="E2:E4"/>
    <mergeCell ref="L17:M19"/>
    <mergeCell ref="I30:K30"/>
    <mergeCell ref="I26:K26"/>
    <mergeCell ref="T2:T4"/>
    <mergeCell ref="F14:F15"/>
    <mergeCell ref="G14:G15"/>
    <mergeCell ref="Q2:Q4"/>
    <mergeCell ref="R2:R4"/>
    <mergeCell ref="S2:S4"/>
    <mergeCell ref="I28:K28"/>
    <mergeCell ref="K2:K4"/>
    <mergeCell ref="O2:O4"/>
    <mergeCell ref="P2:P4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BFE4-542D-4FC1-8B5F-2CF4BECD141A}">
  <dimension ref="A1:K10"/>
  <sheetViews>
    <sheetView workbookViewId="0">
      <selection activeCell="D19" sqref="D19"/>
    </sheetView>
  </sheetViews>
  <sheetFormatPr baseColWidth="10" defaultRowHeight="14.4" x14ac:dyDescent="0.3"/>
  <sheetData>
    <row r="1" spans="1:11" x14ac:dyDescent="0.3">
      <c r="A1" s="102" t="s">
        <v>40</v>
      </c>
      <c r="B1" s="6">
        <v>8</v>
      </c>
      <c r="C1" s="7"/>
      <c r="D1" s="7"/>
      <c r="E1" s="8">
        <v>1</v>
      </c>
      <c r="F1" s="7"/>
      <c r="G1" s="7"/>
      <c r="H1" s="7"/>
      <c r="I1" s="7"/>
      <c r="J1" s="7"/>
      <c r="K1" s="9"/>
    </row>
    <row r="2" spans="1:11" x14ac:dyDescent="0.3">
      <c r="A2" s="103"/>
      <c r="B2" s="1">
        <v>7</v>
      </c>
      <c r="C2" s="5"/>
      <c r="D2" s="5"/>
      <c r="E2" s="5"/>
      <c r="F2" s="5"/>
      <c r="G2" s="5"/>
      <c r="H2" s="5"/>
      <c r="I2" s="10">
        <v>0</v>
      </c>
      <c r="J2" s="5"/>
      <c r="K2" s="2"/>
    </row>
    <row r="3" spans="1:11" x14ac:dyDescent="0.3">
      <c r="A3" s="103"/>
      <c r="B3" s="1">
        <v>6</v>
      </c>
      <c r="C3" s="5"/>
      <c r="D3" s="5"/>
      <c r="E3" s="104">
        <v>1</v>
      </c>
      <c r="F3" s="104"/>
      <c r="G3" s="104"/>
      <c r="H3" s="5"/>
      <c r="I3" s="5"/>
      <c r="J3" s="5"/>
      <c r="K3" s="2"/>
    </row>
    <row r="4" spans="1:11" x14ac:dyDescent="0.3">
      <c r="A4" s="103"/>
      <c r="B4" s="1">
        <v>5</v>
      </c>
      <c r="C4" s="5"/>
      <c r="D4" s="5"/>
      <c r="E4" s="104">
        <v>1</v>
      </c>
      <c r="F4" s="104"/>
      <c r="G4" s="104"/>
      <c r="H4" s="5"/>
      <c r="I4" s="5"/>
      <c r="J4" s="5"/>
      <c r="K4" s="2"/>
    </row>
    <row r="5" spans="1:11" x14ac:dyDescent="0.3">
      <c r="A5" s="103"/>
      <c r="B5" s="1">
        <v>4</v>
      </c>
      <c r="C5" s="5"/>
      <c r="D5" s="5"/>
      <c r="E5" s="104">
        <v>1</v>
      </c>
      <c r="F5" s="104"/>
      <c r="G5" s="104"/>
      <c r="H5" s="104"/>
      <c r="I5" s="5"/>
      <c r="J5" s="5"/>
      <c r="K5" s="2"/>
    </row>
    <row r="6" spans="1:11" x14ac:dyDescent="0.3">
      <c r="A6" s="103"/>
      <c r="B6" s="1">
        <v>3</v>
      </c>
      <c r="C6" s="105">
        <v>1</v>
      </c>
      <c r="D6" s="104"/>
      <c r="E6" s="5"/>
      <c r="F6" s="5"/>
      <c r="G6" s="5"/>
      <c r="H6" s="5"/>
      <c r="I6" s="5"/>
      <c r="J6" s="5"/>
      <c r="K6" s="2"/>
    </row>
    <row r="7" spans="1:11" x14ac:dyDescent="0.3">
      <c r="A7" s="103"/>
      <c r="B7" s="1">
        <v>2</v>
      </c>
      <c r="C7" s="11">
        <v>1</v>
      </c>
      <c r="D7" s="5"/>
      <c r="E7" s="5"/>
      <c r="F7" s="5"/>
      <c r="G7" s="5"/>
      <c r="H7" s="5"/>
      <c r="I7" s="5"/>
      <c r="J7" s="5"/>
      <c r="K7" s="2"/>
    </row>
    <row r="8" spans="1:11" ht="15" thickBot="1" x14ac:dyDescent="0.35">
      <c r="A8" s="103"/>
      <c r="B8" s="1">
        <v>1</v>
      </c>
      <c r="C8" s="106">
        <v>1</v>
      </c>
      <c r="D8" s="107"/>
      <c r="E8" s="5"/>
      <c r="F8" s="5"/>
      <c r="G8" s="5"/>
      <c r="H8" s="5"/>
      <c r="I8" s="5"/>
      <c r="J8" s="5"/>
      <c r="K8" s="2"/>
    </row>
    <row r="9" spans="1:11" ht="15" thickBot="1" x14ac:dyDescent="0.35">
      <c r="A9" s="12"/>
      <c r="B9" s="13"/>
      <c r="C9" s="14">
        <v>1</v>
      </c>
      <c r="D9" s="14">
        <v>2</v>
      </c>
      <c r="E9" s="14">
        <v>3</v>
      </c>
      <c r="F9" s="14">
        <v>4</v>
      </c>
      <c r="G9" s="15">
        <v>5</v>
      </c>
      <c r="H9" s="16">
        <v>6</v>
      </c>
      <c r="I9" s="14">
        <v>7</v>
      </c>
      <c r="J9" s="14">
        <v>8</v>
      </c>
      <c r="K9" s="17">
        <v>9</v>
      </c>
    </row>
    <row r="10" spans="1:11" ht="15" thickBot="1" x14ac:dyDescent="0.35">
      <c r="A10" s="18"/>
      <c r="B10" s="19"/>
      <c r="C10" s="100" t="s">
        <v>41</v>
      </c>
      <c r="D10" s="100"/>
      <c r="E10" s="100"/>
      <c r="F10" s="100"/>
      <c r="G10" s="100"/>
      <c r="H10" s="100"/>
      <c r="I10" s="100"/>
      <c r="J10" s="100"/>
      <c r="K10" s="101"/>
    </row>
  </sheetData>
  <mergeCells count="7">
    <mergeCell ref="C10:K10"/>
    <mergeCell ref="A1:A8"/>
    <mergeCell ref="E3:G3"/>
    <mergeCell ref="E4:G4"/>
    <mergeCell ref="E5:H5"/>
    <mergeCell ref="C6:D6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5BB7-9091-4A79-AC41-D2E79B070DF2}">
  <dimension ref="C2:C3"/>
  <sheetViews>
    <sheetView workbookViewId="0">
      <selection activeCell="C2" sqref="C2:F3"/>
    </sheetView>
  </sheetViews>
  <sheetFormatPr baseColWidth="10" defaultRowHeight="14.4" x14ac:dyDescent="0.3"/>
  <sheetData>
    <row r="2" spans="3:3" x14ac:dyDescent="0.3">
      <c r="C2" t="s">
        <v>61</v>
      </c>
    </row>
    <row r="3" spans="3:3" x14ac:dyDescent="0.3">
      <c r="C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GANTT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2024-06-17T17:30:38Z</dcterms:modified>
</cp:coreProperties>
</file>