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anti\Desktop\FACULTAD - NO TOCA\4to año\Administracion de Proyectos de Software\Unidad 5\"/>
    </mc:Choice>
  </mc:AlternateContent>
  <xr:revisionPtr revIDLastSave="0" documentId="13_ncr:1_{CC90C204-ABA3-4864-8FDE-2E9060598677}" xr6:coauthVersionLast="47" xr6:coauthVersionMax="47" xr10:uidLastSave="{00000000-0000-0000-0000-000000000000}"/>
  <bookViews>
    <workbookView xWindow="-108" yWindow="-108" windowWidth="23256" windowHeight="12720" activeTab="4" xr2:uid="{00000000-000D-0000-FFFF-FFFF00000000}"/>
  </bookViews>
  <sheets>
    <sheet name="tabla" sheetId="4" r:id="rId1"/>
    <sheet name="PV" sheetId="1" r:id="rId2"/>
    <sheet name="AC" sheetId="2" r:id="rId3"/>
    <sheet name="EV" sheetId="3" r:id="rId4"/>
    <sheet name="CPISPI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" i="5" l="1"/>
  <c r="J6" i="5"/>
  <c r="J7" i="5"/>
  <c r="J4" i="5"/>
  <c r="I10" i="5"/>
  <c r="E10" i="5"/>
  <c r="F10" i="5"/>
  <c r="G10" i="5"/>
  <c r="H10" i="5"/>
  <c r="D10" i="5"/>
  <c r="I5" i="5"/>
  <c r="I6" i="5"/>
  <c r="I7" i="5"/>
  <c r="I8" i="5"/>
  <c r="I4" i="5"/>
  <c r="E9" i="5"/>
  <c r="F9" i="5"/>
  <c r="G9" i="5"/>
  <c r="H9" i="5"/>
  <c r="D9" i="5"/>
  <c r="H5" i="5"/>
  <c r="H6" i="5"/>
  <c r="H7" i="5"/>
  <c r="H4" i="5"/>
  <c r="G5" i="5"/>
  <c r="G6" i="5"/>
  <c r="G7" i="5"/>
  <c r="G8" i="5"/>
  <c r="G4" i="5"/>
  <c r="F5" i="5"/>
  <c r="F6" i="5"/>
  <c r="F7" i="5"/>
  <c r="F8" i="5"/>
  <c r="F4" i="5"/>
  <c r="E5" i="5"/>
  <c r="E6" i="5"/>
  <c r="E7" i="5"/>
  <c r="E8" i="5"/>
  <c r="E4" i="5"/>
  <c r="D5" i="5"/>
  <c r="D6" i="5"/>
  <c r="D7" i="5"/>
  <c r="D8" i="5"/>
  <c r="D4" i="5"/>
  <c r="H19" i="3"/>
  <c r="G19" i="3"/>
  <c r="F19" i="3"/>
  <c r="E19" i="3"/>
  <c r="H17" i="3"/>
  <c r="E13" i="3"/>
  <c r="F14" i="3"/>
  <c r="F15" i="3"/>
  <c r="G16" i="3"/>
  <c r="J10" i="3"/>
  <c r="K10" i="3" a="1"/>
  <c r="K10" i="3" s="1"/>
  <c r="K9" i="3" a="1"/>
  <c r="K9" i="3" s="1"/>
  <c r="K8" i="3" a="1"/>
  <c r="K8" i="3" s="1"/>
  <c r="K7" i="3" a="1"/>
  <c r="K7" i="3" s="1"/>
  <c r="K6" i="3" a="1"/>
  <c r="K6" i="3" s="1"/>
  <c r="F13" i="2"/>
  <c r="G13" i="2"/>
  <c r="H13" i="2"/>
  <c r="E13" i="2"/>
  <c r="I7" i="2" a="1"/>
  <c r="I7" i="2" s="1"/>
  <c r="I8" i="2" a="1"/>
  <c r="I8" i="2" s="1"/>
  <c r="I9" i="2" a="1"/>
  <c r="I9" i="2" s="1"/>
  <c r="I10" i="2" a="1"/>
  <c r="I10" i="2" s="1"/>
  <c r="I6" i="2" a="1"/>
  <c r="I6" i="2" s="1"/>
  <c r="H11" i="2"/>
  <c r="G11" i="2"/>
  <c r="F11" i="2"/>
  <c r="E11" i="2"/>
  <c r="E12" i="2" s="1"/>
  <c r="F12" i="2" s="1"/>
  <c r="F16" i="1"/>
  <c r="G16" i="1"/>
  <c r="H16" i="1"/>
  <c r="E16" i="1"/>
  <c r="I10" i="1" a="1"/>
  <c r="I10" i="1" s="1"/>
  <c r="I11" i="1" a="1"/>
  <c r="I11" i="1" s="1"/>
  <c r="I12" i="1" a="1"/>
  <c r="I12" i="1" s="1"/>
  <c r="I13" i="1" a="1"/>
  <c r="I13" i="1" s="1"/>
  <c r="I9" i="1" a="1"/>
  <c r="I9" i="1" s="1"/>
  <c r="G15" i="1"/>
  <c r="H15" i="1" s="1"/>
  <c r="F15" i="1"/>
  <c r="E15" i="1"/>
  <c r="H14" i="1"/>
  <c r="G14" i="1"/>
  <c r="F14" i="1"/>
  <c r="E14" i="1"/>
  <c r="J10" i="5" l="1"/>
  <c r="E14" i="2"/>
  <c r="G12" i="2"/>
  <c r="E17" i="1"/>
  <c r="H1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<sst xmlns="http://schemas.openxmlformats.org/spreadsheetml/2006/main" count="157" uniqueCount="45">
  <si>
    <t>Actividad</t>
  </si>
  <si>
    <t>A</t>
  </si>
  <si>
    <t>B</t>
  </si>
  <si>
    <t>C</t>
  </si>
  <si>
    <t>D</t>
  </si>
  <si>
    <t>E</t>
  </si>
  <si>
    <t>Relevar Requerimientos</t>
  </si>
  <si>
    <t>Especificar casos de uso</t>
  </si>
  <si>
    <t>Especificar casos de prueba</t>
  </si>
  <si>
    <t>Implementar casos de Uso</t>
  </si>
  <si>
    <t>Ejecutar casos de prueba</t>
  </si>
  <si>
    <t>Costo Con el metodo de valor ganado</t>
  </si>
  <si>
    <t>Avance planficiado</t>
  </si>
  <si>
    <t>Terminada</t>
  </si>
  <si>
    <t>Ejecutando</t>
  </si>
  <si>
    <t>Sin comenzar</t>
  </si>
  <si>
    <t>Total</t>
  </si>
  <si>
    <t>VALOR PLANIFICADO</t>
  </si>
  <si>
    <t>COSTO REAL</t>
  </si>
  <si>
    <t>MES 1</t>
  </si>
  <si>
    <t>ASUMIMOS QUE CADA ACTIVIDAD DURA 1 MES</t>
  </si>
  <si>
    <t>MES 2</t>
  </si>
  <si>
    <t>MES 3</t>
  </si>
  <si>
    <t>MES 4</t>
  </si>
  <si>
    <t>COSTO PLANIFICADO</t>
  </si>
  <si>
    <t>Pred</t>
  </si>
  <si>
    <t>-</t>
  </si>
  <si>
    <t>C,D</t>
  </si>
  <si>
    <t xml:space="preserve">Costo Planificado </t>
  </si>
  <si>
    <t>Costo actual</t>
  </si>
  <si>
    <t>Avance actual</t>
  </si>
  <si>
    <t>Acumulado (PV)</t>
  </si>
  <si>
    <t>Total Metodo Valor Ganado</t>
  </si>
  <si>
    <t xml:space="preserve">% Acumulado </t>
  </si>
  <si>
    <t>Porcentaje de terminado</t>
  </si>
  <si>
    <t>TOTAL</t>
  </si>
  <si>
    <t>%Avance</t>
  </si>
  <si>
    <t>PV</t>
  </si>
  <si>
    <t>AC</t>
  </si>
  <si>
    <t>EV</t>
  </si>
  <si>
    <t>CV=EV-AC</t>
  </si>
  <si>
    <t>CPI=EV/AC</t>
  </si>
  <si>
    <t>VALOR GANADO O VALOR TRABAJADO</t>
  </si>
  <si>
    <t>SV=EV-PV</t>
  </si>
  <si>
    <t>SPI=EV/PV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</si>
</sst>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1" fillId="2" borderId="31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30" xfId="0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7" fontId="0" fillId="0" borderId="7" xfId="0" applyNumberFormat="1" applyBorder="1" applyAlignment="1">
      <alignment horizontal="center"/>
    </xf>
    <xf numFmtId="167" fontId="0" fillId="0" borderId="6" xfId="0" applyNumberFormat="1" applyBorder="1" applyAlignment="1">
      <alignment horizontal="center"/>
    </xf>
    <xf numFmtId="167" fontId="0" fillId="0" borderId="8" xfId="0" applyNumberFormat="1" applyBorder="1" applyAlignment="1">
      <alignment horizontal="center"/>
    </xf>
    <xf numFmtId="167" fontId="0" fillId="0" borderId="2" xfId="0" applyNumberFormat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0" fillId="0" borderId="3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18" xfId="0" applyBorder="1"/>
    <xf numFmtId="0" fontId="0" fillId="0" borderId="1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27435-BA9E-4790-A9BA-EE66BD289297}">
  <dimension ref="B3:H9"/>
  <sheetViews>
    <sheetView workbookViewId="0">
      <selection activeCell="C2" sqref="C2"/>
    </sheetView>
  </sheetViews>
  <sheetFormatPr baseColWidth="10" defaultRowHeight="14.4" x14ac:dyDescent="0.3"/>
  <cols>
    <col min="3" max="3" width="25.21875" customWidth="1"/>
    <col min="4" max="4" width="7.21875" customWidth="1"/>
    <col min="5" max="5" width="19" customWidth="1"/>
    <col min="6" max="6" width="21.44140625" customWidth="1"/>
    <col min="8" max="8" width="15.21875" customWidth="1"/>
  </cols>
  <sheetData>
    <row r="3" spans="2:8" ht="15" thickBot="1" x14ac:dyDescent="0.35">
      <c r="G3" s="1"/>
      <c r="H3" s="1"/>
    </row>
    <row r="4" spans="2:8" ht="15" thickBot="1" x14ac:dyDescent="0.35">
      <c r="B4" s="21"/>
      <c r="C4" s="33" t="s">
        <v>0</v>
      </c>
      <c r="D4" s="33" t="s">
        <v>25</v>
      </c>
      <c r="E4" s="33" t="s">
        <v>28</v>
      </c>
      <c r="F4" s="33" t="s">
        <v>12</v>
      </c>
      <c r="G4" s="33" t="s">
        <v>29</v>
      </c>
      <c r="H4" s="33" t="s">
        <v>30</v>
      </c>
    </row>
    <row r="5" spans="2:8" x14ac:dyDescent="0.3">
      <c r="B5" s="22" t="s">
        <v>1</v>
      </c>
      <c r="C5" s="24" t="s">
        <v>6</v>
      </c>
      <c r="D5" s="10" t="s">
        <v>26</v>
      </c>
      <c r="E5" s="24">
        <v>1000</v>
      </c>
      <c r="F5" s="24" t="s">
        <v>13</v>
      </c>
      <c r="G5" s="10">
        <v>1100</v>
      </c>
      <c r="H5" s="24" t="s">
        <v>13</v>
      </c>
    </row>
    <row r="6" spans="2:8" x14ac:dyDescent="0.3">
      <c r="B6" s="22" t="s">
        <v>2</v>
      </c>
      <c r="C6" s="22" t="s">
        <v>7</v>
      </c>
      <c r="D6" s="10" t="s">
        <v>1</v>
      </c>
      <c r="E6" s="22">
        <v>800</v>
      </c>
      <c r="F6" s="22" t="s">
        <v>13</v>
      </c>
      <c r="G6" s="10">
        <v>800</v>
      </c>
      <c r="H6" s="22" t="s">
        <v>13</v>
      </c>
    </row>
    <row r="7" spans="2:8" x14ac:dyDescent="0.3">
      <c r="B7" s="22" t="s">
        <v>3</v>
      </c>
      <c r="C7" s="22" t="s">
        <v>8</v>
      </c>
      <c r="D7" s="10" t="s">
        <v>1</v>
      </c>
      <c r="E7" s="22">
        <v>500</v>
      </c>
      <c r="F7" s="22" t="s">
        <v>13</v>
      </c>
      <c r="G7" s="10">
        <v>400</v>
      </c>
      <c r="H7" s="22" t="s">
        <v>13</v>
      </c>
    </row>
    <row r="8" spans="2:8" x14ac:dyDescent="0.3">
      <c r="B8" s="22" t="s">
        <v>4</v>
      </c>
      <c r="C8" s="22" t="s">
        <v>9</v>
      </c>
      <c r="D8" s="10" t="s">
        <v>2</v>
      </c>
      <c r="E8" s="22">
        <v>1000</v>
      </c>
      <c r="F8" s="22" t="s">
        <v>14</v>
      </c>
      <c r="G8" s="10">
        <v>800</v>
      </c>
      <c r="H8" s="22" t="s">
        <v>14</v>
      </c>
    </row>
    <row r="9" spans="2:8" ht="15" thickBot="1" x14ac:dyDescent="0.35">
      <c r="B9" s="23" t="s">
        <v>5</v>
      </c>
      <c r="C9" s="23" t="s">
        <v>10</v>
      </c>
      <c r="D9" s="11" t="s">
        <v>27</v>
      </c>
      <c r="E9" s="23">
        <v>300</v>
      </c>
      <c r="F9" s="23" t="s">
        <v>15</v>
      </c>
      <c r="G9" s="11">
        <v>0</v>
      </c>
      <c r="H9" s="2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0"/>
  <sheetViews>
    <sheetView topLeftCell="A4" workbookViewId="0">
      <selection activeCell="C18" sqref="C18"/>
    </sheetView>
  </sheetViews>
  <sheetFormatPr baseColWidth="10" defaultColWidth="8.88671875" defaultRowHeight="14.4" x14ac:dyDescent="0.3"/>
  <cols>
    <col min="2" max="2" width="23.5546875" customWidth="1"/>
    <col min="3" max="3" width="32" customWidth="1"/>
    <col min="4" max="4" width="24.109375" customWidth="1"/>
    <col min="5" max="8" width="8.44140625" style="1" customWidth="1"/>
    <col min="9" max="9" width="42" style="1" customWidth="1"/>
  </cols>
  <sheetData>
    <row r="2" spans="2:9" x14ac:dyDescent="0.3">
      <c r="D2" t="s">
        <v>20</v>
      </c>
    </row>
    <row r="5" spans="2:9" ht="15" thickBot="1" x14ac:dyDescent="0.35"/>
    <row r="6" spans="2:9" ht="15" thickBot="1" x14ac:dyDescent="0.35">
      <c r="B6" s="34" t="s">
        <v>17</v>
      </c>
      <c r="C6" s="35"/>
      <c r="D6" s="35"/>
      <c r="E6" s="35"/>
      <c r="F6" s="35"/>
      <c r="G6" s="35"/>
      <c r="H6" s="35"/>
      <c r="I6" s="36"/>
    </row>
    <row r="7" spans="2:9" ht="15" thickBot="1" x14ac:dyDescent="0.35">
      <c r="B7" s="37"/>
      <c r="C7" s="38"/>
      <c r="D7" s="39"/>
      <c r="E7" s="41" t="s">
        <v>24</v>
      </c>
      <c r="F7" s="42"/>
      <c r="G7" s="42"/>
      <c r="H7" s="43"/>
      <c r="I7" s="40"/>
    </row>
    <row r="8" spans="2:9" ht="15" thickBot="1" x14ac:dyDescent="0.35">
      <c r="B8" s="17"/>
      <c r="C8" s="18" t="s">
        <v>0</v>
      </c>
      <c r="D8" s="44" t="s">
        <v>12</v>
      </c>
      <c r="E8" s="19" t="s">
        <v>19</v>
      </c>
      <c r="F8" s="19" t="s">
        <v>21</v>
      </c>
      <c r="G8" s="19" t="s">
        <v>22</v>
      </c>
      <c r="H8" s="19" t="s">
        <v>23</v>
      </c>
      <c r="I8" s="32" t="s">
        <v>11</v>
      </c>
    </row>
    <row r="9" spans="2:9" x14ac:dyDescent="0.3">
      <c r="B9" s="14" t="s">
        <v>1</v>
      </c>
      <c r="C9" s="15" t="s">
        <v>6</v>
      </c>
      <c r="D9" s="16" t="s">
        <v>13</v>
      </c>
      <c r="E9" s="10">
        <v>1000</v>
      </c>
      <c r="F9" s="10"/>
      <c r="G9" s="10"/>
      <c r="H9" s="10"/>
      <c r="I9" s="10" cm="1">
        <f t="array" ref="I9">_xlfn.IFS(tabla!F5="Terminada",tabla!E5,tabla!F5="Ejecutando",tabla!E5/2,tabla!F5="Sin comenzar",0)</f>
        <v>1000</v>
      </c>
    </row>
    <row r="10" spans="2:9" x14ac:dyDescent="0.3">
      <c r="B10" s="3" t="s">
        <v>2</v>
      </c>
      <c r="C10" s="2" t="s">
        <v>7</v>
      </c>
      <c r="D10" s="12" t="s">
        <v>13</v>
      </c>
      <c r="E10" s="10"/>
      <c r="F10" s="10">
        <v>800</v>
      </c>
      <c r="G10" s="10"/>
      <c r="H10" s="10"/>
      <c r="I10" s="10" cm="1">
        <f t="array" ref="I10">_xlfn.IFS(tabla!F6="Terminada",tabla!E6,tabla!F6="Ejecutando",tabla!E6/2,tabla!F6="Sin comenzar",0)</f>
        <v>800</v>
      </c>
    </row>
    <row r="11" spans="2:9" x14ac:dyDescent="0.3">
      <c r="B11" s="3" t="s">
        <v>3</v>
      </c>
      <c r="C11" s="2" t="s">
        <v>8</v>
      </c>
      <c r="D11" s="12" t="s">
        <v>13</v>
      </c>
      <c r="E11" s="10"/>
      <c r="F11" s="10">
        <v>500</v>
      </c>
      <c r="G11" s="10"/>
      <c r="H11" s="10"/>
      <c r="I11" s="10" cm="1">
        <f t="array" ref="I11">_xlfn.IFS(tabla!F7="Terminada",tabla!E7,tabla!F7="Ejecutando",tabla!E7/2,tabla!F7="Sin comenzar",0)</f>
        <v>500</v>
      </c>
    </row>
    <row r="12" spans="2:9" x14ac:dyDescent="0.3">
      <c r="B12" s="3" t="s">
        <v>4</v>
      </c>
      <c r="C12" s="2" t="s">
        <v>9</v>
      </c>
      <c r="D12" s="12" t="s">
        <v>14</v>
      </c>
      <c r="E12" s="10"/>
      <c r="F12" s="10"/>
      <c r="G12" s="10">
        <v>1000</v>
      </c>
      <c r="H12" s="10"/>
      <c r="I12" s="10" cm="1">
        <f t="array" ref="I12">_xlfn.IFS(tabla!F8="Terminada",tabla!E8,tabla!F8="Ejecutando",tabla!E8/2,tabla!F8="Sin comenzar",0)</f>
        <v>500</v>
      </c>
    </row>
    <row r="13" spans="2:9" ht="15" thickBot="1" x14ac:dyDescent="0.35">
      <c r="B13" s="4" t="s">
        <v>5</v>
      </c>
      <c r="C13" s="5" t="s">
        <v>10</v>
      </c>
      <c r="D13" s="45" t="s">
        <v>15</v>
      </c>
      <c r="E13" s="10"/>
      <c r="F13" s="10"/>
      <c r="G13" s="10"/>
      <c r="H13" s="10">
        <v>300</v>
      </c>
      <c r="I13" s="11" cm="1">
        <f t="array" ref="I13">_xlfn.IFS(tabla!F9="Terminada",tabla!E9,tabla!F9="Ejecutando",tabla!E9/2,tabla!F9="Sin comenzar",0)</f>
        <v>0</v>
      </c>
    </row>
    <row r="14" spans="2:9" ht="15" thickBot="1" x14ac:dyDescent="0.35">
      <c r="D14" s="47" t="s">
        <v>16</v>
      </c>
      <c r="E14" s="7">
        <f>E9</f>
        <v>1000</v>
      </c>
      <c r="F14" s="7">
        <f>F10+F11</f>
        <v>1300</v>
      </c>
      <c r="G14" s="7">
        <f>G12</f>
        <v>1000</v>
      </c>
      <c r="H14" s="8">
        <f>H13</f>
        <v>300</v>
      </c>
    </row>
    <row r="15" spans="2:9" ht="15" thickBot="1" x14ac:dyDescent="0.35">
      <c r="D15" s="47" t="s">
        <v>31</v>
      </c>
      <c r="E15" s="7">
        <f>E14</f>
        <v>1000</v>
      </c>
      <c r="F15" s="7">
        <f>E15+F14</f>
        <v>2300</v>
      </c>
      <c r="G15" s="7">
        <f t="shared" ref="G15:H15" si="0">F15+G14</f>
        <v>3300</v>
      </c>
      <c r="H15" s="8">
        <f t="shared" si="0"/>
        <v>3600</v>
      </c>
    </row>
    <row r="16" spans="2:9" ht="15" thickBot="1" x14ac:dyDescent="0.35">
      <c r="D16" s="47" t="s">
        <v>33</v>
      </c>
      <c r="E16" s="49">
        <f>(E15*100)/$H$15</f>
        <v>27.777777777777779</v>
      </c>
      <c r="F16" s="48">
        <f t="shared" ref="F16:H16" si="1">(F15*100)/$H$15</f>
        <v>63.888888888888886</v>
      </c>
      <c r="G16" s="48">
        <f t="shared" si="1"/>
        <v>91.666666666666671</v>
      </c>
      <c r="H16" s="50">
        <f t="shared" si="1"/>
        <v>100</v>
      </c>
    </row>
    <row r="17" spans="4:9" ht="15" thickBot="1" x14ac:dyDescent="0.35">
      <c r="D17" s="47" t="s">
        <v>32</v>
      </c>
      <c r="E17" s="7">
        <f>SUM(I9:I13)</f>
        <v>2800</v>
      </c>
      <c r="F17" s="7"/>
      <c r="G17" s="7"/>
      <c r="H17" s="8"/>
    </row>
    <row r="22" spans="4:9" x14ac:dyDescent="0.3">
      <c r="I22"/>
    </row>
    <row r="23" spans="4:9" x14ac:dyDescent="0.3">
      <c r="E23"/>
      <c r="F23"/>
      <c r="G23"/>
      <c r="H23"/>
      <c r="I23"/>
    </row>
    <row r="24" spans="4:9" x14ac:dyDescent="0.3">
      <c r="E24"/>
      <c r="F24"/>
      <c r="G24"/>
      <c r="H24"/>
      <c r="I24"/>
    </row>
    <row r="25" spans="4:9" x14ac:dyDescent="0.3">
      <c r="E25"/>
      <c r="F25"/>
      <c r="G25"/>
      <c r="H25"/>
      <c r="I25"/>
    </row>
    <row r="26" spans="4:9" x14ac:dyDescent="0.3">
      <c r="E26"/>
      <c r="F26"/>
      <c r="G26"/>
      <c r="H26"/>
      <c r="I26"/>
    </row>
    <row r="27" spans="4:9" x14ac:dyDescent="0.3">
      <c r="E27"/>
      <c r="F27"/>
      <c r="G27"/>
      <c r="H27"/>
      <c r="I27"/>
    </row>
    <row r="28" spans="4:9" x14ac:dyDescent="0.3">
      <c r="E28"/>
      <c r="F28"/>
      <c r="G28"/>
      <c r="H28"/>
      <c r="I28"/>
    </row>
    <row r="29" spans="4:9" x14ac:dyDescent="0.3">
      <c r="E29"/>
      <c r="F29"/>
      <c r="G29"/>
      <c r="H29"/>
      <c r="I29"/>
    </row>
    <row r="30" spans="4:9" x14ac:dyDescent="0.3">
      <c r="I30"/>
    </row>
  </sheetData>
  <mergeCells count="3">
    <mergeCell ref="E7:H7"/>
    <mergeCell ref="B7:D7"/>
    <mergeCell ref="B6:I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4C8F4-56B7-4A99-BC9C-41A4D78F4257}">
  <dimension ref="B2:I19"/>
  <sheetViews>
    <sheetView workbookViewId="0">
      <selection activeCell="I6" sqref="I6"/>
    </sheetView>
  </sheetViews>
  <sheetFormatPr baseColWidth="10" defaultRowHeight="14.4" x14ac:dyDescent="0.3"/>
  <cols>
    <col min="1" max="1" width="11.5546875" customWidth="1"/>
    <col min="3" max="3" width="25.77734375" customWidth="1"/>
    <col min="4" max="4" width="26.5546875" customWidth="1"/>
    <col min="6" max="6" width="12.77734375" customWidth="1"/>
    <col min="7" max="7" width="19" customWidth="1"/>
    <col min="9" max="9" width="34.44140625" customWidth="1"/>
  </cols>
  <sheetData>
    <row r="2" spans="2:9" ht="15" thickBot="1" x14ac:dyDescent="0.35"/>
    <row r="3" spans="2:9" ht="15" thickBot="1" x14ac:dyDescent="0.35">
      <c r="B3" s="34" t="s">
        <v>18</v>
      </c>
      <c r="C3" s="35"/>
      <c r="D3" s="35"/>
      <c r="E3" s="35"/>
      <c r="F3" s="35"/>
      <c r="G3" s="35"/>
      <c r="H3" s="35"/>
      <c r="I3" s="36"/>
    </row>
    <row r="4" spans="2:9" ht="15" thickBot="1" x14ac:dyDescent="0.35">
      <c r="B4" s="37"/>
      <c r="C4" s="38"/>
      <c r="D4" s="39"/>
      <c r="E4" s="41" t="s">
        <v>18</v>
      </c>
      <c r="F4" s="42"/>
      <c r="G4" s="42"/>
      <c r="H4" s="43"/>
      <c r="I4" s="40"/>
    </row>
    <row r="5" spans="2:9" ht="15" thickBot="1" x14ac:dyDescent="0.35">
      <c r="B5" s="17"/>
      <c r="C5" s="18" t="s">
        <v>0</v>
      </c>
      <c r="D5" s="44" t="s">
        <v>12</v>
      </c>
      <c r="E5" s="19" t="s">
        <v>19</v>
      </c>
      <c r="F5" s="19" t="s">
        <v>21</v>
      </c>
      <c r="G5" s="19" t="s">
        <v>22</v>
      </c>
      <c r="H5" s="19" t="s">
        <v>23</v>
      </c>
      <c r="I5" s="32" t="s">
        <v>11</v>
      </c>
    </row>
    <row r="6" spans="2:9" x14ac:dyDescent="0.3">
      <c r="B6" s="14" t="s">
        <v>1</v>
      </c>
      <c r="C6" s="15" t="s">
        <v>6</v>
      </c>
      <c r="D6" s="16" t="s">
        <v>13</v>
      </c>
      <c r="E6" s="10">
        <v>1100</v>
      </c>
      <c r="F6" s="10"/>
      <c r="G6" s="10"/>
      <c r="H6" s="10"/>
      <c r="I6" s="10" cm="1">
        <f t="array" ref="I6">_xlfn.IFS(tabla!F5="Terminada",tabla!G5,tabla!F5="Ejecutando",tabla!G5/2,tabla!F5="Sin comenzar",0)</f>
        <v>1100</v>
      </c>
    </row>
    <row r="7" spans="2:9" x14ac:dyDescent="0.3">
      <c r="B7" s="3" t="s">
        <v>2</v>
      </c>
      <c r="C7" s="2" t="s">
        <v>7</v>
      </c>
      <c r="D7" s="12" t="s">
        <v>13</v>
      </c>
      <c r="E7" s="10"/>
      <c r="F7" s="10">
        <v>800</v>
      </c>
      <c r="G7" s="10"/>
      <c r="H7" s="10"/>
      <c r="I7" s="10" cm="1">
        <f t="array" ref="I7">_xlfn.IFS(tabla!F6="Terminada",tabla!G6,tabla!F6="Ejecutando",tabla!G6/2,tabla!F6="Sin comenzar",0)</f>
        <v>800</v>
      </c>
    </row>
    <row r="8" spans="2:9" x14ac:dyDescent="0.3">
      <c r="B8" s="3" t="s">
        <v>3</v>
      </c>
      <c r="C8" s="2" t="s">
        <v>8</v>
      </c>
      <c r="D8" s="12" t="s">
        <v>13</v>
      </c>
      <c r="E8" s="10"/>
      <c r="F8" s="10">
        <v>400</v>
      </c>
      <c r="G8" s="10"/>
      <c r="H8" s="10"/>
      <c r="I8" s="10" cm="1">
        <f t="array" ref="I8">_xlfn.IFS(tabla!F7="Terminada",tabla!G7,tabla!F7="Ejecutando",tabla!G7/2,tabla!F7="Sin comenzar",0)</f>
        <v>400</v>
      </c>
    </row>
    <row r="9" spans="2:9" x14ac:dyDescent="0.3">
      <c r="B9" s="3" t="s">
        <v>4</v>
      </c>
      <c r="C9" s="2" t="s">
        <v>9</v>
      </c>
      <c r="D9" s="12" t="s">
        <v>14</v>
      </c>
      <c r="E9" s="10"/>
      <c r="F9" s="10"/>
      <c r="G9" s="10">
        <v>800</v>
      </c>
      <c r="H9" s="10"/>
      <c r="I9" s="10" cm="1">
        <f t="array" ref="I9">_xlfn.IFS(tabla!F8="Terminada",tabla!G8,tabla!F8="Ejecutando",tabla!G8/2,tabla!F8="Sin comenzar",0)</f>
        <v>400</v>
      </c>
    </row>
    <row r="10" spans="2:9" ht="15" thickBot="1" x14ac:dyDescent="0.35">
      <c r="B10" s="4" t="s">
        <v>5</v>
      </c>
      <c r="C10" s="5" t="s">
        <v>10</v>
      </c>
      <c r="D10" s="45" t="s">
        <v>15</v>
      </c>
      <c r="E10" s="10"/>
      <c r="F10" s="10"/>
      <c r="G10" s="10"/>
      <c r="H10" s="10">
        <v>0</v>
      </c>
      <c r="I10" s="10" cm="1">
        <f t="array" ref="I10">_xlfn.IFS(tabla!F9="Terminada",tabla!G9,tabla!F9="Ejecutando",tabla!G9/2,tabla!F9="Sin comenzar",0)</f>
        <v>0</v>
      </c>
    </row>
    <row r="11" spans="2:9" ht="15" thickBot="1" x14ac:dyDescent="0.35">
      <c r="D11" s="47" t="s">
        <v>16</v>
      </c>
      <c r="E11" s="7">
        <f>E6</f>
        <v>1100</v>
      </c>
      <c r="F11" s="7">
        <f>F7+F8</f>
        <v>1200</v>
      </c>
      <c r="G11" s="7">
        <f>G9</f>
        <v>800</v>
      </c>
      <c r="H11" s="8">
        <f>H10</f>
        <v>0</v>
      </c>
      <c r="I11" s="1"/>
    </row>
    <row r="12" spans="2:9" ht="15" thickBot="1" x14ac:dyDescent="0.35">
      <c r="D12" s="47" t="s">
        <v>31</v>
      </c>
      <c r="E12" s="7">
        <f>E11</f>
        <v>1100</v>
      </c>
      <c r="F12" s="7">
        <f>E12+F11</f>
        <v>2300</v>
      </c>
      <c r="G12" s="7">
        <f t="shared" ref="G12:H12" si="0">F12+G11</f>
        <v>3100</v>
      </c>
      <c r="H12" s="8">
        <f t="shared" si="0"/>
        <v>3100</v>
      </c>
      <c r="I12" s="1"/>
    </row>
    <row r="13" spans="2:9" ht="15" thickBot="1" x14ac:dyDescent="0.35">
      <c r="D13" s="47" t="s">
        <v>33</v>
      </c>
      <c r="E13" s="49">
        <f>(E12*100)/$H$12</f>
        <v>35.483870967741936</v>
      </c>
      <c r="F13" s="49">
        <f t="shared" ref="F13:H13" si="1">(F12*100)/$H$12</f>
        <v>74.193548387096769</v>
      </c>
      <c r="G13" s="49">
        <f t="shared" si="1"/>
        <v>100</v>
      </c>
      <c r="H13" s="51">
        <f t="shared" si="1"/>
        <v>100</v>
      </c>
      <c r="I13" s="1"/>
    </row>
    <row r="14" spans="2:9" ht="15" thickBot="1" x14ac:dyDescent="0.35">
      <c r="D14" s="47" t="s">
        <v>32</v>
      </c>
      <c r="E14" s="7">
        <f>SUM(I6:I10)</f>
        <v>2700</v>
      </c>
      <c r="F14" s="7"/>
      <c r="G14" s="7"/>
      <c r="H14" s="8"/>
      <c r="I14" s="1"/>
    </row>
    <row r="15" spans="2:9" x14ac:dyDescent="0.3">
      <c r="E15" s="1"/>
      <c r="F15" s="1"/>
      <c r="G15" s="1"/>
      <c r="H15" s="1"/>
      <c r="I15" s="1"/>
    </row>
    <row r="16" spans="2:9" x14ac:dyDescent="0.3">
      <c r="E16" s="1"/>
      <c r="F16" s="1"/>
      <c r="G16" s="1"/>
      <c r="H16" s="1"/>
      <c r="I16" s="1"/>
    </row>
    <row r="17" spans="5:9" x14ac:dyDescent="0.3">
      <c r="E17" s="1"/>
      <c r="F17" s="1"/>
      <c r="G17" s="1"/>
      <c r="H17" s="1"/>
      <c r="I17" s="1"/>
    </row>
    <row r="18" spans="5:9" x14ac:dyDescent="0.3">
      <c r="E18" s="1"/>
      <c r="F18" s="1"/>
      <c r="G18" s="1"/>
      <c r="H18" s="1"/>
      <c r="I18" s="1"/>
    </row>
    <row r="19" spans="5:9" x14ac:dyDescent="0.3">
      <c r="E19" s="1"/>
      <c r="F19" s="1"/>
      <c r="G19" s="1"/>
      <c r="H19" s="1"/>
    </row>
  </sheetData>
  <mergeCells count="3">
    <mergeCell ref="B3:I3"/>
    <mergeCell ref="B4:D4"/>
    <mergeCell ref="E4:H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86B40-9D6F-48FE-86F8-A50E172291F6}">
  <dimension ref="B2:K20"/>
  <sheetViews>
    <sheetView workbookViewId="0">
      <selection activeCell="B4" sqref="B4:D4"/>
    </sheetView>
  </sheetViews>
  <sheetFormatPr baseColWidth="10" defaultRowHeight="14.4" x14ac:dyDescent="0.3"/>
  <cols>
    <col min="3" max="3" width="28.109375" customWidth="1"/>
    <col min="4" max="4" width="27.33203125" customWidth="1"/>
    <col min="5" max="5" width="13.5546875" customWidth="1"/>
    <col min="6" max="6" width="18.21875" customWidth="1"/>
    <col min="7" max="7" width="21.88671875" customWidth="1"/>
    <col min="9" max="9" width="16.6640625" customWidth="1"/>
  </cols>
  <sheetData>
    <row r="2" spans="2:11" ht="15" thickBot="1" x14ac:dyDescent="0.35"/>
    <row r="3" spans="2:11" ht="15" thickBot="1" x14ac:dyDescent="0.35">
      <c r="B3" s="34" t="s">
        <v>42</v>
      </c>
      <c r="C3" s="35"/>
      <c r="D3" s="35"/>
      <c r="E3" s="35"/>
      <c r="F3" s="35"/>
      <c r="G3" s="35"/>
      <c r="H3" s="35"/>
      <c r="I3" s="36"/>
    </row>
    <row r="4" spans="2:11" ht="15" thickBot="1" x14ac:dyDescent="0.35">
      <c r="B4" s="52"/>
      <c r="C4" s="53"/>
      <c r="D4" s="54"/>
      <c r="E4" s="55" t="s">
        <v>34</v>
      </c>
      <c r="F4" s="56"/>
      <c r="G4" s="56"/>
      <c r="H4" s="57"/>
      <c r="I4" s="40"/>
    </row>
    <row r="5" spans="2:11" ht="15" thickBot="1" x14ac:dyDescent="0.35">
      <c r="B5" s="17"/>
      <c r="C5" s="18" t="s">
        <v>0</v>
      </c>
      <c r="D5" s="44" t="s">
        <v>12</v>
      </c>
      <c r="E5" s="19" t="s">
        <v>19</v>
      </c>
      <c r="F5" s="19" t="s">
        <v>21</v>
      </c>
      <c r="G5" s="19" t="s">
        <v>22</v>
      </c>
      <c r="H5" s="19" t="s">
        <v>23</v>
      </c>
      <c r="I5" s="19" t="s">
        <v>16</v>
      </c>
      <c r="K5" s="32" t="s">
        <v>11</v>
      </c>
    </row>
    <row r="6" spans="2:11" x14ac:dyDescent="0.3">
      <c r="B6" s="14" t="s">
        <v>1</v>
      </c>
      <c r="C6" s="15" t="s">
        <v>6</v>
      </c>
      <c r="D6" s="16" t="s">
        <v>13</v>
      </c>
      <c r="E6" s="10">
        <v>100</v>
      </c>
      <c r="F6" s="10"/>
      <c r="G6" s="10"/>
      <c r="H6" s="10"/>
      <c r="I6" s="30">
        <v>1100</v>
      </c>
      <c r="K6" s="10" cm="1">
        <f t="array" ref="K6">_xlfn.IFS(tabla!F5="Terminada",tabla!G5,tabla!F5="Ejecutando",tabla!G5/2,tabla!F5="Sin comenzar",0)</f>
        <v>1100</v>
      </c>
    </row>
    <row r="7" spans="2:11" x14ac:dyDescent="0.3">
      <c r="B7" s="3" t="s">
        <v>2</v>
      </c>
      <c r="C7" s="2" t="s">
        <v>7</v>
      </c>
      <c r="D7" s="12" t="s">
        <v>13</v>
      </c>
      <c r="E7" s="10"/>
      <c r="F7" s="10">
        <v>100</v>
      </c>
      <c r="G7" s="10"/>
      <c r="H7" s="10"/>
      <c r="I7" s="30">
        <v>800</v>
      </c>
      <c r="K7" s="10" cm="1">
        <f t="array" ref="K7">_xlfn.IFS(tabla!F6="Terminada",tabla!G6,tabla!F6="Ejecutando",tabla!G6/2,tabla!F6="Sin comenzar",0)</f>
        <v>800</v>
      </c>
    </row>
    <row r="8" spans="2:11" x14ac:dyDescent="0.3">
      <c r="B8" s="3" t="s">
        <v>3</v>
      </c>
      <c r="C8" s="2" t="s">
        <v>8</v>
      </c>
      <c r="D8" s="12" t="s">
        <v>13</v>
      </c>
      <c r="E8" s="10"/>
      <c r="F8" s="10">
        <v>100</v>
      </c>
      <c r="G8" s="10"/>
      <c r="H8" s="10"/>
      <c r="I8" s="30">
        <v>400</v>
      </c>
      <c r="K8" s="10" cm="1">
        <f t="array" ref="K8">_xlfn.IFS(tabla!F7="Terminada",tabla!G7,tabla!F7="Ejecutando",tabla!G7/2,tabla!F7="Sin comenzar",0)</f>
        <v>400</v>
      </c>
    </row>
    <row r="9" spans="2:11" x14ac:dyDescent="0.3">
      <c r="B9" s="3" t="s">
        <v>4</v>
      </c>
      <c r="C9" s="2" t="s">
        <v>9</v>
      </c>
      <c r="D9" s="12" t="s">
        <v>14</v>
      </c>
      <c r="E9" s="10"/>
      <c r="F9" s="10"/>
      <c r="G9" s="10">
        <v>50</v>
      </c>
      <c r="H9" s="10"/>
      <c r="I9" s="30">
        <v>800</v>
      </c>
      <c r="K9" s="10" cm="1">
        <f t="array" ref="K9">_xlfn.IFS(tabla!F8="Terminada",tabla!G8,tabla!F8="Ejecutando",tabla!G8/2,tabla!F8="Sin comenzar",0)</f>
        <v>400</v>
      </c>
    </row>
    <row r="10" spans="2:11" ht="15" thickBot="1" x14ac:dyDescent="0.35">
      <c r="B10" s="4" t="s">
        <v>5</v>
      </c>
      <c r="C10" s="5" t="s">
        <v>10</v>
      </c>
      <c r="D10" s="13" t="s">
        <v>15</v>
      </c>
      <c r="E10" s="11"/>
      <c r="F10" s="11"/>
      <c r="G10" s="11"/>
      <c r="H10" s="11">
        <v>0</v>
      </c>
      <c r="I10" s="31">
        <v>0</v>
      </c>
      <c r="J10">
        <f>SUM(I6:I10)</f>
        <v>3100</v>
      </c>
      <c r="K10" s="10" cm="1">
        <f t="array" ref="K10">_xlfn.IFS(tabla!F9="Terminada",tabla!G9,tabla!F9="Ejecutando",tabla!G9/2,tabla!F9="Sin comenzar",0)</f>
        <v>0</v>
      </c>
    </row>
    <row r="11" spans="2:11" ht="15" thickBot="1" x14ac:dyDescent="0.35">
      <c r="I11" s="1"/>
    </row>
    <row r="12" spans="2:11" ht="15" thickBot="1" x14ac:dyDescent="0.35">
      <c r="B12" s="17"/>
      <c r="C12" s="18" t="s">
        <v>0</v>
      </c>
      <c r="D12" s="44" t="s">
        <v>12</v>
      </c>
      <c r="E12" s="19" t="s">
        <v>19</v>
      </c>
      <c r="F12" s="19" t="s">
        <v>21</v>
      </c>
      <c r="G12" s="19" t="s">
        <v>22</v>
      </c>
      <c r="H12" s="19" t="s">
        <v>23</v>
      </c>
      <c r="I12" s="19" t="s">
        <v>16</v>
      </c>
    </row>
    <row r="13" spans="2:11" x14ac:dyDescent="0.3">
      <c r="B13" s="14" t="s">
        <v>1</v>
      </c>
      <c r="C13" s="15" t="s">
        <v>6</v>
      </c>
      <c r="D13" s="16" t="s">
        <v>13</v>
      </c>
      <c r="E13" s="10">
        <f>(E6*I6)/100</f>
        <v>1100</v>
      </c>
      <c r="F13" s="10"/>
      <c r="G13" s="10"/>
      <c r="H13" s="10"/>
      <c r="I13" s="30">
        <v>1100</v>
      </c>
    </row>
    <row r="14" spans="2:11" x14ac:dyDescent="0.3">
      <c r="B14" s="3" t="s">
        <v>2</v>
      </c>
      <c r="C14" s="2" t="s">
        <v>7</v>
      </c>
      <c r="D14" s="12" t="s">
        <v>13</v>
      </c>
      <c r="E14" s="10"/>
      <c r="F14" s="10">
        <f>(F7*$I7)/100</f>
        <v>800</v>
      </c>
      <c r="G14" s="10"/>
      <c r="H14" s="10"/>
      <c r="I14" s="30">
        <v>800</v>
      </c>
    </row>
    <row r="15" spans="2:11" x14ac:dyDescent="0.3">
      <c r="B15" s="3" t="s">
        <v>3</v>
      </c>
      <c r="C15" s="2" t="s">
        <v>8</v>
      </c>
      <c r="D15" s="12" t="s">
        <v>13</v>
      </c>
      <c r="E15" s="10"/>
      <c r="F15" s="10">
        <f>(F8*$I8)/100</f>
        <v>400</v>
      </c>
      <c r="G15" s="10"/>
      <c r="H15" s="10"/>
      <c r="I15" s="30">
        <v>400</v>
      </c>
    </row>
    <row r="16" spans="2:11" x14ac:dyDescent="0.3">
      <c r="B16" s="3" t="s">
        <v>4</v>
      </c>
      <c r="C16" s="2" t="s">
        <v>9</v>
      </c>
      <c r="D16" s="12" t="s">
        <v>14</v>
      </c>
      <c r="E16" s="10"/>
      <c r="F16" s="10"/>
      <c r="G16" s="10">
        <f>(G9*$I9)/100</f>
        <v>400</v>
      </c>
      <c r="H16" s="10"/>
      <c r="I16" s="30">
        <v>400</v>
      </c>
    </row>
    <row r="17" spans="2:9" ht="15" thickBot="1" x14ac:dyDescent="0.35">
      <c r="B17" s="4" t="s">
        <v>5</v>
      </c>
      <c r="C17" s="5" t="s">
        <v>10</v>
      </c>
      <c r="D17" s="13" t="s">
        <v>15</v>
      </c>
      <c r="E17" s="11"/>
      <c r="F17" s="11"/>
      <c r="G17" s="11"/>
      <c r="H17" s="11">
        <f>(H10*$I10)/100</f>
        <v>0</v>
      </c>
      <c r="I17" s="31">
        <v>0</v>
      </c>
    </row>
    <row r="19" spans="2:9" x14ac:dyDescent="0.3">
      <c r="D19" s="9" t="s">
        <v>35</v>
      </c>
      <c r="E19" s="1">
        <f>E13</f>
        <v>1100</v>
      </c>
      <c r="F19" s="1">
        <f>F14+F15</f>
        <v>1200</v>
      </c>
      <c r="G19" s="1">
        <f>G16</f>
        <v>400</v>
      </c>
      <c r="H19" s="1">
        <f>H17</f>
        <v>0</v>
      </c>
    </row>
    <row r="20" spans="2:9" x14ac:dyDescent="0.3">
      <c r="D20" s="9" t="s">
        <v>36</v>
      </c>
    </row>
  </sheetData>
  <mergeCells count="3">
    <mergeCell ref="B3:I3"/>
    <mergeCell ref="B4:D4"/>
    <mergeCell ref="E4:H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12821-FDFF-48BD-A493-2D0CEC8164FA}">
  <dimension ref="B2:J10"/>
  <sheetViews>
    <sheetView tabSelected="1" workbookViewId="0">
      <selection activeCell="C26" sqref="C26"/>
    </sheetView>
  </sheetViews>
  <sheetFormatPr baseColWidth="10" defaultRowHeight="14.4" x14ac:dyDescent="0.3"/>
  <cols>
    <col min="3" max="3" width="28.44140625" customWidth="1"/>
    <col min="7" max="7" width="17" customWidth="1"/>
  </cols>
  <sheetData>
    <row r="2" spans="2:10" ht="15" thickBot="1" x14ac:dyDescent="0.35"/>
    <row r="3" spans="2:10" ht="15" thickBot="1" x14ac:dyDescent="0.35">
      <c r="B3" s="6"/>
      <c r="C3" s="28" t="s">
        <v>0</v>
      </c>
      <c r="D3" s="20" t="s">
        <v>37</v>
      </c>
      <c r="E3" s="28" t="s">
        <v>38</v>
      </c>
      <c r="F3" s="28" t="s">
        <v>39</v>
      </c>
      <c r="G3" s="28" t="s">
        <v>40</v>
      </c>
      <c r="H3" s="28" t="s">
        <v>41</v>
      </c>
      <c r="I3" s="28" t="s">
        <v>43</v>
      </c>
      <c r="J3" s="28" t="s">
        <v>44</v>
      </c>
    </row>
    <row r="4" spans="2:10" x14ac:dyDescent="0.3">
      <c r="B4" s="25" t="s">
        <v>1</v>
      </c>
      <c r="C4" s="24" t="s">
        <v>6</v>
      </c>
      <c r="D4" s="29">
        <f>PV!I9</f>
        <v>1000</v>
      </c>
      <c r="E4" s="10">
        <f>AC!I6</f>
        <v>1100</v>
      </c>
      <c r="F4" s="10">
        <f>EV!I13</f>
        <v>1100</v>
      </c>
      <c r="G4" s="10">
        <f>F4-E4</f>
        <v>0</v>
      </c>
      <c r="H4" s="10">
        <f>F4/E4</f>
        <v>1</v>
      </c>
      <c r="I4" s="10">
        <f>F4-D4</f>
        <v>100</v>
      </c>
      <c r="J4" s="10">
        <f>F4/D4</f>
        <v>1.1000000000000001</v>
      </c>
    </row>
    <row r="5" spans="2:10" x14ac:dyDescent="0.3">
      <c r="B5" s="26" t="s">
        <v>2</v>
      </c>
      <c r="C5" s="22" t="s">
        <v>7</v>
      </c>
      <c r="D5" s="29">
        <f>PV!I10</f>
        <v>800</v>
      </c>
      <c r="E5" s="10">
        <f>AC!I7</f>
        <v>800</v>
      </c>
      <c r="F5" s="10">
        <f>EV!I14</f>
        <v>800</v>
      </c>
      <c r="G5" s="10">
        <f t="shared" ref="G5:G8" si="0">F5-E5</f>
        <v>0</v>
      </c>
      <c r="H5" s="10">
        <f t="shared" ref="H5:H8" si="1">F5/E5</f>
        <v>1</v>
      </c>
      <c r="I5" s="10">
        <f t="shared" ref="I5:I8" si="2">F5-D5</f>
        <v>0</v>
      </c>
      <c r="J5" s="10">
        <f t="shared" ref="J5:J7" si="3">F5/D5</f>
        <v>1</v>
      </c>
    </row>
    <row r="6" spans="2:10" x14ac:dyDescent="0.3">
      <c r="B6" s="26" t="s">
        <v>3</v>
      </c>
      <c r="C6" s="22" t="s">
        <v>8</v>
      </c>
      <c r="D6" s="29">
        <f>PV!I11</f>
        <v>500</v>
      </c>
      <c r="E6" s="10">
        <f>AC!I8</f>
        <v>400</v>
      </c>
      <c r="F6" s="10">
        <f>EV!I15</f>
        <v>400</v>
      </c>
      <c r="G6" s="10">
        <f t="shared" si="0"/>
        <v>0</v>
      </c>
      <c r="H6" s="10">
        <f t="shared" si="1"/>
        <v>1</v>
      </c>
      <c r="I6" s="10">
        <f t="shared" si="2"/>
        <v>-100</v>
      </c>
      <c r="J6" s="10">
        <f t="shared" si="3"/>
        <v>0.8</v>
      </c>
    </row>
    <row r="7" spans="2:10" x14ac:dyDescent="0.3">
      <c r="B7" s="26" t="s">
        <v>4</v>
      </c>
      <c r="C7" s="22" t="s">
        <v>9</v>
      </c>
      <c r="D7" s="29">
        <f>PV!I12</f>
        <v>500</v>
      </c>
      <c r="E7" s="10">
        <f>AC!I9</f>
        <v>400</v>
      </c>
      <c r="F7" s="10">
        <f>EV!I16</f>
        <v>400</v>
      </c>
      <c r="G7" s="10">
        <f t="shared" si="0"/>
        <v>0</v>
      </c>
      <c r="H7" s="10">
        <f t="shared" si="1"/>
        <v>1</v>
      </c>
      <c r="I7" s="10">
        <f t="shared" si="2"/>
        <v>-100</v>
      </c>
      <c r="J7" s="10">
        <f t="shared" si="3"/>
        <v>0.8</v>
      </c>
    </row>
    <row r="8" spans="2:10" ht="15" thickBot="1" x14ac:dyDescent="0.35">
      <c r="B8" s="27" t="s">
        <v>5</v>
      </c>
      <c r="C8" s="59" t="s">
        <v>10</v>
      </c>
      <c r="D8" s="29">
        <f>PV!I13</f>
        <v>0</v>
      </c>
      <c r="E8" s="11">
        <f>AC!I10</f>
        <v>0</v>
      </c>
      <c r="F8" s="11">
        <f>EV!I17</f>
        <v>0</v>
      </c>
      <c r="G8" s="11">
        <f t="shared" si="0"/>
        <v>0</v>
      </c>
      <c r="H8" s="11">
        <v>0</v>
      </c>
      <c r="I8" s="11">
        <f t="shared" si="2"/>
        <v>0</v>
      </c>
      <c r="J8" s="11">
        <v>0</v>
      </c>
    </row>
    <row r="9" spans="2:10" ht="15" thickBot="1" x14ac:dyDescent="0.35">
      <c r="C9" s="46" t="s">
        <v>35</v>
      </c>
      <c r="D9" s="18">
        <f>SUM(D4:D8)</f>
        <v>2800</v>
      </c>
      <c r="E9" s="18">
        <f t="shared" ref="E9:H9" si="4">SUM(E4:E8)</f>
        <v>2700</v>
      </c>
      <c r="F9" s="18">
        <f t="shared" si="4"/>
        <v>2700</v>
      </c>
      <c r="G9" s="18">
        <f t="shared" si="4"/>
        <v>0</v>
      </c>
      <c r="H9" s="18">
        <f t="shared" si="4"/>
        <v>4</v>
      </c>
      <c r="I9" s="62"/>
      <c r="J9" s="63"/>
    </row>
    <row r="10" spans="2:10" ht="15" thickBot="1" x14ac:dyDescent="0.35">
      <c r="C10" s="58" t="s">
        <v>35</v>
      </c>
      <c r="D10" s="60">
        <f>SUM(D4:D8)</f>
        <v>2800</v>
      </c>
      <c r="E10" s="60">
        <f t="shared" ref="E10:J10" si="5">SUM(E4:E8)</f>
        <v>2700</v>
      </c>
      <c r="F10" s="60">
        <f t="shared" si="5"/>
        <v>2700</v>
      </c>
      <c r="G10" s="60">
        <f t="shared" si="5"/>
        <v>0</v>
      </c>
      <c r="H10" s="60">
        <f t="shared" si="5"/>
        <v>4</v>
      </c>
      <c r="I10" s="60">
        <f>SUM(I4:I8)</f>
        <v>-100</v>
      </c>
      <c r="J10" s="61">
        <f t="shared" si="5"/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tabla</vt:lpstr>
      <vt:lpstr>PV</vt:lpstr>
      <vt:lpstr>AC</vt:lpstr>
      <vt:lpstr>EV</vt:lpstr>
      <vt:lpstr>CPISPI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Bargas</dc:creator>
  <cp:lastModifiedBy>Santiago Bargas</cp:lastModifiedBy>
  <dcterms:created xsi:type="dcterms:W3CDTF">2015-06-05T18:19:34Z</dcterms:created>
  <dcterms:modified xsi:type="dcterms:W3CDTF">2024-05-21T00:15:48Z</dcterms:modified>
</cp:coreProperties>
</file>