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5360" windowHeight="5070" activeTab="2"/>
  </bookViews>
  <sheets>
    <sheet name="DESAFIO" sheetId="1" r:id="rId1"/>
    <sheet name="identif" sheetId="2" r:id="rId2"/>
    <sheet name="FORMULAS" sheetId="3" r:id="rId3"/>
  </sheet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1" i="1"/>
  <c r="I21"/>
  <c r="L21"/>
  <c r="L22"/>
  <c r="L23"/>
  <c r="O23" s="1"/>
  <c r="L24"/>
  <c r="O24" s="1"/>
  <c r="L25"/>
  <c r="L26"/>
  <c r="L27"/>
  <c r="O27" s="1"/>
  <c r="L28"/>
  <c r="O28" s="1"/>
  <c r="L29"/>
  <c r="L30"/>
  <c r="L31"/>
  <c r="O31" s="1"/>
  <c r="L32"/>
  <c r="O32" s="1"/>
  <c r="L33"/>
  <c r="L34"/>
  <c r="L35"/>
  <c r="O35" s="1"/>
  <c r="L36"/>
  <c r="O36" s="1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I22"/>
  <c r="I23"/>
  <c r="I24"/>
  <c r="I25"/>
  <c r="I26"/>
  <c r="P26" s="1"/>
  <c r="Q26" s="1"/>
  <c r="I27"/>
  <c r="I28"/>
  <c r="P28" s="1"/>
  <c r="Q28" s="1"/>
  <c r="I29"/>
  <c r="P29" s="1"/>
  <c r="Q29" s="1"/>
  <c r="I30"/>
  <c r="I31"/>
  <c r="I32"/>
  <c r="I33"/>
  <c r="I34"/>
  <c r="P34" s="1"/>
  <c r="Q34" s="1"/>
  <c r="I35"/>
  <c r="I36"/>
  <c r="P36" s="1"/>
  <c r="Q36" s="1"/>
  <c r="I37"/>
  <c r="P37" s="1"/>
  <c r="I38"/>
  <c r="I39"/>
  <c r="I40"/>
  <c r="I41"/>
  <c r="I42"/>
  <c r="P42" s="1"/>
  <c r="Q42" s="1"/>
  <c r="I43"/>
  <c r="I44"/>
  <c r="P44" s="1"/>
  <c r="Q44" s="1"/>
  <c r="I45"/>
  <c r="P45" s="1"/>
  <c r="Q45" s="1"/>
  <c r="I46"/>
  <c r="I47"/>
  <c r="I48"/>
  <c r="I49"/>
  <c r="I50"/>
  <c r="P50" s="1"/>
  <c r="Q50" s="1"/>
  <c r="I51"/>
  <c r="I52"/>
  <c r="P52" s="1"/>
  <c r="Q52" s="1"/>
  <c r="I53"/>
  <c r="P53" s="1"/>
  <c r="Q53" s="1"/>
  <c r="I54"/>
  <c r="I55"/>
  <c r="P55" s="1"/>
  <c r="P21"/>
  <c r="C57"/>
  <c r="O21"/>
  <c r="N21"/>
  <c r="M22"/>
  <c r="M21"/>
  <c r="P54"/>
  <c r="P51"/>
  <c r="P49"/>
  <c r="Q49" s="1"/>
  <c r="P48"/>
  <c r="Q48" s="1"/>
  <c r="P47"/>
  <c r="P46"/>
  <c r="Q46" s="1"/>
  <c r="P43"/>
  <c r="Q43" s="1"/>
  <c r="P41"/>
  <c r="Q41" s="1"/>
  <c r="P40"/>
  <c r="P39"/>
  <c r="P38"/>
  <c r="P35"/>
  <c r="P33"/>
  <c r="Q33" s="1"/>
  <c r="P32"/>
  <c r="P31"/>
  <c r="Q31" s="1"/>
  <c r="P30"/>
  <c r="Q30" s="1"/>
  <c r="P27"/>
  <c r="P25"/>
  <c r="P24"/>
  <c r="Q24" s="1"/>
  <c r="P23"/>
  <c r="Q23" s="1"/>
  <c r="P22"/>
  <c r="Q22" s="1"/>
  <c r="Q47"/>
  <c r="Q38"/>
  <c r="K21"/>
  <c r="Q35"/>
  <c r="Q54"/>
  <c r="O43"/>
  <c r="O44"/>
  <c r="O45"/>
  <c r="O46"/>
  <c r="O47"/>
  <c r="O48"/>
  <c r="O49"/>
  <c r="O50"/>
  <c r="O51"/>
  <c r="O52"/>
  <c r="O53"/>
  <c r="O54"/>
  <c r="O55"/>
  <c r="O22"/>
  <c r="O25"/>
  <c r="O26"/>
  <c r="O29"/>
  <c r="O30"/>
  <c r="O33"/>
  <c r="O34"/>
  <c r="O37"/>
  <c r="O38"/>
  <c r="O39"/>
  <c r="O40"/>
  <c r="O41"/>
  <c r="O42"/>
  <c r="Q51" l="1"/>
  <c r="Q27"/>
  <c r="Q39"/>
  <c r="Q32"/>
  <c r="Q37"/>
  <c r="Q40"/>
  <c r="Q25"/>
  <c r="Q55"/>
  <c r="Q21"/>
  <c r="N55" l="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K55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</calcChain>
</file>

<file path=xl/sharedStrings.xml><?xml version="1.0" encoding="utf-8"?>
<sst xmlns="http://schemas.openxmlformats.org/spreadsheetml/2006/main" count="348" uniqueCount="102">
  <si>
    <t>Empresa de comunicaciones en Localidades Santafesinas</t>
  </si>
  <si>
    <t/>
  </si>
  <si>
    <t>a) Separar en columnas diferentes el departamento provincial de la localidad</t>
  </si>
  <si>
    <t>Consigna a</t>
  </si>
  <si>
    <t>Localidad - Departamento</t>
  </si>
  <si>
    <t>Localidad</t>
  </si>
  <si>
    <t>ADSL</t>
  </si>
  <si>
    <t>Fibra óptica</t>
  </si>
  <si>
    <t>4G</t>
  </si>
  <si>
    <t>3G</t>
  </si>
  <si>
    <t>Telefonía Fija</t>
  </si>
  <si>
    <t>Wireless</t>
  </si>
  <si>
    <t>Satelital</t>
  </si>
  <si>
    <t>Cantidad de servicios</t>
  </si>
  <si>
    <t>Angel Gallardo - La Capital</t>
  </si>
  <si>
    <t>--</t>
  </si>
  <si>
    <t>SI</t>
  </si>
  <si>
    <t>Arroyo Aguiar - La Capital</t>
  </si>
  <si>
    <t>Arroyo Leyes - La Capital</t>
  </si>
  <si>
    <t>Aurelia - Castellanos</t>
  </si>
  <si>
    <t>Campo Andino - La Capital</t>
  </si>
  <si>
    <t>Candioti - La Capital</t>
  </si>
  <si>
    <t>Castellanos - Castellanos</t>
  </si>
  <si>
    <t>Colonia Margarita - Castellanos</t>
  </si>
  <si>
    <t>Colonia Raquel - Castellanos</t>
  </si>
  <si>
    <t>Coronel Fraga - Castellanos</t>
  </si>
  <si>
    <t>Cululú - Las Colonias</t>
  </si>
  <si>
    <t>Egusquiza - Castellanos</t>
  </si>
  <si>
    <t>Emilia - La Capital</t>
  </si>
  <si>
    <t>Esperanza - Las Colonias</t>
  </si>
  <si>
    <t>Estación Saguier - Castellanos</t>
  </si>
  <si>
    <t>Eustolia - Castellanos</t>
  </si>
  <si>
    <t>Felicia - Las Colonias</t>
  </si>
  <si>
    <t>Hipatia - Las Colonias</t>
  </si>
  <si>
    <t>Laguna Paiva - La Capital</t>
  </si>
  <si>
    <t>Llambi Campbell - La Capital</t>
  </si>
  <si>
    <t>Monte Vera - La Capital</t>
  </si>
  <si>
    <t>Nelson - La Capital</t>
  </si>
  <si>
    <t>Paraje Chaco Chico - La Capital</t>
  </si>
  <si>
    <t>Rafaela - Castellanos</t>
  </si>
  <si>
    <t>Recreo - La Capital</t>
  </si>
  <si>
    <t>San José del Rincón - La Capital</t>
  </si>
  <si>
    <t>San Mariano - Las Colonias</t>
  </si>
  <si>
    <t>Santa Fe - La Capital</t>
  </si>
  <si>
    <t>Santo Domingo - Las Colonias</t>
  </si>
  <si>
    <t>Santo Tomé - La Capital</t>
  </si>
  <si>
    <t>Sarmiento - Las Colonias</t>
  </si>
  <si>
    <t>Sauce Viejo - La Capital</t>
  </si>
  <si>
    <t>Sunchales - Castellanos</t>
  </si>
  <si>
    <t>Villa Laura (Est. Constituyentes) - La Capital</t>
  </si>
  <si>
    <t>Gödeken - Caseros</t>
  </si>
  <si>
    <t>&lt;&lt;&lt;&lt;</t>
  </si>
  <si>
    <t>Consigna b</t>
  </si>
  <si>
    <t>Consigna c</t>
  </si>
  <si>
    <t>Departamento</t>
  </si>
  <si>
    <t>$Serv.x manten.</t>
  </si>
  <si>
    <t>Básico  x Mantenimiento</t>
  </si>
  <si>
    <t>Descuento</t>
  </si>
  <si>
    <t>Consigna e</t>
  </si>
  <si>
    <t>Consigna d</t>
  </si>
  <si>
    <t>La Capital</t>
  </si>
  <si>
    <t>Castellanos</t>
  </si>
  <si>
    <t>Las Colonias</t>
  </si>
  <si>
    <t>Caseros</t>
  </si>
  <si>
    <t>zz15205</t>
  </si>
  <si>
    <t>zx20132</t>
  </si>
  <si>
    <t>dx15155</t>
  </si>
  <si>
    <t>rv23412</t>
  </si>
  <si>
    <t>departamento</t>
  </si>
  <si>
    <t>IDTF</t>
  </si>
  <si>
    <r>
      <t xml:space="preserve">&lt;&lt;&lt;&lt; DEFINIR CON NOMBRE DE RANGO </t>
    </r>
    <r>
      <rPr>
        <b/>
        <sz val="11"/>
        <color theme="1"/>
        <rFont val="Calibri"/>
        <family val="2"/>
        <scheme val="minor"/>
      </rPr>
      <t>IDENTIFICACION</t>
    </r>
  </si>
  <si>
    <t>Consigna g</t>
  </si>
  <si>
    <t>Consigna f</t>
  </si>
  <si>
    <t>CODIGO</t>
  </si>
  <si>
    <t>% de descuento</t>
  </si>
  <si>
    <t>g) Nombrar a la Tabla de hoja identif como IDENTIFICACION</t>
  </si>
  <si>
    <t>h) Complete columna P con el número de IDTF que corresponde a cada localidad (según el departamento), utilizando la Tabla de Hoja identif</t>
  </si>
  <si>
    <t>Consigna h</t>
  </si>
  <si>
    <t>Consigna i</t>
  </si>
  <si>
    <t>monto de dcto</t>
  </si>
  <si>
    <t>Tecnología 4G</t>
  </si>
  <si>
    <t>d) Se analiza hacer un descuento a aquellas localidades donde no tengan telefonía fija o tengan menos de 3 servicios. Marcar con * en columna N</t>
  </si>
  <si>
    <t>i) Generar en columna Q el código de cada localidad según: las 4 primeras letras de la localidad seguido del número obtenido de la suma de las dos últimas cifras del IDTF correspondiente</t>
  </si>
  <si>
    <t>Prom. servicios Departamento La Capital</t>
  </si>
  <si>
    <t>Observación: En las celdas con sombra amarilla se ven los valores a obtener.</t>
  </si>
  <si>
    <t>e) En caso de corresponder el descuento (columna N), calcular en O el valor de ese descuento a hacer, a partir del servicio de mantenimiento. El % de descuento se almacena en N17, ya que puede variar.</t>
  </si>
  <si>
    <t>f) Hallar en C57 el promedio de la cantidad de servicios que ofrece la empresa en el departamento La Capital (ver columna k). Redondear a cero decimal ya que se trata de una cantidad de servicios.</t>
  </si>
  <si>
    <t xml:space="preserve">b) Si por cada servicio ofrecido se cobra un monto de mantenimiento de $85. Escriba en K21 la fórmula para contar la cantidad de servicios, esta fórmula se debe poder copiar hacia abajo.  </t>
  </si>
  <si>
    <t xml:space="preserve">Calcule en L cuanto debería abonar una persona que adquiere todos los servicios que se ofrecen en su localidad </t>
  </si>
  <si>
    <t xml:space="preserve">c) Se esta implementando para setiembre 2020 la tecnologia 4G, solo en aquellos lugares donde ya funcionaba la tecnologia 3G, e implementando 3G donde no tenían ni 3G ni 4G. Resolver en columna M </t>
  </si>
  <si>
    <t>j) Habilite una hoja FORMULAS donde escriba TODAS LAS FORMULAS Y FUNCIONES QUE HA UTILIZADO PARA RESOLVER ESTE EJERCICIO.</t>
  </si>
  <si>
    <t xml:space="preserve">Una empresa de comunicaciones ofrece los siguientes servicios (columnas B a H). Los datos están en A21:H55, en B17, en N17 y en la hoja identif. </t>
  </si>
  <si>
    <t>SE DESEA completar la tabla, utilizando las fórmulas y funciones correctas de Excel que permitan:</t>
  </si>
  <si>
    <t>FORMULAS UTILIZADAS:</t>
  </si>
  <si>
    <r>
      <t>C)" =SI(D22="SI";"-";SI(E22="SI";"4G";"3G"))</t>
    </r>
    <r>
      <rPr>
        <b/>
        <sz val="11"/>
        <color theme="1"/>
        <rFont val="Calibri"/>
        <family val="2"/>
        <scheme val="minor"/>
      </rPr>
      <t>"</t>
    </r>
  </si>
  <si>
    <t>D)"=SI(F21="--";"*";SI(K21&lt;3;"*";" "))"</t>
  </si>
  <si>
    <t>E)"=SI(N21="*";L21*$N$17;"0")"</t>
  </si>
  <si>
    <t>F)"=REDONDEAR(PROMEDIO(K21:K23;K25:K26;K33;K39:K43;K45:K46;K48;K50;K52;K54);0)"</t>
  </si>
  <si>
    <t>H)"=BUSCARV(I21;IDENTIFICACION;2;FALSO)"</t>
  </si>
  <si>
    <t>I)"=CONCATENAR(IZQUIERDA(J21;4);DERECHA(P21)+EXTRAE(P21;6;1))"</t>
  </si>
  <si>
    <t>B)"=CONTAR.SI(B21:H21;"SI")"  y  "=$B$17*K21"</t>
  </si>
  <si>
    <t>A)"=DERECHA(A21;LARGO(A21)-ENCONTRAR("-";A21)-1)" Y " =IZQUIERDA(A21;ENCONTRAR("-";A21)-1)"</t>
  </si>
</sst>
</file>

<file path=xl/styles.xml><?xml version="1.0" encoding="utf-8"?>
<styleSheet xmlns="http://schemas.openxmlformats.org/spreadsheetml/2006/main">
  <numFmts count="1">
    <numFmt numFmtId="164" formatCode="&quot;$&quot;\ #,##0.00"/>
  </numFmts>
  <fonts count="4">
    <font>
      <sz val="11"/>
      <color theme="1"/>
      <name val="Calibri"/>
      <family val="2"/>
      <scheme val="minor"/>
    </font>
    <font>
      <b/>
      <sz val="16"/>
      <color indexed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0" borderId="2" xfId="0" applyFont="1" applyBorder="1" applyAlignment="1">
      <alignment horizontal="left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left"/>
    </xf>
    <xf numFmtId="0" fontId="0" fillId="0" borderId="0" xfId="0" applyAlignment="1">
      <alignment horizontal="center"/>
    </xf>
    <xf numFmtId="0" fontId="0" fillId="2" borderId="0" xfId="0" applyFill="1" applyBorder="1" applyAlignment="1">
      <alignment horizontal="left"/>
    </xf>
    <xf numFmtId="164" fontId="0" fillId="0" borderId="0" xfId="0" applyNumberFormat="1" applyFill="1" applyBorder="1"/>
    <xf numFmtId="0" fontId="0" fillId="0" borderId="0" xfId="0" applyFill="1" applyBorder="1"/>
    <xf numFmtId="0" fontId="0" fillId="0" borderId="6" xfId="0" applyFill="1" applyBorder="1"/>
    <xf numFmtId="0" fontId="0" fillId="2" borderId="5" xfId="0" applyFill="1" applyBorder="1"/>
    <xf numFmtId="0" fontId="0" fillId="2" borderId="7" xfId="0" applyFill="1" applyBorder="1"/>
    <xf numFmtId="0" fontId="0" fillId="0" borderId="5" xfId="0" applyBorder="1"/>
    <xf numFmtId="0" fontId="0" fillId="0" borderId="5" xfId="0" quotePrefix="1" applyBorder="1"/>
    <xf numFmtId="164" fontId="0" fillId="0" borderId="0" xfId="0" applyNumberFormat="1" applyAlignment="1">
      <alignment horizontal="center"/>
    </xf>
    <xf numFmtId="0" fontId="0" fillId="2" borderId="0" xfId="0" applyFill="1" applyBorder="1"/>
    <xf numFmtId="0" fontId="0" fillId="0" borderId="0" xfId="0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0" borderId="0" xfId="0" applyBorder="1"/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right"/>
    </xf>
    <xf numFmtId="0" fontId="0" fillId="2" borderId="10" xfId="0" applyFill="1" applyBorder="1"/>
    <xf numFmtId="0" fontId="0" fillId="3" borderId="8" xfId="0" applyFill="1" applyBorder="1" applyAlignment="1">
      <alignment horizontal="left"/>
    </xf>
    <xf numFmtId="0" fontId="0" fillId="3" borderId="4" xfId="0" applyFill="1" applyBorder="1"/>
    <xf numFmtId="0" fontId="0" fillId="2" borderId="11" xfId="0" applyFill="1" applyBorder="1" applyAlignment="1">
      <alignment horizontal="center"/>
    </xf>
    <xf numFmtId="0" fontId="0" fillId="2" borderId="5" xfId="0" applyFill="1" applyBorder="1" applyAlignment="1">
      <alignment horizontal="left"/>
    </xf>
    <xf numFmtId="0" fontId="0" fillId="2" borderId="0" xfId="0" applyFill="1" applyBorder="1" applyAlignment="1">
      <alignment horizontal="left" vertical="top"/>
    </xf>
    <xf numFmtId="0" fontId="0" fillId="2" borderId="0" xfId="0" applyFill="1"/>
    <xf numFmtId="0" fontId="0" fillId="2" borderId="12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8" xfId="0" applyFill="1" applyBorder="1" applyAlignment="1">
      <alignment horizontal="right"/>
    </xf>
    <xf numFmtId="164" fontId="0" fillId="2" borderId="9" xfId="0" applyNumberFormat="1" applyFill="1" applyBorder="1"/>
    <xf numFmtId="9" fontId="0" fillId="2" borderId="9" xfId="0" applyNumberFormat="1" applyFill="1" applyBorder="1" applyAlignment="1">
      <alignment horizontal="center"/>
    </xf>
    <xf numFmtId="0" fontId="0" fillId="2" borderId="0" xfId="0" applyFill="1" applyBorder="1" applyAlignment="1">
      <alignment horizontal="center" vertical="top"/>
    </xf>
    <xf numFmtId="0" fontId="0" fillId="2" borderId="0" xfId="0" applyFill="1" applyAlignment="1">
      <alignment horizontal="center"/>
    </xf>
    <xf numFmtId="0" fontId="0" fillId="4" borderId="5" xfId="0" applyFill="1" applyBorder="1"/>
    <xf numFmtId="0" fontId="0" fillId="4" borderId="5" xfId="0" applyFill="1" applyBorder="1" applyAlignment="1">
      <alignment horizontal="center"/>
    </xf>
    <xf numFmtId="164" fontId="0" fillId="4" borderId="5" xfId="0" applyNumberFormat="1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3" fillId="4" borderId="2" xfId="0" applyFont="1" applyFill="1" applyBorder="1" applyAlignment="1">
      <alignment horizontal="left"/>
    </xf>
    <xf numFmtId="0" fontId="1" fillId="4" borderId="2" xfId="0" applyFont="1" applyFill="1" applyBorder="1" applyAlignment="1">
      <alignment horizontal="left"/>
    </xf>
    <xf numFmtId="0" fontId="1" fillId="4" borderId="2" xfId="0" applyFont="1" applyFill="1" applyBorder="1" applyAlignment="1">
      <alignment horizontal="center"/>
    </xf>
    <xf numFmtId="0" fontId="2" fillId="0" borderId="0" xfId="0" applyFont="1"/>
    <xf numFmtId="0" fontId="1" fillId="5" borderId="1" xfId="0" applyFont="1" applyFill="1" applyBorder="1" applyAlignment="1">
      <alignment horizontal="left"/>
    </xf>
    <xf numFmtId="0" fontId="1" fillId="5" borderId="2" xfId="0" applyFont="1" applyFill="1" applyBorder="1" applyAlignment="1">
      <alignment horizontal="left"/>
    </xf>
    <xf numFmtId="0" fontId="1" fillId="5" borderId="3" xfId="0" applyFont="1" applyFill="1" applyBorder="1" applyAlignment="1">
      <alignment horizontal="left"/>
    </xf>
    <xf numFmtId="0" fontId="0" fillId="5" borderId="0" xfId="0" applyFill="1" applyBorder="1"/>
    <xf numFmtId="0" fontId="2" fillId="5" borderId="0" xfId="0" applyFont="1" applyFill="1" applyBorder="1"/>
    <xf numFmtId="0" fontId="0" fillId="3" borderId="8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9" xfId="0" applyBorder="1"/>
    <xf numFmtId="0" fontId="0" fillId="0" borderId="8" xfId="0" applyBorder="1" applyAlignment="1">
      <alignment horizontal="center"/>
    </xf>
    <xf numFmtId="0" fontId="2" fillId="0" borderId="13" xfId="0" applyFont="1" applyBorder="1"/>
    <xf numFmtId="0" fontId="2" fillId="0" borderId="10" xfId="0" applyFont="1" applyBorder="1" applyAlignment="1">
      <alignment horizontal="center"/>
    </xf>
    <xf numFmtId="0" fontId="0" fillId="0" borderId="14" xfId="0" applyBorder="1"/>
    <xf numFmtId="0" fontId="0" fillId="0" borderId="15" xfId="0" applyBorder="1" applyAlignment="1">
      <alignment horizontal="center"/>
    </xf>
  </cellXfs>
  <cellStyles count="1">
    <cellStyle name="Normal" xfId="0" builtinId="0"/>
  </cellStyles>
  <dxfs count="5">
    <dxf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IDENTIFICACION" displayName="IDENTIFICACION" ref="B3:C7" totalsRowShown="0" headerRowBorderDxfId="3" tableBorderDxfId="4" totalsRowBorderDxfId="2">
  <autoFilter ref="B3:C7"/>
  <tableColumns count="2">
    <tableColumn id="1" name="departamento" dataDxfId="1"/>
    <tableColumn id="2" name="IDTF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4" tint="0.39997558519241921"/>
  </sheetPr>
  <dimension ref="A1:AR60"/>
  <sheetViews>
    <sheetView topLeftCell="A7" zoomScale="85" zoomScaleNormal="85" workbookViewId="0">
      <selection activeCell="J22" sqref="J22"/>
    </sheetView>
  </sheetViews>
  <sheetFormatPr baseColWidth="10" defaultRowHeight="15"/>
  <cols>
    <col min="1" max="1" width="26.140625" customWidth="1"/>
    <col min="2" max="2" width="9.42578125" customWidth="1"/>
    <col min="3" max="3" width="10.42578125" customWidth="1"/>
    <col min="4" max="4" width="3.5703125" customWidth="1"/>
    <col min="5" max="5" width="3.140625" customWidth="1"/>
    <col min="6" max="6" width="12.42578125" customWidth="1"/>
    <col min="7" max="7" width="11.28515625" customWidth="1"/>
    <col min="8" max="8" width="7.85546875" customWidth="1"/>
    <col min="9" max="9" width="12.85546875" customWidth="1"/>
    <col min="10" max="10" width="15.5703125" customWidth="1"/>
    <col min="11" max="11" width="18.5703125" customWidth="1"/>
    <col min="12" max="12" width="14.85546875" customWidth="1"/>
    <col min="13" max="13" width="17.5703125" style="4" customWidth="1"/>
    <col min="14" max="14" width="13.42578125" style="4" customWidth="1"/>
    <col min="15" max="15" width="15.5703125" style="4" customWidth="1"/>
    <col min="16" max="16" width="10.5703125" customWidth="1"/>
  </cols>
  <sheetData>
    <row r="1" spans="1:17" ht="21.75" thickBot="1">
      <c r="A1" s="44" t="s">
        <v>0</v>
      </c>
      <c r="B1" s="45"/>
      <c r="C1" s="45"/>
      <c r="D1" s="45"/>
      <c r="E1" s="45"/>
      <c r="F1" s="45"/>
      <c r="G1" s="46"/>
      <c r="H1" s="1"/>
      <c r="I1" s="40" t="s">
        <v>84</v>
      </c>
      <c r="J1" s="41"/>
      <c r="K1" s="41"/>
      <c r="L1" s="41"/>
      <c r="M1" s="42"/>
      <c r="N1" s="2"/>
      <c r="O1" s="2"/>
      <c r="P1" s="1"/>
      <c r="Q1" s="3"/>
    </row>
    <row r="2" spans="1:17">
      <c r="N2" s="4" t="s">
        <v>1</v>
      </c>
      <c r="P2" s="4"/>
    </row>
    <row r="3" spans="1:17">
      <c r="A3" s="43" t="s">
        <v>91</v>
      </c>
      <c r="P3" s="4"/>
    </row>
    <row r="4" spans="1:17">
      <c r="A4" s="43" t="s">
        <v>92</v>
      </c>
      <c r="N4" s="4" t="s">
        <v>1</v>
      </c>
      <c r="P4" s="4"/>
    </row>
    <row r="5" spans="1:17" s="17" customFormat="1" ht="14.45" customHeight="1">
      <c r="A5" s="5" t="s">
        <v>2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29"/>
      <c r="N5" s="34" t="s">
        <v>1</v>
      </c>
      <c r="O5" s="18"/>
      <c r="P5" s="15"/>
    </row>
    <row r="6" spans="1:17" s="17" customFormat="1">
      <c r="A6" s="25" t="s">
        <v>87</v>
      </c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34"/>
      <c r="N6" s="34"/>
      <c r="O6" s="18"/>
    </row>
    <row r="7" spans="1:17" s="17" customFormat="1">
      <c r="A7" s="25" t="s">
        <v>88</v>
      </c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34"/>
      <c r="N7" s="34"/>
      <c r="O7" s="18"/>
    </row>
    <row r="8" spans="1:17" s="17" customFormat="1">
      <c r="A8" s="5" t="s">
        <v>89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29"/>
      <c r="N8" s="34"/>
      <c r="O8" s="18"/>
      <c r="P8" s="15"/>
    </row>
    <row r="9" spans="1:17" s="17" customFormat="1">
      <c r="A9" s="5" t="s">
        <v>81</v>
      </c>
      <c r="B9" s="14"/>
      <c r="C9" s="14"/>
      <c r="D9" s="14"/>
      <c r="E9" s="14"/>
      <c r="F9" s="14"/>
      <c r="G9" s="14"/>
      <c r="H9" s="14"/>
      <c r="I9" s="14"/>
      <c r="J9" s="14"/>
      <c r="K9" s="26"/>
      <c r="L9" s="26"/>
      <c r="M9" s="35"/>
      <c r="N9" s="34"/>
      <c r="O9" s="18"/>
      <c r="P9" s="15"/>
    </row>
    <row r="10" spans="1:17">
      <c r="A10" s="5" t="s">
        <v>85</v>
      </c>
      <c r="B10" s="14"/>
      <c r="C10" s="14"/>
      <c r="D10" s="14"/>
      <c r="E10" s="14"/>
      <c r="F10" s="14"/>
      <c r="G10" s="14"/>
      <c r="H10" s="14"/>
      <c r="I10" s="14"/>
      <c r="J10" s="14"/>
      <c r="K10" s="26"/>
      <c r="L10" s="26"/>
      <c r="M10" s="35"/>
      <c r="N10" s="34"/>
    </row>
    <row r="11" spans="1:17">
      <c r="A11" s="5" t="s">
        <v>86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29"/>
      <c r="N11" s="34"/>
    </row>
    <row r="12" spans="1:17" s="17" customFormat="1">
      <c r="A12" s="5" t="s">
        <v>75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29"/>
      <c r="N12" s="34"/>
      <c r="O12" s="18"/>
      <c r="P12" s="15"/>
    </row>
    <row r="13" spans="1:17" s="17" customFormat="1">
      <c r="A13" s="5" t="s">
        <v>76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29"/>
      <c r="N13" s="34"/>
      <c r="O13" s="18"/>
      <c r="P13" s="15"/>
    </row>
    <row r="14" spans="1:17" s="17" customFormat="1">
      <c r="A14" s="5" t="s">
        <v>82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29"/>
      <c r="N14" s="34"/>
      <c r="O14" s="18"/>
      <c r="P14" s="15"/>
    </row>
    <row r="15" spans="1:17" s="17" customFormat="1">
      <c r="A15" s="48" t="s">
        <v>90</v>
      </c>
      <c r="B15" s="47"/>
      <c r="C15" s="47"/>
      <c r="D15" s="47"/>
      <c r="E15" s="47"/>
      <c r="F15" s="47"/>
      <c r="G15" s="47"/>
      <c r="H15" s="47"/>
      <c r="I15" s="47"/>
      <c r="J15" s="47"/>
      <c r="K15" s="47"/>
      <c r="L15" s="47"/>
      <c r="M15" s="47"/>
      <c r="N15" s="47"/>
      <c r="O15" s="18"/>
      <c r="P15" s="15"/>
    </row>
    <row r="17" spans="1:44" s="7" customFormat="1">
      <c r="A17" s="31" t="s">
        <v>56</v>
      </c>
      <c r="B17" s="32">
        <v>85</v>
      </c>
      <c r="M17" s="30" t="s">
        <v>74</v>
      </c>
      <c r="N17" s="33">
        <v>0.05</v>
      </c>
      <c r="O17" s="18"/>
      <c r="P17" s="18"/>
    </row>
    <row r="18" spans="1:44" s="8" customFormat="1">
      <c r="A18" s="19"/>
      <c r="B18" s="6"/>
      <c r="C18" s="7"/>
      <c r="D18" s="7"/>
      <c r="E18" s="7"/>
      <c r="F18" s="7"/>
      <c r="G18" s="7"/>
      <c r="H18" s="7"/>
      <c r="I18" s="7"/>
      <c r="J18" s="7"/>
      <c r="K18" s="7"/>
      <c r="L18" s="7"/>
      <c r="M18" s="18"/>
      <c r="N18" s="18"/>
      <c r="O18" s="18"/>
      <c r="P18" s="18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</row>
    <row r="19" spans="1:44">
      <c r="A19" s="17"/>
      <c r="B19" s="17"/>
      <c r="C19" s="17"/>
      <c r="D19" s="17"/>
      <c r="E19" s="17"/>
      <c r="F19" s="17"/>
      <c r="G19" s="17"/>
      <c r="H19" s="17"/>
      <c r="I19" s="49" t="s">
        <v>3</v>
      </c>
      <c r="J19" s="50"/>
      <c r="K19" s="49" t="s">
        <v>52</v>
      </c>
      <c r="L19" s="50"/>
      <c r="M19" s="16" t="s">
        <v>53</v>
      </c>
      <c r="N19" s="16" t="s">
        <v>59</v>
      </c>
      <c r="O19" s="16" t="s">
        <v>58</v>
      </c>
      <c r="P19" s="16" t="s">
        <v>77</v>
      </c>
      <c r="Q19" s="16" t="s">
        <v>78</v>
      </c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</row>
    <row r="20" spans="1:44">
      <c r="A20" s="9" t="s">
        <v>4</v>
      </c>
      <c r="B20" s="9" t="s">
        <v>6</v>
      </c>
      <c r="C20" s="9" t="s">
        <v>7</v>
      </c>
      <c r="D20" s="9" t="s">
        <v>8</v>
      </c>
      <c r="E20" s="9" t="s">
        <v>9</v>
      </c>
      <c r="F20" s="9" t="s">
        <v>10</v>
      </c>
      <c r="G20" s="9" t="s">
        <v>11</v>
      </c>
      <c r="H20" s="9" t="s">
        <v>12</v>
      </c>
      <c r="I20" s="10" t="s">
        <v>54</v>
      </c>
      <c r="J20" s="20" t="s">
        <v>5</v>
      </c>
      <c r="K20" s="24" t="s">
        <v>13</v>
      </c>
      <c r="L20" s="23" t="s">
        <v>55</v>
      </c>
      <c r="M20" s="27" t="s">
        <v>80</v>
      </c>
      <c r="N20" s="28" t="s">
        <v>57</v>
      </c>
      <c r="O20" s="28" t="s">
        <v>79</v>
      </c>
      <c r="P20" s="28" t="s">
        <v>69</v>
      </c>
      <c r="Q20" s="28" t="s">
        <v>73</v>
      </c>
    </row>
    <row r="21" spans="1:44">
      <c r="A21" s="11" t="s">
        <v>14</v>
      </c>
      <c r="B21" s="11" t="s">
        <v>15</v>
      </c>
      <c r="C21" s="11" t="s">
        <v>15</v>
      </c>
      <c r="D21" s="11" t="s">
        <v>16</v>
      </c>
      <c r="E21" s="11" t="s">
        <v>16</v>
      </c>
      <c r="F21" s="11" t="s">
        <v>15</v>
      </c>
      <c r="G21" s="11" t="s">
        <v>16</v>
      </c>
      <c r="H21" s="11" t="s">
        <v>15</v>
      </c>
      <c r="I21" s="36" t="str">
        <f>RIGHT(A21,LEN(A21)-FIND("-",A21)-1)</f>
        <v>La Capital</v>
      </c>
      <c r="J21" s="36" t="str">
        <f>LEFT(A21,FIND("-",A21)-1)</f>
        <v xml:space="preserve">Angel Gallardo </v>
      </c>
      <c r="K21" s="37">
        <f t="shared" ref="K21:K55" si="0">COUNTIF(B21:H21,"SI")</f>
        <v>3</v>
      </c>
      <c r="L21" s="38">
        <f>$B$17*K21</f>
        <v>255</v>
      </c>
      <c r="M21" s="37" t="str">
        <f t="shared" ref="M21:M55" si="1">IF(D21="SI","-",IF(E21="SI","4G","3G"))</f>
        <v>-</v>
      </c>
      <c r="N21" s="37" t="str">
        <f>IF(F21="--","*",IF(K21&lt;3,"*"," "))</f>
        <v>*</v>
      </c>
      <c r="O21" s="37">
        <f>IF(N21="*",L21*$N$17,"0")</f>
        <v>12.75</v>
      </c>
      <c r="P21" s="37" t="str">
        <f>VLOOKUP(I21,IDENTIFICACION[],2,FALSE)</f>
        <v>zx20132</v>
      </c>
      <c r="Q21" s="37" t="str">
        <f>CONCATENATE(LEFT(J21,4),RIGHT(P21)+MID(P21,6,1))</f>
        <v>Ange5</v>
      </c>
    </row>
    <row r="22" spans="1:44">
      <c r="A22" s="11" t="s">
        <v>17</v>
      </c>
      <c r="B22" s="11" t="s">
        <v>16</v>
      </c>
      <c r="C22" s="11" t="s">
        <v>15</v>
      </c>
      <c r="D22" s="11" t="s">
        <v>16</v>
      </c>
      <c r="E22" s="11" t="s">
        <v>16</v>
      </c>
      <c r="F22" s="11" t="s">
        <v>16</v>
      </c>
      <c r="G22" s="11" t="s">
        <v>15</v>
      </c>
      <c r="H22" s="11" t="s">
        <v>15</v>
      </c>
      <c r="I22" s="36" t="str">
        <f t="shared" ref="I22:I55" si="2">RIGHT(A22,LEN(A22)-FIND("-",A22)-1)</f>
        <v>La Capital</v>
      </c>
      <c r="J22" s="36" t="str">
        <f t="shared" ref="J22:J55" si="3">LEFT(A22,FIND("-",A22)-1)</f>
        <v xml:space="preserve">Arroyo Aguiar </v>
      </c>
      <c r="K22" s="37">
        <f t="shared" si="0"/>
        <v>4</v>
      </c>
      <c r="L22" s="38">
        <f>$B$17*K22</f>
        <v>340</v>
      </c>
      <c r="M22" s="37" t="str">
        <f>IF(D22="SI","-",IF(E22="SI","4G","3G"))</f>
        <v>-</v>
      </c>
      <c r="N22" s="37" t="str">
        <f t="shared" ref="N22:N55" si="4">IF(F22="--","*",IF(K22&lt;3,"*"," "))</f>
        <v xml:space="preserve"> </v>
      </c>
      <c r="O22" s="37" t="str">
        <f t="shared" ref="O22:O55" si="5">IF(N22="*",L22*$N$17,"0")</f>
        <v>0</v>
      </c>
      <c r="P22" s="37" t="str">
        <f>VLOOKUP(I22,IDENTIFICACION[],2,FALSE)</f>
        <v>zx20132</v>
      </c>
      <c r="Q22" s="37" t="str">
        <f t="shared" ref="Q22:Q55" si="6">CONCATENATE(LEFT(J22,4),RIGHT(P22)+MID(P22,6,1))</f>
        <v>Arro5</v>
      </c>
    </row>
    <row r="23" spans="1:44">
      <c r="A23" s="11" t="s">
        <v>18</v>
      </c>
      <c r="B23" s="11" t="s">
        <v>15</v>
      </c>
      <c r="C23" s="11" t="s">
        <v>15</v>
      </c>
      <c r="D23" s="11" t="s">
        <v>16</v>
      </c>
      <c r="E23" s="11" t="s">
        <v>16</v>
      </c>
      <c r="F23" s="11" t="s">
        <v>15</v>
      </c>
      <c r="G23" s="11" t="s">
        <v>15</v>
      </c>
      <c r="H23" s="11" t="s">
        <v>15</v>
      </c>
      <c r="I23" s="36" t="str">
        <f t="shared" si="2"/>
        <v>La Capital</v>
      </c>
      <c r="J23" s="36" t="str">
        <f t="shared" si="3"/>
        <v xml:space="preserve">Arroyo Leyes </v>
      </c>
      <c r="K23" s="37">
        <f t="shared" si="0"/>
        <v>2</v>
      </c>
      <c r="L23" s="38">
        <f t="shared" ref="L21:L55" si="7">$B$17*K23</f>
        <v>170</v>
      </c>
      <c r="M23" s="37" t="str">
        <f t="shared" si="1"/>
        <v>-</v>
      </c>
      <c r="N23" s="37" t="str">
        <f t="shared" si="4"/>
        <v>*</v>
      </c>
      <c r="O23" s="37">
        <f t="shared" si="5"/>
        <v>8.5</v>
      </c>
      <c r="P23" s="37" t="str">
        <f>VLOOKUP(I23,IDENTIFICACION[],2,FALSE)</f>
        <v>zx20132</v>
      </c>
      <c r="Q23" s="37" t="str">
        <f t="shared" si="6"/>
        <v>Arro5</v>
      </c>
    </row>
    <row r="24" spans="1:44">
      <c r="A24" s="11" t="s">
        <v>19</v>
      </c>
      <c r="B24" s="11" t="s">
        <v>15</v>
      </c>
      <c r="C24" s="11" t="s">
        <v>15</v>
      </c>
      <c r="D24" s="11" t="s">
        <v>15</v>
      </c>
      <c r="E24" s="11" t="s">
        <v>15</v>
      </c>
      <c r="F24" s="11" t="s">
        <v>16</v>
      </c>
      <c r="G24" s="11" t="s">
        <v>16</v>
      </c>
      <c r="H24" s="11" t="s">
        <v>15</v>
      </c>
      <c r="I24" s="36" t="str">
        <f t="shared" si="2"/>
        <v>Castellanos</v>
      </c>
      <c r="J24" s="36" t="str">
        <f t="shared" si="3"/>
        <v xml:space="preserve">Aurelia </v>
      </c>
      <c r="K24" s="37">
        <f t="shared" si="0"/>
        <v>2</v>
      </c>
      <c r="L24" s="38">
        <f t="shared" si="7"/>
        <v>170</v>
      </c>
      <c r="M24" s="37" t="str">
        <f t="shared" si="1"/>
        <v>3G</v>
      </c>
      <c r="N24" s="37" t="str">
        <f t="shared" si="4"/>
        <v>*</v>
      </c>
      <c r="O24" s="37">
        <f t="shared" si="5"/>
        <v>8.5</v>
      </c>
      <c r="P24" s="37" t="str">
        <f>VLOOKUP(I24,IDENTIFICACION[],2,FALSE)</f>
        <v>dx15155</v>
      </c>
      <c r="Q24" s="37" t="str">
        <f t="shared" si="6"/>
        <v>Aure10</v>
      </c>
    </row>
    <row r="25" spans="1:44">
      <c r="A25" s="11" t="s">
        <v>20</v>
      </c>
      <c r="B25" s="11" t="s">
        <v>15</v>
      </c>
      <c r="C25" s="11" t="s">
        <v>15</v>
      </c>
      <c r="D25" s="11" t="s">
        <v>16</v>
      </c>
      <c r="E25" s="11" t="s">
        <v>16</v>
      </c>
      <c r="F25" s="11" t="s">
        <v>16</v>
      </c>
      <c r="G25" s="11" t="s">
        <v>15</v>
      </c>
      <c r="H25" s="11" t="s">
        <v>15</v>
      </c>
      <c r="I25" s="36" t="str">
        <f t="shared" si="2"/>
        <v>La Capital</v>
      </c>
      <c r="J25" s="36" t="str">
        <f t="shared" si="3"/>
        <v xml:space="preserve">Campo Andino </v>
      </c>
      <c r="K25" s="37">
        <f t="shared" si="0"/>
        <v>3</v>
      </c>
      <c r="L25" s="38">
        <f t="shared" si="7"/>
        <v>255</v>
      </c>
      <c r="M25" s="37" t="str">
        <f t="shared" si="1"/>
        <v>-</v>
      </c>
      <c r="N25" s="37" t="str">
        <f t="shared" si="4"/>
        <v xml:space="preserve"> </v>
      </c>
      <c r="O25" s="37" t="str">
        <f t="shared" si="5"/>
        <v>0</v>
      </c>
      <c r="P25" s="37" t="str">
        <f>VLOOKUP(I25,IDENTIFICACION[],2,FALSE)</f>
        <v>zx20132</v>
      </c>
      <c r="Q25" s="37" t="str">
        <f t="shared" si="6"/>
        <v>Camp5</v>
      </c>
    </row>
    <row r="26" spans="1:44">
      <c r="A26" s="11" t="s">
        <v>21</v>
      </c>
      <c r="B26" s="11" t="s">
        <v>15</v>
      </c>
      <c r="C26" s="11" t="s">
        <v>15</v>
      </c>
      <c r="D26" s="11" t="s">
        <v>16</v>
      </c>
      <c r="E26" s="11" t="s">
        <v>16</v>
      </c>
      <c r="F26" s="11" t="s">
        <v>16</v>
      </c>
      <c r="G26" s="11" t="s">
        <v>16</v>
      </c>
      <c r="H26" s="11" t="s">
        <v>15</v>
      </c>
      <c r="I26" s="36" t="str">
        <f t="shared" si="2"/>
        <v>La Capital</v>
      </c>
      <c r="J26" s="36" t="str">
        <f t="shared" si="3"/>
        <v xml:space="preserve">Candioti </v>
      </c>
      <c r="K26" s="37">
        <f t="shared" si="0"/>
        <v>4</v>
      </c>
      <c r="L26" s="38">
        <f t="shared" si="7"/>
        <v>340</v>
      </c>
      <c r="M26" s="37" t="str">
        <f t="shared" si="1"/>
        <v>-</v>
      </c>
      <c r="N26" s="37" t="str">
        <f t="shared" si="4"/>
        <v xml:space="preserve"> </v>
      </c>
      <c r="O26" s="37" t="str">
        <f t="shared" si="5"/>
        <v>0</v>
      </c>
      <c r="P26" s="37" t="str">
        <f>VLOOKUP(I26,IDENTIFICACION[],2,FALSE)</f>
        <v>zx20132</v>
      </c>
      <c r="Q26" s="37" t="str">
        <f t="shared" si="6"/>
        <v>Cand5</v>
      </c>
    </row>
    <row r="27" spans="1:44">
      <c r="A27" s="11" t="s">
        <v>22</v>
      </c>
      <c r="B27" s="11" t="s">
        <v>15</v>
      </c>
      <c r="C27" s="11" t="s">
        <v>15</v>
      </c>
      <c r="D27" s="11" t="s">
        <v>15</v>
      </c>
      <c r="E27" s="11" t="s">
        <v>15</v>
      </c>
      <c r="F27" s="11" t="s">
        <v>16</v>
      </c>
      <c r="G27" s="11" t="s">
        <v>16</v>
      </c>
      <c r="H27" s="11" t="s">
        <v>15</v>
      </c>
      <c r="I27" s="36" t="str">
        <f t="shared" si="2"/>
        <v>Castellanos</v>
      </c>
      <c r="J27" s="36" t="str">
        <f t="shared" si="3"/>
        <v xml:space="preserve">Castellanos </v>
      </c>
      <c r="K27" s="37">
        <f t="shared" si="0"/>
        <v>2</v>
      </c>
      <c r="L27" s="38">
        <f t="shared" si="7"/>
        <v>170</v>
      </c>
      <c r="M27" s="37" t="str">
        <f t="shared" si="1"/>
        <v>3G</v>
      </c>
      <c r="N27" s="37" t="str">
        <f t="shared" si="4"/>
        <v>*</v>
      </c>
      <c r="O27" s="37">
        <f t="shared" si="5"/>
        <v>8.5</v>
      </c>
      <c r="P27" s="37" t="str">
        <f>VLOOKUP(I27,IDENTIFICACION[],2,FALSE)</f>
        <v>dx15155</v>
      </c>
      <c r="Q27" s="37" t="str">
        <f t="shared" si="6"/>
        <v>Cast10</v>
      </c>
    </row>
    <row r="28" spans="1:44">
      <c r="A28" s="11" t="s">
        <v>23</v>
      </c>
      <c r="B28" s="11" t="s">
        <v>15</v>
      </c>
      <c r="C28" s="11" t="s">
        <v>15</v>
      </c>
      <c r="D28" s="11" t="s">
        <v>15</v>
      </c>
      <c r="E28" s="11" t="s">
        <v>16</v>
      </c>
      <c r="F28" s="11" t="s">
        <v>16</v>
      </c>
      <c r="G28" s="11" t="s">
        <v>15</v>
      </c>
      <c r="H28" s="11" t="s">
        <v>15</v>
      </c>
      <c r="I28" s="36" t="str">
        <f t="shared" si="2"/>
        <v>Castellanos</v>
      </c>
      <c r="J28" s="36" t="str">
        <f t="shared" si="3"/>
        <v xml:space="preserve">Colonia Margarita </v>
      </c>
      <c r="K28" s="37">
        <f t="shared" si="0"/>
        <v>2</v>
      </c>
      <c r="L28" s="38">
        <f t="shared" si="7"/>
        <v>170</v>
      </c>
      <c r="M28" s="37" t="str">
        <f t="shared" si="1"/>
        <v>4G</v>
      </c>
      <c r="N28" s="37" t="str">
        <f t="shared" si="4"/>
        <v>*</v>
      </c>
      <c r="O28" s="37">
        <f t="shared" si="5"/>
        <v>8.5</v>
      </c>
      <c r="P28" s="37" t="str">
        <f>VLOOKUP(I28,IDENTIFICACION[],2,FALSE)</f>
        <v>dx15155</v>
      </c>
      <c r="Q28" s="37" t="str">
        <f t="shared" si="6"/>
        <v>Colo10</v>
      </c>
    </row>
    <row r="29" spans="1:44">
      <c r="A29" s="11" t="s">
        <v>24</v>
      </c>
      <c r="B29" s="11" t="s">
        <v>16</v>
      </c>
      <c r="C29" s="11" t="s">
        <v>15</v>
      </c>
      <c r="D29" s="11" t="s">
        <v>15</v>
      </c>
      <c r="E29" s="11" t="s">
        <v>15</v>
      </c>
      <c r="F29" s="11" t="s">
        <v>16</v>
      </c>
      <c r="G29" s="11" t="s">
        <v>15</v>
      </c>
      <c r="H29" s="11" t="s">
        <v>15</v>
      </c>
      <c r="I29" s="36" t="str">
        <f t="shared" si="2"/>
        <v>Castellanos</v>
      </c>
      <c r="J29" s="36" t="str">
        <f t="shared" si="3"/>
        <v xml:space="preserve">Colonia Raquel </v>
      </c>
      <c r="K29" s="37">
        <f t="shared" si="0"/>
        <v>2</v>
      </c>
      <c r="L29" s="38">
        <f t="shared" si="7"/>
        <v>170</v>
      </c>
      <c r="M29" s="37" t="str">
        <f t="shared" si="1"/>
        <v>3G</v>
      </c>
      <c r="N29" s="37" t="str">
        <f t="shared" si="4"/>
        <v>*</v>
      </c>
      <c r="O29" s="37">
        <f t="shared" si="5"/>
        <v>8.5</v>
      </c>
      <c r="P29" s="37" t="str">
        <f>VLOOKUP(I29,IDENTIFICACION[],2,FALSE)</f>
        <v>dx15155</v>
      </c>
      <c r="Q29" s="37" t="str">
        <f t="shared" si="6"/>
        <v>Colo10</v>
      </c>
    </row>
    <row r="30" spans="1:44">
      <c r="A30" s="11" t="s">
        <v>25</v>
      </c>
      <c r="B30" s="11" t="s">
        <v>15</v>
      </c>
      <c r="C30" s="11" t="s">
        <v>15</v>
      </c>
      <c r="D30" s="11" t="s">
        <v>15</v>
      </c>
      <c r="E30" s="11" t="s">
        <v>15</v>
      </c>
      <c r="F30" s="11" t="s">
        <v>16</v>
      </c>
      <c r="G30" s="11" t="s">
        <v>15</v>
      </c>
      <c r="H30" s="11" t="s">
        <v>15</v>
      </c>
      <c r="I30" s="36" t="str">
        <f t="shared" si="2"/>
        <v>Castellanos</v>
      </c>
      <c r="J30" s="36" t="str">
        <f t="shared" si="3"/>
        <v xml:space="preserve">Coronel Fraga </v>
      </c>
      <c r="K30" s="37">
        <f t="shared" si="0"/>
        <v>1</v>
      </c>
      <c r="L30" s="38">
        <f t="shared" si="7"/>
        <v>85</v>
      </c>
      <c r="M30" s="37" t="str">
        <f t="shared" si="1"/>
        <v>3G</v>
      </c>
      <c r="N30" s="37" t="str">
        <f t="shared" si="4"/>
        <v>*</v>
      </c>
      <c r="O30" s="37">
        <f t="shared" si="5"/>
        <v>4.25</v>
      </c>
      <c r="P30" s="37" t="str">
        <f>VLOOKUP(I30,IDENTIFICACION[],2,FALSE)</f>
        <v>dx15155</v>
      </c>
      <c r="Q30" s="37" t="str">
        <f t="shared" si="6"/>
        <v>Coro10</v>
      </c>
    </row>
    <row r="31" spans="1:44">
      <c r="A31" s="11" t="s">
        <v>26</v>
      </c>
      <c r="B31" s="11" t="s">
        <v>15</v>
      </c>
      <c r="C31" s="11" t="s">
        <v>15</v>
      </c>
      <c r="D31" s="11" t="s">
        <v>15</v>
      </c>
      <c r="E31" s="11" t="s">
        <v>15</v>
      </c>
      <c r="F31" s="11" t="s">
        <v>16</v>
      </c>
      <c r="G31" s="11" t="s">
        <v>16</v>
      </c>
      <c r="H31" s="11" t="s">
        <v>15</v>
      </c>
      <c r="I31" s="36" t="str">
        <f t="shared" si="2"/>
        <v>Las Colonias</v>
      </c>
      <c r="J31" s="36" t="str">
        <f t="shared" si="3"/>
        <v xml:space="preserve">Cululú </v>
      </c>
      <c r="K31" s="37">
        <f t="shared" si="0"/>
        <v>2</v>
      </c>
      <c r="L31" s="38">
        <f t="shared" si="7"/>
        <v>170</v>
      </c>
      <c r="M31" s="37" t="str">
        <f t="shared" si="1"/>
        <v>3G</v>
      </c>
      <c r="N31" s="37" t="str">
        <f t="shared" si="4"/>
        <v>*</v>
      </c>
      <c r="O31" s="37">
        <f t="shared" si="5"/>
        <v>8.5</v>
      </c>
      <c r="P31" s="37" t="str">
        <f>VLOOKUP(I31,IDENTIFICACION[],2,FALSE)</f>
        <v>rv23412</v>
      </c>
      <c r="Q31" s="37" t="str">
        <f t="shared" si="6"/>
        <v>Culu3</v>
      </c>
    </row>
    <row r="32" spans="1:44">
      <c r="A32" s="11" t="s">
        <v>27</v>
      </c>
      <c r="B32" s="11" t="s">
        <v>15</v>
      </c>
      <c r="C32" s="11" t="s">
        <v>15</v>
      </c>
      <c r="D32" s="11" t="s">
        <v>15</v>
      </c>
      <c r="E32" s="11" t="s">
        <v>15</v>
      </c>
      <c r="F32" s="11" t="s">
        <v>16</v>
      </c>
      <c r="G32" s="11" t="s">
        <v>15</v>
      </c>
      <c r="H32" s="11" t="s">
        <v>15</v>
      </c>
      <c r="I32" s="36" t="str">
        <f t="shared" si="2"/>
        <v>Castellanos</v>
      </c>
      <c r="J32" s="36" t="str">
        <f t="shared" si="3"/>
        <v xml:space="preserve">Egusquiza </v>
      </c>
      <c r="K32" s="37">
        <f t="shared" si="0"/>
        <v>1</v>
      </c>
      <c r="L32" s="38">
        <f t="shared" si="7"/>
        <v>85</v>
      </c>
      <c r="M32" s="37" t="str">
        <f t="shared" si="1"/>
        <v>3G</v>
      </c>
      <c r="N32" s="37" t="str">
        <f t="shared" si="4"/>
        <v>*</v>
      </c>
      <c r="O32" s="37">
        <f t="shared" si="5"/>
        <v>4.25</v>
      </c>
      <c r="P32" s="37" t="str">
        <f>VLOOKUP(I32,IDENTIFICACION[],2,FALSE)</f>
        <v>dx15155</v>
      </c>
      <c r="Q32" s="37" t="str">
        <f t="shared" si="6"/>
        <v>Egus10</v>
      </c>
    </row>
    <row r="33" spans="1:17">
      <c r="A33" s="11" t="s">
        <v>28</v>
      </c>
      <c r="B33" s="11" t="s">
        <v>16</v>
      </c>
      <c r="C33" s="11" t="s">
        <v>15</v>
      </c>
      <c r="D33" s="11" t="s">
        <v>16</v>
      </c>
      <c r="E33" s="11" t="s">
        <v>16</v>
      </c>
      <c r="F33" s="11" t="s">
        <v>16</v>
      </c>
      <c r="G33" s="11" t="s">
        <v>16</v>
      </c>
      <c r="H33" s="11" t="s">
        <v>15</v>
      </c>
      <c r="I33" s="36" t="str">
        <f t="shared" si="2"/>
        <v>La Capital</v>
      </c>
      <c r="J33" s="36" t="str">
        <f t="shared" si="3"/>
        <v xml:space="preserve">Emilia </v>
      </c>
      <c r="K33" s="37">
        <f t="shared" si="0"/>
        <v>5</v>
      </c>
      <c r="L33" s="38">
        <f t="shared" si="7"/>
        <v>425</v>
      </c>
      <c r="M33" s="37" t="str">
        <f t="shared" si="1"/>
        <v>-</v>
      </c>
      <c r="N33" s="37" t="str">
        <f t="shared" si="4"/>
        <v xml:space="preserve"> </v>
      </c>
      <c r="O33" s="37" t="str">
        <f t="shared" si="5"/>
        <v>0</v>
      </c>
      <c r="P33" s="37" t="str">
        <f>VLOOKUP(I33,IDENTIFICACION[],2,FALSE)</f>
        <v>zx20132</v>
      </c>
      <c r="Q33" s="37" t="str">
        <f t="shared" si="6"/>
        <v>Emil5</v>
      </c>
    </row>
    <row r="34" spans="1:17">
      <c r="A34" s="11" t="s">
        <v>29</v>
      </c>
      <c r="B34" s="11" t="s">
        <v>16</v>
      </c>
      <c r="C34" s="11" t="s">
        <v>16</v>
      </c>
      <c r="D34" s="11" t="s">
        <v>15</v>
      </c>
      <c r="E34" s="11" t="s">
        <v>16</v>
      </c>
      <c r="F34" s="11" t="s">
        <v>16</v>
      </c>
      <c r="G34" s="11" t="s">
        <v>16</v>
      </c>
      <c r="H34" s="11" t="s">
        <v>16</v>
      </c>
      <c r="I34" s="36" t="str">
        <f t="shared" si="2"/>
        <v>Las Colonias</v>
      </c>
      <c r="J34" s="36" t="str">
        <f t="shared" si="3"/>
        <v xml:space="preserve">Esperanza </v>
      </c>
      <c r="K34" s="37">
        <f t="shared" si="0"/>
        <v>6</v>
      </c>
      <c r="L34" s="38">
        <f t="shared" si="7"/>
        <v>510</v>
      </c>
      <c r="M34" s="37" t="str">
        <f t="shared" si="1"/>
        <v>4G</v>
      </c>
      <c r="N34" s="37" t="str">
        <f t="shared" si="4"/>
        <v xml:space="preserve"> </v>
      </c>
      <c r="O34" s="37" t="str">
        <f t="shared" si="5"/>
        <v>0</v>
      </c>
      <c r="P34" s="37" t="str">
        <f>VLOOKUP(I34,IDENTIFICACION[],2,FALSE)</f>
        <v>rv23412</v>
      </c>
      <c r="Q34" s="37" t="str">
        <f t="shared" si="6"/>
        <v>Espe3</v>
      </c>
    </row>
    <row r="35" spans="1:17">
      <c r="A35" s="11" t="s">
        <v>30</v>
      </c>
      <c r="B35" s="11" t="s">
        <v>15</v>
      </c>
      <c r="C35" s="11" t="s">
        <v>15</v>
      </c>
      <c r="D35" s="11" t="s">
        <v>15</v>
      </c>
      <c r="E35" s="11" t="s">
        <v>15</v>
      </c>
      <c r="F35" s="11" t="s">
        <v>15</v>
      </c>
      <c r="G35" s="11" t="s">
        <v>16</v>
      </c>
      <c r="H35" s="11" t="s">
        <v>15</v>
      </c>
      <c r="I35" s="36" t="str">
        <f t="shared" si="2"/>
        <v>Castellanos</v>
      </c>
      <c r="J35" s="36" t="str">
        <f t="shared" si="3"/>
        <v xml:space="preserve">Estación Saguier </v>
      </c>
      <c r="K35" s="37">
        <f t="shared" si="0"/>
        <v>1</v>
      </c>
      <c r="L35" s="38">
        <f t="shared" si="7"/>
        <v>85</v>
      </c>
      <c r="M35" s="37" t="str">
        <f t="shared" si="1"/>
        <v>3G</v>
      </c>
      <c r="N35" s="37" t="str">
        <f t="shared" si="4"/>
        <v>*</v>
      </c>
      <c r="O35" s="37">
        <f t="shared" si="5"/>
        <v>4.25</v>
      </c>
      <c r="P35" s="37" t="str">
        <f>VLOOKUP(I35,IDENTIFICACION[],2,FALSE)</f>
        <v>dx15155</v>
      </c>
      <c r="Q35" s="37" t="str">
        <f t="shared" si="6"/>
        <v>Esta10</v>
      </c>
    </row>
    <row r="36" spans="1:17">
      <c r="A36" s="11" t="s">
        <v>31</v>
      </c>
      <c r="B36" s="11" t="s">
        <v>15</v>
      </c>
      <c r="C36" s="11" t="s">
        <v>15</v>
      </c>
      <c r="D36" s="11" t="s">
        <v>15</v>
      </c>
      <c r="E36" s="11" t="s">
        <v>16</v>
      </c>
      <c r="F36" s="11" t="s">
        <v>15</v>
      </c>
      <c r="G36" s="11" t="s">
        <v>16</v>
      </c>
      <c r="H36" s="11" t="s">
        <v>15</v>
      </c>
      <c r="I36" s="36" t="str">
        <f t="shared" si="2"/>
        <v>Castellanos</v>
      </c>
      <c r="J36" s="36" t="str">
        <f t="shared" si="3"/>
        <v xml:space="preserve">Eustolia </v>
      </c>
      <c r="K36" s="37">
        <f t="shared" si="0"/>
        <v>2</v>
      </c>
      <c r="L36" s="38">
        <f t="shared" si="7"/>
        <v>170</v>
      </c>
      <c r="M36" s="37" t="str">
        <f t="shared" si="1"/>
        <v>4G</v>
      </c>
      <c r="N36" s="37" t="str">
        <f t="shared" si="4"/>
        <v>*</v>
      </c>
      <c r="O36" s="37">
        <f t="shared" si="5"/>
        <v>8.5</v>
      </c>
      <c r="P36" s="37" t="str">
        <f>VLOOKUP(I36,IDENTIFICACION[],2,FALSE)</f>
        <v>dx15155</v>
      </c>
      <c r="Q36" s="37" t="str">
        <f t="shared" si="6"/>
        <v>Eust10</v>
      </c>
    </row>
    <row r="37" spans="1:17">
      <c r="A37" s="11" t="s">
        <v>32</v>
      </c>
      <c r="B37" s="11" t="s">
        <v>15</v>
      </c>
      <c r="C37" s="11" t="s">
        <v>15</v>
      </c>
      <c r="D37" s="11" t="s">
        <v>16</v>
      </c>
      <c r="E37" s="11" t="s">
        <v>16</v>
      </c>
      <c r="F37" s="11" t="s">
        <v>16</v>
      </c>
      <c r="G37" s="11" t="s">
        <v>16</v>
      </c>
      <c r="H37" s="11" t="s">
        <v>15</v>
      </c>
      <c r="I37" s="36" t="str">
        <f t="shared" si="2"/>
        <v>Las Colonias</v>
      </c>
      <c r="J37" s="36" t="str">
        <f t="shared" si="3"/>
        <v xml:space="preserve">Felicia </v>
      </c>
      <c r="K37" s="37">
        <f t="shared" si="0"/>
        <v>4</v>
      </c>
      <c r="L37" s="38">
        <f t="shared" si="7"/>
        <v>340</v>
      </c>
      <c r="M37" s="37" t="str">
        <f t="shared" si="1"/>
        <v>-</v>
      </c>
      <c r="N37" s="37" t="str">
        <f t="shared" si="4"/>
        <v xml:space="preserve"> </v>
      </c>
      <c r="O37" s="37" t="str">
        <f t="shared" si="5"/>
        <v>0</v>
      </c>
      <c r="P37" s="37" t="str">
        <f>VLOOKUP(I37,IDENTIFICACION[],2,FALSE)</f>
        <v>rv23412</v>
      </c>
      <c r="Q37" s="37" t="str">
        <f t="shared" si="6"/>
        <v>Feli3</v>
      </c>
    </row>
    <row r="38" spans="1:17">
      <c r="A38" s="11" t="s">
        <v>33</v>
      </c>
      <c r="B38" s="11" t="s">
        <v>15</v>
      </c>
      <c r="C38" s="11" t="s">
        <v>15</v>
      </c>
      <c r="D38" s="11" t="s">
        <v>15</v>
      </c>
      <c r="E38" s="11" t="s">
        <v>15</v>
      </c>
      <c r="F38" s="11" t="s">
        <v>15</v>
      </c>
      <c r="G38" s="11" t="s">
        <v>16</v>
      </c>
      <c r="H38" s="11" t="s">
        <v>15</v>
      </c>
      <c r="I38" s="36" t="str">
        <f t="shared" si="2"/>
        <v>Las Colonias</v>
      </c>
      <c r="J38" s="36" t="str">
        <f t="shared" si="3"/>
        <v xml:space="preserve">Hipatia </v>
      </c>
      <c r="K38" s="37">
        <f t="shared" si="0"/>
        <v>1</v>
      </c>
      <c r="L38" s="38">
        <f t="shared" si="7"/>
        <v>85</v>
      </c>
      <c r="M38" s="37" t="str">
        <f t="shared" si="1"/>
        <v>3G</v>
      </c>
      <c r="N38" s="37" t="str">
        <f t="shared" si="4"/>
        <v>*</v>
      </c>
      <c r="O38" s="37">
        <f t="shared" si="5"/>
        <v>4.25</v>
      </c>
      <c r="P38" s="37" t="str">
        <f>VLOOKUP(I38,IDENTIFICACION[],2,FALSE)</f>
        <v>rv23412</v>
      </c>
      <c r="Q38" s="37" t="str">
        <f t="shared" si="6"/>
        <v>Hipa3</v>
      </c>
    </row>
    <row r="39" spans="1:17">
      <c r="A39" s="11" t="s">
        <v>34</v>
      </c>
      <c r="B39" s="11" t="s">
        <v>16</v>
      </c>
      <c r="C39" s="11" t="s">
        <v>15</v>
      </c>
      <c r="D39" s="11" t="s">
        <v>15</v>
      </c>
      <c r="E39" s="11" t="s">
        <v>16</v>
      </c>
      <c r="F39" s="11" t="s">
        <v>16</v>
      </c>
      <c r="G39" s="11" t="s">
        <v>16</v>
      </c>
      <c r="H39" s="11" t="s">
        <v>15</v>
      </c>
      <c r="I39" s="36" t="str">
        <f t="shared" si="2"/>
        <v>La Capital</v>
      </c>
      <c r="J39" s="36" t="str">
        <f t="shared" si="3"/>
        <v xml:space="preserve">Laguna Paiva </v>
      </c>
      <c r="K39" s="37">
        <f t="shared" si="0"/>
        <v>4</v>
      </c>
      <c r="L39" s="38">
        <f t="shared" si="7"/>
        <v>340</v>
      </c>
      <c r="M39" s="37" t="str">
        <f t="shared" si="1"/>
        <v>4G</v>
      </c>
      <c r="N39" s="37" t="str">
        <f t="shared" si="4"/>
        <v xml:space="preserve"> </v>
      </c>
      <c r="O39" s="37" t="str">
        <f t="shared" si="5"/>
        <v>0</v>
      </c>
      <c r="P39" s="37" t="str">
        <f>VLOOKUP(I39,IDENTIFICACION[],2,FALSE)</f>
        <v>zx20132</v>
      </c>
      <c r="Q39" s="37" t="str">
        <f t="shared" si="6"/>
        <v>Lagu5</v>
      </c>
    </row>
    <row r="40" spans="1:17">
      <c r="A40" s="11" t="s">
        <v>35</v>
      </c>
      <c r="B40" s="11" t="s">
        <v>16</v>
      </c>
      <c r="C40" s="11" t="s">
        <v>15</v>
      </c>
      <c r="D40" s="11" t="s">
        <v>15</v>
      </c>
      <c r="E40" s="11" t="s">
        <v>16</v>
      </c>
      <c r="F40" s="11" t="s">
        <v>16</v>
      </c>
      <c r="G40" s="11" t="s">
        <v>16</v>
      </c>
      <c r="H40" s="11" t="s">
        <v>15</v>
      </c>
      <c r="I40" s="36" t="str">
        <f t="shared" si="2"/>
        <v>La Capital</v>
      </c>
      <c r="J40" s="36" t="str">
        <f t="shared" si="3"/>
        <v xml:space="preserve">Llambi Campbell </v>
      </c>
      <c r="K40" s="37">
        <f t="shared" si="0"/>
        <v>4</v>
      </c>
      <c r="L40" s="38">
        <f t="shared" si="7"/>
        <v>340</v>
      </c>
      <c r="M40" s="37" t="str">
        <f t="shared" si="1"/>
        <v>4G</v>
      </c>
      <c r="N40" s="37" t="str">
        <f t="shared" si="4"/>
        <v xml:space="preserve"> </v>
      </c>
      <c r="O40" s="37" t="str">
        <f t="shared" si="5"/>
        <v>0</v>
      </c>
      <c r="P40" s="37" t="str">
        <f>VLOOKUP(I40,IDENTIFICACION[],2,FALSE)</f>
        <v>zx20132</v>
      </c>
      <c r="Q40" s="37" t="str">
        <f t="shared" si="6"/>
        <v>Llam5</v>
      </c>
    </row>
    <row r="41" spans="1:17">
      <c r="A41" s="11" t="s">
        <v>36</v>
      </c>
      <c r="B41" s="11" t="s">
        <v>16</v>
      </c>
      <c r="C41" s="11" t="s">
        <v>15</v>
      </c>
      <c r="D41" s="11" t="s">
        <v>16</v>
      </c>
      <c r="E41" s="11" t="s">
        <v>16</v>
      </c>
      <c r="F41" s="11" t="s">
        <v>16</v>
      </c>
      <c r="G41" s="11" t="s">
        <v>16</v>
      </c>
      <c r="H41" s="11" t="s">
        <v>16</v>
      </c>
      <c r="I41" s="36" t="str">
        <f t="shared" si="2"/>
        <v>La Capital</v>
      </c>
      <c r="J41" s="36" t="str">
        <f t="shared" si="3"/>
        <v xml:space="preserve">Monte Vera </v>
      </c>
      <c r="K41" s="37">
        <f t="shared" si="0"/>
        <v>6</v>
      </c>
      <c r="L41" s="38">
        <f t="shared" si="7"/>
        <v>510</v>
      </c>
      <c r="M41" s="37" t="str">
        <f t="shared" si="1"/>
        <v>-</v>
      </c>
      <c r="N41" s="37" t="str">
        <f t="shared" si="4"/>
        <v xml:space="preserve"> </v>
      </c>
      <c r="O41" s="37" t="str">
        <f t="shared" si="5"/>
        <v>0</v>
      </c>
      <c r="P41" s="37" t="str">
        <f>VLOOKUP(I41,IDENTIFICACION[],2,FALSE)</f>
        <v>zx20132</v>
      </c>
      <c r="Q41" s="37" t="str">
        <f t="shared" si="6"/>
        <v>Mont5</v>
      </c>
    </row>
    <row r="42" spans="1:17">
      <c r="A42" s="11" t="s">
        <v>37</v>
      </c>
      <c r="B42" s="11" t="s">
        <v>16</v>
      </c>
      <c r="C42" s="11" t="s">
        <v>16</v>
      </c>
      <c r="D42" s="11" t="s">
        <v>16</v>
      </c>
      <c r="E42" s="11" t="s">
        <v>16</v>
      </c>
      <c r="F42" s="11" t="s">
        <v>16</v>
      </c>
      <c r="G42" s="11" t="s">
        <v>16</v>
      </c>
      <c r="H42" s="11" t="s">
        <v>15</v>
      </c>
      <c r="I42" s="36" t="str">
        <f t="shared" si="2"/>
        <v>La Capital</v>
      </c>
      <c r="J42" s="36" t="str">
        <f t="shared" si="3"/>
        <v xml:space="preserve">Nelson </v>
      </c>
      <c r="K42" s="37">
        <f t="shared" si="0"/>
        <v>6</v>
      </c>
      <c r="L42" s="38">
        <f t="shared" si="7"/>
        <v>510</v>
      </c>
      <c r="M42" s="37" t="str">
        <f t="shared" si="1"/>
        <v>-</v>
      </c>
      <c r="N42" s="37" t="str">
        <f t="shared" si="4"/>
        <v xml:space="preserve"> </v>
      </c>
      <c r="O42" s="37" t="str">
        <f t="shared" si="5"/>
        <v>0</v>
      </c>
      <c r="P42" s="37" t="str">
        <f>VLOOKUP(I42,IDENTIFICACION[],2,FALSE)</f>
        <v>zx20132</v>
      </c>
      <c r="Q42" s="37" t="str">
        <f t="shared" si="6"/>
        <v>Nels5</v>
      </c>
    </row>
    <row r="43" spans="1:17">
      <c r="A43" s="11" t="s">
        <v>38</v>
      </c>
      <c r="B43" s="11" t="s">
        <v>15</v>
      </c>
      <c r="C43" s="11" t="s">
        <v>15</v>
      </c>
      <c r="D43" s="11" t="s">
        <v>16</v>
      </c>
      <c r="E43" s="11" t="s">
        <v>16</v>
      </c>
      <c r="F43" s="11" t="s">
        <v>15</v>
      </c>
      <c r="G43" s="11" t="s">
        <v>15</v>
      </c>
      <c r="H43" s="11" t="s">
        <v>15</v>
      </c>
      <c r="I43" s="36" t="str">
        <f t="shared" si="2"/>
        <v>La Capital</v>
      </c>
      <c r="J43" s="36" t="str">
        <f t="shared" si="3"/>
        <v xml:space="preserve">Paraje Chaco Chico </v>
      </c>
      <c r="K43" s="37">
        <f t="shared" si="0"/>
        <v>2</v>
      </c>
      <c r="L43" s="38">
        <f t="shared" si="7"/>
        <v>170</v>
      </c>
      <c r="M43" s="37" t="str">
        <f t="shared" si="1"/>
        <v>-</v>
      </c>
      <c r="N43" s="37" t="str">
        <f t="shared" si="4"/>
        <v>*</v>
      </c>
      <c r="O43" s="37">
        <f>IF(N43="*",L43*$N$17,"0")</f>
        <v>8.5</v>
      </c>
      <c r="P43" s="37" t="str">
        <f>VLOOKUP(I43,IDENTIFICACION[],2,FALSE)</f>
        <v>zx20132</v>
      </c>
      <c r="Q43" s="37" t="str">
        <f t="shared" si="6"/>
        <v>Para5</v>
      </c>
    </row>
    <row r="44" spans="1:17">
      <c r="A44" s="11" t="s">
        <v>39</v>
      </c>
      <c r="B44" s="11" t="s">
        <v>16</v>
      </c>
      <c r="C44" s="11" t="s">
        <v>16</v>
      </c>
      <c r="D44" s="11" t="s">
        <v>15</v>
      </c>
      <c r="E44" s="11" t="s">
        <v>16</v>
      </c>
      <c r="F44" s="11" t="s">
        <v>16</v>
      </c>
      <c r="G44" s="11" t="s">
        <v>16</v>
      </c>
      <c r="H44" s="11" t="s">
        <v>16</v>
      </c>
      <c r="I44" s="36" t="str">
        <f t="shared" si="2"/>
        <v>Castellanos</v>
      </c>
      <c r="J44" s="36" t="str">
        <f t="shared" si="3"/>
        <v xml:space="preserve">Rafaela </v>
      </c>
      <c r="K44" s="37">
        <f t="shared" si="0"/>
        <v>6</v>
      </c>
      <c r="L44" s="38">
        <f t="shared" si="7"/>
        <v>510</v>
      </c>
      <c r="M44" s="37" t="str">
        <f t="shared" si="1"/>
        <v>4G</v>
      </c>
      <c r="N44" s="37" t="str">
        <f t="shared" si="4"/>
        <v xml:space="preserve"> </v>
      </c>
      <c r="O44" s="37" t="str">
        <f t="shared" si="5"/>
        <v>0</v>
      </c>
      <c r="P44" s="37" t="str">
        <f>VLOOKUP(I44,IDENTIFICACION[],2,FALSE)</f>
        <v>dx15155</v>
      </c>
      <c r="Q44" s="37" t="str">
        <f t="shared" si="6"/>
        <v>Rafa10</v>
      </c>
    </row>
    <row r="45" spans="1:17">
      <c r="A45" s="11" t="s">
        <v>40</v>
      </c>
      <c r="B45" s="11" t="s">
        <v>16</v>
      </c>
      <c r="C45" s="11" t="s">
        <v>15</v>
      </c>
      <c r="D45" s="11" t="s">
        <v>16</v>
      </c>
      <c r="E45" s="11" t="s">
        <v>16</v>
      </c>
      <c r="F45" s="11" t="s">
        <v>16</v>
      </c>
      <c r="G45" s="11" t="s">
        <v>16</v>
      </c>
      <c r="H45" s="11" t="s">
        <v>15</v>
      </c>
      <c r="I45" s="36" t="str">
        <f t="shared" si="2"/>
        <v>La Capital</v>
      </c>
      <c r="J45" s="36" t="str">
        <f t="shared" si="3"/>
        <v xml:space="preserve">Recreo </v>
      </c>
      <c r="K45" s="37">
        <f t="shared" si="0"/>
        <v>5</v>
      </c>
      <c r="L45" s="38">
        <f t="shared" si="7"/>
        <v>425</v>
      </c>
      <c r="M45" s="37" t="str">
        <f t="shared" si="1"/>
        <v>-</v>
      </c>
      <c r="N45" s="37" t="str">
        <f t="shared" si="4"/>
        <v xml:space="preserve"> </v>
      </c>
      <c r="O45" s="37" t="str">
        <f t="shared" si="5"/>
        <v>0</v>
      </c>
      <c r="P45" s="37" t="str">
        <f>VLOOKUP(I45,IDENTIFICACION[],2,FALSE)</f>
        <v>zx20132</v>
      </c>
      <c r="Q45" s="37" t="str">
        <f t="shared" si="6"/>
        <v>Recr5</v>
      </c>
    </row>
    <row r="46" spans="1:17">
      <c r="A46" s="11" t="s">
        <v>41</v>
      </c>
      <c r="B46" s="11" t="s">
        <v>16</v>
      </c>
      <c r="C46" s="11" t="s">
        <v>15</v>
      </c>
      <c r="D46" s="11" t="s">
        <v>16</v>
      </c>
      <c r="E46" s="11" t="s">
        <v>16</v>
      </c>
      <c r="F46" s="11" t="s">
        <v>16</v>
      </c>
      <c r="G46" s="11" t="s">
        <v>15</v>
      </c>
      <c r="H46" s="11" t="s">
        <v>16</v>
      </c>
      <c r="I46" s="36" t="str">
        <f t="shared" si="2"/>
        <v>La Capital</v>
      </c>
      <c r="J46" s="36" t="str">
        <f t="shared" si="3"/>
        <v xml:space="preserve">San José del Rincón </v>
      </c>
      <c r="K46" s="37">
        <f t="shared" si="0"/>
        <v>5</v>
      </c>
      <c r="L46" s="38">
        <f t="shared" si="7"/>
        <v>425</v>
      </c>
      <c r="M46" s="37" t="str">
        <f t="shared" si="1"/>
        <v>-</v>
      </c>
      <c r="N46" s="37" t="str">
        <f t="shared" si="4"/>
        <v xml:space="preserve"> </v>
      </c>
      <c r="O46" s="37" t="str">
        <f t="shared" si="5"/>
        <v>0</v>
      </c>
      <c r="P46" s="37" t="str">
        <f>VLOOKUP(I46,IDENTIFICACION[],2,FALSE)</f>
        <v>zx20132</v>
      </c>
      <c r="Q46" s="37" t="str">
        <f t="shared" si="6"/>
        <v>San 5</v>
      </c>
    </row>
    <row r="47" spans="1:17">
      <c r="A47" s="11" t="s">
        <v>42</v>
      </c>
      <c r="B47" s="11" t="s">
        <v>15</v>
      </c>
      <c r="C47" s="11" t="s">
        <v>15</v>
      </c>
      <c r="D47" s="11" t="s">
        <v>15</v>
      </c>
      <c r="E47" s="11" t="s">
        <v>15</v>
      </c>
      <c r="F47" s="11" t="s">
        <v>16</v>
      </c>
      <c r="G47" s="11" t="s">
        <v>15</v>
      </c>
      <c r="H47" s="11" t="s">
        <v>15</v>
      </c>
      <c r="I47" s="36" t="str">
        <f t="shared" si="2"/>
        <v>Las Colonias</v>
      </c>
      <c r="J47" s="36" t="str">
        <f t="shared" si="3"/>
        <v xml:space="preserve">San Mariano </v>
      </c>
      <c r="K47" s="37">
        <f t="shared" si="0"/>
        <v>1</v>
      </c>
      <c r="L47" s="38">
        <f t="shared" si="7"/>
        <v>85</v>
      </c>
      <c r="M47" s="37" t="str">
        <f t="shared" si="1"/>
        <v>3G</v>
      </c>
      <c r="N47" s="37" t="str">
        <f t="shared" si="4"/>
        <v>*</v>
      </c>
      <c r="O47" s="37">
        <f t="shared" si="5"/>
        <v>4.25</v>
      </c>
      <c r="P47" s="37" t="str">
        <f>VLOOKUP(I47,IDENTIFICACION[],2,FALSE)</f>
        <v>rv23412</v>
      </c>
      <c r="Q47" s="37" t="str">
        <f t="shared" si="6"/>
        <v>San 3</v>
      </c>
    </row>
    <row r="48" spans="1:17">
      <c r="A48" s="11" t="s">
        <v>43</v>
      </c>
      <c r="B48" s="11" t="s">
        <v>16</v>
      </c>
      <c r="C48" s="11" t="s">
        <v>16</v>
      </c>
      <c r="D48" s="11" t="s">
        <v>16</v>
      </c>
      <c r="E48" s="11" t="s">
        <v>16</v>
      </c>
      <c r="F48" s="11" t="s">
        <v>16</v>
      </c>
      <c r="G48" s="11" t="s">
        <v>16</v>
      </c>
      <c r="H48" s="11" t="s">
        <v>16</v>
      </c>
      <c r="I48" s="36" t="str">
        <f t="shared" si="2"/>
        <v>La Capital</v>
      </c>
      <c r="J48" s="36" t="str">
        <f t="shared" si="3"/>
        <v xml:space="preserve">Santa Fe </v>
      </c>
      <c r="K48" s="37">
        <f t="shared" si="0"/>
        <v>7</v>
      </c>
      <c r="L48" s="38">
        <f t="shared" si="7"/>
        <v>595</v>
      </c>
      <c r="M48" s="37" t="str">
        <f t="shared" si="1"/>
        <v>-</v>
      </c>
      <c r="N48" s="37" t="str">
        <f t="shared" si="4"/>
        <v xml:space="preserve"> </v>
      </c>
      <c r="O48" s="37" t="str">
        <f t="shared" si="5"/>
        <v>0</v>
      </c>
      <c r="P48" s="37" t="str">
        <f>VLOOKUP(I48,IDENTIFICACION[],2,FALSE)</f>
        <v>zx20132</v>
      </c>
      <c r="Q48" s="37" t="str">
        <f t="shared" si="6"/>
        <v>Sant5</v>
      </c>
    </row>
    <row r="49" spans="1:17">
      <c r="A49" s="11" t="s">
        <v>44</v>
      </c>
      <c r="B49" s="11" t="s">
        <v>15</v>
      </c>
      <c r="C49" s="11" t="s">
        <v>15</v>
      </c>
      <c r="D49" s="12" t="s">
        <v>15</v>
      </c>
      <c r="E49" s="11" t="s">
        <v>16</v>
      </c>
      <c r="F49" s="11" t="s">
        <v>16</v>
      </c>
      <c r="G49" s="11" t="s">
        <v>16</v>
      </c>
      <c r="H49" s="11" t="s">
        <v>15</v>
      </c>
      <c r="I49" s="36" t="str">
        <f t="shared" si="2"/>
        <v>Las Colonias</v>
      </c>
      <c r="J49" s="36" t="str">
        <f t="shared" si="3"/>
        <v xml:space="preserve">Santo Domingo </v>
      </c>
      <c r="K49" s="37">
        <f t="shared" si="0"/>
        <v>3</v>
      </c>
      <c r="L49" s="38">
        <f t="shared" si="7"/>
        <v>255</v>
      </c>
      <c r="M49" s="37" t="str">
        <f t="shared" si="1"/>
        <v>4G</v>
      </c>
      <c r="N49" s="37" t="str">
        <f t="shared" si="4"/>
        <v xml:space="preserve"> </v>
      </c>
      <c r="O49" s="37" t="str">
        <f t="shared" si="5"/>
        <v>0</v>
      </c>
      <c r="P49" s="37" t="str">
        <f>VLOOKUP(I49,IDENTIFICACION[],2,FALSE)</f>
        <v>rv23412</v>
      </c>
      <c r="Q49" s="37" t="str">
        <f t="shared" si="6"/>
        <v>Sant3</v>
      </c>
    </row>
    <row r="50" spans="1:17">
      <c r="A50" s="11" t="s">
        <v>45</v>
      </c>
      <c r="B50" s="11" t="s">
        <v>16</v>
      </c>
      <c r="C50" s="11" t="s">
        <v>15</v>
      </c>
      <c r="D50" s="12" t="s">
        <v>15</v>
      </c>
      <c r="E50" s="11" t="s">
        <v>16</v>
      </c>
      <c r="F50" s="11" t="s">
        <v>16</v>
      </c>
      <c r="G50" s="11" t="s">
        <v>16</v>
      </c>
      <c r="H50" s="11" t="s">
        <v>15</v>
      </c>
      <c r="I50" s="36" t="str">
        <f t="shared" si="2"/>
        <v>La Capital</v>
      </c>
      <c r="J50" s="36" t="str">
        <f t="shared" si="3"/>
        <v xml:space="preserve">Santo Tomé </v>
      </c>
      <c r="K50" s="37">
        <f t="shared" si="0"/>
        <v>4</v>
      </c>
      <c r="L50" s="38">
        <f t="shared" si="7"/>
        <v>340</v>
      </c>
      <c r="M50" s="37" t="str">
        <f t="shared" si="1"/>
        <v>4G</v>
      </c>
      <c r="N50" s="37" t="str">
        <f t="shared" si="4"/>
        <v xml:space="preserve"> </v>
      </c>
      <c r="O50" s="37" t="str">
        <f t="shared" si="5"/>
        <v>0</v>
      </c>
      <c r="P50" s="37" t="str">
        <f>VLOOKUP(I50,IDENTIFICACION[],2,FALSE)</f>
        <v>zx20132</v>
      </c>
      <c r="Q50" s="37" t="str">
        <f t="shared" si="6"/>
        <v>Sant5</v>
      </c>
    </row>
    <row r="51" spans="1:17">
      <c r="A51" s="11" t="s">
        <v>46</v>
      </c>
      <c r="B51" s="11" t="s">
        <v>16</v>
      </c>
      <c r="C51" s="11" t="s">
        <v>15</v>
      </c>
      <c r="D51" s="12" t="s">
        <v>15</v>
      </c>
      <c r="E51" s="11" t="s">
        <v>16</v>
      </c>
      <c r="F51" s="11" t="s">
        <v>16</v>
      </c>
      <c r="G51" s="11" t="s">
        <v>16</v>
      </c>
      <c r="H51" s="11" t="s">
        <v>15</v>
      </c>
      <c r="I51" s="36" t="str">
        <f t="shared" si="2"/>
        <v>Las Colonias</v>
      </c>
      <c r="J51" s="36" t="str">
        <f t="shared" si="3"/>
        <v xml:space="preserve">Sarmiento </v>
      </c>
      <c r="K51" s="37">
        <f t="shared" si="0"/>
        <v>4</v>
      </c>
      <c r="L51" s="38">
        <f t="shared" si="7"/>
        <v>340</v>
      </c>
      <c r="M51" s="37" t="str">
        <f t="shared" si="1"/>
        <v>4G</v>
      </c>
      <c r="N51" s="37" t="str">
        <f t="shared" si="4"/>
        <v xml:space="preserve"> </v>
      </c>
      <c r="O51" s="37" t="str">
        <f t="shared" si="5"/>
        <v>0</v>
      </c>
      <c r="P51" s="37" t="str">
        <f>VLOOKUP(I51,IDENTIFICACION[],2,FALSE)</f>
        <v>rv23412</v>
      </c>
      <c r="Q51" s="37" t="str">
        <f t="shared" si="6"/>
        <v>Sarm3</v>
      </c>
    </row>
    <row r="52" spans="1:17">
      <c r="A52" s="11" t="s">
        <v>47</v>
      </c>
      <c r="B52" s="11" t="s">
        <v>16</v>
      </c>
      <c r="C52" s="11" t="s">
        <v>16</v>
      </c>
      <c r="D52" s="12" t="s">
        <v>15</v>
      </c>
      <c r="E52" s="11" t="s">
        <v>16</v>
      </c>
      <c r="F52" s="11" t="s">
        <v>16</v>
      </c>
      <c r="G52" s="11" t="s">
        <v>16</v>
      </c>
      <c r="H52" s="11" t="s">
        <v>15</v>
      </c>
      <c r="I52" s="36" t="str">
        <f t="shared" si="2"/>
        <v>La Capital</v>
      </c>
      <c r="J52" s="36" t="str">
        <f t="shared" si="3"/>
        <v xml:space="preserve">Sauce Viejo </v>
      </c>
      <c r="K52" s="37">
        <f t="shared" si="0"/>
        <v>5</v>
      </c>
      <c r="L52" s="38">
        <f t="shared" si="7"/>
        <v>425</v>
      </c>
      <c r="M52" s="37" t="str">
        <f t="shared" si="1"/>
        <v>4G</v>
      </c>
      <c r="N52" s="37" t="str">
        <f t="shared" si="4"/>
        <v xml:space="preserve"> </v>
      </c>
      <c r="O52" s="37" t="str">
        <f t="shared" si="5"/>
        <v>0</v>
      </c>
      <c r="P52" s="37" t="str">
        <f>VLOOKUP(I52,IDENTIFICACION[],2,FALSE)</f>
        <v>zx20132</v>
      </c>
      <c r="Q52" s="37" t="str">
        <f t="shared" si="6"/>
        <v>Sauc5</v>
      </c>
    </row>
    <row r="53" spans="1:17">
      <c r="A53" s="11" t="s">
        <v>48</v>
      </c>
      <c r="B53" s="11" t="s">
        <v>16</v>
      </c>
      <c r="C53" s="11" t="s">
        <v>16</v>
      </c>
      <c r="D53" s="12" t="s">
        <v>15</v>
      </c>
      <c r="E53" s="11" t="s">
        <v>16</v>
      </c>
      <c r="F53" s="11" t="s">
        <v>16</v>
      </c>
      <c r="G53" s="11" t="s">
        <v>16</v>
      </c>
      <c r="H53" s="11" t="s">
        <v>15</v>
      </c>
      <c r="I53" s="36" t="str">
        <f t="shared" si="2"/>
        <v>Castellanos</v>
      </c>
      <c r="J53" s="36" t="str">
        <f t="shared" si="3"/>
        <v xml:space="preserve">Sunchales </v>
      </c>
      <c r="K53" s="37">
        <f t="shared" si="0"/>
        <v>5</v>
      </c>
      <c r="L53" s="38">
        <f t="shared" si="7"/>
        <v>425</v>
      </c>
      <c r="M53" s="37" t="str">
        <f t="shared" si="1"/>
        <v>4G</v>
      </c>
      <c r="N53" s="37" t="str">
        <f t="shared" si="4"/>
        <v xml:space="preserve"> </v>
      </c>
      <c r="O53" s="37" t="str">
        <f t="shared" si="5"/>
        <v>0</v>
      </c>
      <c r="P53" s="37" t="str">
        <f>VLOOKUP(I53,IDENTIFICACION[],2,FALSE)</f>
        <v>dx15155</v>
      </c>
      <c r="Q53" s="37" t="str">
        <f t="shared" si="6"/>
        <v>Sunc10</v>
      </c>
    </row>
    <row r="54" spans="1:17">
      <c r="A54" s="11" t="s">
        <v>49</v>
      </c>
      <c r="B54" s="11" t="s">
        <v>15</v>
      </c>
      <c r="C54" s="11" t="s">
        <v>15</v>
      </c>
      <c r="D54" s="12" t="s">
        <v>15</v>
      </c>
      <c r="E54" s="11" t="s">
        <v>16</v>
      </c>
      <c r="F54" s="11" t="s">
        <v>15</v>
      </c>
      <c r="G54" s="11" t="s">
        <v>15</v>
      </c>
      <c r="H54" s="11" t="s">
        <v>15</v>
      </c>
      <c r="I54" s="36" t="str">
        <f t="shared" si="2"/>
        <v>La Capital</v>
      </c>
      <c r="J54" s="36" t="str">
        <f t="shared" si="3"/>
        <v xml:space="preserve">Villa Laura (Est. Constituyentes) </v>
      </c>
      <c r="K54" s="37">
        <f t="shared" si="0"/>
        <v>1</v>
      </c>
      <c r="L54" s="38">
        <f t="shared" si="7"/>
        <v>85</v>
      </c>
      <c r="M54" s="37" t="str">
        <f t="shared" si="1"/>
        <v>4G</v>
      </c>
      <c r="N54" s="37" t="str">
        <f t="shared" si="4"/>
        <v>*</v>
      </c>
      <c r="O54" s="37">
        <f t="shared" si="5"/>
        <v>4.25</v>
      </c>
      <c r="P54" s="37" t="str">
        <f>VLOOKUP(I54,IDENTIFICACION[],2,FALSE)</f>
        <v>zx20132</v>
      </c>
      <c r="Q54" s="37" t="str">
        <f t="shared" si="6"/>
        <v>Vill5</v>
      </c>
    </row>
    <row r="55" spans="1:17">
      <c r="A55" s="11" t="s">
        <v>50</v>
      </c>
      <c r="B55" s="11" t="s">
        <v>15</v>
      </c>
      <c r="C55" s="11" t="s">
        <v>15</v>
      </c>
      <c r="D55" s="11" t="s">
        <v>15</v>
      </c>
      <c r="E55" s="11" t="s">
        <v>16</v>
      </c>
      <c r="F55" s="11" t="s">
        <v>16</v>
      </c>
      <c r="G55" s="11" t="s">
        <v>15</v>
      </c>
      <c r="H55" s="11" t="s">
        <v>15</v>
      </c>
      <c r="I55" s="36" t="str">
        <f t="shared" si="2"/>
        <v>Caseros</v>
      </c>
      <c r="J55" s="36" t="str">
        <f t="shared" si="3"/>
        <v xml:space="preserve">Gödeken </v>
      </c>
      <c r="K55" s="37">
        <f t="shared" si="0"/>
        <v>2</v>
      </c>
      <c r="L55" s="38">
        <f t="shared" si="7"/>
        <v>170</v>
      </c>
      <c r="M55" s="37" t="str">
        <f t="shared" si="1"/>
        <v>4G</v>
      </c>
      <c r="N55" s="37" t="str">
        <f>IF(F55="--","*",IF(K55&lt;3,"*"," "))</f>
        <v>*</v>
      </c>
      <c r="O55" s="37">
        <f t="shared" si="5"/>
        <v>8.5</v>
      </c>
      <c r="P55" s="37" t="str">
        <f>VLOOKUP(I55,IDENTIFICACION[],2,FALSE)</f>
        <v>zz15205</v>
      </c>
      <c r="Q55" s="37" t="str">
        <f t="shared" si="6"/>
        <v>Göde5</v>
      </c>
    </row>
    <row r="56" spans="1:17">
      <c r="K56" s="4"/>
      <c r="L56" s="13"/>
    </row>
    <row r="57" spans="1:17" s="7" customFormat="1">
      <c r="A57" s="21" t="s">
        <v>83</v>
      </c>
      <c r="B57" s="22"/>
      <c r="C57" s="39">
        <f>ROUND(AVERAGE(K21:K23,K25:K26,K33,K39:K43,K45:K46,K48,K50,K52,K54),0)</f>
        <v>4</v>
      </c>
      <c r="D57" s="18"/>
      <c r="E57" s="18" t="s">
        <v>51</v>
      </c>
      <c r="G57" s="16" t="s">
        <v>72</v>
      </c>
      <c r="H57" s="18"/>
      <c r="I57" s="18"/>
      <c r="J57" s="18"/>
      <c r="L57" s="18"/>
      <c r="N57" s="18"/>
      <c r="O57" s="18"/>
    </row>
    <row r="58" spans="1:17" s="17" customFormat="1">
      <c r="C58" s="15"/>
      <c r="D58" s="15"/>
      <c r="E58" s="15"/>
      <c r="F58" s="15"/>
      <c r="G58" s="15"/>
      <c r="H58" s="15"/>
      <c r="I58" s="15"/>
      <c r="J58" s="15"/>
      <c r="K58" s="15"/>
      <c r="L58" s="15"/>
      <c r="N58" s="15"/>
      <c r="O58" s="15"/>
    </row>
    <row r="59" spans="1:17" s="17" customFormat="1">
      <c r="A59"/>
      <c r="B59"/>
      <c r="C59"/>
      <c r="D59"/>
      <c r="E59"/>
      <c r="F59"/>
      <c r="G59"/>
      <c r="K59" s="15"/>
      <c r="L59" s="15"/>
      <c r="N59" s="15"/>
      <c r="O59" s="15"/>
    </row>
    <row r="60" spans="1:17">
      <c r="K60" s="4"/>
      <c r="L60" s="4"/>
      <c r="M60"/>
    </row>
  </sheetData>
  <mergeCells count="2">
    <mergeCell ref="K19:L19"/>
    <mergeCell ref="I19:J19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5" tint="-0.249977111117893"/>
  </sheetPr>
  <dimension ref="B3:I7"/>
  <sheetViews>
    <sheetView workbookViewId="0">
      <selection activeCell="H12" sqref="H12"/>
    </sheetView>
  </sheetViews>
  <sheetFormatPr baseColWidth="10" defaultRowHeight="15"/>
  <cols>
    <col min="2" max="2" width="15.85546875" customWidth="1"/>
  </cols>
  <sheetData>
    <row r="3" spans="2:9">
      <c r="B3" s="53" t="s">
        <v>68</v>
      </c>
      <c r="C3" s="54" t="s">
        <v>69</v>
      </c>
    </row>
    <row r="4" spans="2:9">
      <c r="B4" s="51" t="s">
        <v>63</v>
      </c>
      <c r="C4" s="52" t="s">
        <v>64</v>
      </c>
    </row>
    <row r="5" spans="2:9">
      <c r="B5" s="51" t="s">
        <v>60</v>
      </c>
      <c r="C5" s="52" t="s">
        <v>65</v>
      </c>
      <c r="D5" t="s">
        <v>70</v>
      </c>
      <c r="I5" s="16" t="s">
        <v>71</v>
      </c>
    </row>
    <row r="6" spans="2:9">
      <c r="B6" s="51" t="s">
        <v>61</v>
      </c>
      <c r="C6" s="52" t="s">
        <v>66</v>
      </c>
    </row>
    <row r="7" spans="2:9">
      <c r="B7" s="55" t="s">
        <v>62</v>
      </c>
      <c r="C7" s="56" t="s">
        <v>67</v>
      </c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A9"/>
  <sheetViews>
    <sheetView tabSelected="1" workbookViewId="0">
      <selection activeCell="A3" sqref="A3"/>
    </sheetView>
  </sheetViews>
  <sheetFormatPr baseColWidth="10" defaultRowHeight="15"/>
  <sheetData>
    <row r="1" spans="1:1">
      <c r="A1" t="s">
        <v>93</v>
      </c>
    </row>
    <row r="2" spans="1:1">
      <c r="A2" t="s">
        <v>101</v>
      </c>
    </row>
    <row r="3" spans="1:1">
      <c r="A3" t="s">
        <v>100</v>
      </c>
    </row>
    <row r="4" spans="1:1">
      <c r="A4" t="s">
        <v>94</v>
      </c>
    </row>
    <row r="5" spans="1:1">
      <c r="A5" t="s">
        <v>95</v>
      </c>
    </row>
    <row r="6" spans="1:1">
      <c r="A6" t="s">
        <v>96</v>
      </c>
    </row>
    <row r="7" spans="1:1">
      <c r="A7" t="s">
        <v>97</v>
      </c>
    </row>
    <row r="8" spans="1:1">
      <c r="A8" t="s">
        <v>98</v>
      </c>
    </row>
    <row r="9" spans="1:1">
      <c r="A9" t="s">
        <v>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DESAFIO</vt:lpstr>
      <vt:lpstr>identif</vt:lpstr>
      <vt:lpstr>FORMULAS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Director</dc:creator>
  <cp:lastModifiedBy>Santiago Bargas</cp:lastModifiedBy>
  <dcterms:created xsi:type="dcterms:W3CDTF">2020-05-05T15:07:29Z</dcterms:created>
  <dcterms:modified xsi:type="dcterms:W3CDTF">2020-05-07T23:45:09Z</dcterms:modified>
</cp:coreProperties>
</file>