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\Documents\Ingeniería Ambiental\2° Cuatrimestre\Comunicación Técnica I\C.E. (Comunicación electrónica)\"/>
    </mc:Choice>
  </mc:AlternateContent>
  <xr:revisionPtr revIDLastSave="0" documentId="8_{A5B8EB74-B9D1-478A-BB2D-E04908AB16ED}" xr6:coauthVersionLast="45" xr6:coauthVersionMax="45" xr10:uidLastSave="{00000000-0000-0000-0000-000000000000}"/>
  <bookViews>
    <workbookView xWindow="-108" yWindow="-108" windowWidth="23256" windowHeight="12576" activeTab="3" xr2:uid="{44B7E2DC-6C0E-4C5E-A45E-AF1AFF2D8D03}"/>
  </bookViews>
  <sheets>
    <sheet name="DATOS ESTUDIANTE" sheetId="2" r:id="rId1"/>
    <sheet name="EJERCICIO 1" sheetId="3" r:id="rId2"/>
    <sheet name="EJERCICIO 2" sheetId="5" r:id="rId3"/>
    <sheet name="EJERCICIO 3" sheetId="8" r:id="rId4"/>
    <sheet name="EJERCICIO 4" sheetId="7" r:id="rId5"/>
    <sheet name="Hoja1" sheetId="9" r:id="rId6"/>
    <sheet name="ABRIL" sheetId="6" r:id="rId7"/>
  </sheets>
  <definedNames>
    <definedName name="DatosExternos_1" localSheetId="5" hidden="1">Hoja1!$A$1:$C$22</definedName>
    <definedName name="Salta">ABRIL!$B$8:$D$28</definedName>
    <definedName name="varios">ABRIL!$B$8:$D$28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D11" i="5"/>
  <c r="D10" i="5"/>
  <c r="I21" i="5"/>
  <c r="J21" i="5"/>
  <c r="J22" i="5"/>
  <c r="J23" i="5"/>
  <c r="J24" i="5"/>
  <c r="J25" i="5"/>
  <c r="J20" i="5"/>
  <c r="I22" i="5"/>
  <c r="I23" i="5" s="1"/>
  <c r="I24" i="5" s="1"/>
  <c r="I25" i="5" s="1"/>
  <c r="I20" i="5"/>
  <c r="F6" i="5"/>
  <c r="F7" i="5"/>
  <c r="F8" i="5"/>
  <c r="F5" i="5"/>
  <c r="D6" i="5"/>
  <c r="D7" i="5"/>
  <c r="D8" i="5"/>
  <c r="D5" i="5"/>
  <c r="J27" i="3" l="1"/>
  <c r="I27" i="3"/>
  <c r="M15" i="3"/>
  <c r="M16" i="3"/>
  <c r="M17" i="3"/>
  <c r="M18" i="3"/>
  <c r="M19" i="3"/>
  <c r="M20" i="3"/>
  <c r="M21" i="3"/>
  <c r="M22" i="3"/>
  <c r="M23" i="3"/>
  <c r="M24" i="3"/>
  <c r="M25" i="3"/>
  <c r="M26" i="3"/>
  <c r="M14" i="3"/>
  <c r="L15" i="3"/>
  <c r="L16" i="3"/>
  <c r="L17" i="3"/>
  <c r="L18" i="3"/>
  <c r="L19" i="3"/>
  <c r="L20" i="3"/>
  <c r="L21" i="3"/>
  <c r="L22" i="3"/>
  <c r="L23" i="3"/>
  <c r="L24" i="3"/>
  <c r="L25" i="3"/>
  <c r="L26" i="3"/>
  <c r="L14" i="3"/>
  <c r="K15" i="3"/>
  <c r="K16" i="3"/>
  <c r="K17" i="3"/>
  <c r="K18" i="3"/>
  <c r="K19" i="3"/>
  <c r="K20" i="3"/>
  <c r="K21" i="3"/>
  <c r="K22" i="3"/>
  <c r="K23" i="3"/>
  <c r="K24" i="3"/>
  <c r="K25" i="3"/>
  <c r="K26" i="3"/>
  <c r="K14" i="3"/>
  <c r="C28" i="7"/>
  <c r="C29" i="7"/>
  <c r="C27" i="7"/>
  <c r="B28" i="7"/>
  <c r="B29" i="7"/>
  <c r="B27" i="7"/>
  <c r="M4" i="7"/>
  <c r="L13" i="7"/>
  <c r="M13" i="7" s="1"/>
  <c r="L14" i="7" l="1"/>
  <c r="M14" i="7" s="1"/>
  <c r="J24" i="8"/>
  <c r="L15" i="7" l="1"/>
  <c r="L16" i="7" s="1"/>
  <c r="M15" i="7"/>
  <c r="L17" i="7" l="1"/>
  <c r="M16" i="7"/>
  <c r="L18" i="7" l="1"/>
  <c r="M17" i="7"/>
  <c r="L19" i="7" l="1"/>
  <c r="M18" i="7"/>
  <c r="L20" i="7" l="1"/>
  <c r="M19" i="7"/>
  <c r="L21" i="7" l="1"/>
  <c r="M20" i="7"/>
  <c r="L22" i="7" l="1"/>
  <c r="M21" i="7"/>
  <c r="L23" i="7" l="1"/>
  <c r="M22" i="7"/>
  <c r="L24" i="7" l="1"/>
  <c r="M23" i="7"/>
  <c r="L25" i="7" l="1"/>
  <c r="M24" i="7"/>
  <c r="L26" i="7" l="1"/>
  <c r="M25" i="7"/>
  <c r="L27" i="7" l="1"/>
  <c r="M26" i="7"/>
  <c r="L28" i="7" l="1"/>
  <c r="M27" i="7"/>
  <c r="L29" i="7" l="1"/>
  <c r="M28" i="7"/>
  <c r="L30" i="7" l="1"/>
  <c r="M29" i="7"/>
  <c r="L31" i="7" l="1"/>
  <c r="M31" i="7" s="1"/>
  <c r="M3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261F0A-8B5A-4075-8AF6-232A5AD83D2B}" keepAlive="1" name="Consulta - varios" description="Conexión a la consulta 'varios' en el libro." type="5" refreshedVersion="6" background="1" saveData="1">
    <dbPr connection="Provider=Microsoft.Mashup.OleDb.1;Data Source=$Workbook$;Location=varios;Extended Properties=&quot;&quot;" command="SELECT * FROM [varios]"/>
  </connection>
</connections>
</file>

<file path=xl/sharedStrings.xml><?xml version="1.0" encoding="utf-8"?>
<sst xmlns="http://schemas.openxmlformats.org/spreadsheetml/2006/main" count="303" uniqueCount="244">
  <si>
    <t>x</t>
  </si>
  <si>
    <t>APELLIDO Y NOMBRE</t>
  </si>
  <si>
    <t>DNI</t>
  </si>
  <si>
    <t>EJERCICIO 1</t>
  </si>
  <si>
    <t>EJERCICIO 2</t>
  </si>
  <si>
    <t>t (°C)</t>
  </si>
  <si>
    <t>Los datos corresponden a la precipitación y temperaturas registradas durante 12 horas en la estación meteorológica de FICH.</t>
  </si>
  <si>
    <t>Calcular:</t>
  </si>
  <si>
    <t>DATOS &gt;&gt;&gt;</t>
  </si>
  <si>
    <t>Constantes de F</t>
  </si>
  <si>
    <t>&lt;primera</t>
  </si>
  <si>
    <t>&lt;segunda</t>
  </si>
  <si>
    <t>&lt;tercera</t>
  </si>
  <si>
    <t>t (°F)</t>
  </si>
  <si>
    <t>?</t>
  </si>
  <si>
    <t>P (mm)</t>
  </si>
  <si>
    <t>hora</t>
  </si>
  <si>
    <t>1a</t>
  </si>
  <si>
    <t>1b</t>
  </si>
  <si>
    <t>Correccion</t>
  </si>
  <si>
    <t>5 puntos</t>
  </si>
  <si>
    <t>Tarea</t>
  </si>
  <si>
    <t>Inicio</t>
  </si>
  <si>
    <t>Duración</t>
  </si>
  <si>
    <t>Fin</t>
  </si>
  <si>
    <t>FECHA TOPE</t>
  </si>
  <si>
    <t>d) Y si corresponde calcular los dias de retraso en D10</t>
  </si>
  <si>
    <t>FINAL</t>
  </si>
  <si>
    <t>e) Encontrar la máxima duración de una tarea en D11</t>
  </si>
  <si>
    <t>Días retraso</t>
  </si>
  <si>
    <t>Max. Duracion</t>
  </si>
  <si>
    <t xml:space="preserve">La FECHA TOPE es dato (B9) </t>
  </si>
  <si>
    <t>c) Si se finaliza despúes de la Fecha Tope, se coloca RETRASO en FINAL D10</t>
  </si>
  <si>
    <t>a) La fecha de finalización (D5) de la tarea 1. Copiar a las restantes</t>
  </si>
  <si>
    <t>b) El inicio de la Tarea 2. Copiar al resto</t>
  </si>
  <si>
    <t>e</t>
  </si>
  <si>
    <t>d</t>
  </si>
  <si>
    <t>c</t>
  </si>
  <si>
    <t xml:space="preserve"> </t>
  </si>
  <si>
    <t>b</t>
  </si>
  <si>
    <t>a</t>
  </si>
  <si>
    <t>a- Tabular la función:</t>
  </si>
  <si>
    <r>
      <t xml:space="preserve">con los valores de y </t>
    </r>
    <r>
      <rPr>
        <b/>
        <sz val="12"/>
        <color theme="1"/>
        <rFont val="Calibri"/>
        <family val="2"/>
        <scheme val="minor"/>
      </rPr>
      <t xml:space="preserve">redondeados </t>
    </r>
    <r>
      <rPr>
        <sz val="12"/>
        <color theme="1"/>
        <rFont val="Calibri"/>
        <family val="2"/>
        <scheme val="minor"/>
      </rPr>
      <t>a 2 decimales</t>
    </r>
  </si>
  <si>
    <t>Ubicar antes en celdas A19 y A20 x inicial y dx. En A21 y A22 las constantes de la función.</t>
  </si>
  <si>
    <t>xinicial</t>
  </si>
  <si>
    <t>dx</t>
  </si>
  <si>
    <t>para  -5 &lt;= x &lt;= 4 con incremento 0,5</t>
  </si>
  <si>
    <t>y</t>
  </si>
  <si>
    <t>….</t>
  </si>
  <si>
    <t>constante</t>
  </si>
  <si>
    <t>si hace bien funcion y redondear</t>
  </si>
  <si>
    <t xml:space="preserve">si halla bien valores de x </t>
  </si>
  <si>
    <t>Operador</t>
  </si>
  <si>
    <t>Apellido</t>
  </si>
  <si>
    <t>Perea, Juan</t>
  </si>
  <si>
    <t>Espangaros, Pedro</t>
  </si>
  <si>
    <t>Dib, Lola</t>
  </si>
  <si>
    <t>González, Lisa</t>
  </si>
  <si>
    <r>
      <t xml:space="preserve">A) 3 puntos. </t>
    </r>
    <r>
      <rPr>
        <sz val="11"/>
        <color theme="1"/>
        <rFont val="Calibri"/>
        <family val="2"/>
        <scheme val="minor"/>
      </rPr>
      <t>Dada la fecha en B5 (02/06/2020) y la duración de cada tarea en C, calcular con ellas:</t>
    </r>
  </si>
  <si>
    <t>f</t>
  </si>
  <si>
    <t>B) 2 puntos.</t>
  </si>
  <si>
    <t>Tema 1</t>
  </si>
  <si>
    <t>PARCIAL 1</t>
  </si>
  <si>
    <t>ESCRIBIR AL FINAL DE ESTA HOJA LA SINTESIS DE LAS FORMULAS Y FUNCIONES USADAS EN CADA ITEM (y EJERCICIO)</t>
  </si>
  <si>
    <t>EJERCICIO 3</t>
  </si>
  <si>
    <t>PARCIAL 2</t>
  </si>
  <si>
    <t>f) En F5 obtener el apellido del Operador en mayúsculas y copiar a las restantes</t>
  </si>
  <si>
    <t xml:space="preserve">1a-en K la temperatura en grados Fahrenheith (F). </t>
  </si>
  <si>
    <t xml:space="preserve">1b-Antes, almacenar las constantes en E16, E17 y E18 </t>
  </si>
  <si>
    <t>2-Cantidad de veces que se superan los 33°C en J27</t>
  </si>
  <si>
    <t>5- En I27 los mm acumlados de precipitaciones superiores o iguales a 12 mm.</t>
  </si>
  <si>
    <t>b-Coloque títulos al gráfico y a los ejes</t>
  </si>
  <si>
    <t>d-Grafique una recta horizontal que cruce la gráfica en y=100</t>
  </si>
  <si>
    <t>A) 3,5 puntos.</t>
  </si>
  <si>
    <t xml:space="preserve">Ministerio de Salud de la Nación: Clasificación casos COVID-19 </t>
  </si>
  <si>
    <t>por provincia según su residencia</t>
  </si>
  <si>
    <t>Última actualización: 4/4/2020 a las 19:47 (Infobae)</t>
  </si>
  <si>
    <t>Provincia</t>
  </si>
  <si>
    <t>Cantidad de personas</t>
  </si>
  <si>
    <t>con contagios</t>
  </si>
  <si>
    <t>Contagios</t>
  </si>
  <si>
    <t>Muertes</t>
  </si>
  <si>
    <t>Buenos Aires</t>
  </si>
  <si>
    <t>CABA</t>
  </si>
  <si>
    <t>Chaco</t>
  </si>
  <si>
    <t>Córdoba</t>
  </si>
  <si>
    <t>Corrientes</t>
  </si>
  <si>
    <t>Entre Ríos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</si>
  <si>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</si>
  <si>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</si>
  <si>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</si>
  <si>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</si>
  <si>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</si>
  <si>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</si>
  <si>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</si>
  <si>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</si>
  <si>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Luis</t>
  </si>
  <si>
    <t>Santa Cruz</t>
  </si>
  <si>
    <t>Santa Fe</t>
  </si>
  <si>
    <t>San Juan</t>
  </si>
  <si>
    <t>Santiago del Estero</t>
  </si>
  <si>
    <t>Tierra del Fuego</t>
  </si>
  <si>
    <t>Tucumán</t>
  </si>
  <si>
    <t>Tabla 1</t>
  </si>
  <si>
    <t>b-Completar (con la función adecuada de excel) los datos de la Tabla 1, usando la hoja</t>
  </si>
  <si>
    <t>provincias</t>
  </si>
  <si>
    <t>que tabuló en el ejercicio 2B</t>
  </si>
  <si>
    <t>a-Grafique en EXCEL la función:</t>
  </si>
  <si>
    <t>a-Grafique en FREEMAT la función:</t>
  </si>
  <si>
    <t>definicion</t>
  </si>
  <si>
    <t>calculos</t>
  </si>
  <si>
    <t>plot</t>
  </si>
  <si>
    <t>titulos</t>
  </si>
  <si>
    <t>DEBE COPIAR LA IMAGEN CON LA DEFINICION DE VALORES o procedimiento</t>
  </si>
  <si>
    <t>c-Muestre la tabla vertical de valores x, y</t>
  </si>
  <si>
    <t>Tabla</t>
  </si>
  <si>
    <t>A) 2,5 puntos.</t>
  </si>
  <si>
    <t>B) 2,5 puntos</t>
  </si>
  <si>
    <t>Corrección</t>
  </si>
  <si>
    <t xml:space="preserve">1-Definir los vectores  v y z :    </t>
  </si>
  <si>
    <t xml:space="preserve">2- Definir la matriz A :   </t>
  </si>
  <si>
    <t>5- COPIAR (no tipear! de nuevo) en esta hoja los comandos utilizados y la gráfica obtenida.</t>
  </si>
  <si>
    <t>3-Hallar r como A * v   y p como A * z</t>
  </si>
  <si>
    <t>4- Graficar r y p en un mismo gráfico, con lineas rojas y verdes, una más gruesa que la otra, para x entre 0 y 4. Completar el gráfico con título principal.</t>
  </si>
  <si>
    <t>B) 1,5 puntos.</t>
  </si>
  <si>
    <t>3-En L escribir SUPERA en caso que la precipitación sea menor a 10 mm y la temperatura mayor a 33 °C,</t>
  </si>
  <si>
    <t>de lo contrario mostrar  el valor del producto de p por la temperatura.</t>
  </si>
  <si>
    <t>EJERCICIO 4</t>
  </si>
  <si>
    <t>donde C es t(°C)</t>
  </si>
  <si>
    <t>Código</t>
  </si>
  <si>
    <t>ESTE EJERCICIO PUEDE REALIZARLO EN LA HOJA EJERCICIO 2, a continuación de la Tabulaión.</t>
  </si>
  <si>
    <t>4-En M armar un código con Precipvalor-Tempvalor, ejemplo para  M14: Precip5-Temp34</t>
  </si>
  <si>
    <t xml:space="preserve">RECUPERATORIO PARCIAL 2 </t>
  </si>
  <si>
    <r>
      <t xml:space="preserve">a-Nombre al rango B8:D28 de la hoja ABRIL como </t>
    </r>
    <r>
      <rPr>
        <b/>
        <sz val="12"/>
        <rFont val="Calibri"/>
        <family val="2"/>
        <scheme val="minor"/>
      </rPr>
      <t>varios</t>
    </r>
  </si>
  <si>
    <t>COPIAR los comandos utilizados y la Figura obtenida a continuación</t>
  </si>
  <si>
    <t xml:space="preserve">c-Halle con la función adecuada de Excel (en celdas L4 y M4) el valor de x donde y=100. </t>
  </si>
  <si>
    <t>A)</t>
  </si>
  <si>
    <t>--&gt; f1=inline('2.5*exp(x)-2')</t>
  </si>
  <si>
    <t>f1 =</t>
  </si>
  <si>
    <t xml:space="preserve">  inline function object</t>
  </si>
  <si>
    <t xml:space="preserve">  f(x) = 2.5*exp(x)-2</t>
  </si>
  <si>
    <t>--&gt; x=-5:0.5:4</t>
  </si>
  <si>
    <t>x =</t>
  </si>
  <si>
    <t xml:space="preserve"> Columns 1 to 5</t>
  </si>
  <si>
    <t xml:space="preserve">   -5.0000   -4.5000   -4.0000   -3.5000   -3.0000</t>
  </si>
  <si>
    <t xml:space="preserve"> Columns 6 to 10</t>
  </si>
  <si>
    <t xml:space="preserve">   -2.5000   -2.0000   -1.5000   -1.0000   -0.5000</t>
  </si>
  <si>
    <t xml:space="preserve"> Columns 11 to 15</t>
  </si>
  <si>
    <t xml:space="preserve">         0    0.5000    1.0000    1.5000    2.0000</t>
  </si>
  <si>
    <t xml:space="preserve"> Columns 16 to 19</t>
  </si>
  <si>
    <t xml:space="preserve">    2.5000    3.0000    3.5000    4.0000</t>
  </si>
  <si>
    <t>--&gt; y=f1(x)</t>
  </si>
  <si>
    <t>y =</t>
  </si>
  <si>
    <t xml:space="preserve">   -1.9832   -1.9722   -1.9542   -1.9245   -1.8755</t>
  </si>
  <si>
    <t xml:space="preserve">   -1.7948   -1.6617   -1.4422   -1.0803   -0.4837</t>
  </si>
  <si>
    <t xml:space="preserve">    0.5000    2.1218    4.7957    9.2042   16.4726</t>
  </si>
  <si>
    <t xml:space="preserve">   28.4562   48.2138   80.7886  134.4954</t>
  </si>
  <si>
    <t>--&gt; T=[x;y]'</t>
  </si>
  <si>
    <t>T =</t>
  </si>
  <si>
    <t xml:space="preserve">   -5.0000   -1.9832</t>
  </si>
  <si>
    <t xml:space="preserve">   -4.5000   -1.9722</t>
  </si>
  <si>
    <t xml:space="preserve">   -4.0000   -1.9542</t>
  </si>
  <si>
    <t xml:space="preserve">   -3.5000   -1.9245</t>
  </si>
  <si>
    <t xml:space="preserve">   -3.0000   -1.8755</t>
  </si>
  <si>
    <t xml:space="preserve">   -2.5000   -1.7948</t>
  </si>
  <si>
    <t xml:space="preserve">   -2.0000   -1.6617</t>
  </si>
  <si>
    <t xml:space="preserve">   -1.5000   -1.4422</t>
  </si>
  <si>
    <t xml:space="preserve">   -1.0000   -1.0803</t>
  </si>
  <si>
    <t xml:space="preserve">   -0.5000   -0.4837</t>
  </si>
  <si>
    <t xml:space="preserve">         0    0.5000</t>
  </si>
  <si>
    <t xml:space="preserve">    0.5000    2.1218</t>
  </si>
  <si>
    <t xml:space="preserve">    1.0000    4.7957</t>
  </si>
  <si>
    <t xml:space="preserve">    1.5000    9.2042</t>
  </si>
  <si>
    <t xml:space="preserve">    2.0000   16.4726</t>
  </si>
  <si>
    <t xml:space="preserve">    2.5000   28.4562</t>
  </si>
  <si>
    <t xml:space="preserve">    3.0000   48.2138</t>
  </si>
  <si>
    <t xml:space="preserve">    3.5000   80.7886</t>
  </si>
  <si>
    <t xml:space="preserve">    4.0000  134.4954</t>
  </si>
  <si>
    <t>--&gt; plot(x,y,'linewidth',2)</t>
  </si>
  <si>
    <t>--&gt; hold on</t>
  </si>
  <si>
    <t>--&gt; title('Ejercicio 3 A')</t>
  </si>
  <si>
    <t>--&gt; xlabel('eje x')</t>
  </si>
  <si>
    <t>--&gt; ylabel('eje y')</t>
  </si>
  <si>
    <t>B)</t>
  </si>
  <si>
    <t>--&gt; v=[2;3]</t>
  </si>
  <si>
    <t>v =</t>
  </si>
  <si>
    <t>--&gt; z=[-2;4]</t>
  </si>
  <si>
    <t>z =</t>
  </si>
  <si>
    <t>--&gt; A=[1 2;-1 -2]</t>
  </si>
  <si>
    <t>A =</t>
  </si>
  <si>
    <t xml:space="preserve">  1  2</t>
  </si>
  <si>
    <t xml:space="preserve"> -1 -2</t>
  </si>
  <si>
    <t>--&gt; r=A*v</t>
  </si>
  <si>
    <t>r =</t>
  </si>
  <si>
    <t>--&gt; p=A*z</t>
  </si>
  <si>
    <t>p =</t>
  </si>
  <si>
    <t>--&gt; x=0:0.5:4</t>
  </si>
  <si>
    <t xml:space="preserve"> Columns 6 to 9</t>
  </si>
  <si>
    <t>--&gt; yr=polyval(r,x)</t>
  </si>
  <si>
    <t>yr =</t>
  </si>
  <si>
    <t xml:space="preserve"> -8 -4  0  4  8 12 16 20 24</t>
  </si>
  <si>
    <t>--&gt; yp=polyval(p,x)</t>
  </si>
  <si>
    <t>yp =</t>
  </si>
  <si>
    <t xml:space="preserve"> -6 -3  0  3  6  9 12 15 18</t>
  </si>
  <si>
    <t>--&gt; T=[x;yr;x;yp]'</t>
  </si>
  <si>
    <t xml:space="preserve">         0   -8.0000         0   -6.0000</t>
  </si>
  <si>
    <t xml:space="preserve">    0.5000   -4.0000    0.5000   -3.0000</t>
  </si>
  <si>
    <t xml:space="preserve">    1.0000         0    1.0000         0</t>
  </si>
  <si>
    <t xml:space="preserve">    1.5000    4.0000    1.5000    3.0000</t>
  </si>
  <si>
    <t xml:space="preserve">    2.0000    8.0000    2.0000    6.0000</t>
  </si>
  <si>
    <t xml:space="preserve">    2.5000   12.0000    2.5000    9.0000</t>
  </si>
  <si>
    <t xml:space="preserve">    3.0000   16.0000    3.0000   12.0000</t>
  </si>
  <si>
    <t xml:space="preserve">    3.5000   20.0000    3.5000   15.0000</t>
  </si>
  <si>
    <t xml:space="preserve">    4.0000   24.0000    4.0000   18.0000</t>
  </si>
  <si>
    <t>--&gt; plot(x,yr,'r','linewidth',3)</t>
  </si>
  <si>
    <t>--&gt; plot(x,yp)</t>
  </si>
  <si>
    <t>--&gt; title('Ejercicio 3 B')</t>
  </si>
  <si>
    <t>--&gt; grid on</t>
  </si>
  <si>
    <t>'EJERCICIO 2'!$A$21*EXP('EJERCICIO 4'!L13)+'EJERCICIO 2'!$A$22</t>
  </si>
  <si>
    <t>FORMULAS UTILIZADAS</t>
  </si>
  <si>
    <t>'EJERCICIO 2'!A19</t>
  </si>
  <si>
    <t>L13+'EJERCICIO 2'!$A$20</t>
  </si>
  <si>
    <t>BUSCARV(A27;Salta;2;FALSO)</t>
  </si>
  <si>
    <t>BUSCARV(A27;Salta;3;FALSO)</t>
  </si>
  <si>
    <t>2) CONTAR.SI(J14:J26;"&gt;33")</t>
  </si>
  <si>
    <t>3) SI(Y(I14&lt;10;J14&gt;33);"SUPERA";I14*J14)</t>
  </si>
  <si>
    <t>1.a) ($E$16*J14)/$E$17+$E$18</t>
  </si>
  <si>
    <t>4) CONCATENAR("Precip";I14;"-";"Temp";J14)</t>
  </si>
  <si>
    <t>5) CONTAR.SI(I14:I26;"&gt;=12")</t>
  </si>
  <si>
    <t>GRIPPO GUILLERMINA</t>
  </si>
  <si>
    <t>a) B5+C5</t>
  </si>
  <si>
    <t>c) SI(D8&gt;B9;"RETRASO";"")</t>
  </si>
  <si>
    <t>e) SI(D8&gt;B9;D8-B9;"")</t>
  </si>
  <si>
    <t>f) MAYUSC(EXTRAE(E5;1;ENCONTRAR(",";E5;1)-1))</t>
  </si>
  <si>
    <t>I20+$A$20</t>
  </si>
  <si>
    <t>$A$21*EXP(I20)+$A$22</t>
  </si>
  <si>
    <t>Para realizar el inciso "c" utilice la funcion "Buscar Objetivo"</t>
  </si>
  <si>
    <t>desde "Analísis de hipotesis", donde seleccione la celda M4 donde</t>
  </si>
  <si>
    <t>puse la formula de la funcion correspondiente, con el valor 100, que es el que</t>
  </si>
  <si>
    <t>deseo buscar, y cambiando a la celda L4, que utilice como celda del valor</t>
  </si>
  <si>
    <t>x en la formula que inserte en M4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</si>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</sst>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8">
    <xf numFmtId="0" fontId="0" fillId="0" borderId="0" xfId="0"/>
    <xf numFmtId="0" fontId="0" fillId="0" borderId="0" xfId="0" applyFont="1"/>
    <xf numFmtId="0" fontId="3" fillId="0" borderId="3" xfId="0" applyFont="1" applyBorder="1"/>
    <xf numFmtId="0" fontId="4" fillId="0" borderId="0" xfId="0" applyFont="1"/>
    <xf numFmtId="0" fontId="0" fillId="0" borderId="0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0" xfId="0" applyFont="1"/>
    <xf numFmtId="0" fontId="3" fillId="0" borderId="15" xfId="0" applyFont="1" applyBorder="1"/>
    <xf numFmtId="0" fontId="4" fillId="0" borderId="0" xfId="0" applyFont="1" applyBorder="1"/>
    <xf numFmtId="0" fontId="6" fillId="0" borderId="0" xfId="0" applyFont="1"/>
    <xf numFmtId="0" fontId="7" fillId="0" borderId="4" xfId="0" applyFont="1" applyBorder="1"/>
    <xf numFmtId="0" fontId="4" fillId="0" borderId="20" xfId="0" applyFont="1" applyBorder="1"/>
    <xf numFmtId="0" fontId="4" fillId="0" borderId="1" xfId="0" applyFont="1" applyBorder="1"/>
    <xf numFmtId="0" fontId="4" fillId="0" borderId="17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0" fontId="4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0" fontId="4" fillId="0" borderId="15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9" fillId="0" borderId="7" xfId="0" applyFont="1" applyFill="1" applyBorder="1" applyAlignment="1">
      <alignment horizontal="center"/>
    </xf>
    <xf numFmtId="14" fontId="9" fillId="0" borderId="22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11" xfId="0" applyFont="1" applyBorder="1" applyAlignment="1">
      <alignment horizontal="center"/>
    </xf>
    <xf numFmtId="14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11" fillId="2" borderId="12" xfId="0" applyNumberFormat="1" applyFont="1" applyFill="1" applyBorder="1" applyAlignment="1">
      <alignment horizontal="center"/>
    </xf>
    <xf numFmtId="164" fontId="11" fillId="2" borderId="20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4" fontId="10" fillId="0" borderId="24" xfId="0" applyNumberFormat="1" applyFont="1" applyBorder="1" applyAlignment="1">
      <alignment horizontal="center"/>
    </xf>
    <xf numFmtId="0" fontId="9" fillId="0" borderId="0" xfId="0" applyFont="1" applyFill="1" applyBorder="1"/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center"/>
    </xf>
    <xf numFmtId="0" fontId="9" fillId="0" borderId="26" xfId="0" applyFont="1" applyBorder="1"/>
    <xf numFmtId="0" fontId="11" fillId="2" borderId="8" xfId="0" applyFont="1" applyFill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9" fillId="0" borderId="29" xfId="0" applyFont="1" applyBorder="1"/>
    <xf numFmtId="0" fontId="9" fillId="0" borderId="30" xfId="0" applyFont="1" applyFill="1" applyBorder="1" applyAlignment="1">
      <alignment horizontal="left"/>
    </xf>
    <xf numFmtId="0" fontId="9" fillId="0" borderId="31" xfId="0" applyFont="1" applyBorder="1"/>
    <xf numFmtId="0" fontId="9" fillId="0" borderId="32" xfId="0" applyFont="1" applyBorder="1"/>
    <xf numFmtId="0" fontId="8" fillId="0" borderId="5" xfId="0" applyFont="1" applyBorder="1"/>
    <xf numFmtId="0" fontId="12" fillId="0" borderId="0" xfId="0" applyFont="1"/>
    <xf numFmtId="0" fontId="4" fillId="0" borderId="21" xfId="0" applyFont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4" fillId="0" borderId="23" xfId="0" applyFont="1" applyBorder="1"/>
    <xf numFmtId="0" fontId="5" fillId="0" borderId="4" xfId="0" applyFont="1" applyBorder="1"/>
    <xf numFmtId="0" fontId="0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33" xfId="0" applyFont="1" applyFill="1" applyBorder="1"/>
    <xf numFmtId="0" fontId="1" fillId="3" borderId="34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center"/>
    </xf>
    <xf numFmtId="0" fontId="1" fillId="3" borderId="19" xfId="0" applyFont="1" applyFill="1" applyBorder="1"/>
    <xf numFmtId="0" fontId="1" fillId="3" borderId="10" xfId="0" applyFont="1" applyFill="1" applyBorder="1"/>
    <xf numFmtId="0" fontId="1" fillId="3" borderId="3" xfId="0" applyFont="1" applyFill="1" applyBorder="1"/>
    <xf numFmtId="0" fontId="0" fillId="3" borderId="36" xfId="0" applyFill="1" applyBorder="1"/>
    <xf numFmtId="0" fontId="0" fillId="3" borderId="36" xfId="0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20" xfId="0" applyBorder="1"/>
    <xf numFmtId="0" fontId="15" fillId="0" borderId="20" xfId="0" applyFont="1" applyBorder="1"/>
    <xf numFmtId="0" fontId="14" fillId="0" borderId="0" xfId="0" applyFont="1" applyAlignment="1">
      <alignment vertical="center"/>
    </xf>
    <xf numFmtId="2" fontId="15" fillId="0" borderId="0" xfId="0" applyNumberFormat="1" applyFont="1"/>
    <xf numFmtId="0" fontId="14" fillId="4" borderId="3" xfId="0" applyFont="1" applyFill="1" applyBorder="1" applyAlignment="1">
      <alignment vertical="center"/>
    </xf>
    <xf numFmtId="0" fontId="0" fillId="4" borderId="9" xfId="0" applyFill="1" applyBorder="1"/>
    <xf numFmtId="0" fontId="0" fillId="4" borderId="10" xfId="0" applyFill="1" applyBorder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17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6" borderId="0" xfId="0" applyFont="1" applyFill="1"/>
    <xf numFmtId="0" fontId="4" fillId="7" borderId="0" xfId="0" applyFont="1" applyFill="1"/>
    <xf numFmtId="165" fontId="11" fillId="2" borderId="20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20" xfId="0" applyFont="1" applyBorder="1" applyAlignment="1">
      <alignment horizontal="center"/>
    </xf>
  </cellXfs>
  <cellStyles count="2">
    <cellStyle name="Normal" xfId="0" builtinId="0"/>
    <cellStyle name="Normal 2" xfId="1" xr:uid="{AF54FB2F-4FD8-41DD-9FB3-D313CF6B63FF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Grafica</a:t>
            </a:r>
            <a:r>
              <a:rPr lang="es-AR" baseline="0"/>
              <a:t> ejercicio 4 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4'!$L$13:$L$31</c:f>
              <c:numCache>
                <c:formatCode>General</c:formatCode>
                <c:ptCount val="1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</c:numCache>
            </c:numRef>
          </c:xVal>
          <c:yVal>
            <c:numRef>
              <c:f>'EJERCICIO 4'!$M$13:$M$31</c:f>
              <c:numCache>
                <c:formatCode>General</c:formatCode>
                <c:ptCount val="19"/>
                <c:pt idx="0">
                  <c:v>-1.9831551325022863</c:v>
                </c:pt>
                <c:pt idx="1">
                  <c:v>-1.9722275086543943</c:v>
                </c:pt>
                <c:pt idx="2">
                  <c:v>-1.9542109027781644</c:v>
                </c:pt>
                <c:pt idx="3">
                  <c:v>-1.9245065414442037</c:v>
                </c:pt>
                <c:pt idx="4">
                  <c:v>-1.8755323290803401</c:v>
                </c:pt>
                <c:pt idx="5">
                  <c:v>-1.794787503440253</c:v>
                </c:pt>
                <c:pt idx="6">
                  <c:v>-1.6616617919084682</c:v>
                </c:pt>
                <c:pt idx="7">
                  <c:v>-1.4421745996289255</c:v>
                </c:pt>
                <c:pt idx="8">
                  <c:v>-1.0803013970713942</c:v>
                </c:pt>
                <c:pt idx="9">
                  <c:v>-0.48367335071841655</c:v>
                </c:pt>
                <c:pt idx="10">
                  <c:v>0.5</c:v>
                </c:pt>
                <c:pt idx="11">
                  <c:v>2.1218031767503209</c:v>
                </c:pt>
                <c:pt idx="12">
                  <c:v>4.7957045711476125</c:v>
                </c:pt>
                <c:pt idx="13">
                  <c:v>9.2042226758451609</c:v>
                </c:pt>
                <c:pt idx="14">
                  <c:v>16.472640247326627</c:v>
                </c:pt>
                <c:pt idx="15">
                  <c:v>28.456234901758684</c:v>
                </c:pt>
                <c:pt idx="16">
                  <c:v>48.213842307969173</c:v>
                </c:pt>
                <c:pt idx="17">
                  <c:v>80.788629896730782</c:v>
                </c:pt>
                <c:pt idx="18">
                  <c:v>134.49537508286059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4D36-9312-F37AF55C9134}"/>
            </c:ext>
          </c:extLst>
        </c:ser>
        <c:ser>
          <c:idx val="1"/>
          <c:order val="1"/>
          <c:tx>
            <c:v>horizontal en y=100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'EJERCICIO 4'!$L$6:$L$7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xVal>
          <c:yVal>
            <c:numRef>
              <c:f>'EJERCICIO 4'!$M$6:$M$7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F8-4D36-9312-F37AF55C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1608"/>
        <c:axId val="94896688"/>
      </c:scatterChart>
      <c:valAx>
        <c:axId val="949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eje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96688"/>
        <c:crosses val="autoZero"/>
        <c:crossBetween val="midCat"/>
      </c:valAx>
      <c:valAx>
        <c:axId val="948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eje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90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76200</xdr:rowOff>
    </xdr:from>
    <xdr:to>
      <xdr:col>4</xdr:col>
      <xdr:colOff>670560</xdr:colOff>
      <xdr:row>15</xdr:row>
      <xdr:rowOff>69391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CDEFB3-C795-4ACF-9727-C3050C76B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0"/>
          <a:ext cx="3985260" cy="2393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4</xdr:row>
      <xdr:rowOff>28575</xdr:rowOff>
    </xdr:from>
    <xdr:to>
      <xdr:col>6</xdr:col>
      <xdr:colOff>542925</xdr:colOff>
      <xdr:row>7</xdr:row>
      <xdr:rowOff>13076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124230-5727-48E4-A47A-2CF66A94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904875"/>
          <a:ext cx="1495425" cy="584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123825</xdr:rowOff>
    </xdr:from>
    <xdr:to>
      <xdr:col>3</xdr:col>
      <xdr:colOff>152195</xdr:colOff>
      <xdr:row>15</xdr:row>
      <xdr:rowOff>180918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A942C4-A838-47A3-B956-D11504E9D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838450"/>
          <a:ext cx="1638095" cy="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3</xdr:row>
      <xdr:rowOff>123825</xdr:rowOff>
    </xdr:from>
    <xdr:to>
      <xdr:col>4</xdr:col>
      <xdr:colOff>609395</xdr:colOff>
      <xdr:row>5</xdr:row>
      <xdr:rowOff>180918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808125-B470-49E3-A0BA-DDC43F6E0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800100"/>
          <a:ext cx="1638095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15</xdr:row>
      <xdr:rowOff>180975</xdr:rowOff>
    </xdr:from>
    <xdr:to>
      <xdr:col>7</xdr:col>
      <xdr:colOff>170669</xdr:colOff>
      <xdr:row>18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782861-EEBA-4092-82F7-382E169C2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57550"/>
          <a:ext cx="338059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333376</xdr:colOff>
      <xdr:row>19</xdr:row>
      <xdr:rowOff>0</xdr:rowOff>
    </xdr:from>
    <xdr:to>
      <xdr:col>7</xdr:col>
      <xdr:colOff>428626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217D23-9EEF-4034-A77A-74083A07B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1" y="3876675"/>
          <a:ext cx="34671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502921</xdr:colOff>
      <xdr:row>52</xdr:row>
      <xdr:rowOff>167640</xdr:rowOff>
    </xdr:from>
    <xdr:to>
      <xdr:col>7</xdr:col>
      <xdr:colOff>3756661</xdr:colOff>
      <xdr:row>68</xdr:row>
      <xdr:rowOff>111295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DEAD38-1737-4CC2-8129-2056E6930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4421" y="10561320"/>
          <a:ext cx="4526280" cy="3113575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109</xdr:row>
      <xdr:rowOff>121920</xdr:rowOff>
    </xdr:from>
    <xdr:to>
      <xdr:col>7</xdr:col>
      <xdr:colOff>3970020</xdr:colOff>
      <xdr:row>126</xdr:row>
      <xdr:rowOff>162560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160BB8-9BDF-4378-A1FC-07AD1423E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11040" y="21808440"/>
          <a:ext cx="5113020" cy="34086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681991</xdr:colOff>
      <xdr:row>4</xdr:row>
      <xdr:rowOff>99061</xdr:rowOff>
    </xdr:from>
    <xdr:to>
      <xdr:col>3</xdr:col>
      <xdr:colOff>693421</xdr:colOff>
      <xdr:row>6</xdr:row>
      <xdr:rowOff>60961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4EB76F-0A5D-4F79-9257-A49AC5DA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4071" y="967741"/>
          <a:ext cx="1581150" cy="358140"/>
        </a:xfrm>
        <a:prstGeom prst="rect">
          <a:avLst/>
        </a:prstGeom>
      </xdr:spPr>
    </xdr:pic>
    <xdr:clientData/>
  </xdr:twoCellAnchor>
  <xdr:twoCellAnchor>
    <xdr:from>
      <xdr:col>11</xdr:col>
      <xdr:colOff>22860</xdr:colOff>
      <xdr:row>32</xdr:row>
      <xdr:rowOff>87630</xdr:rowOff>
    </xdr:from>
    <xdr:to>
      <xdr:col>16</xdr:col>
      <xdr:colOff>670560</xdr:colOff>
      <xdr:row>46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105FBB-2C1C-4F29-92F2-7CF67BD51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C469C4-EFAC-4D52-8A38-4C6A800D4B8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718E-C48A-4910-B018-F8BFFEC47F3D}" name="varios" displayName="varios_1" ref="A1:C22" tableType="queryTable" totalsRowShown="0">
  <tableColumns count="3">
    <tableColumn id="1" xr3:uid="{EABAA079-3DA5-4FF0-907E-12D0528B96E9}" uniqueName="1" name="Column1" queryTableFieldId="1" dataDxfId="0"/>
    <tableColumn id="2" xr3:uid="{A8F8D143-FE4F-48DB-B3A4-90BD228C7259}" uniqueName="2" name="Column2" queryTableFieldId="2"/>
    <tableColumn id="3" xr3:uid="{B17127C5-96AD-4070-AD38-497D36CA626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884C-2784-4F8F-9020-CD18826D3C12}">
  <dimension ref="A1:G6"/>
  <sheetViews>
    <sheetView workbookViewId="0">
      <selection activeCell="B19" sqref="B19"/>
    </sheetView>
  </sheetViews>
  <sheetFormatPr baseColWidth="10" defaultColWidth="11.44140625" defaultRowHeight="21" x14ac:dyDescent="0.4"/>
  <cols>
    <col min="1" max="3" width="11.44140625" style="8"/>
    <col min="4" max="4" width="15.109375" style="8" customWidth="1"/>
    <col min="5" max="16384" width="11.44140625" style="8"/>
  </cols>
  <sheetData>
    <row r="1" spans="1:7" ht="21.6" thickBot="1" x14ac:dyDescent="0.45">
      <c r="A1" s="2" t="s">
        <v>132</v>
      </c>
      <c r="B1" s="6"/>
      <c r="C1" s="7"/>
      <c r="E1" s="62" t="s">
        <v>61</v>
      </c>
    </row>
    <row r="2" spans="1:7" ht="21.6" thickBot="1" x14ac:dyDescent="0.45">
      <c r="A2" s="9"/>
    </row>
    <row r="3" spans="1:7" ht="21.6" thickBot="1" x14ac:dyDescent="0.45">
      <c r="A3" s="5" t="s">
        <v>1</v>
      </c>
      <c r="B3" s="6"/>
      <c r="C3" s="6"/>
      <c r="D3" s="6" t="s">
        <v>229</v>
      </c>
      <c r="E3" s="6"/>
      <c r="F3" s="6"/>
      <c r="G3" s="7"/>
    </row>
    <row r="5" spans="1:7" ht="21.6" thickBot="1" x14ac:dyDescent="0.45"/>
    <row r="6" spans="1:7" ht="21.6" thickBot="1" x14ac:dyDescent="0.45">
      <c r="A6" s="5" t="s">
        <v>2</v>
      </c>
      <c r="B6" s="6"/>
      <c r="C6" s="6"/>
      <c r="D6" s="6"/>
      <c r="E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EECD-08FF-44F2-BFE5-B529BF6B08CE}">
  <dimension ref="A1:P34"/>
  <sheetViews>
    <sheetView workbookViewId="0">
      <selection activeCell="E26" sqref="E26"/>
    </sheetView>
  </sheetViews>
  <sheetFormatPr baseColWidth="10" defaultColWidth="11.44140625" defaultRowHeight="15.6" x14ac:dyDescent="0.3"/>
  <cols>
    <col min="1" max="1" width="16.5546875" style="3" customWidth="1"/>
    <col min="2" max="7" width="11.44140625" style="3"/>
    <col min="8" max="8" width="7.5546875" style="3" customWidth="1"/>
    <col min="9" max="12" width="11.44140625" style="3"/>
    <col min="13" max="13" width="12.44140625" style="3" bestFit="1" customWidth="1"/>
    <col min="14" max="16384" width="11.44140625" style="3"/>
  </cols>
  <sheetData>
    <row r="1" spans="1:16" ht="21.6" thickBot="1" x14ac:dyDescent="0.45">
      <c r="A1" s="12" t="s">
        <v>3</v>
      </c>
      <c r="B1" s="3" t="s">
        <v>20</v>
      </c>
      <c r="D1" s="3" t="s">
        <v>62</v>
      </c>
    </row>
    <row r="3" spans="1:16" x14ac:dyDescent="0.3">
      <c r="A3" s="3" t="s">
        <v>6</v>
      </c>
    </row>
    <row r="4" spans="1:16" x14ac:dyDescent="0.3">
      <c r="A4" s="3" t="s">
        <v>7</v>
      </c>
    </row>
    <row r="5" spans="1:16" x14ac:dyDescent="0.3">
      <c r="N5" s="3" t="s">
        <v>19</v>
      </c>
    </row>
    <row r="6" spans="1:16" x14ac:dyDescent="0.3">
      <c r="A6" s="3" t="s">
        <v>67</v>
      </c>
      <c r="H6" s="104" t="s">
        <v>128</v>
      </c>
      <c r="N6" s="13">
        <v>1</v>
      </c>
      <c r="O6" s="13"/>
      <c r="P6" s="3" t="s">
        <v>17</v>
      </c>
    </row>
    <row r="7" spans="1:16" x14ac:dyDescent="0.3">
      <c r="A7" s="3" t="s">
        <v>68</v>
      </c>
      <c r="N7" s="13">
        <v>0.5</v>
      </c>
      <c r="O7" s="13"/>
      <c r="P7" s="3" t="s">
        <v>18</v>
      </c>
    </row>
    <row r="8" spans="1:16" x14ac:dyDescent="0.3">
      <c r="A8" s="3" t="s">
        <v>69</v>
      </c>
      <c r="N8" s="13">
        <v>0.5</v>
      </c>
      <c r="O8" s="13"/>
      <c r="P8" s="29">
        <v>2</v>
      </c>
    </row>
    <row r="9" spans="1:16" x14ac:dyDescent="0.3">
      <c r="A9" s="3" t="s">
        <v>125</v>
      </c>
      <c r="N9" s="13">
        <v>1</v>
      </c>
      <c r="O9" s="13"/>
      <c r="P9" s="29">
        <v>3</v>
      </c>
    </row>
    <row r="10" spans="1:16" x14ac:dyDescent="0.3">
      <c r="A10" s="3" t="s">
        <v>126</v>
      </c>
      <c r="N10" s="13"/>
      <c r="O10" s="13"/>
    </row>
    <row r="11" spans="1:16" x14ac:dyDescent="0.3">
      <c r="A11" s="104" t="s">
        <v>131</v>
      </c>
      <c r="N11" s="13">
        <v>1</v>
      </c>
      <c r="O11" s="13"/>
      <c r="P11" s="29">
        <v>4</v>
      </c>
    </row>
    <row r="12" spans="1:16" ht="16.2" thickBot="1" x14ac:dyDescent="0.35">
      <c r="A12" s="3" t="s">
        <v>70</v>
      </c>
      <c r="N12" s="13">
        <v>1</v>
      </c>
      <c r="O12" s="13"/>
      <c r="P12" s="29">
        <v>5</v>
      </c>
    </row>
    <row r="13" spans="1:16" ht="16.2" thickBot="1" x14ac:dyDescent="0.35">
      <c r="G13" s="18" t="s">
        <v>8</v>
      </c>
      <c r="H13" s="28" t="s">
        <v>16</v>
      </c>
      <c r="I13" s="19" t="s">
        <v>15</v>
      </c>
      <c r="J13" s="20" t="s">
        <v>5</v>
      </c>
      <c r="K13" s="27" t="s">
        <v>13</v>
      </c>
      <c r="L13" s="102" t="s">
        <v>14</v>
      </c>
      <c r="M13" s="103" t="s">
        <v>129</v>
      </c>
    </row>
    <row r="14" spans="1:16" ht="16.2" thickBot="1" x14ac:dyDescent="0.35">
      <c r="H14" s="21">
        <v>0.41666666666666669</v>
      </c>
      <c r="I14" s="22">
        <v>5</v>
      </c>
      <c r="J14" s="23">
        <v>34</v>
      </c>
      <c r="K14" s="3">
        <f>($E$16*J14)/$E$17+$E$18</f>
        <v>93.2</v>
      </c>
      <c r="L14" s="106" t="str">
        <f>IF(AND(I14&lt;10,J14&gt;33),"SUPERA",I14*J14)</f>
        <v>SUPERA</v>
      </c>
      <c r="M14" s="3" t="str">
        <f>CONCATENATE("Precip",I14,"-","Temp",J14)</f>
        <v>Precip5-Temp34</v>
      </c>
    </row>
    <row r="15" spans="1:16" x14ac:dyDescent="0.3">
      <c r="E15" s="14" t="s">
        <v>9</v>
      </c>
      <c r="F15" s="15"/>
      <c r="H15" s="21">
        <v>0.45833333333333331</v>
      </c>
      <c r="I15" s="22">
        <v>12</v>
      </c>
      <c r="J15" s="23">
        <v>33</v>
      </c>
      <c r="K15" s="3">
        <f t="shared" ref="K15:K26" si="0">($E$16*J15)/$E$17+$E$18</f>
        <v>91.4</v>
      </c>
      <c r="L15" s="106">
        <f t="shared" ref="L15:L26" si="1">IF(AND(I15&lt;10,J15&gt;33),"SUPERA",I15*J15)</f>
        <v>396</v>
      </c>
      <c r="M15" s="3" t="str">
        <f t="shared" ref="M15:M26" si="2">CONCATENATE("Precip",I15,"-","Temp",J15)</f>
        <v>Precip12-Temp33</v>
      </c>
    </row>
    <row r="16" spans="1:16" x14ac:dyDescent="0.3">
      <c r="E16" s="110">
        <v>9</v>
      </c>
      <c r="F16" s="16" t="s">
        <v>10</v>
      </c>
      <c r="H16" s="21">
        <v>0.5</v>
      </c>
      <c r="I16" s="22">
        <v>15</v>
      </c>
      <c r="J16" s="23">
        <v>35</v>
      </c>
      <c r="K16" s="3">
        <f t="shared" si="0"/>
        <v>95</v>
      </c>
      <c r="L16" s="106">
        <f t="shared" si="1"/>
        <v>525</v>
      </c>
      <c r="M16" s="3" t="str">
        <f t="shared" si="2"/>
        <v>Precip15-Temp35</v>
      </c>
    </row>
    <row r="17" spans="1:13" x14ac:dyDescent="0.3">
      <c r="E17" s="110">
        <v>5</v>
      </c>
      <c r="F17" s="16" t="s">
        <v>11</v>
      </c>
      <c r="H17" s="21">
        <v>0.54166666666666696</v>
      </c>
      <c r="I17" s="22">
        <v>0</v>
      </c>
      <c r="J17" s="23">
        <v>36</v>
      </c>
      <c r="K17" s="3">
        <f t="shared" si="0"/>
        <v>96.8</v>
      </c>
      <c r="L17" s="106" t="str">
        <f t="shared" si="1"/>
        <v>SUPERA</v>
      </c>
      <c r="M17" s="3" t="str">
        <f t="shared" si="2"/>
        <v>Precip0-Temp36</v>
      </c>
    </row>
    <row r="18" spans="1:13" ht="16.2" thickBot="1" x14ac:dyDescent="0.35">
      <c r="E18" s="111">
        <v>32</v>
      </c>
      <c r="F18" s="17" t="s">
        <v>12</v>
      </c>
      <c r="H18" s="21">
        <v>0.58333333333333404</v>
      </c>
      <c r="I18" s="22">
        <v>2</v>
      </c>
      <c r="J18" s="23">
        <v>37</v>
      </c>
      <c r="K18" s="3">
        <f t="shared" si="0"/>
        <v>98.6</v>
      </c>
      <c r="L18" s="106" t="str">
        <f t="shared" si="1"/>
        <v>SUPERA</v>
      </c>
      <c r="M18" s="3" t="str">
        <f t="shared" si="2"/>
        <v>Precip2-Temp37</v>
      </c>
    </row>
    <row r="19" spans="1:13" x14ac:dyDescent="0.3">
      <c r="E19" s="10"/>
      <c r="F19" s="10"/>
      <c r="H19" s="21">
        <v>0.625</v>
      </c>
      <c r="I19" s="22">
        <v>5</v>
      </c>
      <c r="J19" s="23">
        <v>37</v>
      </c>
      <c r="K19" s="3">
        <f t="shared" si="0"/>
        <v>98.6</v>
      </c>
      <c r="L19" s="106" t="str">
        <f t="shared" si="1"/>
        <v>SUPERA</v>
      </c>
      <c r="M19" s="3" t="str">
        <f t="shared" si="2"/>
        <v>Precip5-Temp37</v>
      </c>
    </row>
    <row r="20" spans="1:13" x14ac:dyDescent="0.3">
      <c r="E20" s="10"/>
      <c r="F20" s="10"/>
      <c r="H20" s="21">
        <v>0.66666666666666696</v>
      </c>
      <c r="I20" s="22">
        <v>2</v>
      </c>
      <c r="J20" s="23">
        <v>36</v>
      </c>
      <c r="K20" s="3">
        <f t="shared" si="0"/>
        <v>96.8</v>
      </c>
      <c r="L20" s="106" t="str">
        <f t="shared" si="1"/>
        <v>SUPERA</v>
      </c>
      <c r="M20" s="3" t="str">
        <f t="shared" si="2"/>
        <v>Precip2-Temp36</v>
      </c>
    </row>
    <row r="21" spans="1:13" x14ac:dyDescent="0.3">
      <c r="H21" s="21">
        <v>0.70833333333333304</v>
      </c>
      <c r="I21" s="22">
        <v>10</v>
      </c>
      <c r="J21" s="23">
        <v>35</v>
      </c>
      <c r="K21" s="3">
        <f t="shared" si="0"/>
        <v>95</v>
      </c>
      <c r="L21" s="106">
        <f t="shared" si="1"/>
        <v>350</v>
      </c>
      <c r="M21" s="3" t="str">
        <f t="shared" si="2"/>
        <v>Precip10-Temp35</v>
      </c>
    </row>
    <row r="22" spans="1:13" x14ac:dyDescent="0.3">
      <c r="H22" s="21">
        <v>0.75</v>
      </c>
      <c r="I22" s="22">
        <v>15</v>
      </c>
      <c r="J22" s="23">
        <v>36</v>
      </c>
      <c r="K22" s="3">
        <f t="shared" si="0"/>
        <v>96.8</v>
      </c>
      <c r="L22" s="106">
        <f t="shared" si="1"/>
        <v>540</v>
      </c>
      <c r="M22" s="3" t="str">
        <f t="shared" si="2"/>
        <v>Precip15-Temp36</v>
      </c>
    </row>
    <row r="23" spans="1:13" x14ac:dyDescent="0.3">
      <c r="H23" s="21">
        <v>0.79166666666666696</v>
      </c>
      <c r="I23" s="22">
        <v>20</v>
      </c>
      <c r="J23" s="23">
        <v>34</v>
      </c>
      <c r="K23" s="3">
        <f t="shared" si="0"/>
        <v>93.2</v>
      </c>
      <c r="L23" s="106">
        <f t="shared" si="1"/>
        <v>680</v>
      </c>
      <c r="M23" s="3" t="str">
        <f t="shared" si="2"/>
        <v>Precip20-Temp34</v>
      </c>
    </row>
    <row r="24" spans="1:13" x14ac:dyDescent="0.3">
      <c r="H24" s="21">
        <v>0.83333333333333304</v>
      </c>
      <c r="I24" s="22">
        <v>8</v>
      </c>
      <c r="J24" s="23">
        <v>33</v>
      </c>
      <c r="K24" s="3">
        <f t="shared" si="0"/>
        <v>91.4</v>
      </c>
      <c r="L24" s="106">
        <f t="shared" si="1"/>
        <v>264</v>
      </c>
      <c r="M24" s="3" t="str">
        <f t="shared" si="2"/>
        <v>Precip8-Temp33</v>
      </c>
    </row>
    <row r="25" spans="1:13" x14ac:dyDescent="0.3">
      <c r="H25" s="21">
        <v>0.874999999999999</v>
      </c>
      <c r="I25" s="22">
        <v>7</v>
      </c>
      <c r="J25" s="23">
        <v>32</v>
      </c>
      <c r="K25" s="3">
        <f t="shared" si="0"/>
        <v>89.6</v>
      </c>
      <c r="L25" s="106">
        <f t="shared" si="1"/>
        <v>224</v>
      </c>
      <c r="M25" s="3" t="str">
        <f t="shared" si="2"/>
        <v>Precip7-Temp32</v>
      </c>
    </row>
    <row r="26" spans="1:13" ht="16.2" thickBot="1" x14ac:dyDescent="0.35">
      <c r="H26" s="24">
        <v>0.91666666666666496</v>
      </c>
      <c r="I26" s="25">
        <v>6</v>
      </c>
      <c r="J26" s="26">
        <v>32</v>
      </c>
      <c r="K26" s="3">
        <f t="shared" si="0"/>
        <v>89.6</v>
      </c>
      <c r="L26" s="106">
        <f t="shared" si="1"/>
        <v>192</v>
      </c>
      <c r="M26" s="3" t="str">
        <f t="shared" si="2"/>
        <v>Precip6-Temp32</v>
      </c>
    </row>
    <row r="27" spans="1:13" ht="16.2" thickBot="1" x14ac:dyDescent="0.35">
      <c r="I27" s="112">
        <f>COUNTIF(I14:I26,"&gt;=12")</f>
        <v>4</v>
      </c>
      <c r="J27" s="65">
        <f>COUNTIF(J14:J26,"&gt;33")</f>
        <v>9</v>
      </c>
    </row>
    <row r="29" spans="1:13" x14ac:dyDescent="0.3">
      <c r="A29" s="113" t="s">
        <v>219</v>
      </c>
      <c r="B29" s="113"/>
    </row>
    <row r="30" spans="1:13" x14ac:dyDescent="0.3">
      <c r="A30" s="3" t="s">
        <v>226</v>
      </c>
    </row>
    <row r="31" spans="1:13" x14ac:dyDescent="0.3">
      <c r="A31" s="3" t="s">
        <v>224</v>
      </c>
    </row>
    <row r="32" spans="1:13" x14ac:dyDescent="0.3">
      <c r="A32" s="3" t="s">
        <v>225</v>
      </c>
    </row>
    <row r="33" spans="1:1" x14ac:dyDescent="0.3">
      <c r="A33" s="3" t="s">
        <v>227</v>
      </c>
    </row>
    <row r="34" spans="1:1" x14ac:dyDescent="0.3">
      <c r="A34" s="3" t="s">
        <v>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0D6F-5DE2-419D-B1BE-C636E21CA205}">
  <dimension ref="A1:N34"/>
  <sheetViews>
    <sheetView workbookViewId="0">
      <selection activeCell="D12" sqref="D12"/>
    </sheetView>
  </sheetViews>
  <sheetFormatPr baseColWidth="10" defaultColWidth="11.44140625" defaultRowHeight="15.6" x14ac:dyDescent="0.3"/>
  <cols>
    <col min="1" max="1" width="20.44140625" style="3" customWidth="1"/>
    <col min="2" max="4" width="11.44140625" style="3"/>
    <col min="5" max="5" width="17.6640625" style="3" customWidth="1"/>
    <col min="6" max="6" width="11.44140625" style="3"/>
    <col min="7" max="7" width="7.109375" style="3" customWidth="1"/>
    <col min="8" max="8" width="7.5546875" style="3" customWidth="1"/>
    <col min="9" max="10" width="11.44140625" style="3"/>
    <col min="11" max="11" width="40.44140625" style="3" customWidth="1"/>
    <col min="12" max="16384" width="11.44140625" style="3"/>
  </cols>
  <sheetData>
    <row r="1" spans="1:14" ht="21.6" thickBot="1" x14ac:dyDescent="0.45">
      <c r="A1" s="12" t="s">
        <v>4</v>
      </c>
      <c r="B1" s="3" t="s">
        <v>62</v>
      </c>
      <c r="G1" s="18" t="s">
        <v>63</v>
      </c>
      <c r="H1" s="64"/>
      <c r="I1" s="64"/>
      <c r="J1" s="64"/>
      <c r="K1" s="64"/>
      <c r="L1" s="64"/>
      <c r="M1" s="65"/>
    </row>
    <row r="2" spans="1:14" x14ac:dyDescent="0.3">
      <c r="A2" s="10"/>
    </row>
    <row r="3" spans="1:14" ht="16.2" thickBot="1" x14ac:dyDescent="0.35">
      <c r="A3" s="56" t="s">
        <v>58</v>
      </c>
      <c r="B3" s="4"/>
      <c r="C3" s="4"/>
      <c r="D3" s="4"/>
      <c r="E3" s="4"/>
      <c r="F3" s="4"/>
      <c r="G3" s="4"/>
      <c r="H3" s="4"/>
      <c r="I3" s="4"/>
      <c r="J3" s="4"/>
      <c r="K3" s="1"/>
    </row>
    <row r="4" spans="1:14" x14ac:dyDescent="0.3">
      <c r="A4" s="32" t="s">
        <v>21</v>
      </c>
      <c r="B4" s="33" t="s">
        <v>22</v>
      </c>
      <c r="C4" s="34" t="s">
        <v>23</v>
      </c>
      <c r="D4" s="60" t="s">
        <v>24</v>
      </c>
      <c r="E4" s="60" t="s">
        <v>52</v>
      </c>
      <c r="F4" s="63" t="s">
        <v>53</v>
      </c>
      <c r="G4" s="4"/>
      <c r="H4" s="4"/>
      <c r="I4" s="4"/>
      <c r="J4" s="4"/>
      <c r="K4" s="35"/>
      <c r="L4" s="3" t="s">
        <v>19</v>
      </c>
    </row>
    <row r="5" spans="1:14" x14ac:dyDescent="0.3">
      <c r="A5" s="36">
        <v>1</v>
      </c>
      <c r="B5" s="37">
        <v>43984</v>
      </c>
      <c r="C5" s="38">
        <v>10</v>
      </c>
      <c r="D5" s="40">
        <f>B5+C5</f>
        <v>43994</v>
      </c>
      <c r="E5" s="13" t="s">
        <v>54</v>
      </c>
      <c r="F5" s="39" t="str">
        <f>UPPER(MID(E5,1,FIND(",",E5,1)-1))</f>
        <v>PEREA</v>
      </c>
      <c r="H5" s="35" t="s">
        <v>33</v>
      </c>
      <c r="I5" s="4"/>
      <c r="J5" s="4"/>
      <c r="K5" s="35"/>
      <c r="L5" s="13">
        <v>0.5</v>
      </c>
      <c r="M5" s="13"/>
      <c r="N5" s="3" t="s">
        <v>40</v>
      </c>
    </row>
    <row r="6" spans="1:14" x14ac:dyDescent="0.3">
      <c r="A6" s="36">
        <v>2</v>
      </c>
      <c r="B6" s="37">
        <v>43985</v>
      </c>
      <c r="C6" s="38">
        <v>6</v>
      </c>
      <c r="D6" s="40">
        <f t="shared" ref="D6:D8" si="0">B6+C6</f>
        <v>43991</v>
      </c>
      <c r="E6" s="13" t="s">
        <v>57</v>
      </c>
      <c r="F6" s="39" t="str">
        <f t="shared" ref="F6:F8" si="1">UPPER(MID(E6,1,FIND(",",E6,1)-1))</f>
        <v>GONZÁLEZ</v>
      </c>
      <c r="H6" s="4" t="s">
        <v>34</v>
      </c>
      <c r="I6" s="4"/>
      <c r="J6" s="4"/>
      <c r="K6" s="35"/>
      <c r="L6" s="13">
        <v>0.5</v>
      </c>
      <c r="M6" s="13"/>
      <c r="N6" s="3" t="s">
        <v>39</v>
      </c>
    </row>
    <row r="7" spans="1:14" x14ac:dyDescent="0.3">
      <c r="A7" s="36">
        <v>3</v>
      </c>
      <c r="B7" s="37">
        <v>43986</v>
      </c>
      <c r="C7" s="38">
        <v>7</v>
      </c>
      <c r="D7" s="40">
        <f t="shared" si="0"/>
        <v>43993</v>
      </c>
      <c r="E7" s="13" t="s">
        <v>55</v>
      </c>
      <c r="F7" s="39" t="str">
        <f t="shared" si="1"/>
        <v>ESPANGAROS</v>
      </c>
      <c r="H7" s="4" t="s">
        <v>31</v>
      </c>
      <c r="I7" s="4"/>
      <c r="J7" s="4"/>
      <c r="K7" s="35"/>
      <c r="L7" s="13"/>
      <c r="M7" s="13"/>
      <c r="N7" s="29" t="s">
        <v>38</v>
      </c>
    </row>
    <row r="8" spans="1:14" ht="16.2" thickBot="1" x14ac:dyDescent="0.35">
      <c r="A8" s="41">
        <v>4</v>
      </c>
      <c r="B8" s="37">
        <v>43987</v>
      </c>
      <c r="C8" s="42">
        <v>13</v>
      </c>
      <c r="D8" s="40">
        <f t="shared" si="0"/>
        <v>44000</v>
      </c>
      <c r="E8" s="61" t="s">
        <v>56</v>
      </c>
      <c r="F8" s="39" t="str">
        <f t="shared" si="1"/>
        <v>DIB</v>
      </c>
      <c r="H8" s="4" t="s">
        <v>32</v>
      </c>
      <c r="I8" s="4"/>
      <c r="J8" s="4"/>
      <c r="K8" s="35"/>
      <c r="L8" s="13">
        <v>0.5</v>
      </c>
      <c r="M8" s="13"/>
      <c r="N8" s="29" t="s">
        <v>37</v>
      </c>
    </row>
    <row r="9" spans="1:14" ht="16.2" thickBot="1" x14ac:dyDescent="0.35">
      <c r="A9" s="43" t="s">
        <v>25</v>
      </c>
      <c r="B9" s="44">
        <v>44014</v>
      </c>
      <c r="C9" s="35"/>
      <c r="D9" s="1"/>
      <c r="F9" s="4"/>
      <c r="H9" s="45" t="s">
        <v>26</v>
      </c>
      <c r="I9" s="4"/>
      <c r="J9" s="4"/>
      <c r="K9" s="35"/>
      <c r="L9" s="13">
        <v>0.3</v>
      </c>
      <c r="M9" s="13"/>
      <c r="N9" s="29" t="s">
        <v>36</v>
      </c>
    </row>
    <row r="10" spans="1:14" ht="16.2" thickBot="1" x14ac:dyDescent="0.35">
      <c r="A10" s="46" t="s">
        <v>27</v>
      </c>
      <c r="B10" s="47"/>
      <c r="C10" s="48"/>
      <c r="D10" s="49" t="str">
        <f>IF(D8&gt;B9,"RETRASO","")</f>
        <v/>
      </c>
      <c r="F10" s="4"/>
      <c r="H10" s="45" t="s">
        <v>28</v>
      </c>
      <c r="I10" s="4"/>
      <c r="J10" s="4"/>
      <c r="K10" s="35"/>
      <c r="L10" s="13">
        <v>0.2</v>
      </c>
      <c r="M10" s="13"/>
      <c r="N10" s="29" t="s">
        <v>35</v>
      </c>
    </row>
    <row r="11" spans="1:14" ht="16.2" thickBot="1" x14ac:dyDescent="0.35">
      <c r="A11" s="50" t="s">
        <v>29</v>
      </c>
      <c r="B11" s="51"/>
      <c r="C11" s="52"/>
      <c r="D11" s="49" t="str">
        <f>IF(D8&gt;B9,D8-B9,"")</f>
        <v/>
      </c>
      <c r="E11" s="31"/>
      <c r="F11" s="4"/>
      <c r="G11" s="4"/>
      <c r="H11" s="31" t="s">
        <v>66</v>
      </c>
      <c r="I11" s="4"/>
      <c r="J11" s="4"/>
      <c r="K11" s="35"/>
      <c r="L11" s="13">
        <v>1</v>
      </c>
      <c r="M11" s="13"/>
      <c r="N11" s="29" t="s">
        <v>59</v>
      </c>
    </row>
    <row r="12" spans="1:14" ht="16.2" thickBot="1" x14ac:dyDescent="0.35">
      <c r="A12" s="53" t="s">
        <v>30</v>
      </c>
      <c r="B12" s="54"/>
      <c r="C12" s="55"/>
      <c r="D12" s="49">
        <f>MAX(C5:C8)</f>
        <v>13</v>
      </c>
      <c r="E12" s="4"/>
      <c r="F12" s="4"/>
      <c r="G12" s="4"/>
      <c r="H12" s="4"/>
      <c r="I12" s="4"/>
      <c r="J12" s="4"/>
      <c r="K12" s="35"/>
    </row>
    <row r="14" spans="1:14" x14ac:dyDescent="0.3">
      <c r="A14" s="11" t="s">
        <v>60</v>
      </c>
      <c r="L14" s="3" t="s">
        <v>19</v>
      </c>
    </row>
    <row r="15" spans="1:14" x14ac:dyDescent="0.3">
      <c r="A15" s="3" t="s">
        <v>41</v>
      </c>
      <c r="E15" s="57" t="s">
        <v>46</v>
      </c>
      <c r="H15" s="3" t="s">
        <v>42</v>
      </c>
      <c r="L15" s="13">
        <v>1</v>
      </c>
      <c r="M15" s="13"/>
      <c r="N15" s="3" t="s">
        <v>50</v>
      </c>
    </row>
    <row r="16" spans="1:14" x14ac:dyDescent="0.3">
      <c r="L16" s="13">
        <v>0.5</v>
      </c>
      <c r="M16" s="13"/>
      <c r="N16" s="3" t="s">
        <v>51</v>
      </c>
    </row>
    <row r="17" spans="1:13" x14ac:dyDescent="0.3">
      <c r="A17" s="3" t="s">
        <v>43</v>
      </c>
      <c r="L17" s="13">
        <v>0.5</v>
      </c>
      <c r="M17" s="13"/>
    </row>
    <row r="18" spans="1:13" ht="16.2" thickBot="1" x14ac:dyDescent="0.35"/>
    <row r="19" spans="1:13" ht="16.2" thickBot="1" x14ac:dyDescent="0.35">
      <c r="A19" s="49">
        <v>-5</v>
      </c>
      <c r="B19" s="3" t="s">
        <v>44</v>
      </c>
      <c r="I19" s="58" t="s">
        <v>0</v>
      </c>
      <c r="J19" s="58" t="s">
        <v>47</v>
      </c>
    </row>
    <row r="20" spans="1:13" ht="16.2" thickBot="1" x14ac:dyDescent="0.35">
      <c r="A20" s="49">
        <v>0.5</v>
      </c>
      <c r="B20" s="3" t="s">
        <v>45</v>
      </c>
      <c r="I20" s="115">
        <f>A19</f>
        <v>-5</v>
      </c>
      <c r="J20" s="59">
        <f>$A$21*EXP(I20)+$A$22</f>
        <v>-1.9831551325022863</v>
      </c>
    </row>
    <row r="21" spans="1:13" ht="16.2" thickBot="1" x14ac:dyDescent="0.35">
      <c r="A21" s="49">
        <v>2.5</v>
      </c>
      <c r="B21" s="3" t="s">
        <v>49</v>
      </c>
      <c r="I21" s="115">
        <f>I20+$A$20</f>
        <v>-4.5</v>
      </c>
      <c r="J21" s="59">
        <f t="shared" ref="J21:J25" si="2">$A$21*EXP(I21)+$A$22</f>
        <v>-1.9722275086543943</v>
      </c>
    </row>
    <row r="22" spans="1:13" x14ac:dyDescent="0.3">
      <c r="A22" s="49">
        <v>-2</v>
      </c>
      <c r="B22" s="3" t="s">
        <v>49</v>
      </c>
      <c r="I22" s="115">
        <f t="shared" ref="I22:I25" si="3">I21+$A$20</f>
        <v>-4</v>
      </c>
      <c r="J22" s="59">
        <f t="shared" si="2"/>
        <v>-1.9542109027781644</v>
      </c>
    </row>
    <row r="23" spans="1:13" x14ac:dyDescent="0.3">
      <c r="I23" s="115">
        <f t="shared" si="3"/>
        <v>-3.5</v>
      </c>
      <c r="J23" s="59">
        <f t="shared" si="2"/>
        <v>-1.9245065414442037</v>
      </c>
    </row>
    <row r="24" spans="1:13" x14ac:dyDescent="0.3">
      <c r="I24" s="115">
        <f t="shared" si="3"/>
        <v>-3</v>
      </c>
      <c r="J24" s="59">
        <f t="shared" si="2"/>
        <v>-1.8755323290803401</v>
      </c>
    </row>
    <row r="25" spans="1:13" x14ac:dyDescent="0.3">
      <c r="A25" s="114" t="s">
        <v>219</v>
      </c>
      <c r="B25" s="114"/>
      <c r="I25" s="115">
        <f t="shared" si="3"/>
        <v>-2.5</v>
      </c>
      <c r="J25" s="59">
        <f t="shared" si="2"/>
        <v>-1.794787503440253</v>
      </c>
    </row>
    <row r="26" spans="1:13" x14ac:dyDescent="0.3">
      <c r="A26" s="11" t="s">
        <v>136</v>
      </c>
      <c r="I26" s="3" t="s">
        <v>48</v>
      </c>
      <c r="J26" s="3" t="s">
        <v>48</v>
      </c>
    </row>
    <row r="27" spans="1:13" x14ac:dyDescent="0.3">
      <c r="A27" s="3" t="s">
        <v>230</v>
      </c>
    </row>
    <row r="28" spans="1:13" x14ac:dyDescent="0.3">
      <c r="A28" s="3" t="s">
        <v>231</v>
      </c>
    </row>
    <row r="29" spans="1:13" x14ac:dyDescent="0.3">
      <c r="A29" s="3" t="s">
        <v>232</v>
      </c>
    </row>
    <row r="30" spans="1:13" x14ac:dyDescent="0.3">
      <c r="A30" s="3" t="s">
        <v>233</v>
      </c>
    </row>
    <row r="32" spans="1:13" x14ac:dyDescent="0.3">
      <c r="A32" s="11" t="s">
        <v>183</v>
      </c>
    </row>
    <row r="33" spans="1:1" x14ac:dyDescent="0.3">
      <c r="A33" s="3" t="s">
        <v>234</v>
      </c>
    </row>
    <row r="34" spans="1:1" x14ac:dyDescent="0.3">
      <c r="A34" s="3" t="s">
        <v>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BD25-5DE6-4492-95C2-F368F031072A}">
  <dimension ref="A1:M127"/>
  <sheetViews>
    <sheetView tabSelected="1" workbookViewId="0">
      <selection activeCell="D120" sqref="D120"/>
    </sheetView>
  </sheetViews>
  <sheetFormatPr baseColWidth="10" defaultColWidth="11.44140625" defaultRowHeight="15.6" x14ac:dyDescent="0.3"/>
  <cols>
    <col min="1" max="1" width="20.44140625" style="3" customWidth="1"/>
    <col min="2" max="4" width="11.44140625" style="3"/>
    <col min="5" max="5" width="9.109375" style="3" customWidth="1"/>
    <col min="6" max="6" width="11.44140625" style="3"/>
    <col min="7" max="7" width="7.109375" style="3" customWidth="1"/>
    <col min="8" max="8" width="68.33203125" style="3" customWidth="1"/>
    <col min="9" max="10" width="11.44140625" style="3"/>
    <col min="11" max="11" width="37.109375" style="3" customWidth="1"/>
    <col min="12" max="16384" width="11.44140625" style="3"/>
  </cols>
  <sheetData>
    <row r="1" spans="1:13" ht="21.6" thickBot="1" x14ac:dyDescent="0.45">
      <c r="A1" s="12" t="s">
        <v>64</v>
      </c>
      <c r="B1" s="3" t="s">
        <v>65</v>
      </c>
      <c r="G1" s="18" t="s">
        <v>134</v>
      </c>
      <c r="H1" s="64"/>
      <c r="I1" s="64"/>
      <c r="J1" s="64"/>
      <c r="K1" s="64"/>
      <c r="L1" s="64"/>
      <c r="M1" s="65"/>
    </row>
    <row r="2" spans="1:13" x14ac:dyDescent="0.3">
      <c r="A2" s="10"/>
    </row>
    <row r="4" spans="1:13" x14ac:dyDescent="0.3">
      <c r="A4" s="11" t="s">
        <v>116</v>
      </c>
      <c r="I4" s="13" t="s">
        <v>19</v>
      </c>
      <c r="J4" s="13"/>
    </row>
    <row r="5" spans="1:13" x14ac:dyDescent="0.3">
      <c r="A5" s="3" t="s">
        <v>108</v>
      </c>
      <c r="I5" s="13">
        <v>0.5</v>
      </c>
      <c r="J5" s="13"/>
      <c r="K5" s="3" t="s">
        <v>109</v>
      </c>
    </row>
    <row r="6" spans="1:13" x14ac:dyDescent="0.3">
      <c r="I6" s="13">
        <v>0.5</v>
      </c>
      <c r="J6" s="13"/>
      <c r="K6" s="3" t="s">
        <v>110</v>
      </c>
    </row>
    <row r="7" spans="1:13" x14ac:dyDescent="0.3">
      <c r="A7" s="57" t="s">
        <v>46</v>
      </c>
      <c r="I7" s="13">
        <v>0.5</v>
      </c>
      <c r="J7" s="13"/>
      <c r="K7" s="3" t="s">
        <v>111</v>
      </c>
    </row>
    <row r="8" spans="1:13" x14ac:dyDescent="0.3">
      <c r="I8" s="13"/>
      <c r="J8" s="13"/>
    </row>
    <row r="9" spans="1:13" x14ac:dyDescent="0.3">
      <c r="A9" s="3" t="s">
        <v>71</v>
      </c>
      <c r="I9" s="13">
        <v>0.5</v>
      </c>
      <c r="J9" s="13"/>
      <c r="K9" s="3" t="s">
        <v>112</v>
      </c>
    </row>
    <row r="10" spans="1:13" x14ac:dyDescent="0.3">
      <c r="I10" s="13"/>
      <c r="J10" s="13"/>
    </row>
    <row r="11" spans="1:13" x14ac:dyDescent="0.3">
      <c r="A11" s="3" t="s">
        <v>114</v>
      </c>
      <c r="I11" s="13">
        <v>0.5</v>
      </c>
      <c r="J11" s="13"/>
      <c r="K11" s="3" t="s">
        <v>115</v>
      </c>
    </row>
    <row r="12" spans="1:13" x14ac:dyDescent="0.3">
      <c r="I12" s="13"/>
      <c r="J12" s="13"/>
    </row>
    <row r="15" spans="1:13" x14ac:dyDescent="0.3">
      <c r="A15" s="11" t="s">
        <v>117</v>
      </c>
    </row>
    <row r="16" spans="1:13" x14ac:dyDescent="0.3">
      <c r="A16"/>
      <c r="B16"/>
      <c r="C16"/>
      <c r="D16"/>
      <c r="E16"/>
      <c r="F16"/>
      <c r="G16"/>
      <c r="H16"/>
      <c r="I16" s="105" t="s">
        <v>118</v>
      </c>
      <c r="K16"/>
    </row>
    <row r="17" spans="1:11" x14ac:dyDescent="0.3">
      <c r="A17" s="89" t="s">
        <v>119</v>
      </c>
      <c r="B17"/>
      <c r="C17"/>
      <c r="D17"/>
      <c r="E17"/>
      <c r="F17"/>
      <c r="G17"/>
      <c r="H17"/>
      <c r="I17" s="90">
        <v>0.5</v>
      </c>
      <c r="J17" s="91"/>
      <c r="K17"/>
    </row>
    <row r="18" spans="1:11" x14ac:dyDescent="0.3">
      <c r="A18"/>
      <c r="B18"/>
      <c r="C18"/>
      <c r="D18"/>
      <c r="E18"/>
      <c r="F18"/>
      <c r="G18"/>
      <c r="H18"/>
      <c r="I18" s="90"/>
      <c r="J18" s="91"/>
      <c r="K18"/>
    </row>
    <row r="19" spans="1:11" x14ac:dyDescent="0.3">
      <c r="A19" s="1" t="s">
        <v>120</v>
      </c>
      <c r="B19"/>
      <c r="C19"/>
      <c r="D19"/>
      <c r="E19"/>
      <c r="F19"/>
      <c r="G19"/>
      <c r="H19"/>
      <c r="I19" s="90">
        <v>0.5</v>
      </c>
      <c r="J19" s="91"/>
      <c r="K19"/>
    </row>
    <row r="20" spans="1:11" x14ac:dyDescent="0.3">
      <c r="A20"/>
      <c r="B20"/>
      <c r="C20"/>
      <c r="D20"/>
      <c r="E20"/>
      <c r="F20"/>
      <c r="G20"/>
      <c r="H20"/>
      <c r="I20" s="90"/>
      <c r="J20" s="91"/>
      <c r="K20"/>
    </row>
    <row r="21" spans="1:11" x14ac:dyDescent="0.3">
      <c r="A21" t="s">
        <v>122</v>
      </c>
      <c r="B21"/>
      <c r="C21"/>
      <c r="D21"/>
      <c r="E21"/>
      <c r="F21"/>
      <c r="G21"/>
      <c r="H21"/>
      <c r="I21" s="90">
        <v>0.5</v>
      </c>
      <c r="J21" s="91"/>
      <c r="K21"/>
    </row>
    <row r="22" spans="1:11" x14ac:dyDescent="0.3">
      <c r="A22"/>
      <c r="B22"/>
      <c r="C22"/>
      <c r="D22"/>
      <c r="E22"/>
      <c r="F22"/>
      <c r="G22"/>
      <c r="H22"/>
      <c r="I22" s="90"/>
      <c r="J22" s="91"/>
      <c r="K22"/>
    </row>
    <row r="23" spans="1:11" x14ac:dyDescent="0.3">
      <c r="A23" s="92" t="s">
        <v>123</v>
      </c>
      <c r="B23"/>
      <c r="C23"/>
      <c r="D23"/>
      <c r="E23"/>
      <c r="F23"/>
      <c r="G23"/>
      <c r="H23"/>
      <c r="I23" s="90">
        <v>1</v>
      </c>
      <c r="J23" s="91"/>
      <c r="K23"/>
    </row>
    <row r="24" spans="1:11" ht="16.2" thickBot="1" x14ac:dyDescent="0.35">
      <c r="A24"/>
      <c r="B24"/>
      <c r="C24"/>
      <c r="D24"/>
      <c r="E24"/>
      <c r="F24"/>
      <c r="G24"/>
      <c r="H24"/>
      <c r="I24" s="30"/>
      <c r="J24" s="93">
        <f>SUM(J17:J23)</f>
        <v>0</v>
      </c>
      <c r="K24" s="88"/>
    </row>
    <row r="25" spans="1:11" ht="16.2" thickBot="1" x14ac:dyDescent="0.35">
      <c r="A25" s="94" t="s">
        <v>121</v>
      </c>
      <c r="B25" s="95"/>
      <c r="C25" s="95"/>
      <c r="D25" s="95"/>
      <c r="E25" s="96"/>
      <c r="F25" s="95"/>
      <c r="G25" s="96"/>
      <c r="H25"/>
      <c r="I25" s="30"/>
      <c r="J25"/>
      <c r="K25"/>
    </row>
    <row r="27" spans="1:11" x14ac:dyDescent="0.3">
      <c r="A27" s="11" t="s">
        <v>136</v>
      </c>
    </row>
    <row r="28" spans="1:11" x14ac:dyDescent="0.3">
      <c r="A28" s="3" t="s">
        <v>137</v>
      </c>
    </row>
    <row r="29" spans="1:11" x14ac:dyDescent="0.3">
      <c r="A29" s="3" t="s">
        <v>138</v>
      </c>
    </row>
    <row r="30" spans="1:11" x14ac:dyDescent="0.3">
      <c r="A30" s="3" t="s">
        <v>139</v>
      </c>
    </row>
    <row r="31" spans="1:11" x14ac:dyDescent="0.3">
      <c r="A31" s="3" t="s">
        <v>140</v>
      </c>
    </row>
    <row r="32" spans="1:11" x14ac:dyDescent="0.3">
      <c r="A32" s="3" t="s">
        <v>141</v>
      </c>
    </row>
    <row r="33" spans="1:1" x14ac:dyDescent="0.3">
      <c r="A33" s="3" t="s">
        <v>142</v>
      </c>
    </row>
    <row r="34" spans="1:1" x14ac:dyDescent="0.3">
      <c r="A34" s="3" t="s">
        <v>143</v>
      </c>
    </row>
    <row r="35" spans="1:1" x14ac:dyDescent="0.3">
      <c r="A35" s="3" t="s">
        <v>144</v>
      </c>
    </row>
    <row r="36" spans="1:1" x14ac:dyDescent="0.3">
      <c r="A36" s="3" t="s">
        <v>145</v>
      </c>
    </row>
    <row r="37" spans="1:1" x14ac:dyDescent="0.3">
      <c r="A37" s="3" t="s">
        <v>146</v>
      </c>
    </row>
    <row r="38" spans="1:1" x14ac:dyDescent="0.3">
      <c r="A38" s="3" t="s">
        <v>147</v>
      </c>
    </row>
    <row r="39" spans="1:1" x14ac:dyDescent="0.3">
      <c r="A39" s="3" t="s">
        <v>148</v>
      </c>
    </row>
    <row r="40" spans="1:1" x14ac:dyDescent="0.3">
      <c r="A40" s="3" t="s">
        <v>149</v>
      </c>
    </row>
    <row r="41" spans="1:1" x14ac:dyDescent="0.3">
      <c r="A41" s="3" t="s">
        <v>150</v>
      </c>
    </row>
    <row r="42" spans="1:1" x14ac:dyDescent="0.3">
      <c r="A42" s="3" t="s">
        <v>151</v>
      </c>
    </row>
    <row r="43" spans="1:1" x14ac:dyDescent="0.3">
      <c r="A43" s="3" t="s">
        <v>152</v>
      </c>
    </row>
    <row r="44" spans="1:1" x14ac:dyDescent="0.3">
      <c r="A44" s="3" t="s">
        <v>143</v>
      </c>
    </row>
    <row r="45" spans="1:1" x14ac:dyDescent="0.3">
      <c r="A45" s="3" t="s">
        <v>153</v>
      </c>
    </row>
    <row r="46" spans="1:1" x14ac:dyDescent="0.3">
      <c r="A46" s="3" t="s">
        <v>145</v>
      </c>
    </row>
    <row r="47" spans="1:1" x14ac:dyDescent="0.3">
      <c r="A47" s="3" t="s">
        <v>154</v>
      </c>
    </row>
    <row r="48" spans="1:1" x14ac:dyDescent="0.3">
      <c r="A48" s="3" t="s">
        <v>147</v>
      </c>
    </row>
    <row r="49" spans="1:1" x14ac:dyDescent="0.3">
      <c r="A49" s="3" t="s">
        <v>155</v>
      </c>
    </row>
    <row r="50" spans="1:1" x14ac:dyDescent="0.3">
      <c r="A50" s="3" t="s">
        <v>149</v>
      </c>
    </row>
    <row r="51" spans="1:1" x14ac:dyDescent="0.3">
      <c r="A51" s="3" t="s">
        <v>156</v>
      </c>
    </row>
    <row r="52" spans="1:1" x14ac:dyDescent="0.3">
      <c r="A52" s="3" t="s">
        <v>157</v>
      </c>
    </row>
    <row r="53" spans="1:1" x14ac:dyDescent="0.3">
      <c r="A53" s="3" t="s">
        <v>158</v>
      </c>
    </row>
    <row r="54" spans="1:1" x14ac:dyDescent="0.3">
      <c r="A54" s="3" t="s">
        <v>159</v>
      </c>
    </row>
    <row r="55" spans="1:1" x14ac:dyDescent="0.3">
      <c r="A55" s="3" t="s">
        <v>160</v>
      </c>
    </row>
    <row r="56" spans="1:1" x14ac:dyDescent="0.3">
      <c r="A56" s="3" t="s">
        <v>161</v>
      </c>
    </row>
    <row r="57" spans="1:1" x14ac:dyDescent="0.3">
      <c r="A57" s="3" t="s">
        <v>162</v>
      </c>
    </row>
    <row r="58" spans="1:1" x14ac:dyDescent="0.3">
      <c r="A58" s="3" t="s">
        <v>163</v>
      </c>
    </row>
    <row r="59" spans="1:1" x14ac:dyDescent="0.3">
      <c r="A59" s="3" t="s">
        <v>164</v>
      </c>
    </row>
    <row r="60" spans="1:1" x14ac:dyDescent="0.3">
      <c r="A60" s="3" t="s">
        <v>165</v>
      </c>
    </row>
    <row r="61" spans="1:1" x14ac:dyDescent="0.3">
      <c r="A61" s="3" t="s">
        <v>166</v>
      </c>
    </row>
    <row r="62" spans="1:1" x14ac:dyDescent="0.3">
      <c r="A62" s="3" t="s">
        <v>167</v>
      </c>
    </row>
    <row r="63" spans="1:1" x14ac:dyDescent="0.3">
      <c r="A63" s="3" t="s">
        <v>168</v>
      </c>
    </row>
    <row r="64" spans="1:1" x14ac:dyDescent="0.3">
      <c r="A64" s="3" t="s">
        <v>169</v>
      </c>
    </row>
    <row r="65" spans="1:1" x14ac:dyDescent="0.3">
      <c r="A65" s="3" t="s">
        <v>170</v>
      </c>
    </row>
    <row r="66" spans="1:1" x14ac:dyDescent="0.3">
      <c r="A66" s="3" t="s">
        <v>171</v>
      </c>
    </row>
    <row r="67" spans="1:1" x14ac:dyDescent="0.3">
      <c r="A67" s="3" t="s">
        <v>172</v>
      </c>
    </row>
    <row r="68" spans="1:1" x14ac:dyDescent="0.3">
      <c r="A68" s="3" t="s">
        <v>173</v>
      </c>
    </row>
    <row r="69" spans="1:1" x14ac:dyDescent="0.3">
      <c r="A69" s="3" t="s">
        <v>174</v>
      </c>
    </row>
    <row r="70" spans="1:1" x14ac:dyDescent="0.3">
      <c r="A70" s="3" t="s">
        <v>175</v>
      </c>
    </row>
    <row r="71" spans="1:1" x14ac:dyDescent="0.3">
      <c r="A71" s="3" t="s">
        <v>176</v>
      </c>
    </row>
    <row r="72" spans="1:1" x14ac:dyDescent="0.3">
      <c r="A72" s="3" t="s">
        <v>177</v>
      </c>
    </row>
    <row r="73" spans="1:1" x14ac:dyDescent="0.3">
      <c r="A73" s="3" t="s">
        <v>178</v>
      </c>
    </row>
    <row r="74" spans="1:1" x14ac:dyDescent="0.3">
      <c r="A74" s="3" t="s">
        <v>179</v>
      </c>
    </row>
    <row r="75" spans="1:1" x14ac:dyDescent="0.3">
      <c r="A75" s="3" t="s">
        <v>180</v>
      </c>
    </row>
    <row r="76" spans="1:1" x14ac:dyDescent="0.3">
      <c r="A76" s="3" t="s">
        <v>181</v>
      </c>
    </row>
    <row r="77" spans="1:1" x14ac:dyDescent="0.3">
      <c r="A77" s="3" t="s">
        <v>182</v>
      </c>
    </row>
    <row r="79" spans="1:1" x14ac:dyDescent="0.3">
      <c r="A79" s="11" t="s">
        <v>183</v>
      </c>
    </row>
    <row r="80" spans="1:1" x14ac:dyDescent="0.3">
      <c r="A80" s="3" t="s">
        <v>184</v>
      </c>
    </row>
    <row r="81" spans="1:1" x14ac:dyDescent="0.3">
      <c r="A81" s="3" t="s">
        <v>185</v>
      </c>
    </row>
    <row r="82" spans="1:1" x14ac:dyDescent="0.3">
      <c r="A82" s="3">
        <v>2</v>
      </c>
    </row>
    <row r="83" spans="1:1" x14ac:dyDescent="0.3">
      <c r="A83" s="3">
        <v>3</v>
      </c>
    </row>
    <row r="84" spans="1:1" x14ac:dyDescent="0.3">
      <c r="A84" s="3" t="s">
        <v>186</v>
      </c>
    </row>
    <row r="85" spans="1:1" x14ac:dyDescent="0.3">
      <c r="A85" s="3" t="s">
        <v>187</v>
      </c>
    </row>
    <row r="86" spans="1:1" x14ac:dyDescent="0.3">
      <c r="A86" s="3">
        <v>-2</v>
      </c>
    </row>
    <row r="87" spans="1:1" x14ac:dyDescent="0.3">
      <c r="A87" s="3">
        <v>4</v>
      </c>
    </row>
    <row r="88" spans="1:1" x14ac:dyDescent="0.3">
      <c r="A88" s="3" t="s">
        <v>188</v>
      </c>
    </row>
    <row r="89" spans="1:1" x14ac:dyDescent="0.3">
      <c r="A89" s="3" t="s">
        <v>189</v>
      </c>
    </row>
    <row r="90" spans="1:1" x14ac:dyDescent="0.3">
      <c r="A90" s="3" t="s">
        <v>190</v>
      </c>
    </row>
    <row r="91" spans="1:1" x14ac:dyDescent="0.3">
      <c r="A91" s="3" t="s">
        <v>191</v>
      </c>
    </row>
    <row r="92" spans="1:1" x14ac:dyDescent="0.3">
      <c r="A92" s="3" t="s">
        <v>192</v>
      </c>
    </row>
    <row r="93" spans="1:1" x14ac:dyDescent="0.3">
      <c r="A93" s="3" t="s">
        <v>193</v>
      </c>
    </row>
    <row r="94" spans="1:1" x14ac:dyDescent="0.3">
      <c r="A94" s="3">
        <v>8</v>
      </c>
    </row>
    <row r="95" spans="1:1" x14ac:dyDescent="0.3">
      <c r="A95" s="3">
        <v>-8</v>
      </c>
    </row>
    <row r="96" spans="1:1" x14ac:dyDescent="0.3">
      <c r="A96" s="3" t="s">
        <v>194</v>
      </c>
    </row>
    <row r="97" spans="1:1" x14ac:dyDescent="0.3">
      <c r="A97" s="3" t="s">
        <v>195</v>
      </c>
    </row>
    <row r="98" spans="1:1" x14ac:dyDescent="0.3">
      <c r="A98" s="3">
        <v>6</v>
      </c>
    </row>
    <row r="99" spans="1:1" x14ac:dyDescent="0.3">
      <c r="A99" s="3">
        <v>-6</v>
      </c>
    </row>
    <row r="100" spans="1:1" x14ac:dyDescent="0.3">
      <c r="A100" s="3" t="s">
        <v>196</v>
      </c>
    </row>
    <row r="101" spans="1:1" x14ac:dyDescent="0.3">
      <c r="A101" s="3" t="s">
        <v>142</v>
      </c>
    </row>
    <row r="102" spans="1:1" x14ac:dyDescent="0.3">
      <c r="A102" s="3" t="s">
        <v>143</v>
      </c>
    </row>
    <row r="103" spans="1:1" x14ac:dyDescent="0.3">
      <c r="A103" s="3" t="s">
        <v>148</v>
      </c>
    </row>
    <row r="104" spans="1:1" x14ac:dyDescent="0.3">
      <c r="A104" s="3" t="s">
        <v>197</v>
      </c>
    </row>
    <row r="105" spans="1:1" x14ac:dyDescent="0.3">
      <c r="A105" s="3" t="s">
        <v>150</v>
      </c>
    </row>
    <row r="106" spans="1:1" x14ac:dyDescent="0.3">
      <c r="A106" s="3" t="s">
        <v>198</v>
      </c>
    </row>
    <row r="107" spans="1:1" x14ac:dyDescent="0.3">
      <c r="A107" s="3" t="s">
        <v>199</v>
      </c>
    </row>
    <row r="108" spans="1:1" x14ac:dyDescent="0.3">
      <c r="A108" s="3" t="s">
        <v>200</v>
      </c>
    </row>
    <row r="109" spans="1:1" x14ac:dyDescent="0.3">
      <c r="A109" s="3" t="s">
        <v>201</v>
      </c>
    </row>
    <row r="110" spans="1:1" x14ac:dyDescent="0.3">
      <c r="A110" s="3" t="s">
        <v>202</v>
      </c>
    </row>
    <row r="111" spans="1:1" x14ac:dyDescent="0.3">
      <c r="A111" s="3" t="s">
        <v>203</v>
      </c>
    </row>
    <row r="112" spans="1:1" x14ac:dyDescent="0.3">
      <c r="A112" s="3" t="s">
        <v>204</v>
      </c>
    </row>
    <row r="113" spans="1:1" x14ac:dyDescent="0.3">
      <c r="A113" s="3" t="s">
        <v>158</v>
      </c>
    </row>
    <row r="114" spans="1:1" x14ac:dyDescent="0.3">
      <c r="A114" s="3" t="s">
        <v>205</v>
      </c>
    </row>
    <row r="115" spans="1:1" x14ac:dyDescent="0.3">
      <c r="A115" s="3" t="s">
        <v>206</v>
      </c>
    </row>
    <row r="116" spans="1:1" x14ac:dyDescent="0.3">
      <c r="A116" s="3" t="s">
        <v>207</v>
      </c>
    </row>
    <row r="117" spans="1:1" x14ac:dyDescent="0.3">
      <c r="A117" s="3" t="s">
        <v>208</v>
      </c>
    </row>
    <row r="118" spans="1:1" x14ac:dyDescent="0.3">
      <c r="A118" s="3" t="s">
        <v>209</v>
      </c>
    </row>
    <row r="119" spans="1:1" x14ac:dyDescent="0.3">
      <c r="A119" s="3" t="s">
        <v>210</v>
      </c>
    </row>
    <row r="120" spans="1:1" x14ac:dyDescent="0.3">
      <c r="A120" s="3" t="s">
        <v>211</v>
      </c>
    </row>
    <row r="121" spans="1:1" x14ac:dyDescent="0.3">
      <c r="A121" s="3" t="s">
        <v>212</v>
      </c>
    </row>
    <row r="122" spans="1:1" x14ac:dyDescent="0.3">
      <c r="A122" s="3" t="s">
        <v>213</v>
      </c>
    </row>
    <row r="123" spans="1:1" x14ac:dyDescent="0.3">
      <c r="A123" s="3" t="s">
        <v>214</v>
      </c>
    </row>
    <row r="124" spans="1:1" x14ac:dyDescent="0.3">
      <c r="A124" s="3" t="s">
        <v>179</v>
      </c>
    </row>
    <row r="125" spans="1:1" x14ac:dyDescent="0.3">
      <c r="A125" s="3" t="s">
        <v>215</v>
      </c>
    </row>
    <row r="126" spans="1:1" x14ac:dyDescent="0.3">
      <c r="A126" s="3" t="s">
        <v>216</v>
      </c>
    </row>
    <row r="127" spans="1:1" x14ac:dyDescent="0.3">
      <c r="A127" s="3" t="s">
        <v>217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3ECD-E9B7-4082-A994-C6D48FF86678}">
  <dimension ref="A1:M58"/>
  <sheetViews>
    <sheetView workbookViewId="0">
      <selection activeCell="D9" sqref="D9"/>
    </sheetView>
  </sheetViews>
  <sheetFormatPr baseColWidth="10" defaultColWidth="11.44140625" defaultRowHeight="15.6" x14ac:dyDescent="0.3"/>
  <cols>
    <col min="1" max="1" width="20.44140625" style="3" customWidth="1"/>
    <col min="2" max="4" width="11.44140625" style="3"/>
    <col min="5" max="5" width="9.109375" style="3" customWidth="1"/>
    <col min="6" max="6" width="11.44140625" style="3"/>
    <col min="7" max="7" width="7.109375" style="3" customWidth="1"/>
    <col min="8" max="8" width="7.5546875" style="3" customWidth="1"/>
    <col min="9" max="10" width="11.44140625" style="3"/>
    <col min="11" max="11" width="37.109375" style="3" customWidth="1"/>
    <col min="12" max="16384" width="11.44140625" style="3"/>
  </cols>
  <sheetData>
    <row r="1" spans="1:13" ht="21.6" thickBot="1" x14ac:dyDescent="0.45">
      <c r="A1" s="12" t="s">
        <v>127</v>
      </c>
      <c r="B1" s="3" t="s">
        <v>65</v>
      </c>
      <c r="G1" s="18" t="s">
        <v>63</v>
      </c>
      <c r="H1" s="64"/>
      <c r="I1" s="64"/>
      <c r="J1" s="64"/>
      <c r="K1" s="64"/>
      <c r="L1" s="64"/>
      <c r="M1" s="65"/>
    </row>
    <row r="2" spans="1:13" x14ac:dyDescent="0.3">
      <c r="A2" s="10"/>
      <c r="L2" s="11" t="s">
        <v>136</v>
      </c>
    </row>
    <row r="4" spans="1:13" x14ac:dyDescent="0.3">
      <c r="A4" s="11" t="s">
        <v>73</v>
      </c>
      <c r="B4" s="11" t="s">
        <v>130</v>
      </c>
      <c r="L4" s="107">
        <v>3.7086820872478419</v>
      </c>
      <c r="M4" s="108">
        <f>'EJERCICIO 2'!$A$21*EXP(L4)+'EJERCICIO 2'!$A$22</f>
        <v>100.00000059544804</v>
      </c>
    </row>
    <row r="5" spans="1:13" x14ac:dyDescent="0.3">
      <c r="A5" s="11"/>
      <c r="I5" s="3" t="s">
        <v>19</v>
      </c>
    </row>
    <row r="6" spans="1:13" x14ac:dyDescent="0.3">
      <c r="A6" s="3" t="s">
        <v>107</v>
      </c>
      <c r="E6" s="3" t="s">
        <v>106</v>
      </c>
      <c r="I6" s="13">
        <v>1</v>
      </c>
      <c r="J6" s="13"/>
      <c r="K6" s="101"/>
      <c r="L6" s="3">
        <v>2</v>
      </c>
      <c r="M6" s="3">
        <v>100</v>
      </c>
    </row>
    <row r="7" spans="1:13" x14ac:dyDescent="0.3">
      <c r="A7" s="101"/>
      <c r="I7" s="13"/>
      <c r="J7" s="13"/>
      <c r="K7" s="101"/>
      <c r="L7" s="3">
        <v>6</v>
      </c>
      <c r="M7" s="3">
        <v>100</v>
      </c>
    </row>
    <row r="8" spans="1:13" x14ac:dyDescent="0.3">
      <c r="A8" s="3" t="s">
        <v>71</v>
      </c>
      <c r="I8" s="13">
        <v>0.5</v>
      </c>
      <c r="J8" s="13"/>
    </row>
    <row r="9" spans="1:13" x14ac:dyDescent="0.3">
      <c r="I9" s="13"/>
      <c r="J9" s="13"/>
    </row>
    <row r="10" spans="1:13" x14ac:dyDescent="0.3">
      <c r="A10" s="104" t="s">
        <v>135</v>
      </c>
      <c r="I10" s="13">
        <v>1</v>
      </c>
      <c r="J10" s="13"/>
      <c r="K10" s="101"/>
    </row>
    <row r="11" spans="1:13" x14ac:dyDescent="0.3">
      <c r="A11" s="3" t="s">
        <v>113</v>
      </c>
      <c r="I11" s="13"/>
      <c r="J11" s="13"/>
      <c r="K11" s="101"/>
    </row>
    <row r="12" spans="1:13" x14ac:dyDescent="0.3">
      <c r="I12" s="13"/>
      <c r="J12" s="13"/>
      <c r="K12" s="101"/>
      <c r="L12" s="106" t="s">
        <v>0</v>
      </c>
      <c r="M12" s="106" t="s">
        <v>47</v>
      </c>
    </row>
    <row r="13" spans="1:13" x14ac:dyDescent="0.3">
      <c r="A13" s="3" t="s">
        <v>72</v>
      </c>
      <c r="I13" s="13">
        <v>1</v>
      </c>
      <c r="J13" s="13"/>
      <c r="L13" s="106">
        <f>'EJERCICIO 2'!A19</f>
        <v>-5</v>
      </c>
      <c r="M13" s="106">
        <f>'EJERCICIO 2'!$A$21*EXP('EJERCICIO 4'!L13)+'EJERCICIO 2'!$A$22</f>
        <v>-1.9831551325022863</v>
      </c>
    </row>
    <row r="14" spans="1:13" x14ac:dyDescent="0.3">
      <c r="I14" s="13"/>
      <c r="J14" s="13"/>
      <c r="L14" s="106">
        <f>L13+'EJERCICIO 2'!$A$20</f>
        <v>-4.5</v>
      </c>
      <c r="M14" s="106">
        <f>'EJERCICIO 2'!$A$21*EXP('EJERCICIO 4'!L14)+'EJERCICIO 2'!$A$22</f>
        <v>-1.9722275086543943</v>
      </c>
    </row>
    <row r="15" spans="1:13" x14ac:dyDescent="0.3">
      <c r="L15" s="106">
        <f>L14+'EJERCICIO 2'!$A$20</f>
        <v>-4</v>
      </c>
      <c r="M15" s="106">
        <f>'EJERCICIO 2'!$A$21*EXP('EJERCICIO 4'!L15)+'EJERCICIO 2'!$A$22</f>
        <v>-1.9542109027781644</v>
      </c>
    </row>
    <row r="16" spans="1:13" x14ac:dyDescent="0.3">
      <c r="L16" s="106">
        <f>L15+'EJERCICIO 2'!$A$20</f>
        <v>-3.5</v>
      </c>
      <c r="M16" s="106">
        <f>'EJERCICIO 2'!$A$21*EXP('EJERCICIO 4'!L16)+'EJERCICIO 2'!$A$22</f>
        <v>-1.9245065414442037</v>
      </c>
    </row>
    <row r="17" spans="1:13" x14ac:dyDescent="0.3">
      <c r="A17" s="11" t="s">
        <v>124</v>
      </c>
      <c r="L17" s="106">
        <f>L16+'EJERCICIO 2'!$A$20</f>
        <v>-3</v>
      </c>
      <c r="M17" s="106">
        <f>'EJERCICIO 2'!$A$21*EXP('EJERCICIO 4'!L17)+'EJERCICIO 2'!$A$22</f>
        <v>-1.8755323290803401</v>
      </c>
    </row>
    <row r="18" spans="1:13" x14ac:dyDescent="0.3">
      <c r="I18" s="3" t="s">
        <v>19</v>
      </c>
      <c r="L18" s="106">
        <f>L17+'EJERCICIO 2'!$A$20</f>
        <v>-2.5</v>
      </c>
      <c r="M18" s="106">
        <f>'EJERCICIO 2'!$A$21*EXP('EJERCICIO 4'!L18)+'EJERCICIO 2'!$A$22</f>
        <v>-1.794787503440253</v>
      </c>
    </row>
    <row r="19" spans="1:13" x14ac:dyDescent="0.3">
      <c r="A19" s="104" t="s">
        <v>133</v>
      </c>
      <c r="I19" s="13">
        <v>0.5</v>
      </c>
      <c r="J19" s="13"/>
      <c r="K19" s="101"/>
      <c r="L19" s="106">
        <f>L18+'EJERCICIO 2'!$A$20</f>
        <v>-2</v>
      </c>
      <c r="M19" s="106">
        <f>'EJERCICIO 2'!$A$21*EXP('EJERCICIO 4'!L19)+'EJERCICIO 2'!$A$22</f>
        <v>-1.6616617919084682</v>
      </c>
    </row>
    <row r="20" spans="1:13" x14ac:dyDescent="0.3">
      <c r="I20" s="13"/>
      <c r="J20" s="13"/>
      <c r="L20" s="106">
        <f>L19+'EJERCICIO 2'!$A$20</f>
        <v>-1.5</v>
      </c>
      <c r="M20" s="106">
        <f>'EJERCICIO 2'!$A$21*EXP('EJERCICIO 4'!L20)+'EJERCICIO 2'!$A$22</f>
        <v>-1.4421745996289255</v>
      </c>
    </row>
    <row r="21" spans="1:13" x14ac:dyDescent="0.3">
      <c r="A21" s="3" t="s">
        <v>104</v>
      </c>
      <c r="I21" s="13">
        <v>1</v>
      </c>
      <c r="J21" s="13"/>
      <c r="L21" s="106">
        <f>L20+'EJERCICIO 2'!$A$20</f>
        <v>-1</v>
      </c>
      <c r="M21" s="106">
        <f>'EJERCICIO 2'!$A$21*EXP('EJERCICIO 4'!L21)+'EJERCICIO 2'!$A$22</f>
        <v>-1.0803013970713942</v>
      </c>
    </row>
    <row r="22" spans="1:13" x14ac:dyDescent="0.3">
      <c r="A22" s="3" t="s">
        <v>105</v>
      </c>
      <c r="L22" s="106">
        <f>L21+'EJERCICIO 2'!$A$20</f>
        <v>-0.5</v>
      </c>
      <c r="M22" s="106">
        <f>'EJERCICIO 2'!$A$21*EXP('EJERCICIO 4'!L22)+'EJERCICIO 2'!$A$22</f>
        <v>-0.48367335071841655</v>
      </c>
    </row>
    <row r="23" spans="1:13" x14ac:dyDescent="0.3">
      <c r="L23" s="106">
        <f>L22+'EJERCICIO 2'!$A$20</f>
        <v>0</v>
      </c>
      <c r="M23" s="106">
        <f>'EJERCICIO 2'!$A$21*EXP('EJERCICIO 4'!L23)+'EJERCICIO 2'!$A$22</f>
        <v>0.5</v>
      </c>
    </row>
    <row r="24" spans="1:13" x14ac:dyDescent="0.3">
      <c r="A24" s="13" t="s">
        <v>103</v>
      </c>
      <c r="C24" s="100"/>
      <c r="L24" s="106">
        <f>L23+'EJERCICIO 2'!$A$20</f>
        <v>0.5</v>
      </c>
      <c r="M24" s="106">
        <f>'EJERCICIO 2'!$A$21*EXP('EJERCICIO 4'!L24)+'EJERCICIO 2'!$A$22</f>
        <v>2.1218031767503209</v>
      </c>
    </row>
    <row r="25" spans="1:13" x14ac:dyDescent="0.3">
      <c r="A25" s="97" t="s">
        <v>77</v>
      </c>
      <c r="B25" s="117" t="s">
        <v>78</v>
      </c>
      <c r="C25" s="117"/>
      <c r="L25" s="106">
        <f>L24+'EJERCICIO 2'!$A$20</f>
        <v>1</v>
      </c>
      <c r="M25" s="106">
        <f>'EJERCICIO 2'!$A$21*EXP('EJERCICIO 4'!L25)+'EJERCICIO 2'!$A$22</f>
        <v>4.7957045711476125</v>
      </c>
    </row>
    <row r="26" spans="1:13" x14ac:dyDescent="0.3">
      <c r="A26" s="97" t="s">
        <v>79</v>
      </c>
      <c r="B26" s="98" t="s">
        <v>80</v>
      </c>
      <c r="C26" s="98" t="s">
        <v>81</v>
      </c>
      <c r="E26" s="101"/>
      <c r="L26" s="106">
        <f>L25+'EJERCICIO 2'!$A$20</f>
        <v>1.5</v>
      </c>
      <c r="M26" s="106">
        <f>'EJERCICIO 2'!$A$21*EXP('EJERCICIO 4'!L26)+'EJERCICIO 2'!$A$22</f>
        <v>9.2042226758451609</v>
      </c>
    </row>
    <row r="27" spans="1:13" x14ac:dyDescent="0.3">
      <c r="A27" s="90" t="s">
        <v>98</v>
      </c>
      <c r="B27" s="99">
        <f>VLOOKUP(A27,Salta,2,FALSE)</f>
        <v>165</v>
      </c>
      <c r="C27" s="99">
        <f>VLOOKUP(A27,Salta,3,FALSE)</f>
        <v>1</v>
      </c>
      <c r="L27" s="106">
        <f>L26+'EJERCICIO 2'!$A$20</f>
        <v>2</v>
      </c>
      <c r="M27" s="106">
        <f>'EJERCICIO 2'!$A$21*EXP('EJERCICIO 4'!L27)+'EJERCICIO 2'!$A$22</f>
        <v>16.472640247326627</v>
      </c>
    </row>
    <row r="28" spans="1:13" x14ac:dyDescent="0.3">
      <c r="A28" s="90" t="s">
        <v>99</v>
      </c>
      <c r="B28" s="99">
        <f>VLOOKUP(A28,Salta,2,FALSE)</f>
        <v>1</v>
      </c>
      <c r="C28" s="99">
        <f>VLOOKUP(A28,Salta,3,FALSE)</f>
        <v>0</v>
      </c>
      <c r="L28" s="106">
        <f>L27+'EJERCICIO 2'!$A$20</f>
        <v>2.5</v>
      </c>
      <c r="M28" s="106">
        <f>'EJERCICIO 2'!$A$21*EXP('EJERCICIO 4'!L28)+'EJERCICIO 2'!$A$22</f>
        <v>28.456234901758684</v>
      </c>
    </row>
    <row r="29" spans="1:13" x14ac:dyDescent="0.3">
      <c r="A29" s="90" t="s">
        <v>88</v>
      </c>
      <c r="B29" s="99">
        <f>VLOOKUP(A29,Salta,2,FALSE)</f>
        <v>5</v>
      </c>
      <c r="C29" s="99">
        <f>VLOOKUP(A29,Salta,3,FALSE)</f>
        <v>0</v>
      </c>
      <c r="L29" s="106">
        <f>L28+'EJERCICIO 2'!$A$20</f>
        <v>3</v>
      </c>
      <c r="M29" s="106">
        <f>'EJERCICIO 2'!$A$21*EXP('EJERCICIO 4'!L29)+'EJERCICIO 2'!$A$22</f>
        <v>48.213842307969173</v>
      </c>
    </row>
    <row r="30" spans="1:13" x14ac:dyDescent="0.3">
      <c r="L30" s="106">
        <f>L29+'EJERCICIO 2'!$A$20</f>
        <v>3.5</v>
      </c>
      <c r="M30" s="106">
        <f>'EJERCICIO 2'!$A$21*EXP('EJERCICIO 4'!L30)+'EJERCICIO 2'!$A$22</f>
        <v>80.788629896730782</v>
      </c>
    </row>
    <row r="31" spans="1:13" x14ac:dyDescent="0.3">
      <c r="A31" s="109" t="s">
        <v>219</v>
      </c>
      <c r="B31" s="109"/>
      <c r="L31" s="106">
        <f>L30+'EJERCICIO 2'!$A$20</f>
        <v>4</v>
      </c>
      <c r="M31" s="106">
        <f>'EJERCICIO 2'!$A$21*EXP('EJERCICIO 4'!L31)+'EJERCICIO 2'!$A$22</f>
        <v>134.49537508286059</v>
      </c>
    </row>
    <row r="32" spans="1:13" x14ac:dyDescent="0.3">
      <c r="A32" s="3" t="s">
        <v>222</v>
      </c>
    </row>
    <row r="33" spans="1:1" x14ac:dyDescent="0.3">
      <c r="A33" s="3" t="s">
        <v>223</v>
      </c>
    </row>
    <row r="49" spans="12:13" x14ac:dyDescent="0.3">
      <c r="L49" s="109" t="s">
        <v>219</v>
      </c>
      <c r="M49" s="109"/>
    </row>
    <row r="50" spans="12:13" x14ac:dyDescent="0.3">
      <c r="L50" s="3" t="s">
        <v>220</v>
      </c>
    </row>
    <row r="51" spans="12:13" x14ac:dyDescent="0.3">
      <c r="L51" s="3" t="s">
        <v>221</v>
      </c>
    </row>
    <row r="52" spans="12:13" x14ac:dyDescent="0.3">
      <c r="L52" s="3" t="s">
        <v>218</v>
      </c>
    </row>
    <row r="54" spans="12:13" x14ac:dyDescent="0.3">
      <c r="L54" s="3" t="s">
        <v>236</v>
      </c>
    </row>
    <row r="55" spans="12:13" x14ac:dyDescent="0.3">
      <c r="L55" s="3" t="s">
        <v>237</v>
      </c>
    </row>
    <row r="56" spans="12:13" x14ac:dyDescent="0.3">
      <c r="L56" s="3" t="s">
        <v>238</v>
      </c>
    </row>
    <row r="57" spans="12:13" x14ac:dyDescent="0.3">
      <c r="L57" s="3" t="s">
        <v>239</v>
      </c>
    </row>
    <row r="58" spans="12:13" x14ac:dyDescent="0.3">
      <c r="L58" s="3" t="s">
        <v>240</v>
      </c>
    </row>
  </sheetData>
  <mergeCells count="1"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F827-819E-47AC-9A46-A689F9BA39FE}">
  <dimension ref="A1:C22"/>
  <sheetViews>
    <sheetView workbookViewId="0">
      <selection activeCell="D4" sqref="D4"/>
    </sheetView>
  </sheetViews>
  <sheetFormatPr baseColWidth="10" defaultRowHeight="14.4" x14ac:dyDescent="0.3"/>
  <cols>
    <col min="1" max="1" width="16.6640625" bestFit="1" customWidth="1"/>
    <col min="2" max="3" width="10.77734375" bestFit="1" customWidth="1"/>
  </cols>
  <sheetData>
    <row r="1" spans="1:3" x14ac:dyDescent="0.3">
      <c r="A1" t="s">
        <v>241</v>
      </c>
      <c r="B1" t="s">
        <v>242</v>
      </c>
      <c r="C1" t="s">
        <v>243</v>
      </c>
    </row>
    <row r="2" spans="1:3" x14ac:dyDescent="0.3">
      <c r="A2" s="116" t="s">
        <v>95</v>
      </c>
      <c r="B2">
        <v>3</v>
      </c>
      <c r="C2">
        <v>0</v>
      </c>
    </row>
    <row r="3" spans="1:3" x14ac:dyDescent="0.3">
      <c r="A3" s="116" t="s">
        <v>83</v>
      </c>
      <c r="B3">
        <v>407</v>
      </c>
      <c r="C3">
        <v>7</v>
      </c>
    </row>
    <row r="4" spans="1:3" x14ac:dyDescent="0.3">
      <c r="A4" s="116" t="s">
        <v>84</v>
      </c>
      <c r="B4">
        <v>115</v>
      </c>
      <c r="C4">
        <v>7</v>
      </c>
    </row>
    <row r="5" spans="1:3" x14ac:dyDescent="0.3">
      <c r="A5" s="116" t="s">
        <v>85</v>
      </c>
      <c r="B5">
        <v>134</v>
      </c>
      <c r="C5">
        <v>1</v>
      </c>
    </row>
    <row r="6" spans="1:3" x14ac:dyDescent="0.3">
      <c r="A6" s="116" t="s">
        <v>86</v>
      </c>
      <c r="B6">
        <v>22</v>
      </c>
      <c r="C6">
        <v>0</v>
      </c>
    </row>
    <row r="7" spans="1:3" x14ac:dyDescent="0.3">
      <c r="A7" s="116" t="s">
        <v>87</v>
      </c>
      <c r="B7">
        <v>18</v>
      </c>
      <c r="C7">
        <v>0</v>
      </c>
    </row>
    <row r="8" spans="1:3" x14ac:dyDescent="0.3">
      <c r="A8" s="116" t="s">
        <v>89</v>
      </c>
      <c r="B8">
        <v>3</v>
      </c>
      <c r="C8">
        <v>0</v>
      </c>
    </row>
    <row r="9" spans="1:3" x14ac:dyDescent="0.3">
      <c r="A9" s="116" t="s">
        <v>88</v>
      </c>
      <c r="B9">
        <v>5</v>
      </c>
      <c r="C9">
        <v>0</v>
      </c>
    </row>
    <row r="10" spans="1:3" x14ac:dyDescent="0.3">
      <c r="A10" s="116" t="s">
        <v>82</v>
      </c>
      <c r="B10">
        <v>364</v>
      </c>
      <c r="C10">
        <v>18</v>
      </c>
    </row>
    <row r="11" spans="1:3" x14ac:dyDescent="0.3">
      <c r="A11" s="116" t="s">
        <v>90</v>
      </c>
      <c r="B11">
        <v>6</v>
      </c>
      <c r="C11">
        <v>1</v>
      </c>
    </row>
    <row r="12" spans="1:3" x14ac:dyDescent="0.3">
      <c r="A12" s="116" t="s">
        <v>91</v>
      </c>
      <c r="B12">
        <v>27</v>
      </c>
      <c r="C12">
        <v>3</v>
      </c>
    </row>
    <row r="13" spans="1:3" x14ac:dyDescent="0.3">
      <c r="A13" s="116" t="s">
        <v>92</v>
      </c>
      <c r="B13">
        <v>3</v>
      </c>
      <c r="C13">
        <v>0</v>
      </c>
    </row>
    <row r="14" spans="1:3" x14ac:dyDescent="0.3">
      <c r="A14" s="116" t="s">
        <v>93</v>
      </c>
      <c r="B14">
        <v>33</v>
      </c>
      <c r="C14">
        <v>2</v>
      </c>
    </row>
    <row r="15" spans="1:3" x14ac:dyDescent="0.3">
      <c r="A15" s="116" t="s">
        <v>94</v>
      </c>
      <c r="B15">
        <v>15</v>
      </c>
      <c r="C15">
        <v>0</v>
      </c>
    </row>
    <row r="16" spans="1:3" x14ac:dyDescent="0.3">
      <c r="A16" s="116" t="s">
        <v>98</v>
      </c>
      <c r="B16">
        <v>165</v>
      </c>
      <c r="C16">
        <v>1</v>
      </c>
    </row>
    <row r="17" spans="1:3" x14ac:dyDescent="0.3">
      <c r="A17" s="116" t="s">
        <v>96</v>
      </c>
      <c r="B17">
        <v>10</v>
      </c>
      <c r="C17">
        <v>0</v>
      </c>
    </row>
    <row r="18" spans="1:3" x14ac:dyDescent="0.3">
      <c r="A18" s="116" t="s">
        <v>97</v>
      </c>
      <c r="B18">
        <v>22</v>
      </c>
      <c r="C18">
        <v>0</v>
      </c>
    </row>
    <row r="19" spans="1:3" x14ac:dyDescent="0.3">
      <c r="A19" s="116" t="s">
        <v>99</v>
      </c>
      <c r="B19">
        <v>1</v>
      </c>
      <c r="C19">
        <v>0</v>
      </c>
    </row>
    <row r="20" spans="1:3" x14ac:dyDescent="0.3">
      <c r="A20" s="116" t="s">
        <v>100</v>
      </c>
      <c r="B20">
        <v>4</v>
      </c>
      <c r="C20">
        <v>0</v>
      </c>
    </row>
    <row r="21" spans="1:3" x14ac:dyDescent="0.3">
      <c r="A21" s="116" t="s">
        <v>101</v>
      </c>
      <c r="B21">
        <v>72</v>
      </c>
      <c r="C21">
        <v>0</v>
      </c>
    </row>
    <row r="22" spans="1:3" x14ac:dyDescent="0.3">
      <c r="A22" s="116" t="s">
        <v>102</v>
      </c>
      <c r="B22">
        <v>22</v>
      </c>
      <c r="C2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24D6-C529-4C15-8A1B-3CCACE8B754C}">
  <dimension ref="B2:F28"/>
  <sheetViews>
    <sheetView topLeftCell="A4" workbookViewId="0">
      <selection activeCell="B8" sqref="B8:D28"/>
    </sheetView>
  </sheetViews>
  <sheetFormatPr baseColWidth="10" defaultRowHeight="14.4" x14ac:dyDescent="0.3"/>
  <cols>
    <col min="2" max="2" width="15" customWidth="1"/>
  </cols>
  <sheetData>
    <row r="2" spans="2:6" ht="15" thickBot="1" x14ac:dyDescent="0.35"/>
    <row r="3" spans="2:6" x14ac:dyDescent="0.3">
      <c r="B3" s="66" t="s">
        <v>74</v>
      </c>
      <c r="C3" s="67"/>
      <c r="D3" s="67"/>
      <c r="E3" s="68"/>
      <c r="F3" s="69"/>
    </row>
    <row r="4" spans="2:6" x14ac:dyDescent="0.3">
      <c r="B4" s="70" t="s">
        <v>75</v>
      </c>
      <c r="C4" s="71"/>
      <c r="D4" s="71"/>
      <c r="E4" s="72"/>
      <c r="F4" s="73"/>
    </row>
    <row r="5" spans="2:6" ht="15" thickBot="1" x14ac:dyDescent="0.35">
      <c r="B5" s="74" t="s">
        <v>76</v>
      </c>
      <c r="C5" s="75"/>
      <c r="D5" s="75"/>
      <c r="E5" s="76"/>
      <c r="F5" s="77"/>
    </row>
    <row r="6" spans="2:6" ht="15" thickBot="1" x14ac:dyDescent="0.35">
      <c r="B6" s="78" t="s">
        <v>77</v>
      </c>
      <c r="C6" s="79" t="s">
        <v>78</v>
      </c>
      <c r="D6" s="80"/>
    </row>
    <row r="7" spans="2:6" ht="15" thickBot="1" x14ac:dyDescent="0.35">
      <c r="B7" s="81" t="s">
        <v>79</v>
      </c>
      <c r="C7" s="82" t="s">
        <v>80</v>
      </c>
      <c r="D7" s="83" t="s">
        <v>81</v>
      </c>
    </row>
    <row r="8" spans="2:6" x14ac:dyDescent="0.3">
      <c r="B8" s="86" t="s">
        <v>95</v>
      </c>
      <c r="C8" s="87">
        <v>3</v>
      </c>
      <c r="D8" s="87">
        <v>0</v>
      </c>
    </row>
    <row r="9" spans="2:6" x14ac:dyDescent="0.3">
      <c r="B9" s="86" t="s">
        <v>83</v>
      </c>
      <c r="C9" s="87">
        <v>407</v>
      </c>
      <c r="D9" s="87">
        <v>7</v>
      </c>
    </row>
    <row r="10" spans="2:6" x14ac:dyDescent="0.3">
      <c r="B10" s="86" t="s">
        <v>84</v>
      </c>
      <c r="C10" s="87">
        <v>115</v>
      </c>
      <c r="D10" s="87">
        <v>7</v>
      </c>
    </row>
    <row r="11" spans="2:6" x14ac:dyDescent="0.3">
      <c r="B11" s="86" t="s">
        <v>85</v>
      </c>
      <c r="C11" s="87">
        <v>134</v>
      </c>
      <c r="D11" s="87">
        <v>1</v>
      </c>
    </row>
    <row r="12" spans="2:6" x14ac:dyDescent="0.3">
      <c r="B12" s="86" t="s">
        <v>86</v>
      </c>
      <c r="C12" s="87">
        <v>22</v>
      </c>
      <c r="D12" s="87">
        <v>0</v>
      </c>
    </row>
    <row r="13" spans="2:6" x14ac:dyDescent="0.3">
      <c r="B13" s="86" t="s">
        <v>87</v>
      </c>
      <c r="C13" s="87">
        <v>18</v>
      </c>
      <c r="D13" s="87">
        <v>0</v>
      </c>
    </row>
    <row r="14" spans="2:6" x14ac:dyDescent="0.3">
      <c r="B14" s="86" t="s">
        <v>89</v>
      </c>
      <c r="C14" s="87">
        <v>3</v>
      </c>
      <c r="D14" s="87">
        <v>0</v>
      </c>
    </row>
    <row r="15" spans="2:6" x14ac:dyDescent="0.3">
      <c r="B15" s="86" t="s">
        <v>88</v>
      </c>
      <c r="C15" s="87">
        <v>5</v>
      </c>
      <c r="D15" s="87">
        <v>0</v>
      </c>
    </row>
    <row r="16" spans="2:6" x14ac:dyDescent="0.3">
      <c r="B16" s="84" t="s">
        <v>82</v>
      </c>
      <c r="C16" s="85">
        <v>364</v>
      </c>
      <c r="D16" s="85">
        <v>18</v>
      </c>
    </row>
    <row r="17" spans="2:4" x14ac:dyDescent="0.3">
      <c r="B17" s="86" t="s">
        <v>90</v>
      </c>
      <c r="C17" s="87">
        <v>6</v>
      </c>
      <c r="D17" s="87">
        <v>1</v>
      </c>
    </row>
    <row r="18" spans="2:4" x14ac:dyDescent="0.3">
      <c r="B18" s="86" t="s">
        <v>91</v>
      </c>
      <c r="C18" s="87">
        <v>27</v>
      </c>
      <c r="D18" s="87">
        <v>3</v>
      </c>
    </row>
    <row r="19" spans="2:4" x14ac:dyDescent="0.3">
      <c r="B19" s="86" t="s">
        <v>92</v>
      </c>
      <c r="C19" s="87">
        <v>3</v>
      </c>
      <c r="D19" s="87">
        <v>0</v>
      </c>
    </row>
    <row r="20" spans="2:4" x14ac:dyDescent="0.3">
      <c r="B20" s="86" t="s">
        <v>93</v>
      </c>
      <c r="C20" s="87">
        <v>33</v>
      </c>
      <c r="D20" s="87">
        <v>2</v>
      </c>
    </row>
    <row r="21" spans="2:4" x14ac:dyDescent="0.3">
      <c r="B21" s="86" t="s">
        <v>94</v>
      </c>
      <c r="C21" s="87">
        <v>15</v>
      </c>
      <c r="D21" s="87">
        <v>0</v>
      </c>
    </row>
    <row r="22" spans="2:4" x14ac:dyDescent="0.3">
      <c r="B22" s="86" t="s">
        <v>98</v>
      </c>
      <c r="C22" s="87">
        <v>165</v>
      </c>
      <c r="D22" s="87">
        <v>1</v>
      </c>
    </row>
    <row r="23" spans="2:4" x14ac:dyDescent="0.3">
      <c r="B23" s="86" t="s">
        <v>96</v>
      </c>
      <c r="C23" s="87">
        <v>10</v>
      </c>
      <c r="D23" s="87">
        <v>0</v>
      </c>
    </row>
    <row r="24" spans="2:4" x14ac:dyDescent="0.3">
      <c r="B24" s="86" t="s">
        <v>97</v>
      </c>
      <c r="C24" s="87">
        <v>22</v>
      </c>
      <c r="D24" s="87">
        <v>0</v>
      </c>
    </row>
    <row r="25" spans="2:4" x14ac:dyDescent="0.3">
      <c r="B25" s="86" t="s">
        <v>99</v>
      </c>
      <c r="C25" s="87">
        <v>1</v>
      </c>
      <c r="D25" s="87">
        <v>0</v>
      </c>
    </row>
    <row r="26" spans="2:4" x14ac:dyDescent="0.3">
      <c r="B26" s="86" t="s">
        <v>100</v>
      </c>
      <c r="C26" s="87">
        <v>4</v>
      </c>
      <c r="D26" s="87">
        <v>0</v>
      </c>
    </row>
    <row r="27" spans="2:4" x14ac:dyDescent="0.3">
      <c r="B27" s="86" t="s">
        <v>101</v>
      </c>
      <c r="C27" s="87">
        <v>72</v>
      </c>
      <c r="D27" s="87">
        <v>0</v>
      </c>
    </row>
    <row r="28" spans="2:4" x14ac:dyDescent="0.3">
      <c r="B28" s="86" t="s">
        <v>102</v>
      </c>
      <c r="C28" s="87">
        <v>22</v>
      </c>
      <c r="D28" s="87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c G 2 C U V f i + A 2 l A A A A 9 Q A A A B I A H A B D b 2 5 m a W c v U G F j a 2 F n Z S 5 4 b W w g o h g A K K A U A A A A A A A A A A A A A A A A A A A A A A A A A A A A h Y 9 B C s I w F E S v U r J v E i N q K b 8 p 4 t a C K I j b k M Y 2 2 K b S p K Z 3 c + G R v I I V r b p z O W 9 m Y O Z + v U H a 1 1 V w U a 3 V j U n Q B F M U K C O b X J s i Q Z 0 7 h h F K O W y E P I l C B U P Y 2 L i 3 O k G l c + e Y E O 8 9 9 l P c t A V h l E 7 I I V v v Z K l q E W p j n T B S o U 8 r / 9 9 C H P a v M Z z h a I 4 X b I Y p k J F B p s 3 X Z 8 P c p / s D Y d V V r m s V V z Z c b o G M E s j 7 A n 8 A U E s D B B Q A A g A I A H B t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b Y J R v a L k J 7 g A A A A J A Q A A E w A c A E Z v c m 1 1 b G F z L 1 N l Y 3 R p b 2 4 x L m 0 g o h g A K K A U A A A A A A A A A A A A A A A A A A A A A A A A A A A A b Y 6 x C s J A D I b 3 Q t 8 h n I t C K V T F R Z y K g 4 s O F h z E I a 1 R D 6 + X c h d F K X 1 3 T 4 q g Y J b A 9 + V P 4 q k S z R a 2 f c / m c R R H / o K O j n B H p 9 n D A g x J H E G o j d N n s o E s H x W Z N L 8 5 R 1 Z 2 7 K 4 l 8 3 U 4 a v d r r G m h t m g E 1 a H b 5 2 w l T B y S P j 9 Q h W 4 Y K q x L j U d W Y V O B p a G 0 c G j 9 i V 2 d s 7 n V t n g 2 5 I f 9 t a R t V U 8 z l Y A E A 0 I P 6 R L 4 8 H H g K y u z a f r O f Y n J r + h G c a T t / 0 / m L 1 B L A Q I t A B Q A A g A I A H B t g l F X 4 v g N p Q A A A P U A A A A S A A A A A A A A A A A A A A A A A A A A A A B D b 2 5 m a W c v U G F j a 2 F n Z S 5 4 b W x Q S w E C L Q A U A A I A C A B w b Y J R D 8 r p q 6 Q A A A D p A A A A E w A A A A A A A A A A A A A A A A D x A A A A W 0 N v b n R l b n R f V H l w Z X N d L n h t b F B L A Q I t A B Q A A g A I A H B t g l G 9 o u Q n u A A A A A k B A A A T A A A A A A A A A A A A A A A A A O I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I A A A A A A A A v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Z h c m l v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y V D E 2 O j Q z O j M y L j g 0 M j c y O T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c m l v c y 9 U a X B v I G N h b W J p Y W R v L n t D b 2 x 1 b W 4 x L D B 9 J n F 1 b 3 Q 7 L C Z x d W 9 0 O 1 N l Y 3 R p b 2 4 x L 3 Z h c m l v c y 9 U a X B v I G N h b W J p Y W R v L n t D b 2 x 1 b W 4 y L D F 9 J n F 1 b 3 Q 7 L C Z x d W 9 0 O 1 N l Y 3 R p b 2 4 x L 3 Z h c m l v c y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h c m l v c y 9 U a X B v I G N h b W J p Y W R v L n t D b 2 x 1 b W 4 x L D B 9 J n F 1 b 3 Q 7 L C Z x d W 9 0 O 1 N l Y 3 R p b 2 4 x L 3 Z h c m l v c y 9 U a X B v I G N h b W J p Y W R v L n t D b 2 x 1 b W 4 y L D F 9 J n F 1 b 3 Q 7 L C Z x d W 9 0 O 1 N l Y 3 R p b 2 4 x L 3 Z h c m l v c y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X J p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s B B S e B 4 / R K d a M N n L 7 b 5 z A A A A A A I A A A A A A B B m A A A A A Q A A I A A A A J x p V 0 N H f h S 2 E C m k T m J m b G u i M 2 R U 9 R e F R K l + k K g X U Z / Q A A A A A A 6 A A A A A A g A A I A A A A B A r 4 p s M E l V L 1 X + 5 T H b o b M M C b K f k B M y T f K v l w L 2 4 5 l X Q U A A A A O T 3 C D m N V W C O 8 m Q M j 6 E h I X 3 C J s u n c S s s d 9 V 8 S e j d 5 F 1 8 y F 2 g p K c H x r r 9 c u k C 9 M G J / e W 2 L J Q h M c W S d k V f L A v l d P V b Y A / / u J h 9 L D t w A I L q a 5 E O Q A A A A H f A k t Y s s m x F y a K B K d G H r m H 5 e W I 7 H a 6 J t U H S I F V P l Q d a s w s g w u E Z P A 1 T n K X g 4 s 4 n h 6 5 / B Q 8 r d s 3 q a T I Q k g e 7 C a s = < / D a t a M a s h u p > 
</file>

<file path=customXml/itemProps1.xml><?xml version="1.0" encoding="utf-8"?>
<ds:datastoreItem xmlns:ds="http://schemas.openxmlformats.org/officeDocument/2006/customXml" ds:itemID="{228F5C42-B1B8-430E-A9F9-B0156C31EC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DATOS ESTUDIANTE</vt:lpstr>
      <vt:lpstr>EJERCICIO 1</vt:lpstr>
      <vt:lpstr>EJERCICIO 2</vt:lpstr>
      <vt:lpstr>EJERCICIO 3</vt:lpstr>
      <vt:lpstr>EJERCICIO 4</vt:lpstr>
      <vt:lpstr>Hoja1</vt:lpstr>
      <vt:lpstr>ABRIL</vt:lpstr>
      <vt:lpstr>Salta</vt:lpstr>
      <vt:lpstr>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Guille</cp:lastModifiedBy>
  <dcterms:created xsi:type="dcterms:W3CDTF">2020-11-30T03:39:50Z</dcterms:created>
  <dcterms:modified xsi:type="dcterms:W3CDTF">2020-12-14T14:56:21Z</dcterms:modified>
</cp:coreProperties>
</file>