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ELE\PRACTICA FINALES CE\Soluciones\"/>
    </mc:Choice>
  </mc:AlternateContent>
  <xr:revisionPtr revIDLastSave="0" documentId="13_ncr:1_{44DF2BCB-CAD3-42A8-882A-950F377A3DF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 1" sheetId="7" r:id="rId1"/>
    <sheet name="Ejercicio 2" sheetId="8" r:id="rId2"/>
  </sheets>
  <externalReferences>
    <externalReference r:id="rId3"/>
  </externalReferences>
  <definedNames>
    <definedName name="Codigos" localSheetId="0">'[1]Ejercicio 1 SOL'!$K$27:$L$47</definedName>
    <definedName name="Codigos" localSheetId="1">'[1]Ejercicio 1 SOL'!$K$27:$L$47</definedName>
    <definedName name="Codigos">#REF!</definedName>
    <definedName name="Hemisferio" localSheetId="0">#REF!</definedName>
    <definedName name="Hemisferio" localSheetId="1">#REF!</definedName>
    <definedName name="Hemisferio">#REF!</definedName>
    <definedName name="Provincias">'Ejercicio 1'!$A$16:$A$36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8" l="1"/>
  <c r="D19" i="8"/>
  <c r="D20" i="8"/>
  <c r="D21" i="8"/>
  <c r="D22" i="8"/>
  <c r="D23" i="8"/>
  <c r="D24" i="8"/>
  <c r="D25" i="8"/>
  <c r="D26" i="8"/>
  <c r="D17" i="8"/>
  <c r="C18" i="8"/>
  <c r="C19" i="8"/>
  <c r="C20" i="8"/>
  <c r="C21" i="8"/>
  <c r="C22" i="8"/>
  <c r="C23" i="8"/>
  <c r="C24" i="8"/>
  <c r="C25" i="8"/>
  <c r="C26" i="8"/>
  <c r="C17" i="8"/>
  <c r="B19" i="8"/>
  <c r="B20" i="8"/>
  <c r="B21" i="8" s="1"/>
  <c r="B22" i="8" s="1"/>
  <c r="B23" i="8" s="1"/>
  <c r="B24" i="8" s="1"/>
  <c r="B25" i="8" s="1"/>
  <c r="B26" i="8" s="1"/>
  <c r="B27" i="8" s="1"/>
  <c r="B28" i="8" s="1"/>
  <c r="B18" i="8"/>
  <c r="B17" i="8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16" i="7"/>
  <c r="F17" i="7" l="1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16" i="7"/>
  <c r="P12" i="7"/>
  <c r="P11" i="7"/>
  <c r="P10" i="7"/>
  <c r="J14" i="8" l="1"/>
  <c r="K14" i="8" l="1"/>
  <c r="R20" i="7"/>
  <c r="S20" i="7"/>
</calcChain>
</file>

<file path=xl/sharedStrings.xml><?xml version="1.0" encoding="utf-8"?>
<sst xmlns="http://schemas.openxmlformats.org/spreadsheetml/2006/main" count="121" uniqueCount="102">
  <si>
    <t>SE SOLICITA:</t>
  </si>
  <si>
    <t>EJERCICIO 2</t>
  </si>
  <si>
    <t>CONSIGNAS:</t>
  </si>
  <si>
    <t xml:space="preserve">COMPLETAR en EXCEL todas las fórmulas para resolver las consignas en los lugares indicados y AL FINAL ESCRIBIR como texto </t>
  </si>
  <si>
    <t>LA SINTESIS de TODAS las funciones y fórmulas utilizadas para resolver el ejercicio</t>
  </si>
  <si>
    <t>EJERCICIO 1</t>
  </si>
  <si>
    <t>Cantidades</t>
  </si>
  <si>
    <t xml:space="preserve">Ministerio de Salud de la Nación: Clasificación casos COVID-19 </t>
  </si>
  <si>
    <t>por provincia según su residencia</t>
  </si>
  <si>
    <t>Última actualización: 4/4/2020 a las 19:47 (Infobae)</t>
  </si>
  <si>
    <t>5-</t>
  </si>
  <si>
    <t>6-</t>
  </si>
  <si>
    <t>7-</t>
  </si>
  <si>
    <t>8-</t>
  </si>
  <si>
    <t>Provincia</t>
  </si>
  <si>
    <t>Contagios</t>
  </si>
  <si>
    <t>Muertes</t>
  </si>
  <si>
    <t>CLAVE</t>
  </si>
  <si>
    <t>Contagios fines</t>
  </si>
  <si>
    <t>Cantidad de personas</t>
  </si>
  <si>
    <t>abril</t>
  </si>
  <si>
    <t>Buenos Aires</t>
  </si>
  <si>
    <t>CABA</t>
  </si>
  <si>
    <t>Chaco</t>
  </si>
  <si>
    <t>Córdoba</t>
  </si>
  <si>
    <t>Corrientes</t>
  </si>
  <si>
    <t>Entre Ríos</t>
  </si>
  <si>
    <t>Jujuy</t>
  </si>
  <si>
    <t>La Pampa</t>
  </si>
  <si>
    <t>La Rioja</t>
  </si>
  <si>
    <t>% crecimiento</t>
  </si>
  <si>
    <t>Mendoza</t>
  </si>
  <si>
    <t>Misiones</t>
  </si>
  <si>
    <t>Neuquén</t>
  </si>
  <si>
    <t>Río Negro</t>
  </si>
  <si>
    <t>Salta</t>
  </si>
  <si>
    <t>Santa Fe</t>
  </si>
  <si>
    <t>San Luis</t>
  </si>
  <si>
    <t>Santa Cruz</t>
  </si>
  <si>
    <t>San Juan</t>
  </si>
  <si>
    <t>Santiago del Estero</t>
  </si>
  <si>
    <t>Tucumán</t>
  </si>
  <si>
    <t>Tierra del Fuego</t>
  </si>
  <si>
    <t>COMPLETAR en EXCEL todas las fórmulas para resolver las consignas en los lugares indicados y AL FINAL ESCRIBIR LA SINTESIS de TODAS</t>
  </si>
  <si>
    <t>las funciones y fórmulas utilizadas para resolver el ejercicio</t>
  </si>
  <si>
    <t>Se presentan los datos del Ministerio de Salud en las celdas fondo celeste de la Tabla.</t>
  </si>
  <si>
    <t>Se deben resolver las consignas que se enumeran a continuación.</t>
  </si>
  <si>
    <t>A partir de los datos de la Tabla:</t>
  </si>
  <si>
    <t>Puntaje</t>
  </si>
  <si>
    <t>Corrección</t>
  </si>
  <si>
    <t>si se supone crecerá un 15% (celda N25). REDONDEAR SIN DECIMALES.</t>
  </si>
  <si>
    <t>8- Hallar la cantidad de contagios que se pronostica para fines de abril en cada lugar</t>
  </si>
  <si>
    <t>1-Hallar en P10 la cantidad de provincias con más de 100 contagios</t>
  </si>
  <si>
    <t>7-Armar una CLAVE con las dos primeras letras de la provincia en Mayusculas, guion medio y el número de contagios</t>
  </si>
  <si>
    <t>2-Hallar en P11 el total de personas en provincias con menos de 100 contagios</t>
  </si>
  <si>
    <t>4- Explicar pasos para poner nombre de rango Provincia a A16:A36</t>
  </si>
  <si>
    <t>x (°)</t>
  </si>
  <si>
    <t>x inicial</t>
  </si>
  <si>
    <t>dx</t>
  </si>
  <si>
    <t>constante 1</t>
  </si>
  <si>
    <t>constante 2</t>
  </si>
  <si>
    <t>Tabla 1</t>
  </si>
  <si>
    <t>Completar los valores de Tabla 1</t>
  </si>
  <si>
    <t>B15</t>
  </si>
  <si>
    <t>B16</t>
  </si>
  <si>
    <t>C15</t>
  </si>
  <si>
    <t>C16</t>
  </si>
  <si>
    <t>Escribir las fórmulas y funciones para B15, B16, C15 y D15. Luego copiarlas a las restantes</t>
  </si>
  <si>
    <t>formatos</t>
  </si>
  <si>
    <t>sen(0,5 x)</t>
  </si>
  <si>
    <t>1,5 cos(x)</t>
  </si>
  <si>
    <r>
      <t>TABULAR las funciones: 1,5 cos(x) y sen (0,5 x) entre 0° y 180° (</t>
    </r>
    <r>
      <rPr>
        <b/>
        <sz val="11"/>
        <color theme="1"/>
        <rFont val="Calibri"/>
        <family val="2"/>
      </rPr>
      <t>π) con dx = 20°</t>
    </r>
  </si>
  <si>
    <t>Formato con 2 decimales.</t>
  </si>
  <si>
    <t>Colocar en formato porcentaje con un decimal.</t>
  </si>
  <si>
    <t>Operador</t>
  </si>
  <si>
    <t>que relevó</t>
  </si>
  <si>
    <t>Garcia, Juan</t>
  </si>
  <si>
    <t>Perea, Ana</t>
  </si>
  <si>
    <t>Gonzalez, Iris</t>
  </si>
  <si>
    <t>Iribarren, J</t>
  </si>
  <si>
    <t>Peralta, Lila</t>
  </si>
  <si>
    <t>Gimenez, Julio</t>
  </si>
  <si>
    <t>6- Obtener en F el apellido del operador en Mayúsculas</t>
  </si>
  <si>
    <t>ESCRIBIR TODAS LAS FORMULAS UTILIZADAS</t>
  </si>
  <si>
    <t>Aria, Marcelo</t>
  </si>
  <si>
    <t>con contagios</t>
  </si>
  <si>
    <t xml:space="preserve">% de </t>
  </si>
  <si>
    <t>Letalidad</t>
  </si>
  <si>
    <t>Apell.</t>
  </si>
  <si>
    <t>3-Obtener en P12 la cantidad de provincias con muertes</t>
  </si>
  <si>
    <t xml:space="preserve">   Ej. BU-364</t>
  </si>
  <si>
    <t>5- Hallar en E el % de LETALIDAD al 4 de abril que se obtiene como la cantidad de muertes / cantidad de contagiados</t>
  </si>
  <si>
    <t>de "definir nombre", ponemos el nombre que deseemos y obtendremos un rango establecido entre esas celdas, en este caso el nombre del rango es</t>
  </si>
  <si>
    <t>"Provincias"</t>
  </si>
  <si>
    <t>FORMULAS UTILIZADAS</t>
  </si>
  <si>
    <t>1) =CONTAR.SI (B16:B36;"&gt;100")</t>
  </si>
  <si>
    <t>2) =CONTAR.SI (B16:B36;"&lt;100")</t>
  </si>
  <si>
    <t>3) =CONTAR.SI(C16:C36;"&gt;0")</t>
  </si>
  <si>
    <t>6) =MAYUSC(EXTRAE(D16;1;ENCONTRAR(",";D16;1)-1))</t>
  </si>
  <si>
    <t>7) =MAYUSC(CONCATENAR(EXTRAE(A16;1;2);"-";B16))</t>
  </si>
  <si>
    <t>4) Primero seleccionamos la cantidad de celdas que sugiere la consigna (en este caso de A16 hasta A36), y con click derecho seleccionar la opcion</t>
  </si>
  <si>
    <t>8) =B16*$N$25+B16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</si>
</sst>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0" borderId="1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/>
    <xf numFmtId="0" fontId="1" fillId="0" borderId="0" xfId="0" applyFont="1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0" fillId="3" borderId="13" xfId="0" applyFill="1" applyBorder="1"/>
    <xf numFmtId="9" fontId="0" fillId="3" borderId="14" xfId="0" applyNumberFormat="1" applyFill="1" applyBorder="1" applyAlignment="1">
      <alignment horizontal="center"/>
    </xf>
    <xf numFmtId="0" fontId="1" fillId="3" borderId="3" xfId="0" applyFont="1" applyFill="1" applyBorder="1"/>
    <xf numFmtId="0" fontId="1" fillId="0" borderId="14" xfId="0" applyFont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2" borderId="1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4" borderId="4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Fill="1"/>
    <xf numFmtId="0" fontId="4" fillId="0" borderId="1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2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4" xfId="0" applyFont="1" applyBorder="1"/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5" borderId="12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9" fontId="0" fillId="5" borderId="23" xfId="1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3" borderId="13" xfId="0" applyFont="1" applyFill="1" applyBorder="1"/>
    <xf numFmtId="0" fontId="1" fillId="3" borderId="17" xfId="0" applyFont="1" applyFill="1" applyBorder="1"/>
    <xf numFmtId="0" fontId="1" fillId="3" borderId="4" xfId="0" applyFont="1" applyFill="1" applyBorder="1"/>
    <xf numFmtId="164" fontId="0" fillId="2" borderId="10" xfId="1" applyNumberFormat="1" applyFont="1" applyFill="1" applyBorder="1" applyAlignment="1">
      <alignment horizontal="center"/>
    </xf>
    <xf numFmtId="1" fontId="0" fillId="2" borderId="10" xfId="0" applyNumberFormat="1" applyFill="1" applyBorder="1"/>
    <xf numFmtId="2" fontId="0" fillId="2" borderId="15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TERE%202020\1%20CATEDRAS%20FICH\00%20COMELE%201er%20cuatrim%202020\materiales\PARCIAL%201%2018%20de%20mayo%202020\Re__va_extra_14_hs%20(2)\Temario%20DNI%20impares_revi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"/>
      <sheetName val="Ejercicio 2"/>
      <sheetName val="Ejercicio 1 SOL"/>
      <sheetName val="Ejercicio 2 sol"/>
    </sheetNames>
    <sheetDataSet>
      <sheetData sheetId="0"/>
      <sheetData sheetId="1"/>
      <sheetData sheetId="2">
        <row r="27">
          <cell r="K27" t="str">
            <v>CABA</v>
          </cell>
          <cell r="L27">
            <v>1400</v>
          </cell>
        </row>
        <row r="28">
          <cell r="K28" t="str">
            <v>Buenos Aires</v>
          </cell>
          <cell r="L28">
            <v>1900</v>
          </cell>
        </row>
        <row r="29">
          <cell r="K29" t="str">
            <v>Santa Fe</v>
          </cell>
          <cell r="L29">
            <v>3000</v>
          </cell>
        </row>
        <row r="30">
          <cell r="K30" t="str">
            <v>Entre Ríos</v>
          </cell>
          <cell r="L30">
            <v>3100</v>
          </cell>
        </row>
        <row r="31">
          <cell r="K31" t="str">
            <v>Misiones</v>
          </cell>
          <cell r="L31">
            <v>3300</v>
          </cell>
        </row>
        <row r="32">
          <cell r="K32" t="str">
            <v>Corrientes</v>
          </cell>
          <cell r="L32">
            <v>3400</v>
          </cell>
        </row>
        <row r="33">
          <cell r="K33" t="str">
            <v>Chaco</v>
          </cell>
          <cell r="L33">
            <v>3500</v>
          </cell>
        </row>
        <row r="34">
          <cell r="K34" t="str">
            <v>Tucumán</v>
          </cell>
          <cell r="L34">
            <v>4000</v>
          </cell>
        </row>
        <row r="35">
          <cell r="K35" t="str">
            <v>Santiago del Estero</v>
          </cell>
          <cell r="L35">
            <v>4200</v>
          </cell>
        </row>
        <row r="36">
          <cell r="K36" t="str">
            <v>Salta</v>
          </cell>
          <cell r="L36">
            <v>4400</v>
          </cell>
        </row>
        <row r="37">
          <cell r="K37" t="str">
            <v>Jujuy</v>
          </cell>
          <cell r="L37">
            <v>4600</v>
          </cell>
        </row>
        <row r="38">
          <cell r="K38" t="str">
            <v>Córdoba</v>
          </cell>
          <cell r="L38">
            <v>5000</v>
          </cell>
        </row>
        <row r="39">
          <cell r="K39" t="str">
            <v>La Rioja</v>
          </cell>
          <cell r="L39">
            <v>5300</v>
          </cell>
        </row>
        <row r="40">
          <cell r="K40" t="str">
            <v>San Juan</v>
          </cell>
          <cell r="L40">
            <v>5400</v>
          </cell>
        </row>
        <row r="41">
          <cell r="K41" t="str">
            <v>Mendoza</v>
          </cell>
          <cell r="L41">
            <v>5500</v>
          </cell>
        </row>
        <row r="42">
          <cell r="K42" t="str">
            <v>San Luis</v>
          </cell>
          <cell r="L42">
            <v>5700</v>
          </cell>
        </row>
        <row r="43">
          <cell r="K43" t="str">
            <v>La Pampa</v>
          </cell>
          <cell r="L43">
            <v>6300</v>
          </cell>
        </row>
        <row r="44">
          <cell r="K44" t="str">
            <v>Neuquén</v>
          </cell>
          <cell r="L44">
            <v>8300</v>
          </cell>
        </row>
        <row r="45">
          <cell r="K45" t="str">
            <v>Río Negro</v>
          </cell>
          <cell r="L45">
            <v>8500</v>
          </cell>
        </row>
        <row r="46">
          <cell r="K46" t="str">
            <v>Santa Cruz</v>
          </cell>
          <cell r="L46">
            <v>9400</v>
          </cell>
        </row>
        <row r="47">
          <cell r="K47" t="str">
            <v>Tierra del Fuego</v>
          </cell>
          <cell r="L47">
            <v>9410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opLeftCell="A16" zoomScale="89" zoomScaleNormal="89" workbookViewId="0">
      <selection activeCell="H16" sqref="H16:H36"/>
    </sheetView>
  </sheetViews>
  <sheetFormatPr baseColWidth="10" defaultRowHeight="15" x14ac:dyDescent="0.25"/>
  <cols>
    <col min="1" max="1" width="16.42578125" customWidth="1"/>
    <col min="2" max="2" width="13" customWidth="1"/>
    <col min="3" max="3" width="9.28515625" customWidth="1"/>
    <col min="4" max="4" width="14.140625" style="2" customWidth="1"/>
    <col min="5" max="5" width="12.5703125" style="2" customWidth="1"/>
    <col min="6" max="6" width="9.7109375" style="2" customWidth="1"/>
    <col min="7" max="7" width="11.140625" style="2" customWidth="1"/>
    <col min="8" max="8" width="14.85546875" customWidth="1"/>
    <col min="9" max="9" width="3.7109375" style="7" customWidth="1"/>
    <col min="10" max="10" width="12.5703125" customWidth="1"/>
    <col min="11" max="11" width="12.140625" customWidth="1"/>
    <col min="14" max="14" width="26.7109375" customWidth="1"/>
    <col min="15" max="15" width="5.7109375" customWidth="1"/>
    <col min="16" max="16" width="12.5703125" customWidth="1"/>
  </cols>
  <sheetData>
    <row r="1" spans="1:19" ht="21.75" thickBot="1" x14ac:dyDescent="0.4">
      <c r="A1" s="51" t="s">
        <v>5</v>
      </c>
      <c r="J1" s="52"/>
      <c r="K1" s="7"/>
      <c r="L1" s="7"/>
      <c r="M1" s="7"/>
      <c r="N1" s="7"/>
    </row>
    <row r="2" spans="1:19" ht="21" customHeight="1" x14ac:dyDescent="0.25">
      <c r="B2" s="53" t="s">
        <v>45</v>
      </c>
      <c r="C2" s="54"/>
      <c r="D2" s="55"/>
      <c r="E2" s="55"/>
      <c r="F2" s="55"/>
      <c r="G2" s="55"/>
      <c r="H2" s="56"/>
      <c r="J2" s="7"/>
      <c r="K2" s="7"/>
      <c r="L2" s="7"/>
      <c r="M2" s="7"/>
      <c r="N2" s="7"/>
    </row>
    <row r="3" spans="1:19" ht="16.5" thickBot="1" x14ac:dyDescent="0.3">
      <c r="B3" s="57" t="s">
        <v>46</v>
      </c>
      <c r="C3" s="58"/>
      <c r="D3" s="59"/>
      <c r="E3" s="59"/>
      <c r="F3" s="59"/>
      <c r="G3" s="59"/>
      <c r="H3" s="60"/>
    </row>
    <row r="4" spans="1:19" ht="15.75" thickBot="1" x14ac:dyDescent="0.3"/>
    <row r="5" spans="1:19" x14ac:dyDescent="0.25">
      <c r="A5" s="61" t="s">
        <v>0</v>
      </c>
      <c r="B5" s="9" t="s">
        <v>43</v>
      </c>
      <c r="C5" s="62"/>
      <c r="D5" s="42"/>
      <c r="E5" s="42"/>
      <c r="F5" s="42"/>
      <c r="G5" s="42"/>
      <c r="H5" s="42"/>
      <c r="I5" s="42"/>
      <c r="J5" s="62"/>
      <c r="K5" s="62"/>
      <c r="L5" s="43"/>
    </row>
    <row r="6" spans="1:19" ht="15.75" thickBot="1" x14ac:dyDescent="0.3">
      <c r="A6" s="14"/>
      <c r="B6" s="15" t="s">
        <v>44</v>
      </c>
      <c r="C6" s="46"/>
      <c r="D6" s="40"/>
      <c r="E6" s="40"/>
      <c r="F6" s="40"/>
      <c r="G6" s="40"/>
      <c r="H6" s="40"/>
      <c r="I6" s="40"/>
      <c r="J6" s="46"/>
      <c r="K6" s="46"/>
      <c r="L6" s="41"/>
    </row>
    <row r="7" spans="1:19" ht="15.75" thickBot="1" x14ac:dyDescent="0.3">
      <c r="A7" s="1"/>
    </row>
    <row r="8" spans="1:19" ht="15.75" thickBot="1" x14ac:dyDescent="0.3">
      <c r="A8" s="1"/>
      <c r="J8" s="31" t="s">
        <v>2</v>
      </c>
    </row>
    <row r="9" spans="1:19" ht="15.75" thickBot="1" x14ac:dyDescent="0.3">
      <c r="J9" s="1" t="s">
        <v>47</v>
      </c>
      <c r="P9" s="31" t="s">
        <v>6</v>
      </c>
      <c r="R9" s="75" t="s">
        <v>48</v>
      </c>
      <c r="S9" s="31" t="s">
        <v>49</v>
      </c>
    </row>
    <row r="10" spans="1:19" x14ac:dyDescent="0.25">
      <c r="A10" s="8" t="s">
        <v>7</v>
      </c>
      <c r="B10" s="9"/>
      <c r="C10" s="9"/>
      <c r="D10" s="10"/>
      <c r="E10" s="3"/>
      <c r="J10" t="s">
        <v>52</v>
      </c>
      <c r="P10" s="36">
        <f>COUNTIF(B16:B36,"&gt;100")</f>
        <v>5</v>
      </c>
      <c r="R10" s="72">
        <v>8</v>
      </c>
      <c r="S10" s="43"/>
    </row>
    <row r="11" spans="1:19" x14ac:dyDescent="0.25">
      <c r="A11" s="11" t="s">
        <v>8</v>
      </c>
      <c r="B11" s="12"/>
      <c r="C11" s="12"/>
      <c r="D11" s="13"/>
      <c r="E11" s="4"/>
      <c r="J11" t="s">
        <v>54</v>
      </c>
      <c r="P11" s="25">
        <f>COUNTIF(B16:B36,"&lt;100")</f>
        <v>16</v>
      </c>
      <c r="R11" s="73">
        <v>10</v>
      </c>
      <c r="S11" s="39"/>
    </row>
    <row r="12" spans="1:19" ht="15.75" thickBot="1" x14ac:dyDescent="0.3">
      <c r="A12" s="14" t="s">
        <v>9</v>
      </c>
      <c r="B12" s="15"/>
      <c r="C12" s="15"/>
      <c r="D12" s="16"/>
      <c r="E12" s="5"/>
      <c r="J12" s="27" t="s">
        <v>89</v>
      </c>
      <c r="P12" s="25">
        <f>COUNTIF(C16:C36,"&gt;0")</f>
        <v>9</v>
      </c>
      <c r="R12" s="73">
        <v>5</v>
      </c>
      <c r="S12" s="39"/>
    </row>
    <row r="13" spans="1:19" ht="15.75" thickBot="1" x14ac:dyDescent="0.3">
      <c r="E13" s="2" t="s">
        <v>10</v>
      </c>
      <c r="F13" s="2" t="s">
        <v>11</v>
      </c>
      <c r="G13" s="2" t="s">
        <v>12</v>
      </c>
      <c r="H13" s="2" t="s">
        <v>13</v>
      </c>
      <c r="I13" s="17"/>
      <c r="J13" s="63" t="s">
        <v>55</v>
      </c>
      <c r="R13" s="73">
        <v>8</v>
      </c>
      <c r="S13" s="39"/>
    </row>
    <row r="14" spans="1:19" ht="15.75" thickBot="1" x14ac:dyDescent="0.3">
      <c r="A14" s="85" t="s">
        <v>14</v>
      </c>
      <c r="B14" s="84" t="s">
        <v>19</v>
      </c>
      <c r="C14" s="80"/>
      <c r="D14" s="82" t="s">
        <v>74</v>
      </c>
      <c r="E14" s="81" t="s">
        <v>86</v>
      </c>
      <c r="F14" s="18" t="s">
        <v>88</v>
      </c>
      <c r="G14" s="18" t="s">
        <v>17</v>
      </c>
      <c r="H14" s="18" t="s">
        <v>18</v>
      </c>
      <c r="I14" s="19"/>
      <c r="J14" s="27" t="s">
        <v>91</v>
      </c>
      <c r="R14" s="73">
        <v>5</v>
      </c>
      <c r="S14" s="39"/>
    </row>
    <row r="15" spans="1:19" ht="15.75" thickBot="1" x14ac:dyDescent="0.3">
      <c r="A15" s="86" t="s">
        <v>85</v>
      </c>
      <c r="B15" s="87" t="s">
        <v>15</v>
      </c>
      <c r="C15" s="30" t="s">
        <v>16</v>
      </c>
      <c r="D15" s="83" t="s">
        <v>75</v>
      </c>
      <c r="E15" s="78" t="s">
        <v>87</v>
      </c>
      <c r="F15" s="20" t="s">
        <v>74</v>
      </c>
      <c r="G15" s="20"/>
      <c r="H15" s="21" t="s">
        <v>20</v>
      </c>
      <c r="I15" s="22"/>
      <c r="J15" s="27" t="s">
        <v>73</v>
      </c>
      <c r="K15" s="6"/>
      <c r="L15" s="6"/>
      <c r="M15" s="6"/>
      <c r="N15" s="6"/>
      <c r="O15" s="6"/>
      <c r="R15" s="73">
        <v>3</v>
      </c>
      <c r="S15" s="39"/>
    </row>
    <row r="16" spans="1:19" x14ac:dyDescent="0.25">
      <c r="A16" s="76" t="s">
        <v>21</v>
      </c>
      <c r="B16" s="77">
        <v>364</v>
      </c>
      <c r="C16" s="77">
        <v>18</v>
      </c>
      <c r="D16" s="79" t="s">
        <v>76</v>
      </c>
      <c r="E16" s="88">
        <f>C16/B16</f>
        <v>4.9450549450549448E-2</v>
      </c>
      <c r="F16" s="25" t="str">
        <f>MID(D16,1,1)</f>
        <v>G</v>
      </c>
      <c r="G16" s="25" t="str">
        <f>UPPER((CONCATENATE(MID(A16,1,2),"-",B16)))</f>
        <v>BU-364</v>
      </c>
      <c r="H16" s="89">
        <f>B16*$N$25+B16</f>
        <v>418.6</v>
      </c>
      <c r="I16" s="26"/>
      <c r="J16" s="27" t="s">
        <v>82</v>
      </c>
      <c r="K16" s="6"/>
      <c r="L16" s="6"/>
      <c r="M16" s="6"/>
      <c r="N16" s="6"/>
      <c r="R16" s="73">
        <v>8</v>
      </c>
      <c r="S16" s="39"/>
    </row>
    <row r="17" spans="1:19" x14ac:dyDescent="0.25">
      <c r="A17" s="23" t="s">
        <v>22</v>
      </c>
      <c r="B17" s="24">
        <v>407</v>
      </c>
      <c r="C17" s="24">
        <v>7</v>
      </c>
      <c r="D17" s="71" t="s">
        <v>77</v>
      </c>
      <c r="E17" s="88">
        <f t="shared" ref="E17:E36" si="0">C17/B17</f>
        <v>1.7199017199017199E-2</v>
      </c>
      <c r="F17" s="25" t="str">
        <f t="shared" ref="F17:F36" si="1">MID(D17,1,1)</f>
        <v>P</v>
      </c>
      <c r="G17" s="25" t="str">
        <f t="shared" ref="G17:G36" si="2">UPPER((CONCATENATE(MID(A17,1,2),"-",B17)))</f>
        <v>CA-407</v>
      </c>
      <c r="H17" s="89">
        <f t="shared" ref="H17:H36" si="3">B17*$N$25+B17</f>
        <v>468.05</v>
      </c>
      <c r="I17" s="26"/>
      <c r="J17" s="27" t="s">
        <v>53</v>
      </c>
      <c r="R17" s="73">
        <v>8</v>
      </c>
      <c r="S17" s="39"/>
    </row>
    <row r="18" spans="1:19" x14ac:dyDescent="0.25">
      <c r="A18" s="23" t="s">
        <v>23</v>
      </c>
      <c r="B18" s="24">
        <v>115</v>
      </c>
      <c r="C18" s="24">
        <v>7</v>
      </c>
      <c r="D18" s="71" t="s">
        <v>78</v>
      </c>
      <c r="E18" s="88">
        <f t="shared" si="0"/>
        <v>6.0869565217391307E-2</v>
      </c>
      <c r="F18" s="25" t="str">
        <f t="shared" si="1"/>
        <v>G</v>
      </c>
      <c r="G18" s="25" t="str">
        <f t="shared" si="2"/>
        <v>CH-115</v>
      </c>
      <c r="H18" s="89">
        <f t="shared" si="3"/>
        <v>132.25</v>
      </c>
      <c r="I18" s="26"/>
      <c r="J18" s="27" t="s">
        <v>90</v>
      </c>
      <c r="R18" s="73">
        <v>10</v>
      </c>
      <c r="S18" s="39"/>
    </row>
    <row r="19" spans="1:19" ht="15.75" thickBot="1" x14ac:dyDescent="0.3">
      <c r="A19" s="23" t="s">
        <v>24</v>
      </c>
      <c r="B19" s="24">
        <v>134</v>
      </c>
      <c r="C19" s="24">
        <v>1</v>
      </c>
      <c r="D19" s="71" t="s">
        <v>78</v>
      </c>
      <c r="E19" s="88">
        <f t="shared" si="0"/>
        <v>7.462686567164179E-3</v>
      </c>
      <c r="F19" s="25" t="str">
        <f t="shared" si="1"/>
        <v>G</v>
      </c>
      <c r="G19" s="25" t="str">
        <f t="shared" si="2"/>
        <v>CÓ-134</v>
      </c>
      <c r="H19" s="89">
        <f t="shared" si="3"/>
        <v>154.1</v>
      </c>
      <c r="I19" s="26"/>
      <c r="J19" s="27" t="s">
        <v>51</v>
      </c>
      <c r="R19" s="74"/>
      <c r="S19" s="39"/>
    </row>
    <row r="20" spans="1:19" ht="15.75" thickBot="1" x14ac:dyDescent="0.3">
      <c r="A20" s="23" t="s">
        <v>25</v>
      </c>
      <c r="B20" s="24">
        <v>22</v>
      </c>
      <c r="C20" s="24">
        <v>0</v>
      </c>
      <c r="D20" s="71" t="s">
        <v>84</v>
      </c>
      <c r="E20" s="88">
        <f t="shared" si="0"/>
        <v>0</v>
      </c>
      <c r="F20" s="25" t="str">
        <f t="shared" si="1"/>
        <v>A</v>
      </c>
      <c r="G20" s="25" t="str">
        <f t="shared" si="2"/>
        <v>CO-22</v>
      </c>
      <c r="H20" s="89">
        <f t="shared" si="3"/>
        <v>25.3</v>
      </c>
      <c r="I20" s="26"/>
      <c r="J20" t="s">
        <v>50</v>
      </c>
      <c r="R20" s="33">
        <f ca="1">SUM(R10:R22)</f>
        <v>65</v>
      </c>
      <c r="S20" s="37">
        <f ca="1">SUM(S10:S20)</f>
        <v>0</v>
      </c>
    </row>
    <row r="21" spans="1:19" x14ac:dyDescent="0.25">
      <c r="A21" s="23" t="s">
        <v>26</v>
      </c>
      <c r="B21" s="24">
        <v>18</v>
      </c>
      <c r="C21" s="24">
        <v>0</v>
      </c>
      <c r="D21" s="71" t="s">
        <v>78</v>
      </c>
      <c r="E21" s="88">
        <f t="shared" si="0"/>
        <v>0</v>
      </c>
      <c r="F21" s="25" t="str">
        <f t="shared" si="1"/>
        <v>G</v>
      </c>
      <c r="G21" s="25" t="str">
        <f t="shared" si="2"/>
        <v>EN-18</v>
      </c>
      <c r="H21" s="89">
        <f t="shared" si="3"/>
        <v>20.7</v>
      </c>
      <c r="I21" s="26"/>
      <c r="J21" s="6"/>
      <c r="R21" s="38"/>
      <c r="S21" s="38"/>
    </row>
    <row r="22" spans="1:19" x14ac:dyDescent="0.25">
      <c r="A22" s="23" t="s">
        <v>27</v>
      </c>
      <c r="B22" s="24">
        <v>5</v>
      </c>
      <c r="C22" s="24">
        <v>0</v>
      </c>
      <c r="D22" s="71" t="s">
        <v>76</v>
      </c>
      <c r="E22" s="88">
        <f t="shared" si="0"/>
        <v>0</v>
      </c>
      <c r="F22" s="25" t="str">
        <f t="shared" si="1"/>
        <v>G</v>
      </c>
      <c r="G22" s="25" t="str">
        <f t="shared" si="2"/>
        <v>JU-5</v>
      </c>
      <c r="H22" s="89">
        <f t="shared" si="3"/>
        <v>5.75</v>
      </c>
      <c r="I22" s="26"/>
      <c r="J22" t="s">
        <v>83</v>
      </c>
      <c r="R22" s="38"/>
      <c r="S22" s="38"/>
    </row>
    <row r="23" spans="1:19" ht="15.75" thickBot="1" x14ac:dyDescent="0.3">
      <c r="A23" s="23" t="s">
        <v>28</v>
      </c>
      <c r="B23" s="24">
        <v>3</v>
      </c>
      <c r="C23" s="24">
        <v>0</v>
      </c>
      <c r="D23" s="71" t="s">
        <v>76</v>
      </c>
      <c r="E23" s="88">
        <f t="shared" si="0"/>
        <v>0</v>
      </c>
      <c r="F23" s="25" t="str">
        <f t="shared" si="1"/>
        <v>G</v>
      </c>
      <c r="G23" s="25" t="str">
        <f t="shared" si="2"/>
        <v>LA-3</v>
      </c>
      <c r="H23" s="89">
        <f t="shared" si="3"/>
        <v>3.45</v>
      </c>
      <c r="I23" s="26"/>
      <c r="J23" s="6"/>
      <c r="K23" s="6"/>
      <c r="L23" s="6"/>
    </row>
    <row r="24" spans="1:19" ht="15.75" thickBot="1" x14ac:dyDescent="0.3">
      <c r="A24" s="23" t="s">
        <v>29</v>
      </c>
      <c r="B24" s="24">
        <v>6</v>
      </c>
      <c r="C24" s="24">
        <v>1</v>
      </c>
      <c r="D24" s="71" t="s">
        <v>77</v>
      </c>
      <c r="E24" s="88">
        <f t="shared" si="0"/>
        <v>0.16666666666666666</v>
      </c>
      <c r="F24" s="25" t="str">
        <f t="shared" si="1"/>
        <v>P</v>
      </c>
      <c r="G24" s="25" t="str">
        <f t="shared" si="2"/>
        <v>LA-6</v>
      </c>
      <c r="H24" s="89">
        <f t="shared" si="3"/>
        <v>6.9</v>
      </c>
      <c r="I24" s="26"/>
      <c r="N24" s="28" t="s">
        <v>30</v>
      </c>
    </row>
    <row r="25" spans="1:19" ht="15.75" thickBot="1" x14ac:dyDescent="0.3">
      <c r="A25" s="23" t="s">
        <v>31</v>
      </c>
      <c r="B25" s="24">
        <v>27</v>
      </c>
      <c r="C25" s="24">
        <v>3</v>
      </c>
      <c r="D25" s="71" t="s">
        <v>84</v>
      </c>
      <c r="E25" s="88">
        <f t="shared" si="0"/>
        <v>0.1111111111111111</v>
      </c>
      <c r="F25" s="25" t="str">
        <f t="shared" si="1"/>
        <v>A</v>
      </c>
      <c r="G25" s="25" t="str">
        <f t="shared" si="2"/>
        <v>ME-27</v>
      </c>
      <c r="H25" s="89">
        <f t="shared" si="3"/>
        <v>31.05</v>
      </c>
      <c r="I25" s="26"/>
      <c r="N25" s="29">
        <v>0.15</v>
      </c>
    </row>
    <row r="26" spans="1:19" x14ac:dyDescent="0.25">
      <c r="A26" s="23" t="s">
        <v>32</v>
      </c>
      <c r="B26" s="24">
        <v>3</v>
      </c>
      <c r="C26" s="24">
        <v>0</v>
      </c>
      <c r="D26" s="71" t="s">
        <v>79</v>
      </c>
      <c r="E26" s="88">
        <f t="shared" si="0"/>
        <v>0</v>
      </c>
      <c r="F26" s="25" t="str">
        <f t="shared" si="1"/>
        <v>I</v>
      </c>
      <c r="G26" s="25" t="str">
        <f t="shared" si="2"/>
        <v>MI-3</v>
      </c>
      <c r="H26" s="89">
        <f t="shared" si="3"/>
        <v>3.45</v>
      </c>
      <c r="I26" s="26"/>
      <c r="K26" s="22"/>
      <c r="L26" s="26"/>
    </row>
    <row r="27" spans="1:19" x14ac:dyDescent="0.25">
      <c r="A27" s="23" t="s">
        <v>33</v>
      </c>
      <c r="B27" s="24">
        <v>33</v>
      </c>
      <c r="C27" s="24">
        <v>2</v>
      </c>
      <c r="D27" s="71" t="s">
        <v>79</v>
      </c>
      <c r="E27" s="88">
        <f t="shared" si="0"/>
        <v>6.0606060606060608E-2</v>
      </c>
      <c r="F27" s="25" t="str">
        <f t="shared" si="1"/>
        <v>I</v>
      </c>
      <c r="G27" s="25" t="str">
        <f t="shared" si="2"/>
        <v>NE-33</v>
      </c>
      <c r="H27" s="89">
        <f t="shared" si="3"/>
        <v>37.950000000000003</v>
      </c>
      <c r="I27" s="26"/>
      <c r="J27" s="7"/>
      <c r="K27" s="26"/>
      <c r="L27" s="26"/>
    </row>
    <row r="28" spans="1:19" x14ac:dyDescent="0.25">
      <c r="A28" s="23" t="s">
        <v>34</v>
      </c>
      <c r="B28" s="24">
        <v>15</v>
      </c>
      <c r="C28" s="24">
        <v>0</v>
      </c>
      <c r="D28" s="71" t="s">
        <v>76</v>
      </c>
      <c r="E28" s="88">
        <f t="shared" si="0"/>
        <v>0</v>
      </c>
      <c r="F28" s="25" t="str">
        <f t="shared" si="1"/>
        <v>G</v>
      </c>
      <c r="G28" s="25" t="str">
        <f t="shared" si="2"/>
        <v>RÍ-15</v>
      </c>
      <c r="H28" s="89">
        <f t="shared" si="3"/>
        <v>17.25</v>
      </c>
      <c r="I28" s="26"/>
      <c r="K28" s="26"/>
      <c r="L28" s="26"/>
    </row>
    <row r="29" spans="1:19" x14ac:dyDescent="0.25">
      <c r="A29" s="23" t="s">
        <v>35</v>
      </c>
      <c r="B29" s="24">
        <v>3</v>
      </c>
      <c r="C29" s="24">
        <v>0</v>
      </c>
      <c r="D29" s="71" t="s">
        <v>76</v>
      </c>
      <c r="E29" s="88">
        <f t="shared" si="0"/>
        <v>0</v>
      </c>
      <c r="F29" s="25" t="str">
        <f t="shared" si="1"/>
        <v>G</v>
      </c>
      <c r="G29" s="25" t="str">
        <f t="shared" si="2"/>
        <v>SA-3</v>
      </c>
      <c r="H29" s="89">
        <f t="shared" si="3"/>
        <v>3.45</v>
      </c>
      <c r="I29" s="26"/>
      <c r="K29" s="26"/>
      <c r="L29" s="26"/>
    </row>
    <row r="30" spans="1:19" x14ac:dyDescent="0.25">
      <c r="A30" s="23" t="s">
        <v>37</v>
      </c>
      <c r="B30" s="24">
        <v>10</v>
      </c>
      <c r="C30" s="24">
        <v>0</v>
      </c>
      <c r="D30" s="71" t="s">
        <v>80</v>
      </c>
      <c r="E30" s="88">
        <f t="shared" si="0"/>
        <v>0</v>
      </c>
      <c r="F30" s="25" t="str">
        <f t="shared" si="1"/>
        <v>P</v>
      </c>
      <c r="G30" s="25" t="str">
        <f t="shared" si="2"/>
        <v>SA-10</v>
      </c>
      <c r="H30" s="89">
        <f t="shared" si="3"/>
        <v>11.5</v>
      </c>
      <c r="I30" s="26"/>
      <c r="K30" s="26"/>
      <c r="L30" s="26"/>
    </row>
    <row r="31" spans="1:19" x14ac:dyDescent="0.25">
      <c r="A31" s="23" t="s">
        <v>38</v>
      </c>
      <c r="B31" s="24">
        <v>22</v>
      </c>
      <c r="C31" s="24">
        <v>0</v>
      </c>
      <c r="D31" s="71" t="s">
        <v>80</v>
      </c>
      <c r="E31" s="88">
        <f t="shared" si="0"/>
        <v>0</v>
      </c>
      <c r="F31" s="25" t="str">
        <f t="shared" si="1"/>
        <v>P</v>
      </c>
      <c r="G31" s="25" t="str">
        <f t="shared" si="2"/>
        <v>SA-22</v>
      </c>
      <c r="H31" s="89">
        <f t="shared" si="3"/>
        <v>25.3</v>
      </c>
      <c r="I31" s="26"/>
      <c r="K31" s="26"/>
      <c r="L31" s="26"/>
    </row>
    <row r="32" spans="1:19" x14ac:dyDescent="0.25">
      <c r="A32" s="23" t="s">
        <v>36</v>
      </c>
      <c r="B32" s="24">
        <v>165</v>
      </c>
      <c r="C32" s="24">
        <v>1</v>
      </c>
      <c r="D32" s="71" t="s">
        <v>81</v>
      </c>
      <c r="E32" s="88">
        <f t="shared" si="0"/>
        <v>6.0606060606060606E-3</v>
      </c>
      <c r="F32" s="25" t="str">
        <f t="shared" si="1"/>
        <v>G</v>
      </c>
      <c r="G32" s="25" t="str">
        <f t="shared" si="2"/>
        <v>SA-165</v>
      </c>
      <c r="H32" s="89">
        <f t="shared" si="3"/>
        <v>189.75</v>
      </c>
      <c r="I32" s="26"/>
      <c r="J32" t="s">
        <v>100</v>
      </c>
      <c r="K32" s="26"/>
      <c r="L32" s="26"/>
    </row>
    <row r="33" spans="1:12" x14ac:dyDescent="0.25">
      <c r="A33" s="23" t="s">
        <v>39</v>
      </c>
      <c r="B33" s="24">
        <v>1</v>
      </c>
      <c r="C33" s="24">
        <v>0</v>
      </c>
      <c r="D33" s="71" t="s">
        <v>84</v>
      </c>
      <c r="E33" s="88">
        <f t="shared" si="0"/>
        <v>0</v>
      </c>
      <c r="F33" s="25" t="str">
        <f t="shared" si="1"/>
        <v>A</v>
      </c>
      <c r="G33" s="25" t="str">
        <f t="shared" si="2"/>
        <v>SA-1</v>
      </c>
      <c r="H33" s="89">
        <f t="shared" si="3"/>
        <v>1.1499999999999999</v>
      </c>
      <c r="I33" s="26"/>
      <c r="J33" t="s">
        <v>92</v>
      </c>
      <c r="K33" s="26"/>
      <c r="L33" s="26"/>
    </row>
    <row r="34" spans="1:12" x14ac:dyDescent="0.25">
      <c r="A34" s="23" t="s">
        <v>40</v>
      </c>
      <c r="B34" s="24">
        <v>4</v>
      </c>
      <c r="C34" s="24">
        <v>0</v>
      </c>
      <c r="D34" s="71" t="s">
        <v>81</v>
      </c>
      <c r="E34" s="88">
        <f t="shared" si="0"/>
        <v>0</v>
      </c>
      <c r="F34" s="25" t="str">
        <f t="shared" si="1"/>
        <v>G</v>
      </c>
      <c r="G34" s="25" t="str">
        <f t="shared" si="2"/>
        <v>SA-4</v>
      </c>
      <c r="H34" s="89">
        <f t="shared" si="3"/>
        <v>4.5999999999999996</v>
      </c>
      <c r="I34" s="26"/>
      <c r="J34" t="s">
        <v>93</v>
      </c>
      <c r="K34" s="26"/>
      <c r="L34" s="26"/>
    </row>
    <row r="35" spans="1:12" x14ac:dyDescent="0.25">
      <c r="A35" s="23" t="s">
        <v>42</v>
      </c>
      <c r="B35" s="24">
        <v>72</v>
      </c>
      <c r="C35" s="24">
        <v>0</v>
      </c>
      <c r="D35" s="71" t="s">
        <v>80</v>
      </c>
      <c r="E35" s="88">
        <f t="shared" si="0"/>
        <v>0</v>
      </c>
      <c r="F35" s="25" t="str">
        <f t="shared" si="1"/>
        <v>P</v>
      </c>
      <c r="G35" s="25" t="str">
        <f t="shared" si="2"/>
        <v>TI-72</v>
      </c>
      <c r="H35" s="89">
        <f t="shared" si="3"/>
        <v>82.8</v>
      </c>
      <c r="I35" s="26"/>
      <c r="K35" s="26"/>
      <c r="L35" s="26"/>
    </row>
    <row r="36" spans="1:12" x14ac:dyDescent="0.25">
      <c r="A36" s="23" t="s">
        <v>41</v>
      </c>
      <c r="B36" s="24">
        <v>22</v>
      </c>
      <c r="C36" s="24">
        <v>3</v>
      </c>
      <c r="D36" s="71" t="s">
        <v>80</v>
      </c>
      <c r="E36" s="88">
        <f t="shared" si="0"/>
        <v>0.13636363636363635</v>
      </c>
      <c r="F36" s="25" t="str">
        <f t="shared" si="1"/>
        <v>P</v>
      </c>
      <c r="G36" s="25" t="str">
        <f t="shared" si="2"/>
        <v>TU-22</v>
      </c>
      <c r="H36" s="89">
        <f t="shared" si="3"/>
        <v>25.3</v>
      </c>
      <c r="I36" s="26"/>
      <c r="J36" t="s">
        <v>94</v>
      </c>
      <c r="K36" s="26"/>
      <c r="L36" s="26"/>
    </row>
    <row r="37" spans="1:12" x14ac:dyDescent="0.25">
      <c r="J37" t="s">
        <v>95</v>
      </c>
      <c r="K37" s="26"/>
      <c r="L37" s="26"/>
    </row>
    <row r="38" spans="1:12" x14ac:dyDescent="0.25">
      <c r="J38" t="s">
        <v>96</v>
      </c>
      <c r="K38" s="26"/>
      <c r="L38" s="26"/>
    </row>
    <row r="39" spans="1:12" x14ac:dyDescent="0.25">
      <c r="J39" t="s">
        <v>97</v>
      </c>
      <c r="K39" s="26"/>
      <c r="L39" s="26"/>
    </row>
    <row r="40" spans="1:12" x14ac:dyDescent="0.25">
      <c r="J40" t="s">
        <v>98</v>
      </c>
      <c r="K40" s="26"/>
      <c r="L40" s="26"/>
    </row>
    <row r="41" spans="1:12" x14ac:dyDescent="0.25">
      <c r="J41" t="s">
        <v>99</v>
      </c>
      <c r="K41" s="26"/>
      <c r="L41" s="26"/>
    </row>
    <row r="42" spans="1:12" x14ac:dyDescent="0.25">
      <c r="J42" t="s">
        <v>101</v>
      </c>
      <c r="K42" s="26"/>
      <c r="L42" s="26"/>
    </row>
    <row r="43" spans="1:12" x14ac:dyDescent="0.25">
      <c r="K43" s="26"/>
      <c r="L43" s="26"/>
    </row>
    <row r="44" spans="1:12" x14ac:dyDescent="0.25">
      <c r="K44" s="26"/>
      <c r="L44" s="26"/>
    </row>
    <row r="45" spans="1:12" x14ac:dyDescent="0.25">
      <c r="K45" s="26"/>
      <c r="L45" s="26"/>
    </row>
    <row r="46" spans="1:12" x14ac:dyDescent="0.25">
      <c r="K46" s="26"/>
      <c r="L46" s="26"/>
    </row>
    <row r="47" spans="1:12" x14ac:dyDescent="0.25">
      <c r="K47" s="26"/>
      <c r="L47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zoomScale="112" zoomScaleNormal="112" workbookViewId="0">
      <selection activeCell="B17" sqref="B17"/>
    </sheetView>
  </sheetViews>
  <sheetFormatPr baseColWidth="10" defaultRowHeight="15" x14ac:dyDescent="0.25"/>
  <cols>
    <col min="1" max="1" width="15.5703125" customWidth="1"/>
  </cols>
  <sheetData>
    <row r="1" spans="1:13" ht="21" x14ac:dyDescent="0.35">
      <c r="A1" s="50" t="s">
        <v>1</v>
      </c>
      <c r="C1" s="2"/>
      <c r="D1" s="6"/>
    </row>
    <row r="2" spans="1:13" x14ac:dyDescent="0.25">
      <c r="A2" s="1"/>
      <c r="C2" s="2"/>
    </row>
    <row r="3" spans="1:13" x14ac:dyDescent="0.25">
      <c r="A3" s="1" t="s">
        <v>0</v>
      </c>
      <c r="B3" s="1" t="s">
        <v>3</v>
      </c>
      <c r="C3" s="2"/>
    </row>
    <row r="4" spans="1:13" x14ac:dyDescent="0.25">
      <c r="A4" s="1"/>
      <c r="B4" s="1" t="s">
        <v>4</v>
      </c>
      <c r="C4" s="2"/>
    </row>
    <row r="5" spans="1:13" x14ac:dyDescent="0.25">
      <c r="A5" s="1"/>
      <c r="B5" s="1"/>
      <c r="C5" s="2"/>
    </row>
    <row r="6" spans="1:13" ht="15.75" thickBot="1" x14ac:dyDescent="0.3">
      <c r="A6" s="1" t="s">
        <v>2</v>
      </c>
      <c r="B6" s="1" t="s">
        <v>71</v>
      </c>
      <c r="C6" s="2"/>
      <c r="J6" s="38"/>
      <c r="K6" s="38"/>
    </row>
    <row r="7" spans="1:13" ht="15.75" thickBot="1" x14ac:dyDescent="0.3">
      <c r="C7" s="2"/>
      <c r="J7" s="31" t="s">
        <v>48</v>
      </c>
      <c r="K7" s="68" t="s">
        <v>49</v>
      </c>
    </row>
    <row r="8" spans="1:13" x14ac:dyDescent="0.25">
      <c r="B8" s="65" t="s">
        <v>62</v>
      </c>
      <c r="C8" s="2"/>
      <c r="F8" s="1"/>
      <c r="J8" s="48"/>
      <c r="K8" s="39"/>
    </row>
    <row r="9" spans="1:13" x14ac:dyDescent="0.25">
      <c r="B9" s="65" t="s">
        <v>67</v>
      </c>
      <c r="C9" s="2"/>
      <c r="F9" s="1"/>
      <c r="I9" s="66" t="s">
        <v>63</v>
      </c>
      <c r="J9" s="47">
        <v>6</v>
      </c>
      <c r="K9" s="39"/>
    </row>
    <row r="10" spans="1:13" x14ac:dyDescent="0.25">
      <c r="B10" s="65" t="s">
        <v>72</v>
      </c>
      <c r="I10" s="66" t="s">
        <v>64</v>
      </c>
      <c r="J10" s="47">
        <v>8</v>
      </c>
      <c r="K10" s="39"/>
    </row>
    <row r="11" spans="1:13" x14ac:dyDescent="0.25">
      <c r="I11" s="66" t="s">
        <v>65</v>
      </c>
      <c r="J11" s="47">
        <v>8</v>
      </c>
      <c r="K11" s="39"/>
    </row>
    <row r="12" spans="1:13" x14ac:dyDescent="0.25">
      <c r="I12" s="67" t="s">
        <v>66</v>
      </c>
      <c r="J12" s="47">
        <v>8</v>
      </c>
      <c r="K12" s="39"/>
    </row>
    <row r="13" spans="1:13" ht="15.75" thickBot="1" x14ac:dyDescent="0.3">
      <c r="E13" t="s">
        <v>61</v>
      </c>
      <c r="I13" s="64" t="s">
        <v>68</v>
      </c>
      <c r="J13" s="44">
        <v>5</v>
      </c>
      <c r="K13" s="39"/>
    </row>
    <row r="14" spans="1:13" ht="15.75" thickBot="1" x14ac:dyDescent="0.3">
      <c r="E14" s="35" t="s">
        <v>57</v>
      </c>
      <c r="F14" s="35" t="s">
        <v>58</v>
      </c>
      <c r="G14" s="35" t="s">
        <v>59</v>
      </c>
      <c r="H14" s="35" t="s">
        <v>60</v>
      </c>
      <c r="J14" s="32">
        <f>SUM(J6:J13)</f>
        <v>35</v>
      </c>
      <c r="K14" s="37">
        <f>SUM(K6:K13)</f>
        <v>0</v>
      </c>
    </row>
    <row r="15" spans="1:13" ht="15.75" thickBot="1" x14ac:dyDescent="0.3">
      <c r="E15" s="69">
        <v>0</v>
      </c>
      <c r="F15" s="69">
        <v>20</v>
      </c>
      <c r="G15" s="69">
        <v>1.5</v>
      </c>
      <c r="H15" s="70">
        <v>0.5</v>
      </c>
      <c r="L15" s="38"/>
      <c r="M15" s="38"/>
    </row>
    <row r="16" spans="1:13" ht="15.75" thickBot="1" x14ac:dyDescent="0.3">
      <c r="B16" s="34" t="s">
        <v>56</v>
      </c>
      <c r="C16" s="35" t="s">
        <v>70</v>
      </c>
      <c r="D16" s="49" t="s">
        <v>69</v>
      </c>
    </row>
    <row r="17" spans="2:4" x14ac:dyDescent="0.25">
      <c r="B17" s="45">
        <f>E15</f>
        <v>0</v>
      </c>
      <c r="C17" s="90">
        <f>$G$15*COS(RADIANS(B17))</f>
        <v>1.5</v>
      </c>
      <c r="D17" s="90">
        <f>SIN(RADIANS($H$15*B17))</f>
        <v>0</v>
      </c>
    </row>
    <row r="18" spans="2:4" x14ac:dyDescent="0.25">
      <c r="B18" s="45">
        <f>B17+$F$15</f>
        <v>20</v>
      </c>
      <c r="C18" s="90">
        <f t="shared" ref="C18:C26" si="0">$G$15*COS(RADIANS(B18))</f>
        <v>1.4095389311788626</v>
      </c>
      <c r="D18" s="90">
        <f t="shared" ref="D18:D26" si="1">SIN(RADIANS($H$15*B18))</f>
        <v>0.17364817766693033</v>
      </c>
    </row>
    <row r="19" spans="2:4" x14ac:dyDescent="0.25">
      <c r="B19" s="45">
        <f t="shared" ref="B19:B28" si="2">B18+$F$15</f>
        <v>40</v>
      </c>
      <c r="C19" s="90">
        <f t="shared" si="0"/>
        <v>1.1490666646784671</v>
      </c>
      <c r="D19" s="90">
        <f t="shared" si="1"/>
        <v>0.34202014332566871</v>
      </c>
    </row>
    <row r="20" spans="2:4" x14ac:dyDescent="0.25">
      <c r="B20" s="45">
        <f t="shared" si="2"/>
        <v>60</v>
      </c>
      <c r="C20" s="90">
        <f t="shared" si="0"/>
        <v>0.75000000000000022</v>
      </c>
      <c r="D20" s="90">
        <f t="shared" si="1"/>
        <v>0.49999999999999994</v>
      </c>
    </row>
    <row r="21" spans="2:4" x14ac:dyDescent="0.25">
      <c r="B21" s="45">
        <f t="shared" si="2"/>
        <v>80</v>
      </c>
      <c r="C21" s="90">
        <f t="shared" si="0"/>
        <v>0.26047226650039562</v>
      </c>
      <c r="D21" s="90">
        <f t="shared" si="1"/>
        <v>0.64278760968653925</v>
      </c>
    </row>
    <row r="22" spans="2:4" x14ac:dyDescent="0.25">
      <c r="B22" s="45">
        <f t="shared" si="2"/>
        <v>100</v>
      </c>
      <c r="C22" s="90">
        <f t="shared" si="0"/>
        <v>-0.26047226650039546</v>
      </c>
      <c r="D22" s="90">
        <f t="shared" si="1"/>
        <v>0.76604444311897801</v>
      </c>
    </row>
    <row r="23" spans="2:4" x14ac:dyDescent="0.25">
      <c r="B23" s="45">
        <f t="shared" si="2"/>
        <v>120</v>
      </c>
      <c r="C23" s="90">
        <f t="shared" si="0"/>
        <v>-0.74999999999999967</v>
      </c>
      <c r="D23" s="90">
        <f t="shared" si="1"/>
        <v>0.8660254037844386</v>
      </c>
    </row>
    <row r="24" spans="2:4" x14ac:dyDescent="0.25">
      <c r="B24" s="45">
        <f t="shared" si="2"/>
        <v>140</v>
      </c>
      <c r="C24" s="90">
        <f t="shared" si="0"/>
        <v>-1.1490666646784669</v>
      </c>
      <c r="D24" s="90">
        <f t="shared" si="1"/>
        <v>0.93969262078590832</v>
      </c>
    </row>
    <row r="25" spans="2:4" x14ac:dyDescent="0.25">
      <c r="B25" s="45">
        <f t="shared" si="2"/>
        <v>160</v>
      </c>
      <c r="C25" s="90">
        <f t="shared" si="0"/>
        <v>-1.4095389311788624</v>
      </c>
      <c r="D25" s="90">
        <f t="shared" si="1"/>
        <v>0.98480775301220802</v>
      </c>
    </row>
    <row r="26" spans="2:4" x14ac:dyDescent="0.25">
      <c r="B26" s="45">
        <f t="shared" si="2"/>
        <v>180</v>
      </c>
      <c r="C26" s="90">
        <f t="shared" si="0"/>
        <v>-1.5</v>
      </c>
      <c r="D26" s="90">
        <f t="shared" si="1"/>
        <v>1</v>
      </c>
    </row>
    <row r="27" spans="2:4" x14ac:dyDescent="0.25">
      <c r="B27" s="45">
        <f t="shared" si="2"/>
        <v>200</v>
      </c>
      <c r="C27" s="90"/>
      <c r="D27" s="90"/>
    </row>
    <row r="28" spans="2:4" x14ac:dyDescent="0.25">
      <c r="B28" s="45">
        <f t="shared" si="2"/>
        <v>220</v>
      </c>
      <c r="C28" s="90"/>
      <c r="D28" s="9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 1</vt:lpstr>
      <vt:lpstr>Ejercicio 2</vt:lpstr>
      <vt:lpstr>Provincias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ramat</dc:creator>
  <cp:lastModifiedBy>Santiago Bargas</cp:lastModifiedBy>
  <dcterms:created xsi:type="dcterms:W3CDTF">2020-04-19T02:48:10Z</dcterms:created>
  <dcterms:modified xsi:type="dcterms:W3CDTF">2020-12-18T22:12:04Z</dcterms:modified>
</cp:coreProperties>
</file>