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MELE\PRACTICA FINALES CE\Soluciones\"/>
    </mc:Choice>
  </mc:AlternateContent>
  <xr:revisionPtr revIDLastSave="0" documentId="13_ncr:1_{FED183BE-ADB5-433E-84FE-15197BA6D6C3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DATOS ESTUDIANTE" sheetId="2" r:id="rId1"/>
    <sheet name="EJERCICIO 1" sheetId="3" r:id="rId2"/>
    <sheet name="EJERCICIO 2" sheetId="5" r:id="rId3"/>
    <sheet name="EJERCICIO 3" sheetId="8" r:id="rId4"/>
    <sheet name="EJERCICIO 4" sheetId="7" r:id="rId5"/>
    <sheet name="ABRIL" sheetId="6" r:id="rId6"/>
  </sheets>
  <definedNames>
    <definedName name="CONSTANTE1">'EJERCICIO 2'!$A$21</definedName>
    <definedName name="CONSTANTE2">'EJERCICIO 2'!$A$22</definedName>
    <definedName name="DX">'EJERCICIO 2'!$A$20</definedName>
    <definedName name="primero">'EJERCICIO 1'!$E$16</definedName>
    <definedName name="segundo">'EJERCICIO 1'!$E$17</definedName>
    <definedName name="tercera">'EJERCICIO 1'!$E$18</definedName>
    <definedName name="varios" localSheetId="5">ABRIL!$B$8:$D$28</definedName>
    <definedName name="varios">ABRIL!$B$6:$D$28</definedName>
    <definedName name="XINICIAL">'EJERCICIO 2'!$A$19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8" i="7" l="1"/>
  <c r="C29" i="7"/>
  <c r="C27" i="7"/>
  <c r="B29" i="7"/>
  <c r="B28" i="7"/>
  <c r="B27" i="7"/>
  <c r="B39" i="5"/>
  <c r="M15" i="3"/>
  <c r="M16" i="3"/>
  <c r="M17" i="3"/>
  <c r="M18" i="3"/>
  <c r="M19" i="3"/>
  <c r="M20" i="3"/>
  <c r="M21" i="3"/>
  <c r="M22" i="3"/>
  <c r="M23" i="3"/>
  <c r="M24" i="3"/>
  <c r="M25" i="3"/>
  <c r="M26" i="3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20" i="5"/>
  <c r="I28" i="5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22" i="5"/>
  <c r="I23" i="5"/>
  <c r="I24" i="5" s="1"/>
  <c r="I25" i="5" s="1"/>
  <c r="I26" i="5" s="1"/>
  <c r="I27" i="5" s="1"/>
  <c r="I21" i="5"/>
  <c r="I20" i="5"/>
  <c r="F6" i="5"/>
  <c r="F7" i="5"/>
  <c r="F8" i="5"/>
  <c r="F5" i="5"/>
  <c r="B7" i="5"/>
  <c r="B8" i="5" s="1"/>
  <c r="D8" i="5" s="1"/>
  <c r="B6" i="5"/>
  <c r="D6" i="5"/>
  <c r="D12" i="5"/>
  <c r="K14" i="3"/>
  <c r="D5" i="5"/>
  <c r="I27" i="3"/>
  <c r="M14" i="3"/>
  <c r="L15" i="3"/>
  <c r="L16" i="3"/>
  <c r="L17" i="3"/>
  <c r="L18" i="3"/>
  <c r="L19" i="3"/>
  <c r="L20" i="3"/>
  <c r="L21" i="3"/>
  <c r="L22" i="3"/>
  <c r="L23" i="3"/>
  <c r="L24" i="3"/>
  <c r="L25" i="3"/>
  <c r="L26" i="3"/>
  <c r="L14" i="3"/>
  <c r="J27" i="3"/>
  <c r="K15" i="3"/>
  <c r="K16" i="3"/>
  <c r="K17" i="3"/>
  <c r="K18" i="3"/>
  <c r="K19" i="3"/>
  <c r="K20" i="3"/>
  <c r="K21" i="3"/>
  <c r="K22" i="3"/>
  <c r="K23" i="3"/>
  <c r="K24" i="3"/>
  <c r="K25" i="3"/>
  <c r="K26" i="3"/>
  <c r="D7" i="5" l="1"/>
  <c r="D11" i="5"/>
  <c r="D10" i="5"/>
  <c r="J24" i="8" l="1"/>
</calcChain>
</file>

<file path=xl/sharedStrings.xml><?xml version="1.0" encoding="utf-8"?>
<sst xmlns="http://schemas.openxmlformats.org/spreadsheetml/2006/main" count="207" uniqueCount="186">
  <si>
    <t>x</t>
  </si>
  <si>
    <t>APELLIDO Y NOMBRE</t>
  </si>
  <si>
    <t>DNI</t>
  </si>
  <si>
    <t>EJERCICIO 1</t>
  </si>
  <si>
    <t>EJERCICIO 2</t>
  </si>
  <si>
    <t>t (°C)</t>
  </si>
  <si>
    <t>Los datos corresponden a la precipitación y temperaturas registradas durante 12 horas en la estación meteorológica de FICH.</t>
  </si>
  <si>
    <t>Calcular:</t>
  </si>
  <si>
    <t>DATOS &gt;&gt;&gt;</t>
  </si>
  <si>
    <t>Constantes de F</t>
  </si>
  <si>
    <t>&lt;primera</t>
  </si>
  <si>
    <t>&lt;segunda</t>
  </si>
  <si>
    <t>&lt;tercera</t>
  </si>
  <si>
    <t>t (°F)</t>
  </si>
  <si>
    <t>?</t>
  </si>
  <si>
    <t>P (mm)</t>
  </si>
  <si>
    <t>hora</t>
  </si>
  <si>
    <t>1a</t>
  </si>
  <si>
    <t>1b</t>
  </si>
  <si>
    <t>Correccion</t>
  </si>
  <si>
    <t>5 puntos</t>
  </si>
  <si>
    <t>Tarea</t>
  </si>
  <si>
    <t>Inicio</t>
  </si>
  <si>
    <t>Duración</t>
  </si>
  <si>
    <t>Fin</t>
  </si>
  <si>
    <t>FECHA TOPE</t>
  </si>
  <si>
    <t>d) Y si corresponde calcular los dias de retraso en D10</t>
  </si>
  <si>
    <t>FINAL</t>
  </si>
  <si>
    <t>e) Encontrar la máxima duración de una tarea en D11</t>
  </si>
  <si>
    <t>Días retraso</t>
  </si>
  <si>
    <t>Max. Duracion</t>
  </si>
  <si>
    <t xml:space="preserve">La FECHA TOPE es dato (B9) </t>
  </si>
  <si>
    <t>c) Si se finaliza despúes de la Fecha Tope, se coloca RETRASO en FINAL D10</t>
  </si>
  <si>
    <t>a) La fecha de finalización (D5) de la tarea 1. Copiar a las restantes</t>
  </si>
  <si>
    <t>b) El inicio de la Tarea 2. Copiar al resto</t>
  </si>
  <si>
    <t>e</t>
  </si>
  <si>
    <t>d</t>
  </si>
  <si>
    <t>c</t>
  </si>
  <si>
    <t xml:space="preserve"> </t>
  </si>
  <si>
    <t>b</t>
  </si>
  <si>
    <t>a</t>
  </si>
  <si>
    <t>a- Tabular la función:</t>
  </si>
  <si>
    <r>
      <t xml:space="preserve">con los valores de y </t>
    </r>
    <r>
      <rPr>
        <b/>
        <sz val="12"/>
        <color theme="1"/>
        <rFont val="Calibri"/>
        <family val="2"/>
        <scheme val="minor"/>
      </rPr>
      <t xml:space="preserve">redondeados </t>
    </r>
    <r>
      <rPr>
        <sz val="12"/>
        <color theme="1"/>
        <rFont val="Calibri"/>
        <family val="2"/>
        <scheme val="minor"/>
      </rPr>
      <t>a 2 decimales</t>
    </r>
  </si>
  <si>
    <t>Ubicar antes en celdas A19 y A20 x inicial y dx. En A21 y A22 las constantes de la función.</t>
  </si>
  <si>
    <t>xinicial</t>
  </si>
  <si>
    <t>para  -5 &lt;= x &lt;= 4 con incremento 0,5</t>
  </si>
  <si>
    <t>y</t>
  </si>
  <si>
    <t>constante</t>
  </si>
  <si>
    <t>si hace bien funcion y redondear</t>
  </si>
  <si>
    <t xml:space="preserve">si halla bien valores de x </t>
  </si>
  <si>
    <t>Operador</t>
  </si>
  <si>
    <t>Apellido</t>
  </si>
  <si>
    <t>Perea, Juan</t>
  </si>
  <si>
    <t>Espangaros, Pedro</t>
  </si>
  <si>
    <t>Dib, Lola</t>
  </si>
  <si>
    <t>González, Lisa</t>
  </si>
  <si>
    <r>
      <t xml:space="preserve">A) 3 puntos. </t>
    </r>
    <r>
      <rPr>
        <sz val="11"/>
        <color theme="1"/>
        <rFont val="Calibri"/>
        <family val="2"/>
        <scheme val="minor"/>
      </rPr>
      <t>Dada la fecha en B5 (02/06/2020) y la duración de cada tarea en C, calcular con ellas:</t>
    </r>
  </si>
  <si>
    <t>f</t>
  </si>
  <si>
    <t>B) 2 puntos.</t>
  </si>
  <si>
    <t>Tema 1</t>
  </si>
  <si>
    <t>PARCIAL 1</t>
  </si>
  <si>
    <t>ESCRIBIR AL FINAL DE ESTA HOJA LA SINTESIS DE LAS FORMULAS Y FUNCIONES USADAS EN CADA ITEM (y EJERCICIO)</t>
  </si>
  <si>
    <t>EJERCICIO 3</t>
  </si>
  <si>
    <t>PARCIAL 2</t>
  </si>
  <si>
    <t>f) En F5 obtener el apellido del Operador en mayúsculas y copiar a las restantes</t>
  </si>
  <si>
    <t xml:space="preserve">1a-en K la temperatura en grados Fahrenheith (F). </t>
  </si>
  <si>
    <t xml:space="preserve">1b-Antes, almacenar las constantes en E16, E17 y E18 </t>
  </si>
  <si>
    <t>2-Cantidad de veces que se superan los 33°C en J27</t>
  </si>
  <si>
    <t>5- En I27 los mm acumlados de precipitaciones superiores o iguales a 12 mm.</t>
  </si>
  <si>
    <t>b-Coloque títulos al gráfico y a los ejes</t>
  </si>
  <si>
    <t>d-Grafique una recta horizontal que cruce la gráfica en y=100</t>
  </si>
  <si>
    <t>A) 3,5 puntos.</t>
  </si>
  <si>
    <t xml:space="preserve">Ministerio de Salud de la Nación: Clasificación casos COVID-19 </t>
  </si>
  <si>
    <t>por provincia según su residencia</t>
  </si>
  <si>
    <t>Última actualización: 4/4/2020 a las 19:47 (Infobae)</t>
  </si>
  <si>
    <t>Provincia</t>
  </si>
  <si>
    <t>Cantidad de personas</t>
  </si>
  <si>
    <t>con contagios</t>
  </si>
  <si>
    <t>Contagios</t>
  </si>
  <si>
    <t>Muertes</t>
  </si>
  <si>
    <t>Buenos Aires</t>
  </si>
  <si>
    <t>CABA</t>
  </si>
  <si>
    <t>Chaco</t>
  </si>
  <si>
    <t>Córdoba</t>
  </si>
  <si>
    <t>Corrientes</t>
  </si>
  <si>
    <t>Entre Ríos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</si>
  <si>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</si>
  <si>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</si>
  <si>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</si>
  <si>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</si>
  <si>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</si>
  <si>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</si>
  <si>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</si>
  <si>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</si>
  <si>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Luis</t>
  </si>
  <si>
    <t>Santa Cruz</t>
  </si>
  <si>
    <t>Santa Fe</t>
  </si>
  <si>
    <t>San Juan</t>
  </si>
  <si>
    <t>Santiago del Estero</t>
  </si>
  <si>
    <t>Tierra del Fuego</t>
  </si>
  <si>
    <t>Tucumán</t>
  </si>
  <si>
    <t>Tabla 1</t>
  </si>
  <si>
    <t>b-Completar (con la función adecuada de excel) los datos de la Tabla 1, usando la hoja</t>
  </si>
  <si>
    <t>provincias</t>
  </si>
  <si>
    <t>que tabuló en el ejercicio 2B</t>
  </si>
  <si>
    <t>a-Grafique en EXCEL la función:</t>
  </si>
  <si>
    <t>a-Grafique en FREEMAT la función:</t>
  </si>
  <si>
    <t>definicion</t>
  </si>
  <si>
    <t>calculos</t>
  </si>
  <si>
    <t>plot</t>
  </si>
  <si>
    <t>titulos</t>
  </si>
  <si>
    <t>DEBE COPIAR LA IMAGEN CON LA DEFINICION DE VALORES o procedimiento</t>
  </si>
  <si>
    <t>c-Muestre la tabla vertical de valores x, y</t>
  </si>
  <si>
    <t>Tabla</t>
  </si>
  <si>
    <t>A) 2,5 puntos.</t>
  </si>
  <si>
    <t>B) 2,5 puntos</t>
  </si>
  <si>
    <t>Corrección</t>
  </si>
  <si>
    <t xml:space="preserve">1-Definir los vectores  v y z :    </t>
  </si>
  <si>
    <t xml:space="preserve">2- Definir la matriz A :   </t>
  </si>
  <si>
    <t>5- COPIAR (no tipear! de nuevo) en esta hoja los comandos utilizados y la gráfica obtenida.</t>
  </si>
  <si>
    <t>3-Hallar r como A * v   y p como A * z</t>
  </si>
  <si>
    <t>4- Graficar r y p en un mismo gráfico, con lineas rojas y verdes, una más gruesa que la otra, para x entre 0 y 4. Completar el gráfico con título principal.</t>
  </si>
  <si>
    <t>B) 1,5 puntos.</t>
  </si>
  <si>
    <t>3-En L escribir SUPERA en caso que la precipitación sea menor a 10 mm y la temperatura mayor a 33 °C,</t>
  </si>
  <si>
    <t>de lo contrario mostrar  el valor del producto de p por la temperatura.</t>
  </si>
  <si>
    <t>EJERCICIO 4</t>
  </si>
  <si>
    <t>donde C es t(°C)</t>
  </si>
  <si>
    <t>Código</t>
  </si>
  <si>
    <t>ESTE EJERCICIO PUEDE REALIZARLO EN LA HOJA EJERCICIO 2, a continuación de la Tabulaión.</t>
  </si>
  <si>
    <t>4-En M armar un código con Precipvalor-Tempvalor, ejemplo para  M14: Precip5-Temp34</t>
  </si>
  <si>
    <t xml:space="preserve">RECUPERATORIO PARCIAL 2 </t>
  </si>
  <si>
    <r>
      <t xml:space="preserve">a-Nombre al rango B8:D28 de la hoja ABRIL como </t>
    </r>
    <r>
      <rPr>
        <b/>
        <sz val="12"/>
        <rFont val="Calibri"/>
        <family val="2"/>
        <scheme val="minor"/>
      </rPr>
      <t>varios</t>
    </r>
  </si>
  <si>
    <t>COPIAR los comandos utilizados y la Figura obtenida a continuación</t>
  </si>
  <si>
    <t xml:space="preserve">c-Halle con la función adecuada de Excel (en celdas L4 y M4) el valor de x donde y=100. </t>
  </si>
  <si>
    <t>Aguirre Armando Luisina</t>
  </si>
  <si>
    <t>--&gt; v=[2;3]</t>
  </si>
  <si>
    <t>v =</t>
  </si>
  <si>
    <t>--&gt; z=[-2;4]</t>
  </si>
  <si>
    <t>z =</t>
  </si>
  <si>
    <t>--&gt; A=[1 2;-1 -2]</t>
  </si>
  <si>
    <t>A =</t>
  </si>
  <si>
    <t xml:space="preserve">  1  2</t>
  </si>
  <si>
    <t xml:space="preserve"> -1 -2</t>
  </si>
  <si>
    <t>--&gt; r=A*v</t>
  </si>
  <si>
    <t>r =</t>
  </si>
  <si>
    <t>--&gt; p=A*z</t>
  </si>
  <si>
    <t>p =</t>
  </si>
  <si>
    <t>--&gt; plot(r,'r','LineWidth',3)</t>
  </si>
  <si>
    <t>--&gt; hold on</t>
  </si>
  <si>
    <t>--&gt; grid on</t>
  </si>
  <si>
    <t>--&gt; plot(p,'g','LineWidth',1)</t>
  </si>
  <si>
    <t>--&gt; axis([0 4 -8 8])</t>
  </si>
  <si>
    <t>--&gt; title('EJERCICIO 3 B')</t>
  </si>
  <si>
    <t>A)</t>
  </si>
  <si>
    <t>--&gt; f1=inline('2.5*exp(x)-2')</t>
  </si>
  <si>
    <t>--&gt; x=-5:0.5:4</t>
  </si>
  <si>
    <t>--&gt; y=f1(x)</t>
  </si>
  <si>
    <t>--&gt; T=[x,y]</t>
  </si>
  <si>
    <t>--&gt; plot(x,y)</t>
  </si>
  <si>
    <t>--&gt; title('EJERCICIO 3 A')</t>
  </si>
  <si>
    <t>--&gt; ylabel('EJE Y')</t>
  </si>
  <si>
    <t>--&gt; xlabel('EJE X')</t>
  </si>
  <si>
    <t>T =</t>
  </si>
  <si>
    <t xml:space="preserve"> Columns 1 to 4</t>
  </si>
  <si>
    <t xml:space="preserve">   -5.0000   -4.5000   -4.0000   -3.5000</t>
  </si>
  <si>
    <t xml:space="preserve"> Columns 5 to 8</t>
  </si>
  <si>
    <t xml:space="preserve">   -3.0000   -2.5000   -2.0000   -1.5000</t>
  </si>
  <si>
    <t xml:space="preserve"> Columns 9 to 12</t>
  </si>
  <si>
    <t xml:space="preserve">   -1.0000   -0.5000         0    0.5000</t>
  </si>
  <si>
    <t xml:space="preserve"> Columns 13 to 16</t>
  </si>
  <si>
    <t xml:space="preserve">    1.0000    1.5000    2.0000    2.5000</t>
  </si>
  <si>
    <t xml:space="preserve"> Columns 17 to 20</t>
  </si>
  <si>
    <t xml:space="preserve">    3.0000    3.5000    4.0000   -1.9832</t>
  </si>
  <si>
    <t xml:space="preserve"> Columns 21 to 24</t>
  </si>
  <si>
    <t xml:space="preserve">   -1.9722   -1.9542   -1.9245   -1.8755</t>
  </si>
  <si>
    <t xml:space="preserve"> Columns 25 to 28</t>
  </si>
  <si>
    <t xml:space="preserve">   -1.7948   -1.6617   -1.4422   -1.0803</t>
  </si>
  <si>
    <t xml:space="preserve"> Columns 29 to 32</t>
  </si>
  <si>
    <t xml:space="preserve">   -0.4837    0.5000    2.1218    4.7957</t>
  </si>
  <si>
    <t xml:space="preserve"> Columns 33 to 36</t>
  </si>
  <si>
    <t xml:space="preserve">    9.2042   16.4726   28.4562   48.2138</t>
  </si>
  <si>
    <t xml:space="preserve"> Columns 37 to 38</t>
  </si>
  <si>
    <t xml:space="preserve">   80.7886  134.495</t>
  </si>
  <si>
    <t>precip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</si>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</sst>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rgb="FFFF0000"/>
      <name val="Arial"/>
      <family val="2"/>
    </font>
    <font>
      <sz val="11"/>
      <name val="Calibri"/>
      <family val="2"/>
    </font>
    <font>
      <sz val="10"/>
      <name val="Calibri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6">
    <xf numFmtId="0" fontId="0" fillId="0" borderId="0" xfId="0"/>
    <xf numFmtId="0" fontId="0" fillId="0" borderId="0" xfId="0" applyFont="1"/>
    <xf numFmtId="0" fontId="3" fillId="0" borderId="3" xfId="0" applyFont="1" applyBorder="1"/>
    <xf numFmtId="0" fontId="4" fillId="0" borderId="0" xfId="0" applyFont="1"/>
    <xf numFmtId="0" fontId="0" fillId="0" borderId="0" xfId="0" applyFont="1" applyBorder="1"/>
    <xf numFmtId="0" fontId="5" fillId="0" borderId="3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0" xfId="0" applyFont="1"/>
    <xf numFmtId="0" fontId="3" fillId="0" borderId="15" xfId="0" applyFont="1" applyBorder="1"/>
    <xf numFmtId="0" fontId="4" fillId="0" borderId="0" xfId="0" applyFont="1" applyBorder="1"/>
    <xf numFmtId="0" fontId="6" fillId="0" borderId="0" xfId="0" applyFont="1"/>
    <xf numFmtId="0" fontId="7" fillId="0" borderId="4" xfId="0" applyFont="1" applyBorder="1"/>
    <xf numFmtId="0" fontId="4" fillId="0" borderId="20" xfId="0" applyFont="1" applyBorder="1"/>
    <xf numFmtId="0" fontId="4" fillId="0" borderId="1" xfId="0" applyFont="1" applyBorder="1"/>
    <xf numFmtId="0" fontId="4" fillId="0" borderId="17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3" xfId="0" applyFont="1" applyBorder="1"/>
    <xf numFmtId="0" fontId="4" fillId="0" borderId="2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20" fontId="4" fillId="0" borderId="5" xfId="0" applyNumberFormat="1" applyFont="1" applyBorder="1"/>
    <xf numFmtId="0" fontId="4" fillId="0" borderId="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20" fontId="4" fillId="0" borderId="15" xfId="0" applyNumberFormat="1" applyFont="1" applyBorder="1"/>
    <xf numFmtId="0" fontId="4" fillId="0" borderId="16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Border="1"/>
    <xf numFmtId="0" fontId="0" fillId="0" borderId="0" xfId="0" applyFont="1" applyFill="1" applyBorder="1"/>
    <xf numFmtId="0" fontId="9" fillId="0" borderId="7" xfId="0" applyFont="1" applyFill="1" applyBorder="1" applyAlignment="1">
      <alignment horizontal="center"/>
    </xf>
    <xf numFmtId="14" fontId="9" fillId="0" borderId="22" xfId="0" applyNumberFormat="1" applyFont="1" applyBorder="1" applyAlignment="1">
      <alignment horizontal="center"/>
    </xf>
    <xf numFmtId="0" fontId="9" fillId="0" borderId="22" xfId="0" applyNumberFormat="1" applyFont="1" applyBorder="1" applyAlignment="1">
      <alignment horizontal="center"/>
    </xf>
    <xf numFmtId="0" fontId="9" fillId="0" borderId="0" xfId="0" applyFont="1" applyBorder="1"/>
    <xf numFmtId="0" fontId="9" fillId="0" borderId="11" xfId="0" applyFont="1" applyBorder="1" applyAlignment="1">
      <alignment horizontal="center"/>
    </xf>
    <xf numFmtId="14" fontId="10" fillId="0" borderId="20" xfId="0" applyNumberFormat="1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164" fontId="11" fillId="2" borderId="12" xfId="0" applyNumberFormat="1" applyFont="1" applyFill="1" applyBorder="1" applyAlignment="1">
      <alignment horizontal="center"/>
    </xf>
    <xf numFmtId="164" fontId="11" fillId="2" borderId="20" xfId="0" applyNumberFormat="1" applyFont="1" applyFill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9" fillId="0" borderId="5" xfId="0" applyFont="1" applyBorder="1" applyAlignment="1">
      <alignment horizontal="left"/>
    </xf>
    <xf numFmtId="14" fontId="10" fillId="0" borderId="24" xfId="0" applyNumberFormat="1" applyFont="1" applyBorder="1" applyAlignment="1">
      <alignment horizontal="center"/>
    </xf>
    <xf numFmtId="0" fontId="9" fillId="0" borderId="0" xfId="0" applyFont="1" applyFill="1" applyBorder="1"/>
    <xf numFmtId="0" fontId="9" fillId="0" borderId="25" xfId="0" applyFont="1" applyBorder="1" applyAlignment="1">
      <alignment horizontal="left"/>
    </xf>
    <xf numFmtId="0" fontId="9" fillId="0" borderId="26" xfId="0" applyFont="1" applyBorder="1" applyAlignment="1">
      <alignment horizontal="center"/>
    </xf>
    <xf numFmtId="0" fontId="9" fillId="0" borderId="26" xfId="0" applyFont="1" applyBorder="1"/>
    <xf numFmtId="0" fontId="11" fillId="2" borderId="8" xfId="0" applyFont="1" applyFill="1" applyBorder="1" applyAlignment="1">
      <alignment horizontal="center"/>
    </xf>
    <xf numFmtId="0" fontId="9" fillId="0" borderId="27" xfId="0" applyFont="1" applyBorder="1" applyAlignment="1">
      <alignment horizontal="left"/>
    </xf>
    <xf numFmtId="0" fontId="9" fillId="0" borderId="28" xfId="0" applyFont="1" applyBorder="1" applyAlignment="1">
      <alignment horizontal="center"/>
    </xf>
    <xf numFmtId="0" fontId="9" fillId="0" borderId="29" xfId="0" applyFont="1" applyBorder="1"/>
    <xf numFmtId="1" fontId="11" fillId="2" borderId="12" xfId="0" applyNumberFormat="1" applyFont="1" applyFill="1" applyBorder="1" applyAlignment="1">
      <alignment horizontal="center"/>
    </xf>
    <xf numFmtId="0" fontId="9" fillId="0" borderId="30" xfId="0" applyFont="1" applyFill="1" applyBorder="1" applyAlignment="1">
      <alignment horizontal="left"/>
    </xf>
    <xf numFmtId="0" fontId="9" fillId="0" borderId="31" xfId="0" applyFont="1" applyBorder="1"/>
    <xf numFmtId="0" fontId="9" fillId="0" borderId="32" xfId="0" applyFont="1" applyBorder="1"/>
    <xf numFmtId="1" fontId="11" fillId="2" borderId="14" xfId="0" applyNumberFormat="1" applyFont="1" applyFill="1" applyBorder="1" applyAlignment="1">
      <alignment horizontal="center"/>
    </xf>
    <xf numFmtId="0" fontId="8" fillId="0" borderId="5" xfId="0" applyFont="1" applyBorder="1"/>
    <xf numFmtId="0" fontId="12" fillId="0" borderId="0" xfId="0" applyFont="1"/>
    <xf numFmtId="0" fontId="4" fillId="0" borderId="21" xfId="0" applyFont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4" fillId="0" borderId="23" xfId="0" applyFont="1" applyBorder="1"/>
    <xf numFmtId="0" fontId="5" fillId="0" borderId="4" xfId="0" applyFont="1" applyBorder="1"/>
    <xf numFmtId="0" fontId="0" fillId="0" borderId="8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/>
    <xf numFmtId="0" fontId="1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1" fillId="3" borderId="33" xfId="0" applyFont="1" applyFill="1" applyBorder="1"/>
    <xf numFmtId="0" fontId="1" fillId="3" borderId="34" xfId="0" applyFont="1" applyFill="1" applyBorder="1" applyAlignment="1">
      <alignment horizontal="left"/>
    </xf>
    <xf numFmtId="0" fontId="1" fillId="3" borderId="35" xfId="0" applyFont="1" applyFill="1" applyBorder="1" applyAlignment="1">
      <alignment horizontal="center"/>
    </xf>
    <xf numFmtId="0" fontId="1" fillId="3" borderId="19" xfId="0" applyFont="1" applyFill="1" applyBorder="1"/>
    <xf numFmtId="0" fontId="1" fillId="3" borderId="10" xfId="0" applyFont="1" applyFill="1" applyBorder="1"/>
    <xf numFmtId="0" fontId="1" fillId="3" borderId="3" xfId="0" applyFont="1" applyFill="1" applyBorder="1"/>
    <xf numFmtId="0" fontId="0" fillId="3" borderId="36" xfId="0" applyFill="1" applyBorder="1"/>
    <xf numFmtId="0" fontId="0" fillId="3" borderId="36" xfId="0" applyFill="1" applyBorder="1" applyAlignment="1">
      <alignment horizontal="center"/>
    </xf>
    <xf numFmtId="0" fontId="0" fillId="3" borderId="20" xfId="0" applyFill="1" applyBorder="1"/>
    <xf numFmtId="0" fontId="0" fillId="3" borderId="20" xfId="0" applyFill="1" applyBorder="1" applyAlignment="1">
      <alignment horizontal="center"/>
    </xf>
    <xf numFmtId="0" fontId="13" fillId="0" borderId="0" xfId="0" applyFont="1"/>
    <xf numFmtId="0" fontId="14" fillId="0" borderId="0" xfId="0" applyFont="1"/>
    <xf numFmtId="0" fontId="0" fillId="0" borderId="20" xfId="0" applyBorder="1"/>
    <xf numFmtId="0" fontId="15" fillId="0" borderId="20" xfId="0" applyFont="1" applyBorder="1"/>
    <xf numFmtId="0" fontId="14" fillId="0" borderId="0" xfId="0" applyFont="1" applyAlignment="1">
      <alignment vertical="center"/>
    </xf>
    <xf numFmtId="2" fontId="15" fillId="0" borderId="0" xfId="0" applyNumberFormat="1" applyFont="1"/>
    <xf numFmtId="0" fontId="14" fillId="4" borderId="3" xfId="0" applyFont="1" applyFill="1" applyBorder="1" applyAlignment="1">
      <alignment vertical="center"/>
    </xf>
    <xf numFmtId="0" fontId="0" fillId="4" borderId="9" xfId="0" applyFill="1" applyBorder="1"/>
    <xf numFmtId="0" fontId="0" fillId="4" borderId="10" xfId="0" applyFill="1" applyBorder="1"/>
    <xf numFmtId="0" fontId="1" fillId="0" borderId="20" xfId="0" applyFont="1" applyBorder="1"/>
    <xf numFmtId="0" fontId="1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6" fillId="0" borderId="0" xfId="0" applyFont="1"/>
    <xf numFmtId="0" fontId="4" fillId="0" borderId="3" xfId="0" applyFont="1" applyBorder="1" applyAlignment="1">
      <alignment horizontal="center"/>
    </xf>
    <xf numFmtId="0" fontId="4" fillId="0" borderId="4" xfId="0" applyFont="1" applyBorder="1"/>
    <xf numFmtId="0" fontId="17" fillId="0" borderId="0" xfId="0" applyFont="1"/>
    <xf numFmtId="0" fontId="2" fillId="0" borderId="0" xfId="0" applyFont="1"/>
    <xf numFmtId="165" fontId="11" fillId="2" borderId="20" xfId="0" applyNumberFormat="1" applyFont="1" applyFill="1" applyBorder="1" applyAlignment="1">
      <alignment horizontal="center"/>
    </xf>
    <xf numFmtId="165" fontId="11" fillId="0" borderId="20" xfId="0" applyNumberFormat="1" applyFont="1" applyFill="1" applyBorder="1" applyAlignment="1">
      <alignment horizontal="center"/>
    </xf>
    <xf numFmtId="2" fontId="11" fillId="2" borderId="20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2" fontId="4" fillId="0" borderId="0" xfId="0" applyNumberFormat="1" applyFont="1"/>
    <xf numFmtId="0" fontId="1" fillId="0" borderId="20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'EJERCICIO 2'!$I$20:$I$38</c:f>
              <c:numCache>
                <c:formatCode>General</c:formatCode>
                <c:ptCount val="19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</c:numCache>
            </c:numRef>
          </c:xVal>
          <c:yVal>
            <c:numRef>
              <c:f>'EJERCICIO 2'!$J$20:$J$38</c:f>
              <c:numCache>
                <c:formatCode>0.00</c:formatCode>
                <c:ptCount val="19"/>
                <c:pt idx="0">
                  <c:v>-1.9831551325022863</c:v>
                </c:pt>
                <c:pt idx="1">
                  <c:v>-1.9722275086543943</c:v>
                </c:pt>
                <c:pt idx="2">
                  <c:v>-1.9542109027781644</c:v>
                </c:pt>
                <c:pt idx="3">
                  <c:v>-1.9245065414442037</c:v>
                </c:pt>
                <c:pt idx="4">
                  <c:v>-1.8755323290803401</c:v>
                </c:pt>
                <c:pt idx="5">
                  <c:v>-1.794787503440253</c:v>
                </c:pt>
                <c:pt idx="6">
                  <c:v>-1.6616617919084682</c:v>
                </c:pt>
                <c:pt idx="7">
                  <c:v>-1.4421745996289255</c:v>
                </c:pt>
                <c:pt idx="8">
                  <c:v>-1.0803013970713942</c:v>
                </c:pt>
                <c:pt idx="9">
                  <c:v>-0.48367335071841655</c:v>
                </c:pt>
                <c:pt idx="10">
                  <c:v>0.5</c:v>
                </c:pt>
                <c:pt idx="11">
                  <c:v>2.1218031767503209</c:v>
                </c:pt>
                <c:pt idx="12">
                  <c:v>4.7957045711476125</c:v>
                </c:pt>
                <c:pt idx="13">
                  <c:v>9.2042226758451609</c:v>
                </c:pt>
                <c:pt idx="14">
                  <c:v>16.472640247326627</c:v>
                </c:pt>
                <c:pt idx="15">
                  <c:v>28.456234901758684</c:v>
                </c:pt>
                <c:pt idx="16">
                  <c:v>48.213842307969173</c:v>
                </c:pt>
                <c:pt idx="17">
                  <c:v>80.788629896730782</c:v>
                </c:pt>
                <c:pt idx="18">
                  <c:v>134.49537508286059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6C-4E35-9A88-5FF31FF18D5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'EJERCICIO 2'!$A$40:$A$41</c:f>
              <c:numCache>
                <c:formatCode>0.00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xVal>
          <c:yVal>
            <c:numRef>
              <c:f>'EJERCICIO 2'!$B$40:$B$41</c:f>
              <c:numCache>
                <c:formatCode>0.00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6C-4E35-9A88-5FF31FF18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581288"/>
        <c:axId val="442575712"/>
      </c:scatterChart>
      <c:valAx>
        <c:axId val="442581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2575712"/>
        <c:crosses val="autoZero"/>
        <c:crossBetween val="midCat"/>
      </c:valAx>
      <c:valAx>
        <c:axId val="44257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2581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1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3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4</xdr:col>
      <xdr:colOff>142876</xdr:colOff>
      <xdr:row>11</xdr:row>
      <xdr:rowOff>39750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93" t="6656" r="19170" b="-166"/>
        <a:stretch/>
      </xdr:blipFill>
      <xdr:spPr>
        <a:xfrm rot="5400000">
          <a:off x="1275525" y="858075"/>
          <a:ext cx="1649475" cy="26765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4</xdr:row>
      <xdr:rowOff>28575</xdr:rowOff>
    </xdr:from>
    <xdr:to>
      <xdr:col>6</xdr:col>
      <xdr:colOff>542925</xdr:colOff>
      <xdr:row>7</xdr:row>
      <xdr:rowOff>13076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904875"/>
          <a:ext cx="1495425" cy="5845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13</xdr:row>
      <xdr:rowOff>123825</xdr:rowOff>
    </xdr:from>
    <xdr:to>
      <xdr:col>3</xdr:col>
      <xdr:colOff>152195</xdr:colOff>
      <xdr:row>15</xdr:row>
      <xdr:rowOff>180918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0175" y="2838450"/>
          <a:ext cx="1638095" cy="457143"/>
        </a:xfrm>
        <a:prstGeom prst="rect">
          <a:avLst/>
        </a:prstGeom>
      </xdr:spPr>
    </xdr:pic>
    <xdr:clientData/>
  </xdr:twoCellAnchor>
  <xdr:twoCellAnchor>
    <xdr:from>
      <xdr:col>1</xdr:col>
      <xdr:colOff>76200</xdr:colOff>
      <xdr:row>23</xdr:row>
      <xdr:rowOff>119062</xdr:rowOff>
    </xdr:from>
    <xdr:to>
      <xdr:col>5</xdr:col>
      <xdr:colOff>504825</xdr:colOff>
      <xdr:row>34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F141CBE-BFC7-45BB-AEBA-5A168B1B2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504826</xdr:colOff>
      <xdr:row>42</xdr:row>
      <xdr:rowOff>28575</xdr:rowOff>
    </xdr:from>
    <xdr:to>
      <xdr:col>4</xdr:col>
      <xdr:colOff>650517</xdr:colOff>
      <xdr:row>47</xdr:row>
      <xdr:rowOff>66675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B297CA7-0BEF-4609-9FC1-84A496F2B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4826" y="8582025"/>
          <a:ext cx="3793766" cy="1038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3</xdr:row>
      <xdr:rowOff>123825</xdr:rowOff>
    </xdr:from>
    <xdr:to>
      <xdr:col>4</xdr:col>
      <xdr:colOff>609395</xdr:colOff>
      <xdr:row>5</xdr:row>
      <xdr:rowOff>180918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19375" y="800100"/>
          <a:ext cx="1638095" cy="4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161925</xdr:colOff>
      <xdr:row>15</xdr:row>
      <xdr:rowOff>180975</xdr:rowOff>
    </xdr:from>
    <xdr:to>
      <xdr:col>7</xdr:col>
      <xdr:colOff>170669</xdr:colOff>
      <xdr:row>18</xdr:row>
      <xdr:rowOff>57150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3257550"/>
          <a:ext cx="3380594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333376</xdr:colOff>
      <xdr:row>19</xdr:row>
      <xdr:rowOff>0</xdr:rowOff>
    </xdr:from>
    <xdr:to>
      <xdr:col>7</xdr:col>
      <xdr:colOff>428626</xdr:colOff>
      <xdr:row>21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1" y="3876675"/>
          <a:ext cx="34671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171450</xdr:rowOff>
    </xdr:from>
    <xdr:to>
      <xdr:col>7</xdr:col>
      <xdr:colOff>218361</xdr:colOff>
      <xdr:row>71</xdr:row>
      <xdr:rowOff>180499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0668000"/>
          <a:ext cx="5714286" cy="3809524"/>
        </a:xfrm>
        <a:prstGeom prst="rect">
          <a:avLst/>
        </a:prstGeom>
      </xdr:spPr>
    </xdr:pic>
    <xdr:clientData/>
  </xdr:twoCellAnchor>
  <xdr:twoCellAnchor editAs="oneCell">
    <xdr:from>
      <xdr:col>5</xdr:col>
      <xdr:colOff>276225</xdr:colOff>
      <xdr:row>74</xdr:row>
      <xdr:rowOff>133350</xdr:rowOff>
    </xdr:from>
    <xdr:to>
      <xdr:col>8</xdr:col>
      <xdr:colOff>199311</xdr:colOff>
      <xdr:row>93</xdr:row>
      <xdr:rowOff>95250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33900" y="15030450"/>
          <a:ext cx="5714286" cy="37623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681991</xdr:colOff>
      <xdr:row>4</xdr:row>
      <xdr:rowOff>99061</xdr:rowOff>
    </xdr:from>
    <xdr:to>
      <xdr:col>3</xdr:col>
      <xdr:colOff>693421</xdr:colOff>
      <xdr:row>6</xdr:row>
      <xdr:rowOff>60961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4071" y="967741"/>
          <a:ext cx="1581150" cy="3581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workbookViewId="0">
      <selection activeCell="D4" sqref="D4"/>
    </sheetView>
  </sheetViews>
  <sheetFormatPr baseColWidth="10" defaultColWidth="11.42578125" defaultRowHeight="21" x14ac:dyDescent="0.35"/>
  <cols>
    <col min="1" max="3" width="11.42578125" style="8"/>
    <col min="4" max="4" width="15.140625" style="8" customWidth="1"/>
    <col min="5" max="16384" width="11.42578125" style="8"/>
  </cols>
  <sheetData>
    <row r="1" spans="1:7" ht="21.75" thickBot="1" x14ac:dyDescent="0.4">
      <c r="A1" s="2" t="s">
        <v>130</v>
      </c>
      <c r="B1" s="6"/>
      <c r="C1" s="7"/>
      <c r="E1" s="66" t="s">
        <v>59</v>
      </c>
    </row>
    <row r="2" spans="1:7" ht="21.75" thickBot="1" x14ac:dyDescent="0.4">
      <c r="A2" s="9"/>
    </row>
    <row r="3" spans="1:7" ht="21.75" thickBot="1" x14ac:dyDescent="0.4">
      <c r="A3" s="5" t="s">
        <v>1</v>
      </c>
      <c r="B3" s="6"/>
      <c r="C3" s="6"/>
      <c r="D3" s="6" t="s">
        <v>134</v>
      </c>
      <c r="E3" s="6"/>
      <c r="F3" s="6"/>
      <c r="G3" s="7"/>
    </row>
    <row r="5" spans="1:7" ht="21.75" thickBot="1" x14ac:dyDescent="0.4"/>
    <row r="6" spans="1:7" ht="21.75" thickBot="1" x14ac:dyDescent="0.4">
      <c r="A6" s="5" t="s">
        <v>2</v>
      </c>
      <c r="B6" s="6"/>
      <c r="C6" s="6"/>
      <c r="D6" s="6"/>
      <c r="E6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7"/>
  <sheetViews>
    <sheetView topLeftCell="A8" workbookViewId="0">
      <selection activeCell="O22" sqref="O22"/>
    </sheetView>
  </sheetViews>
  <sheetFormatPr baseColWidth="10" defaultColWidth="11.42578125" defaultRowHeight="15.75" x14ac:dyDescent="0.25"/>
  <cols>
    <col min="1" max="1" width="16.5703125" style="3" customWidth="1"/>
    <col min="2" max="7" width="11.42578125" style="3"/>
    <col min="8" max="8" width="7.5703125" style="3" customWidth="1"/>
    <col min="9" max="16384" width="11.42578125" style="3"/>
  </cols>
  <sheetData>
    <row r="1" spans="1:16" ht="21.75" thickBot="1" x14ac:dyDescent="0.4">
      <c r="A1" s="12" t="s">
        <v>3</v>
      </c>
      <c r="B1" s="3" t="s">
        <v>20</v>
      </c>
      <c r="D1" s="3" t="s">
        <v>60</v>
      </c>
    </row>
    <row r="3" spans="1:16" x14ac:dyDescent="0.25">
      <c r="A3" s="3" t="s">
        <v>6</v>
      </c>
    </row>
    <row r="4" spans="1:16" x14ac:dyDescent="0.25">
      <c r="A4" s="3" t="s">
        <v>7</v>
      </c>
    </row>
    <row r="5" spans="1:16" x14ac:dyDescent="0.25">
      <c r="N5" s="3" t="s">
        <v>19</v>
      </c>
    </row>
    <row r="6" spans="1:16" x14ac:dyDescent="0.25">
      <c r="A6" s="3" t="s">
        <v>65</v>
      </c>
      <c r="H6" s="108" t="s">
        <v>126</v>
      </c>
      <c r="N6" s="13">
        <v>1</v>
      </c>
      <c r="O6" s="13"/>
      <c r="P6" s="3" t="s">
        <v>17</v>
      </c>
    </row>
    <row r="7" spans="1:16" x14ac:dyDescent="0.25">
      <c r="A7" s="3" t="s">
        <v>66</v>
      </c>
      <c r="N7" s="13">
        <v>0.5</v>
      </c>
      <c r="O7" s="13"/>
      <c r="P7" s="3" t="s">
        <v>18</v>
      </c>
    </row>
    <row r="8" spans="1:16" x14ac:dyDescent="0.25">
      <c r="A8" s="3" t="s">
        <v>67</v>
      </c>
      <c r="N8" s="13">
        <v>0.5</v>
      </c>
      <c r="O8" s="13"/>
      <c r="P8" s="31">
        <v>2</v>
      </c>
    </row>
    <row r="9" spans="1:16" x14ac:dyDescent="0.25">
      <c r="A9" s="3" t="s">
        <v>123</v>
      </c>
      <c r="N9" s="13">
        <v>1</v>
      </c>
      <c r="O9" s="13"/>
      <c r="P9" s="31">
        <v>3</v>
      </c>
    </row>
    <row r="10" spans="1:16" x14ac:dyDescent="0.25">
      <c r="A10" s="3" t="s">
        <v>124</v>
      </c>
      <c r="K10" s="3" t="s">
        <v>183</v>
      </c>
      <c r="N10" s="13"/>
      <c r="O10" s="13"/>
    </row>
    <row r="11" spans="1:16" x14ac:dyDescent="0.25">
      <c r="A11" s="108" t="s">
        <v>129</v>
      </c>
      <c r="N11" s="13">
        <v>1</v>
      </c>
      <c r="O11" s="13"/>
      <c r="P11" s="31">
        <v>4</v>
      </c>
    </row>
    <row r="12" spans="1:16" ht="16.5" thickBot="1" x14ac:dyDescent="0.3">
      <c r="A12" s="3" t="s">
        <v>68</v>
      </c>
      <c r="N12" s="13">
        <v>1</v>
      </c>
      <c r="O12" s="13"/>
      <c r="P12" s="31">
        <v>5</v>
      </c>
    </row>
    <row r="13" spans="1:16" ht="16.5" thickBot="1" x14ac:dyDescent="0.3">
      <c r="G13" s="20" t="s">
        <v>8</v>
      </c>
      <c r="H13" s="30" t="s">
        <v>16</v>
      </c>
      <c r="I13" s="21" t="s">
        <v>15</v>
      </c>
      <c r="J13" s="22" t="s">
        <v>5</v>
      </c>
      <c r="K13" s="29" t="s">
        <v>13</v>
      </c>
      <c r="L13" s="106" t="s">
        <v>14</v>
      </c>
      <c r="M13" s="107" t="s">
        <v>127</v>
      </c>
    </row>
    <row r="14" spans="1:16" ht="16.5" thickBot="1" x14ac:dyDescent="0.3">
      <c r="H14" s="23">
        <v>0.41666666666666669</v>
      </c>
      <c r="I14" s="24">
        <v>5</v>
      </c>
      <c r="J14" s="25">
        <v>34</v>
      </c>
      <c r="K14" s="3">
        <f>((primero*J14)/segundo)+tercera</f>
        <v>93.2</v>
      </c>
      <c r="L14" s="3" t="str">
        <f>IF(AND(I14&lt;10,J14&gt;33),"SUPERA",I14*J14)</f>
        <v>SUPERA</v>
      </c>
      <c r="M14" s="3" t="str">
        <f>CONCATENATE("Precip",I14,"-","Temp",J14,)</f>
        <v>Precip5-Temp34</v>
      </c>
    </row>
    <row r="15" spans="1:16" x14ac:dyDescent="0.25">
      <c r="E15" s="14" t="s">
        <v>9</v>
      </c>
      <c r="F15" s="15"/>
      <c r="H15" s="23">
        <v>0.45833333333333331</v>
      </c>
      <c r="I15" s="24">
        <v>12</v>
      </c>
      <c r="J15" s="25">
        <v>33</v>
      </c>
      <c r="K15" s="3">
        <f>((primero*J15)/segundo)+tercera</f>
        <v>91.4</v>
      </c>
      <c r="L15" s="3">
        <f t="shared" ref="L15:L26" si="0">IF(AND(I15&lt;10,J15&gt;33),"SUPERA",I15*J15)</f>
        <v>396</v>
      </c>
      <c r="M15" s="3" t="str">
        <f t="shared" ref="M15:M26" si="1">CONCATENATE("Precip",I15,"-","Temp",J15,)</f>
        <v>Precip12-Temp33</v>
      </c>
    </row>
    <row r="16" spans="1:16" x14ac:dyDescent="0.25">
      <c r="E16" s="16">
        <v>9</v>
      </c>
      <c r="F16" s="17" t="s">
        <v>10</v>
      </c>
      <c r="H16" s="23">
        <v>0.5</v>
      </c>
      <c r="I16" s="24">
        <v>15</v>
      </c>
      <c r="J16" s="25">
        <v>35</v>
      </c>
      <c r="K16" s="3">
        <f>((primero*J16)/segundo)+tercera</f>
        <v>95</v>
      </c>
      <c r="L16" s="3">
        <f t="shared" si="0"/>
        <v>525</v>
      </c>
      <c r="M16" s="3" t="str">
        <f t="shared" si="1"/>
        <v>Precip15-Temp35</v>
      </c>
    </row>
    <row r="17" spans="5:13" x14ac:dyDescent="0.25">
      <c r="E17" s="16">
        <v>5</v>
      </c>
      <c r="F17" s="17" t="s">
        <v>11</v>
      </c>
      <c r="H17" s="23">
        <v>0.54166666666666696</v>
      </c>
      <c r="I17" s="24">
        <v>0</v>
      </c>
      <c r="J17" s="25">
        <v>36</v>
      </c>
      <c r="K17" s="3">
        <f>((primero*J17)/segundo)+tercera</f>
        <v>96.8</v>
      </c>
      <c r="L17" s="3" t="str">
        <f t="shared" si="0"/>
        <v>SUPERA</v>
      </c>
      <c r="M17" s="3" t="str">
        <f t="shared" si="1"/>
        <v>Precip0-Temp36</v>
      </c>
    </row>
    <row r="18" spans="5:13" ht="16.5" thickBot="1" x14ac:dyDescent="0.3">
      <c r="E18" s="18">
        <v>32</v>
      </c>
      <c r="F18" s="19" t="s">
        <v>12</v>
      </c>
      <c r="H18" s="23">
        <v>0.58333333333333404</v>
      </c>
      <c r="I18" s="24">
        <v>2</v>
      </c>
      <c r="J18" s="25">
        <v>37</v>
      </c>
      <c r="K18" s="3">
        <f>((primero*J18)/segundo)+tercera</f>
        <v>98.6</v>
      </c>
      <c r="L18" s="3" t="str">
        <f t="shared" si="0"/>
        <v>SUPERA</v>
      </c>
      <c r="M18" s="3" t="str">
        <f t="shared" si="1"/>
        <v>Precip2-Temp37</v>
      </c>
    </row>
    <row r="19" spans="5:13" x14ac:dyDescent="0.25">
      <c r="H19" s="23">
        <v>0.625</v>
      </c>
      <c r="I19" s="24">
        <v>5</v>
      </c>
      <c r="J19" s="25">
        <v>37</v>
      </c>
      <c r="K19" s="3">
        <f>((primero*J19)/segundo)+tercera</f>
        <v>98.6</v>
      </c>
      <c r="L19" s="3" t="str">
        <f t="shared" si="0"/>
        <v>SUPERA</v>
      </c>
      <c r="M19" s="3" t="str">
        <f t="shared" si="1"/>
        <v>Precip5-Temp37</v>
      </c>
    </row>
    <row r="20" spans="5:13" x14ac:dyDescent="0.25">
      <c r="E20" s="10"/>
      <c r="F20" s="10"/>
      <c r="H20" s="23">
        <v>0.66666666666666696</v>
      </c>
      <c r="I20" s="24">
        <v>2</v>
      </c>
      <c r="J20" s="25">
        <v>36</v>
      </c>
      <c r="K20" s="3">
        <f>((primero*J20)/segundo)+tercera</f>
        <v>96.8</v>
      </c>
      <c r="L20" s="3" t="str">
        <f t="shared" si="0"/>
        <v>SUPERA</v>
      </c>
      <c r="M20" s="3" t="str">
        <f t="shared" si="1"/>
        <v>Precip2-Temp36</v>
      </c>
    </row>
    <row r="21" spans="5:13" x14ac:dyDescent="0.25">
      <c r="E21" s="10"/>
      <c r="F21" s="10"/>
      <c r="H21" s="23">
        <v>0.70833333333333304</v>
      </c>
      <c r="I21" s="24">
        <v>10</v>
      </c>
      <c r="J21" s="25">
        <v>35</v>
      </c>
      <c r="K21" s="3">
        <f>((primero*J21)/segundo)+tercera</f>
        <v>95</v>
      </c>
      <c r="L21" s="3">
        <f t="shared" si="0"/>
        <v>350</v>
      </c>
      <c r="M21" s="3" t="str">
        <f t="shared" si="1"/>
        <v>Precip10-Temp35</v>
      </c>
    </row>
    <row r="22" spans="5:13" x14ac:dyDescent="0.25">
      <c r="H22" s="23">
        <v>0.75</v>
      </c>
      <c r="I22" s="24">
        <v>15</v>
      </c>
      <c r="J22" s="25">
        <v>36</v>
      </c>
      <c r="K22" s="3">
        <f>((primero*J22)/segundo)+tercera</f>
        <v>96.8</v>
      </c>
      <c r="L22" s="3">
        <f t="shared" si="0"/>
        <v>540</v>
      </c>
      <c r="M22" s="3" t="str">
        <f t="shared" si="1"/>
        <v>Precip15-Temp36</v>
      </c>
    </row>
    <row r="23" spans="5:13" x14ac:dyDescent="0.25">
      <c r="H23" s="23">
        <v>0.79166666666666696</v>
      </c>
      <c r="I23" s="24">
        <v>20</v>
      </c>
      <c r="J23" s="25">
        <v>34</v>
      </c>
      <c r="K23" s="3">
        <f>((primero*J23)/segundo)+tercera</f>
        <v>93.2</v>
      </c>
      <c r="L23" s="3">
        <f t="shared" si="0"/>
        <v>680</v>
      </c>
      <c r="M23" s="3" t="str">
        <f t="shared" si="1"/>
        <v>Precip20-Temp34</v>
      </c>
    </row>
    <row r="24" spans="5:13" x14ac:dyDescent="0.25">
      <c r="H24" s="23">
        <v>0.83333333333333304</v>
      </c>
      <c r="I24" s="24">
        <v>8</v>
      </c>
      <c r="J24" s="25">
        <v>33</v>
      </c>
      <c r="K24" s="3">
        <f>((primero*J24)/segundo)+tercera</f>
        <v>91.4</v>
      </c>
      <c r="L24" s="3">
        <f t="shared" si="0"/>
        <v>264</v>
      </c>
      <c r="M24" s="3" t="str">
        <f t="shared" si="1"/>
        <v>Precip8-Temp33</v>
      </c>
    </row>
    <row r="25" spans="5:13" x14ac:dyDescent="0.25">
      <c r="H25" s="23">
        <v>0.874999999999999</v>
      </c>
      <c r="I25" s="24">
        <v>7</v>
      </c>
      <c r="J25" s="25">
        <v>32</v>
      </c>
      <c r="K25" s="3">
        <f>((primero*J25)/segundo)+tercera</f>
        <v>89.6</v>
      </c>
      <c r="L25" s="3">
        <f t="shared" si="0"/>
        <v>224</v>
      </c>
      <c r="M25" s="3" t="str">
        <f t="shared" si="1"/>
        <v>Precip7-Temp32</v>
      </c>
    </row>
    <row r="26" spans="5:13" ht="16.5" thickBot="1" x14ac:dyDescent="0.3">
      <c r="H26" s="26">
        <v>0.91666666666666496</v>
      </c>
      <c r="I26" s="27">
        <v>6</v>
      </c>
      <c r="J26" s="28">
        <v>32</v>
      </c>
      <c r="K26" s="3">
        <f>((primero*J26)/segundo)+tercera</f>
        <v>89.6</v>
      </c>
      <c r="L26" s="3">
        <f t="shared" si="0"/>
        <v>192</v>
      </c>
      <c r="M26" s="3" t="str">
        <f t="shared" si="1"/>
        <v>Precip6-Temp32</v>
      </c>
    </row>
    <row r="27" spans="5:13" ht="16.5" thickBot="1" x14ac:dyDescent="0.3">
      <c r="I27" s="20">
        <f>SUMIF(I14:I26,"&gt;=12")</f>
        <v>62</v>
      </c>
      <c r="J27" s="69">
        <f>COUNTIF($J$14:$J$26,"&gt;33")</f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topLeftCell="A29" workbookViewId="0">
      <selection activeCell="F44" sqref="F44"/>
    </sheetView>
  </sheetViews>
  <sheetFormatPr baseColWidth="10" defaultColWidth="11.42578125" defaultRowHeight="15.75" x14ac:dyDescent="0.25"/>
  <cols>
    <col min="1" max="1" width="20.42578125" style="3" customWidth="1"/>
    <col min="2" max="4" width="11.42578125" style="3"/>
    <col min="5" max="5" width="17.7109375" style="3" customWidth="1"/>
    <col min="6" max="6" width="11.42578125" style="3"/>
    <col min="7" max="7" width="7.140625" style="3" customWidth="1"/>
    <col min="8" max="8" width="7.5703125" style="3" customWidth="1"/>
    <col min="9" max="9" width="13" style="3" customWidth="1"/>
    <col min="10" max="10" width="11.42578125" style="3"/>
    <col min="11" max="11" width="40.42578125" style="3" customWidth="1"/>
    <col min="12" max="16384" width="11.42578125" style="3"/>
  </cols>
  <sheetData>
    <row r="1" spans="1:14" ht="21.75" thickBot="1" x14ac:dyDescent="0.4">
      <c r="A1" s="12" t="s">
        <v>4</v>
      </c>
      <c r="B1" s="3" t="s">
        <v>60</v>
      </c>
      <c r="G1" s="20" t="s">
        <v>61</v>
      </c>
      <c r="H1" s="68"/>
      <c r="I1" s="68"/>
      <c r="J1" s="68"/>
      <c r="K1" s="68"/>
      <c r="L1" s="68"/>
      <c r="M1" s="69"/>
    </row>
    <row r="2" spans="1:14" x14ac:dyDescent="0.25">
      <c r="A2" s="10"/>
    </row>
    <row r="3" spans="1:14" ht="16.5" thickBot="1" x14ac:dyDescent="0.3">
      <c r="A3" s="60" t="s">
        <v>56</v>
      </c>
      <c r="B3" s="4"/>
      <c r="C3" s="4"/>
      <c r="D3" s="4"/>
      <c r="E3" s="4"/>
      <c r="F3" s="4"/>
      <c r="G3" s="4"/>
      <c r="H3" s="4"/>
      <c r="I3" s="4"/>
      <c r="J3" s="4"/>
      <c r="K3" s="1"/>
    </row>
    <row r="4" spans="1:14" x14ac:dyDescent="0.25">
      <c r="A4" s="34" t="s">
        <v>21</v>
      </c>
      <c r="B4" s="35" t="s">
        <v>22</v>
      </c>
      <c r="C4" s="36" t="s">
        <v>23</v>
      </c>
      <c r="D4" s="64" t="s">
        <v>24</v>
      </c>
      <c r="E4" s="64" t="s">
        <v>50</v>
      </c>
      <c r="F4" s="67" t="s">
        <v>51</v>
      </c>
      <c r="G4" s="4"/>
      <c r="H4" s="4"/>
      <c r="I4" s="4"/>
      <c r="J4" s="4"/>
      <c r="K4" s="37"/>
      <c r="L4" s="3" t="s">
        <v>19</v>
      </c>
    </row>
    <row r="5" spans="1:14" x14ac:dyDescent="0.25">
      <c r="A5" s="38">
        <v>1</v>
      </c>
      <c r="B5" s="39">
        <v>43984</v>
      </c>
      <c r="C5" s="40">
        <v>10</v>
      </c>
      <c r="D5" s="42">
        <f>B5+C5</f>
        <v>43994</v>
      </c>
      <c r="E5" s="13" t="s">
        <v>52</v>
      </c>
      <c r="F5" s="41" t="str">
        <f>UPPER(LEFT(E5,FIND(",",E5,1)-1))</f>
        <v>PEREA</v>
      </c>
      <c r="H5" s="37" t="s">
        <v>33</v>
      </c>
      <c r="I5" s="4"/>
      <c r="J5" s="4"/>
      <c r="K5" s="37"/>
      <c r="L5" s="13">
        <v>0.5</v>
      </c>
      <c r="M5" s="13"/>
      <c r="N5" s="3" t="s">
        <v>40</v>
      </c>
    </row>
    <row r="6" spans="1:14" x14ac:dyDescent="0.25">
      <c r="A6" s="38">
        <v>2</v>
      </c>
      <c r="B6" s="42">
        <f>B5+C5</f>
        <v>43994</v>
      </c>
      <c r="C6" s="40">
        <v>6</v>
      </c>
      <c r="D6" s="42">
        <f t="shared" ref="D6:D8" si="0">B6+C6</f>
        <v>44000</v>
      </c>
      <c r="E6" s="13" t="s">
        <v>55</v>
      </c>
      <c r="F6" s="41" t="str">
        <f t="shared" ref="F6:F8" si="1">UPPER(LEFT(E6,FIND(",",E6,1)-1))</f>
        <v>GONZÁLEZ</v>
      </c>
      <c r="H6" s="4" t="s">
        <v>34</v>
      </c>
      <c r="I6" s="4"/>
      <c r="J6" s="4"/>
      <c r="K6" s="37"/>
      <c r="L6" s="13">
        <v>0.5</v>
      </c>
      <c r="M6" s="13"/>
      <c r="N6" s="3" t="s">
        <v>39</v>
      </c>
    </row>
    <row r="7" spans="1:14" x14ac:dyDescent="0.25">
      <c r="A7" s="38">
        <v>3</v>
      </c>
      <c r="B7" s="42">
        <f t="shared" ref="B7:B8" si="2">B6+C6</f>
        <v>44000</v>
      </c>
      <c r="C7" s="40">
        <v>7</v>
      </c>
      <c r="D7" s="42">
        <f t="shared" si="0"/>
        <v>44007</v>
      </c>
      <c r="E7" s="13" t="s">
        <v>53</v>
      </c>
      <c r="F7" s="41" t="str">
        <f t="shared" si="1"/>
        <v>ESPANGAROS</v>
      </c>
      <c r="H7" s="4" t="s">
        <v>31</v>
      </c>
      <c r="I7" s="4"/>
      <c r="J7" s="4"/>
      <c r="K7" s="37"/>
      <c r="L7" s="13"/>
      <c r="M7" s="13"/>
      <c r="N7" s="31" t="s">
        <v>38</v>
      </c>
    </row>
    <row r="8" spans="1:14" ht="16.5" thickBot="1" x14ac:dyDescent="0.3">
      <c r="A8" s="43">
        <v>4</v>
      </c>
      <c r="B8" s="42">
        <f t="shared" si="2"/>
        <v>44007</v>
      </c>
      <c r="C8" s="44">
        <v>13</v>
      </c>
      <c r="D8" s="42">
        <f t="shared" si="0"/>
        <v>44020</v>
      </c>
      <c r="E8" s="65" t="s">
        <v>54</v>
      </c>
      <c r="F8" s="41" t="str">
        <f t="shared" si="1"/>
        <v>DIB</v>
      </c>
      <c r="H8" s="4" t="s">
        <v>32</v>
      </c>
      <c r="I8" s="4"/>
      <c r="J8" s="4"/>
      <c r="K8" s="37"/>
      <c r="L8" s="13">
        <v>0.5</v>
      </c>
      <c r="M8" s="13"/>
      <c r="N8" s="31" t="s">
        <v>37</v>
      </c>
    </row>
    <row r="9" spans="1:14" ht="16.5" thickBot="1" x14ac:dyDescent="0.3">
      <c r="A9" s="45" t="s">
        <v>25</v>
      </c>
      <c r="B9" s="46">
        <v>44014</v>
      </c>
      <c r="C9" s="37"/>
      <c r="D9" s="1"/>
      <c r="F9" s="4"/>
      <c r="H9" s="47" t="s">
        <v>26</v>
      </c>
      <c r="I9" s="4"/>
      <c r="J9" s="4"/>
      <c r="K9" s="37"/>
      <c r="L9" s="13">
        <v>0.3</v>
      </c>
      <c r="M9" s="13"/>
      <c r="N9" s="31" t="s">
        <v>36</v>
      </c>
    </row>
    <row r="10" spans="1:14" x14ac:dyDescent="0.25">
      <c r="A10" s="48" t="s">
        <v>27</v>
      </c>
      <c r="B10" s="49"/>
      <c r="C10" s="50"/>
      <c r="D10" s="51" t="str">
        <f>IF(D8&gt;B9,"RETRASO")</f>
        <v>RETRASO</v>
      </c>
      <c r="F10" s="4"/>
      <c r="H10" s="47" t="s">
        <v>28</v>
      </c>
      <c r="I10" s="4"/>
      <c r="J10" s="4"/>
      <c r="K10" s="37"/>
      <c r="L10" s="13">
        <v>0.2</v>
      </c>
      <c r="M10" s="13"/>
      <c r="N10" s="31" t="s">
        <v>35</v>
      </c>
    </row>
    <row r="11" spans="1:14" x14ac:dyDescent="0.25">
      <c r="A11" s="52" t="s">
        <v>29</v>
      </c>
      <c r="B11" s="53"/>
      <c r="C11" s="54"/>
      <c r="D11" s="55">
        <f>D8-B9</f>
        <v>6</v>
      </c>
      <c r="E11" s="33"/>
      <c r="F11" s="4"/>
      <c r="G11" s="4"/>
      <c r="H11" s="33" t="s">
        <v>64</v>
      </c>
      <c r="I11" s="4"/>
      <c r="J11" s="4"/>
      <c r="K11" s="37"/>
      <c r="L11" s="13">
        <v>1</v>
      </c>
      <c r="M11" s="13"/>
      <c r="N11" s="31" t="s">
        <v>57</v>
      </c>
    </row>
    <row r="12" spans="1:14" ht="16.5" thickBot="1" x14ac:dyDescent="0.3">
      <c r="A12" s="56" t="s">
        <v>30</v>
      </c>
      <c r="B12" s="57"/>
      <c r="C12" s="58"/>
      <c r="D12" s="59">
        <f>MAX(C5:C8)</f>
        <v>13</v>
      </c>
      <c r="E12" s="4"/>
      <c r="F12" s="4"/>
      <c r="G12" s="4"/>
      <c r="H12" s="4"/>
      <c r="I12" s="4"/>
      <c r="J12" s="4"/>
      <c r="K12" s="37"/>
    </row>
    <row r="14" spans="1:14" x14ac:dyDescent="0.25">
      <c r="A14" s="11" t="s">
        <v>58</v>
      </c>
      <c r="L14" s="3" t="s">
        <v>19</v>
      </c>
    </row>
    <row r="15" spans="1:14" x14ac:dyDescent="0.25">
      <c r="A15" s="3" t="s">
        <v>41</v>
      </c>
      <c r="E15" s="61" t="s">
        <v>45</v>
      </c>
      <c r="H15" s="3" t="s">
        <v>42</v>
      </c>
      <c r="L15" s="13">
        <v>1</v>
      </c>
      <c r="M15" s="13"/>
      <c r="N15" s="3" t="s">
        <v>48</v>
      </c>
    </row>
    <row r="16" spans="1:14" x14ac:dyDescent="0.25">
      <c r="L16" s="13">
        <v>0.5</v>
      </c>
      <c r="M16" s="13"/>
      <c r="N16" s="3" t="s">
        <v>49</v>
      </c>
    </row>
    <row r="17" spans="1:13" x14ac:dyDescent="0.25">
      <c r="A17" s="3" t="s">
        <v>43</v>
      </c>
      <c r="L17" s="13">
        <v>0.5</v>
      </c>
      <c r="M17" s="13"/>
    </row>
    <row r="18" spans="1:13" ht="16.5" thickBot="1" x14ac:dyDescent="0.3"/>
    <row r="19" spans="1:13" ht="16.5" thickBot="1" x14ac:dyDescent="0.3">
      <c r="A19" s="51">
        <v>-5</v>
      </c>
      <c r="B19" s="3" t="s">
        <v>44</v>
      </c>
      <c r="I19" s="62" t="s">
        <v>0</v>
      </c>
      <c r="J19" s="62" t="s">
        <v>46</v>
      </c>
    </row>
    <row r="20" spans="1:13" ht="16.5" thickBot="1" x14ac:dyDescent="0.3">
      <c r="A20" s="51">
        <v>0.5</v>
      </c>
      <c r="I20" s="63">
        <f>XINICIAL</f>
        <v>-5</v>
      </c>
      <c r="J20" s="112">
        <f>CONSTANTE1*EXP(I20)-2</f>
        <v>-1.9831551325022863</v>
      </c>
    </row>
    <row r="21" spans="1:13" ht="16.5" thickBot="1" x14ac:dyDescent="0.3">
      <c r="A21" s="51">
        <v>2.5</v>
      </c>
      <c r="B21" s="3" t="s">
        <v>47</v>
      </c>
      <c r="I21" s="63">
        <f>I20+DX</f>
        <v>-4.5</v>
      </c>
      <c r="J21" s="112">
        <f>CONSTANTE1*EXP(I21)-2</f>
        <v>-1.9722275086543943</v>
      </c>
    </row>
    <row r="22" spans="1:13" x14ac:dyDescent="0.25">
      <c r="A22" s="51">
        <v>-2</v>
      </c>
      <c r="B22" s="3" t="s">
        <v>47</v>
      </c>
      <c r="I22" s="63">
        <f>I21+DX</f>
        <v>-4</v>
      </c>
      <c r="J22" s="112">
        <f>CONSTANTE1*EXP(I22)-2</f>
        <v>-1.9542109027781644</v>
      </c>
    </row>
    <row r="23" spans="1:13" x14ac:dyDescent="0.25">
      <c r="I23" s="63">
        <f>I22+DX</f>
        <v>-3.5</v>
      </c>
      <c r="J23" s="112">
        <f>CONSTANTE1*EXP(I23)-2</f>
        <v>-1.9245065414442037</v>
      </c>
    </row>
    <row r="24" spans="1:13" x14ac:dyDescent="0.25">
      <c r="I24" s="63">
        <f>I23+DX</f>
        <v>-3</v>
      </c>
      <c r="J24" s="112">
        <f>CONSTANTE1*EXP(I24)-2</f>
        <v>-1.8755323290803401</v>
      </c>
    </row>
    <row r="25" spans="1:13" x14ac:dyDescent="0.25">
      <c r="I25" s="63">
        <f>I24+DX</f>
        <v>-2.5</v>
      </c>
      <c r="J25" s="112">
        <f>CONSTANTE1*EXP(I25)-2</f>
        <v>-1.794787503440253</v>
      </c>
    </row>
    <row r="26" spans="1:13" x14ac:dyDescent="0.25">
      <c r="I26" s="63">
        <f>I25+DX</f>
        <v>-2</v>
      </c>
      <c r="J26" s="112">
        <f>CONSTANTE1*EXP(I26)-2</f>
        <v>-1.6616617919084682</v>
      </c>
    </row>
    <row r="27" spans="1:13" x14ac:dyDescent="0.25">
      <c r="I27" s="63">
        <f>I26+DX</f>
        <v>-1.5</v>
      </c>
      <c r="J27" s="112">
        <f>CONSTANTE1*EXP(I27)-2</f>
        <v>-1.4421745996289255</v>
      </c>
    </row>
    <row r="28" spans="1:13" x14ac:dyDescent="0.25">
      <c r="I28" s="63">
        <f>I27+DX</f>
        <v>-1</v>
      </c>
      <c r="J28" s="112">
        <f>CONSTANTE1*EXP(I28)-2</f>
        <v>-1.0803013970713942</v>
      </c>
    </row>
    <row r="29" spans="1:13" x14ac:dyDescent="0.25">
      <c r="I29" s="63">
        <f>I28+DX</f>
        <v>-0.5</v>
      </c>
      <c r="J29" s="112">
        <f>CONSTANTE1*EXP(I29)-2</f>
        <v>-0.48367335071841655</v>
      </c>
    </row>
    <row r="30" spans="1:13" x14ac:dyDescent="0.25">
      <c r="I30" s="63">
        <f>I29+DX</f>
        <v>0</v>
      </c>
      <c r="J30" s="112">
        <f>CONSTANTE1*EXP(I30)-2</f>
        <v>0.5</v>
      </c>
      <c r="K30" s="3">
        <v>0</v>
      </c>
    </row>
    <row r="31" spans="1:13" x14ac:dyDescent="0.25">
      <c r="I31" s="63">
        <f>I30+DX</f>
        <v>0.5</v>
      </c>
      <c r="J31" s="112">
        <f>CONSTANTE1*EXP(I31)-2</f>
        <v>2.1218031767503209</v>
      </c>
    </row>
    <row r="32" spans="1:13" x14ac:dyDescent="0.25">
      <c r="I32" s="63">
        <f>I31+DX</f>
        <v>1</v>
      </c>
      <c r="J32" s="112">
        <f>CONSTANTE1*EXP(I32)-2</f>
        <v>4.7957045711476125</v>
      </c>
    </row>
    <row r="33" spans="1:10" x14ac:dyDescent="0.25">
      <c r="I33" s="63">
        <f>I32+DX</f>
        <v>1.5</v>
      </c>
      <c r="J33" s="112">
        <f>CONSTANTE1*EXP(I33)-2</f>
        <v>9.2042226758451609</v>
      </c>
    </row>
    <row r="34" spans="1:10" x14ac:dyDescent="0.25">
      <c r="I34" s="63">
        <f>I33+DX</f>
        <v>2</v>
      </c>
      <c r="J34" s="112">
        <f>CONSTANTE1*EXP(I34)-2</f>
        <v>16.472640247326627</v>
      </c>
    </row>
    <row r="35" spans="1:10" x14ac:dyDescent="0.25">
      <c r="I35" s="63">
        <f>I34+DX</f>
        <v>2.5</v>
      </c>
      <c r="J35" s="112">
        <f>CONSTANTE1*EXP(I35)-2</f>
        <v>28.456234901758684</v>
      </c>
    </row>
    <row r="36" spans="1:10" x14ac:dyDescent="0.25">
      <c r="I36" s="63">
        <f>I35+DX</f>
        <v>3</v>
      </c>
      <c r="J36" s="112">
        <f>CONSTANTE1*EXP(I36)-2</f>
        <v>48.213842307969173</v>
      </c>
    </row>
    <row r="37" spans="1:10" x14ac:dyDescent="0.25">
      <c r="I37" s="63">
        <f>I36+DX</f>
        <v>3.5</v>
      </c>
      <c r="J37" s="112">
        <f>CONSTANTE1*EXP(I37)-2</f>
        <v>80.788629896730782</v>
      </c>
    </row>
    <row r="38" spans="1:10" x14ac:dyDescent="0.25">
      <c r="A38" s="3" t="s">
        <v>184</v>
      </c>
      <c r="B38" s="3" t="s">
        <v>185</v>
      </c>
      <c r="I38" s="63">
        <f>I37+DX</f>
        <v>4</v>
      </c>
      <c r="J38" s="112">
        <f>CONSTANTE1*EXP(I38)-2</f>
        <v>134.49537508286059</v>
      </c>
    </row>
    <row r="39" spans="1:10" x14ac:dyDescent="0.25">
      <c r="A39" s="110">
        <v>3.7086822154282215</v>
      </c>
      <c r="B39" s="112">
        <f>2.5*EXP(A39)-2</f>
        <v>100.00001366984768</v>
      </c>
      <c r="I39" s="111"/>
    </row>
    <row r="40" spans="1:10" x14ac:dyDescent="0.25">
      <c r="A40" s="114">
        <v>2</v>
      </c>
      <c r="B40" s="114">
        <v>100</v>
      </c>
      <c r="I40" s="111"/>
    </row>
    <row r="41" spans="1:10" x14ac:dyDescent="0.25">
      <c r="A41" s="114">
        <v>4</v>
      </c>
      <c r="B41" s="114">
        <v>100</v>
      </c>
      <c r="I41" s="111"/>
    </row>
    <row r="42" spans="1:10" x14ac:dyDescent="0.25">
      <c r="I42" s="111"/>
    </row>
    <row r="43" spans="1:10" x14ac:dyDescent="0.25">
      <c r="I43" s="111"/>
    </row>
    <row r="44" spans="1:10" x14ac:dyDescent="0.25">
      <c r="I44" s="111"/>
    </row>
    <row r="45" spans="1:10" x14ac:dyDescent="0.25">
      <c r="I45" s="111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6"/>
  <sheetViews>
    <sheetView topLeftCell="A52" workbookViewId="0">
      <selection activeCell="A108" sqref="A108"/>
    </sheetView>
  </sheetViews>
  <sheetFormatPr baseColWidth="10" defaultColWidth="11.42578125" defaultRowHeight="15.75" x14ac:dyDescent="0.25"/>
  <cols>
    <col min="1" max="1" width="20.42578125" style="3" customWidth="1"/>
    <col min="2" max="4" width="11.42578125" style="3"/>
    <col min="5" max="5" width="9.140625" style="3" customWidth="1"/>
    <col min="6" max="6" width="11.42578125" style="3"/>
    <col min="7" max="7" width="7.140625" style="3" customWidth="1"/>
    <col min="8" max="8" width="68.28515625" style="3" customWidth="1"/>
    <col min="9" max="10" width="11.42578125" style="3"/>
    <col min="11" max="11" width="37.140625" style="3" customWidth="1"/>
    <col min="12" max="16384" width="11.42578125" style="3"/>
  </cols>
  <sheetData>
    <row r="1" spans="1:13" ht="21.75" thickBot="1" x14ac:dyDescent="0.4">
      <c r="A1" s="12" t="s">
        <v>62</v>
      </c>
      <c r="B1" s="3" t="s">
        <v>63</v>
      </c>
      <c r="G1" s="20" t="s">
        <v>132</v>
      </c>
      <c r="H1" s="68"/>
      <c r="I1" s="68"/>
      <c r="J1" s="68"/>
      <c r="K1" s="68"/>
      <c r="L1" s="68"/>
      <c r="M1" s="69"/>
    </row>
    <row r="2" spans="1:13" x14ac:dyDescent="0.25">
      <c r="A2" s="10"/>
    </row>
    <row r="4" spans="1:13" x14ac:dyDescent="0.25">
      <c r="A4" s="11" t="s">
        <v>114</v>
      </c>
      <c r="I4" s="13" t="s">
        <v>19</v>
      </c>
      <c r="J4" s="13"/>
    </row>
    <row r="5" spans="1:13" x14ac:dyDescent="0.25">
      <c r="A5" s="3" t="s">
        <v>106</v>
      </c>
      <c r="I5" s="13">
        <v>0.5</v>
      </c>
      <c r="J5" s="13"/>
      <c r="K5" s="3" t="s">
        <v>107</v>
      </c>
    </row>
    <row r="6" spans="1:13" x14ac:dyDescent="0.25">
      <c r="I6" s="13">
        <v>0.5</v>
      </c>
      <c r="J6" s="13"/>
      <c r="K6" s="3" t="s">
        <v>108</v>
      </c>
    </row>
    <row r="7" spans="1:13" x14ac:dyDescent="0.25">
      <c r="A7" s="61" t="s">
        <v>45</v>
      </c>
      <c r="I7" s="13">
        <v>0.5</v>
      </c>
      <c r="J7" s="13"/>
      <c r="K7" s="3" t="s">
        <v>109</v>
      </c>
    </row>
    <row r="8" spans="1:13" x14ac:dyDescent="0.25">
      <c r="I8" s="13"/>
      <c r="J8" s="13"/>
    </row>
    <row r="9" spans="1:13" x14ac:dyDescent="0.25">
      <c r="A9" s="3" t="s">
        <v>69</v>
      </c>
      <c r="I9" s="13">
        <v>0.5</v>
      </c>
      <c r="J9" s="13"/>
      <c r="K9" s="3" t="s">
        <v>110</v>
      </c>
    </row>
    <row r="10" spans="1:13" x14ac:dyDescent="0.25">
      <c r="I10" s="13"/>
      <c r="J10" s="13"/>
    </row>
    <row r="11" spans="1:13" x14ac:dyDescent="0.25">
      <c r="A11" s="3" t="s">
        <v>112</v>
      </c>
      <c r="I11" s="13">
        <v>0.5</v>
      </c>
      <c r="J11" s="13"/>
      <c r="K11" s="3" t="s">
        <v>113</v>
      </c>
    </row>
    <row r="12" spans="1:13" x14ac:dyDescent="0.25">
      <c r="I12" s="13"/>
      <c r="J12" s="13"/>
    </row>
    <row r="15" spans="1:13" x14ac:dyDescent="0.25">
      <c r="A15" s="11" t="s">
        <v>115</v>
      </c>
    </row>
    <row r="16" spans="1:13" x14ac:dyDescent="0.25">
      <c r="A16"/>
      <c r="B16"/>
      <c r="C16"/>
      <c r="D16"/>
      <c r="E16"/>
      <c r="F16"/>
      <c r="G16"/>
      <c r="H16"/>
      <c r="I16" s="109" t="s">
        <v>116</v>
      </c>
      <c r="K16"/>
    </row>
    <row r="17" spans="1:11" x14ac:dyDescent="0.25">
      <c r="A17" s="93" t="s">
        <v>117</v>
      </c>
      <c r="B17"/>
      <c r="C17"/>
      <c r="D17"/>
      <c r="E17"/>
      <c r="F17"/>
      <c r="G17"/>
      <c r="H17"/>
      <c r="I17" s="94">
        <v>0.5</v>
      </c>
      <c r="J17" s="95"/>
      <c r="K17"/>
    </row>
    <row r="18" spans="1:11" x14ac:dyDescent="0.25">
      <c r="A18"/>
      <c r="B18"/>
      <c r="C18"/>
      <c r="D18"/>
      <c r="E18"/>
      <c r="F18"/>
      <c r="G18"/>
      <c r="H18"/>
      <c r="I18" s="94"/>
      <c r="J18" s="95"/>
      <c r="K18"/>
    </row>
    <row r="19" spans="1:11" x14ac:dyDescent="0.25">
      <c r="A19" s="1" t="s">
        <v>118</v>
      </c>
      <c r="B19"/>
      <c r="C19"/>
      <c r="D19"/>
      <c r="E19"/>
      <c r="F19"/>
      <c r="G19"/>
      <c r="H19"/>
      <c r="I19" s="94">
        <v>0.5</v>
      </c>
      <c r="J19" s="95"/>
      <c r="K19"/>
    </row>
    <row r="20" spans="1:11" x14ac:dyDescent="0.25">
      <c r="A20"/>
      <c r="B20"/>
      <c r="C20"/>
      <c r="D20"/>
      <c r="E20"/>
      <c r="F20"/>
      <c r="G20"/>
      <c r="H20"/>
      <c r="I20" s="94"/>
      <c r="J20" s="95"/>
      <c r="K20"/>
    </row>
    <row r="21" spans="1:11" x14ac:dyDescent="0.25">
      <c r="A21" t="s">
        <v>120</v>
      </c>
      <c r="B21"/>
      <c r="C21"/>
      <c r="D21"/>
      <c r="E21"/>
      <c r="F21"/>
      <c r="G21"/>
      <c r="H21"/>
      <c r="I21" s="94">
        <v>0.5</v>
      </c>
      <c r="J21" s="95"/>
      <c r="K21"/>
    </row>
    <row r="22" spans="1:11" x14ac:dyDescent="0.25">
      <c r="A22"/>
      <c r="B22"/>
      <c r="C22"/>
      <c r="D22"/>
      <c r="E22"/>
      <c r="F22"/>
      <c r="G22"/>
      <c r="H22"/>
      <c r="I22" s="94"/>
      <c r="J22" s="95"/>
      <c r="K22"/>
    </row>
    <row r="23" spans="1:11" x14ac:dyDescent="0.25">
      <c r="A23" s="96" t="s">
        <v>121</v>
      </c>
      <c r="B23"/>
      <c r="C23"/>
      <c r="D23"/>
      <c r="E23"/>
      <c r="F23"/>
      <c r="G23"/>
      <c r="H23"/>
      <c r="I23" s="94">
        <v>1</v>
      </c>
      <c r="J23" s="95"/>
      <c r="K23"/>
    </row>
    <row r="24" spans="1:11" ht="16.5" thickBot="1" x14ac:dyDescent="0.3">
      <c r="A24"/>
      <c r="B24"/>
      <c r="C24"/>
      <c r="D24"/>
      <c r="E24"/>
      <c r="F24"/>
      <c r="G24"/>
      <c r="H24"/>
      <c r="I24" s="32"/>
      <c r="J24" s="97">
        <f>SUM(J17:J23)</f>
        <v>0</v>
      </c>
      <c r="K24" s="92"/>
    </row>
    <row r="25" spans="1:11" ht="16.5" thickBot="1" x14ac:dyDescent="0.3">
      <c r="A25" s="98" t="s">
        <v>119</v>
      </c>
      <c r="B25" s="99"/>
      <c r="C25" s="99"/>
      <c r="D25" s="99"/>
      <c r="E25" s="100"/>
      <c r="F25" s="99"/>
      <c r="G25" s="100"/>
      <c r="H25"/>
      <c r="I25" s="32"/>
      <c r="J25"/>
      <c r="K25"/>
    </row>
    <row r="27" spans="1:11" x14ac:dyDescent="0.25">
      <c r="A27" s="3" t="s">
        <v>135</v>
      </c>
    </row>
    <row r="28" spans="1:11" x14ac:dyDescent="0.25">
      <c r="A28" s="3" t="s">
        <v>136</v>
      </c>
    </row>
    <row r="29" spans="1:11" x14ac:dyDescent="0.25">
      <c r="A29" s="3">
        <v>2</v>
      </c>
    </row>
    <row r="30" spans="1:11" x14ac:dyDescent="0.25">
      <c r="A30" s="3">
        <v>3</v>
      </c>
    </row>
    <row r="31" spans="1:11" x14ac:dyDescent="0.25">
      <c r="A31" s="3" t="s">
        <v>137</v>
      </c>
    </row>
    <row r="32" spans="1:11" x14ac:dyDescent="0.25">
      <c r="A32" s="3" t="s">
        <v>138</v>
      </c>
    </row>
    <row r="33" spans="1:1" x14ac:dyDescent="0.25">
      <c r="A33" s="3">
        <v>-2</v>
      </c>
    </row>
    <row r="34" spans="1:1" x14ac:dyDescent="0.25">
      <c r="A34" s="3">
        <v>4</v>
      </c>
    </row>
    <row r="35" spans="1:1" x14ac:dyDescent="0.25">
      <c r="A35" s="3" t="s">
        <v>139</v>
      </c>
    </row>
    <row r="36" spans="1:1" x14ac:dyDescent="0.25">
      <c r="A36" s="3" t="s">
        <v>140</v>
      </c>
    </row>
    <row r="37" spans="1:1" x14ac:dyDescent="0.25">
      <c r="A37" s="3" t="s">
        <v>141</v>
      </c>
    </row>
    <row r="38" spans="1:1" x14ac:dyDescent="0.25">
      <c r="A38" s="3" t="s">
        <v>142</v>
      </c>
    </row>
    <row r="39" spans="1:1" x14ac:dyDescent="0.25">
      <c r="A39" s="3" t="s">
        <v>143</v>
      </c>
    </row>
    <row r="40" spans="1:1" x14ac:dyDescent="0.25">
      <c r="A40" s="3" t="s">
        <v>144</v>
      </c>
    </row>
    <row r="41" spans="1:1" x14ac:dyDescent="0.25">
      <c r="A41" s="3">
        <v>8</v>
      </c>
    </row>
    <row r="42" spans="1:1" x14ac:dyDescent="0.25">
      <c r="A42" s="3">
        <v>-8</v>
      </c>
    </row>
    <row r="43" spans="1:1" x14ac:dyDescent="0.25">
      <c r="A43" s="3" t="s">
        <v>145</v>
      </c>
    </row>
    <row r="44" spans="1:1" x14ac:dyDescent="0.25">
      <c r="A44" s="3" t="s">
        <v>146</v>
      </c>
    </row>
    <row r="45" spans="1:1" x14ac:dyDescent="0.25">
      <c r="A45" s="3">
        <v>6</v>
      </c>
    </row>
    <row r="46" spans="1:1" x14ac:dyDescent="0.25">
      <c r="A46" s="3">
        <v>-6</v>
      </c>
    </row>
    <row r="47" spans="1:1" x14ac:dyDescent="0.25">
      <c r="A47" s="3" t="s">
        <v>147</v>
      </c>
    </row>
    <row r="48" spans="1:1" x14ac:dyDescent="0.25">
      <c r="A48" s="3" t="s">
        <v>148</v>
      </c>
    </row>
    <row r="49" spans="1:1" x14ac:dyDescent="0.25">
      <c r="A49" s="3" t="s">
        <v>149</v>
      </c>
    </row>
    <row r="50" spans="1:1" x14ac:dyDescent="0.25">
      <c r="A50" s="3" t="s">
        <v>150</v>
      </c>
    </row>
    <row r="51" spans="1:1" x14ac:dyDescent="0.25">
      <c r="A51" s="3" t="s">
        <v>151</v>
      </c>
    </row>
    <row r="52" spans="1:1" x14ac:dyDescent="0.25">
      <c r="A52" s="3" t="s">
        <v>152</v>
      </c>
    </row>
    <row r="75" spans="1:1" x14ac:dyDescent="0.25">
      <c r="A75" s="3" t="s">
        <v>153</v>
      </c>
    </row>
    <row r="76" spans="1:1" x14ac:dyDescent="0.25">
      <c r="A76" s="113" t="s">
        <v>154</v>
      </c>
    </row>
    <row r="77" spans="1:1" x14ac:dyDescent="0.25">
      <c r="A77" s="113" t="s">
        <v>155</v>
      </c>
    </row>
    <row r="78" spans="1:1" x14ac:dyDescent="0.25">
      <c r="A78" s="113" t="s">
        <v>156</v>
      </c>
    </row>
    <row r="79" spans="1:1" x14ac:dyDescent="0.25">
      <c r="A79" s="113" t="s">
        <v>157</v>
      </c>
    </row>
    <row r="80" spans="1:1" x14ac:dyDescent="0.25">
      <c r="A80" s="113" t="s">
        <v>162</v>
      </c>
    </row>
    <row r="81" spans="1:1" x14ac:dyDescent="0.25">
      <c r="A81" s="113" t="s">
        <v>163</v>
      </c>
    </row>
    <row r="82" spans="1:1" x14ac:dyDescent="0.25">
      <c r="A82" s="113" t="s">
        <v>164</v>
      </c>
    </row>
    <row r="83" spans="1:1" x14ac:dyDescent="0.25">
      <c r="A83" s="113" t="s">
        <v>165</v>
      </c>
    </row>
    <row r="84" spans="1:1" x14ac:dyDescent="0.25">
      <c r="A84" s="113" t="s">
        <v>166</v>
      </c>
    </row>
    <row r="85" spans="1:1" x14ac:dyDescent="0.25">
      <c r="A85" s="113" t="s">
        <v>167</v>
      </c>
    </row>
    <row r="86" spans="1:1" x14ac:dyDescent="0.25">
      <c r="A86" s="113" t="s">
        <v>168</v>
      </c>
    </row>
    <row r="87" spans="1:1" x14ac:dyDescent="0.25">
      <c r="A87" s="3" t="s">
        <v>169</v>
      </c>
    </row>
    <row r="88" spans="1:1" x14ac:dyDescent="0.25">
      <c r="A88" s="3" t="s">
        <v>170</v>
      </c>
    </row>
    <row r="89" spans="1:1" x14ac:dyDescent="0.25">
      <c r="A89" s="3" t="s">
        <v>171</v>
      </c>
    </row>
    <row r="90" spans="1:1" x14ac:dyDescent="0.25">
      <c r="A90" s="3" t="s">
        <v>172</v>
      </c>
    </row>
    <row r="91" spans="1:1" x14ac:dyDescent="0.25">
      <c r="A91" s="3" t="s">
        <v>173</v>
      </c>
    </row>
    <row r="92" spans="1:1" x14ac:dyDescent="0.25">
      <c r="A92" s="3" t="s">
        <v>174</v>
      </c>
    </row>
    <row r="93" spans="1:1" x14ac:dyDescent="0.25">
      <c r="A93" s="3" t="s">
        <v>175</v>
      </c>
    </row>
    <row r="94" spans="1:1" x14ac:dyDescent="0.25">
      <c r="A94" s="3" t="s">
        <v>176</v>
      </c>
    </row>
    <row r="95" spans="1:1" x14ac:dyDescent="0.25">
      <c r="A95" s="3" t="s">
        <v>177</v>
      </c>
    </row>
    <row r="96" spans="1:1" x14ac:dyDescent="0.25">
      <c r="A96" s="3" t="s">
        <v>178</v>
      </c>
    </row>
    <row r="97" spans="1:1" x14ac:dyDescent="0.25">
      <c r="A97" s="3" t="s">
        <v>179</v>
      </c>
    </row>
    <row r="98" spans="1:1" x14ac:dyDescent="0.25">
      <c r="A98" s="3" t="s">
        <v>180</v>
      </c>
    </row>
    <row r="99" spans="1:1" x14ac:dyDescent="0.25">
      <c r="A99" s="3" t="s">
        <v>181</v>
      </c>
    </row>
    <row r="100" spans="1:1" x14ac:dyDescent="0.25">
      <c r="A100" s="3" t="s">
        <v>182</v>
      </c>
    </row>
    <row r="101" spans="1:1" x14ac:dyDescent="0.25">
      <c r="A101" s="113" t="s">
        <v>158</v>
      </c>
    </row>
    <row r="102" spans="1:1" x14ac:dyDescent="0.25">
      <c r="A102" s="113" t="s">
        <v>149</v>
      </c>
    </row>
    <row r="103" spans="1:1" x14ac:dyDescent="0.25">
      <c r="A103" s="113" t="s">
        <v>148</v>
      </c>
    </row>
    <row r="104" spans="1:1" x14ac:dyDescent="0.25">
      <c r="A104" s="113" t="s">
        <v>159</v>
      </c>
    </row>
    <row r="105" spans="1:1" x14ac:dyDescent="0.25">
      <c r="A105" s="113" t="s">
        <v>160</v>
      </c>
    </row>
    <row r="106" spans="1:1" x14ac:dyDescent="0.25">
      <c r="A106" s="113" t="s">
        <v>161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9"/>
  <sheetViews>
    <sheetView tabSelected="1" topLeftCell="A13" workbookViewId="0">
      <selection activeCell="F27" sqref="F27"/>
    </sheetView>
  </sheetViews>
  <sheetFormatPr baseColWidth="10" defaultColWidth="11.42578125" defaultRowHeight="15.75" x14ac:dyDescent="0.25"/>
  <cols>
    <col min="1" max="1" width="20.42578125" style="3" customWidth="1"/>
    <col min="2" max="4" width="11.42578125" style="3"/>
    <col min="5" max="5" width="9.140625" style="3" customWidth="1"/>
    <col min="6" max="6" width="11.42578125" style="3"/>
    <col min="7" max="7" width="7.140625" style="3" customWidth="1"/>
    <col min="8" max="8" width="7.5703125" style="3" customWidth="1"/>
    <col min="9" max="10" width="11.42578125" style="3"/>
    <col min="11" max="11" width="37.140625" style="3" customWidth="1"/>
    <col min="12" max="16384" width="11.42578125" style="3"/>
  </cols>
  <sheetData>
    <row r="1" spans="1:13" ht="21.75" thickBot="1" x14ac:dyDescent="0.4">
      <c r="A1" s="12" t="s">
        <v>125</v>
      </c>
      <c r="B1" s="3" t="s">
        <v>63</v>
      </c>
      <c r="G1" s="20" t="s">
        <v>61</v>
      </c>
      <c r="H1" s="68"/>
      <c r="I1" s="68"/>
      <c r="J1" s="68"/>
      <c r="K1" s="68"/>
      <c r="L1" s="68"/>
      <c r="M1" s="69"/>
    </row>
    <row r="2" spans="1:13" x14ac:dyDescent="0.25">
      <c r="A2" s="10"/>
    </row>
    <row r="4" spans="1:13" x14ac:dyDescent="0.25">
      <c r="A4" s="11" t="s">
        <v>71</v>
      </c>
      <c r="B4" s="11" t="s">
        <v>128</v>
      </c>
    </row>
    <row r="5" spans="1:13" x14ac:dyDescent="0.25">
      <c r="A5" s="11"/>
      <c r="I5" s="3" t="s">
        <v>19</v>
      </c>
    </row>
    <row r="6" spans="1:13" x14ac:dyDescent="0.25">
      <c r="A6" s="3" t="s">
        <v>105</v>
      </c>
      <c r="E6" s="3" t="s">
        <v>104</v>
      </c>
      <c r="I6" s="13">
        <v>1</v>
      </c>
      <c r="J6" s="13"/>
      <c r="K6" s="105"/>
    </row>
    <row r="7" spans="1:13" x14ac:dyDescent="0.25">
      <c r="A7" s="105"/>
      <c r="I7" s="13"/>
      <c r="J7" s="13"/>
      <c r="K7" s="105"/>
    </row>
    <row r="8" spans="1:13" x14ac:dyDescent="0.25">
      <c r="A8" s="3" t="s">
        <v>69</v>
      </c>
      <c r="I8" s="13">
        <v>0.5</v>
      </c>
      <c r="J8" s="13"/>
    </row>
    <row r="9" spans="1:13" x14ac:dyDescent="0.25">
      <c r="I9" s="13"/>
      <c r="J9" s="13"/>
    </row>
    <row r="10" spans="1:13" x14ac:dyDescent="0.25">
      <c r="A10" s="108" t="s">
        <v>133</v>
      </c>
      <c r="I10" s="13">
        <v>1</v>
      </c>
      <c r="J10" s="13"/>
      <c r="K10" s="105"/>
    </row>
    <row r="11" spans="1:13" x14ac:dyDescent="0.25">
      <c r="A11" s="3" t="s">
        <v>111</v>
      </c>
      <c r="I11" s="13"/>
      <c r="J11" s="13"/>
      <c r="K11" s="105"/>
    </row>
    <row r="12" spans="1:13" x14ac:dyDescent="0.25">
      <c r="I12" s="13"/>
      <c r="J12" s="13"/>
      <c r="K12" s="105"/>
    </row>
    <row r="13" spans="1:13" x14ac:dyDescent="0.25">
      <c r="A13" s="3" t="s">
        <v>70</v>
      </c>
      <c r="I13" s="13">
        <v>1</v>
      </c>
      <c r="J13" s="13"/>
    </row>
    <row r="14" spans="1:13" x14ac:dyDescent="0.25">
      <c r="I14" s="13"/>
      <c r="J14" s="13"/>
    </row>
    <row r="17" spans="1:11" x14ac:dyDescent="0.25">
      <c r="A17" s="11" t="s">
        <v>122</v>
      </c>
    </row>
    <row r="18" spans="1:11" x14ac:dyDescent="0.25">
      <c r="I18" s="3" t="s">
        <v>19</v>
      </c>
    </row>
    <row r="19" spans="1:11" x14ac:dyDescent="0.25">
      <c r="A19" s="108" t="s">
        <v>131</v>
      </c>
      <c r="I19" s="13">
        <v>0.5</v>
      </c>
      <c r="J19" s="13"/>
      <c r="K19" s="105"/>
    </row>
    <row r="20" spans="1:11" x14ac:dyDescent="0.25">
      <c r="I20" s="13"/>
      <c r="J20" s="13"/>
    </row>
    <row r="21" spans="1:11" x14ac:dyDescent="0.25">
      <c r="A21" s="3" t="s">
        <v>102</v>
      </c>
      <c r="I21" s="13">
        <v>1</v>
      </c>
      <c r="J21" s="13"/>
    </row>
    <row r="22" spans="1:11" x14ac:dyDescent="0.25">
      <c r="A22" s="3" t="s">
        <v>103</v>
      </c>
    </row>
    <row r="24" spans="1:11" x14ac:dyDescent="0.25">
      <c r="A24" s="13" t="s">
        <v>101</v>
      </c>
      <c r="C24" s="104"/>
    </row>
    <row r="25" spans="1:11" x14ac:dyDescent="0.25">
      <c r="A25" s="101" t="s">
        <v>75</v>
      </c>
      <c r="B25" s="115" t="s">
        <v>76</v>
      </c>
      <c r="C25" s="115"/>
    </row>
    <row r="26" spans="1:11" x14ac:dyDescent="0.25">
      <c r="A26" s="101" t="s">
        <v>77</v>
      </c>
      <c r="B26" s="102" t="s">
        <v>78</v>
      </c>
      <c r="C26" s="102" t="s">
        <v>79</v>
      </c>
      <c r="E26" s="105"/>
    </row>
    <row r="27" spans="1:11" x14ac:dyDescent="0.25">
      <c r="A27" s="94" t="s">
        <v>96</v>
      </c>
      <c r="B27" s="103">
        <f>VLOOKUP('EJERCICIO 4'!A27,ABRIL!varios,2,FALSE)</f>
        <v>165</v>
      </c>
      <c r="C27" s="103">
        <f>VLOOKUP(A27,ABRIL!varios,3,FALSE)</f>
        <v>1</v>
      </c>
    </row>
    <row r="28" spans="1:11" x14ac:dyDescent="0.25">
      <c r="A28" s="94" t="s">
        <v>97</v>
      </c>
      <c r="B28" s="103">
        <f>VLOOKUP('EJERCICIO 4'!A28,ABRIL!varios,2,FALSE)</f>
        <v>1</v>
      </c>
      <c r="C28" s="103">
        <f>VLOOKUP(A28,ABRIL!varios,3,FALSE)</f>
        <v>0</v>
      </c>
    </row>
    <row r="29" spans="1:11" x14ac:dyDescent="0.25">
      <c r="A29" s="94" t="s">
        <v>86</v>
      </c>
      <c r="B29" s="103">
        <f>VLOOKUP('EJERCICIO 4'!A29,ABRIL!varios,2,FALSE)</f>
        <v>5</v>
      </c>
      <c r="C29" s="103">
        <f>VLOOKUP(A29,ABRIL!varios,3,FALSE)</f>
        <v>0</v>
      </c>
    </row>
  </sheetData>
  <mergeCells count="1">
    <mergeCell ref="B25:C2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F28"/>
  <sheetViews>
    <sheetView topLeftCell="A5" workbookViewId="0">
      <selection activeCell="B8" sqref="B8:D28"/>
    </sheetView>
  </sheetViews>
  <sheetFormatPr baseColWidth="10" defaultRowHeight="15" x14ac:dyDescent="0.25"/>
  <cols>
    <col min="2" max="2" width="15" customWidth="1"/>
  </cols>
  <sheetData>
    <row r="2" spans="2:6" ht="15.75" thickBot="1" x14ac:dyDescent="0.3"/>
    <row r="3" spans="2:6" x14ac:dyDescent="0.25">
      <c r="B3" s="70" t="s">
        <v>72</v>
      </c>
      <c r="C3" s="71"/>
      <c r="D3" s="71"/>
      <c r="E3" s="72"/>
      <c r="F3" s="73"/>
    </row>
    <row r="4" spans="2:6" x14ac:dyDescent="0.25">
      <c r="B4" s="74" t="s">
        <v>73</v>
      </c>
      <c r="C4" s="75"/>
      <c r="D4" s="75"/>
      <c r="E4" s="76"/>
      <c r="F4" s="77"/>
    </row>
    <row r="5" spans="2:6" ht="15.75" thickBot="1" x14ac:dyDescent="0.3">
      <c r="B5" s="78" t="s">
        <v>74</v>
      </c>
      <c r="C5" s="79"/>
      <c r="D5" s="79"/>
      <c r="E5" s="80"/>
      <c r="F5" s="81"/>
    </row>
    <row r="6" spans="2:6" ht="15.75" thickBot="1" x14ac:dyDescent="0.3">
      <c r="B6" s="82" t="s">
        <v>75</v>
      </c>
      <c r="C6" s="83" t="s">
        <v>76</v>
      </c>
      <c r="D6" s="84"/>
    </row>
    <row r="7" spans="2:6" ht="15.75" thickBot="1" x14ac:dyDescent="0.3">
      <c r="B7" s="85" t="s">
        <v>77</v>
      </c>
      <c r="C7" s="86" t="s">
        <v>78</v>
      </c>
      <c r="D7" s="87" t="s">
        <v>79</v>
      </c>
    </row>
    <row r="8" spans="2:6" x14ac:dyDescent="0.25">
      <c r="B8" s="90" t="s">
        <v>93</v>
      </c>
      <c r="C8" s="91">
        <v>3</v>
      </c>
      <c r="D8" s="91">
        <v>0</v>
      </c>
    </row>
    <row r="9" spans="2:6" x14ac:dyDescent="0.25">
      <c r="B9" s="90" t="s">
        <v>81</v>
      </c>
      <c r="C9" s="91">
        <v>407</v>
      </c>
      <c r="D9" s="91">
        <v>7</v>
      </c>
    </row>
    <row r="10" spans="2:6" x14ac:dyDescent="0.25">
      <c r="B10" s="90" t="s">
        <v>82</v>
      </c>
      <c r="C10" s="91">
        <v>115</v>
      </c>
      <c r="D10" s="91">
        <v>7</v>
      </c>
    </row>
    <row r="11" spans="2:6" x14ac:dyDescent="0.25">
      <c r="B11" s="90" t="s">
        <v>83</v>
      </c>
      <c r="C11" s="91">
        <v>134</v>
      </c>
      <c r="D11" s="91">
        <v>1</v>
      </c>
    </row>
    <row r="12" spans="2:6" x14ac:dyDescent="0.25">
      <c r="B12" s="90" t="s">
        <v>84</v>
      </c>
      <c r="C12" s="91">
        <v>22</v>
      </c>
      <c r="D12" s="91">
        <v>0</v>
      </c>
    </row>
    <row r="13" spans="2:6" x14ac:dyDescent="0.25">
      <c r="B13" s="90" t="s">
        <v>85</v>
      </c>
      <c r="C13" s="91">
        <v>18</v>
      </c>
      <c r="D13" s="91">
        <v>0</v>
      </c>
    </row>
    <row r="14" spans="2:6" x14ac:dyDescent="0.25">
      <c r="B14" s="90" t="s">
        <v>87</v>
      </c>
      <c r="C14" s="91">
        <v>3</v>
      </c>
      <c r="D14" s="91">
        <v>0</v>
      </c>
    </row>
    <row r="15" spans="2:6" x14ac:dyDescent="0.25">
      <c r="B15" s="90" t="s">
        <v>86</v>
      </c>
      <c r="C15" s="91">
        <v>5</v>
      </c>
      <c r="D15" s="91">
        <v>0</v>
      </c>
    </row>
    <row r="16" spans="2:6" x14ac:dyDescent="0.25">
      <c r="B16" s="88" t="s">
        <v>80</v>
      </c>
      <c r="C16" s="89">
        <v>364</v>
      </c>
      <c r="D16" s="89">
        <v>18</v>
      </c>
    </row>
    <row r="17" spans="2:4" x14ac:dyDescent="0.25">
      <c r="B17" s="90" t="s">
        <v>88</v>
      </c>
      <c r="C17" s="91">
        <v>6</v>
      </c>
      <c r="D17" s="91">
        <v>1</v>
      </c>
    </row>
    <row r="18" spans="2:4" x14ac:dyDescent="0.25">
      <c r="B18" s="90" t="s">
        <v>89</v>
      </c>
      <c r="C18" s="91">
        <v>27</v>
      </c>
      <c r="D18" s="91">
        <v>3</v>
      </c>
    </row>
    <row r="19" spans="2:4" x14ac:dyDescent="0.25">
      <c r="B19" s="90" t="s">
        <v>90</v>
      </c>
      <c r="C19" s="91">
        <v>3</v>
      </c>
      <c r="D19" s="91">
        <v>0</v>
      </c>
    </row>
    <row r="20" spans="2:4" x14ac:dyDescent="0.25">
      <c r="B20" s="90" t="s">
        <v>91</v>
      </c>
      <c r="C20" s="91">
        <v>33</v>
      </c>
      <c r="D20" s="91">
        <v>2</v>
      </c>
    </row>
    <row r="21" spans="2:4" x14ac:dyDescent="0.25">
      <c r="B21" s="90" t="s">
        <v>92</v>
      </c>
      <c r="C21" s="91">
        <v>15</v>
      </c>
      <c r="D21" s="91">
        <v>0</v>
      </c>
    </row>
    <row r="22" spans="2:4" x14ac:dyDescent="0.25">
      <c r="B22" s="90" t="s">
        <v>96</v>
      </c>
      <c r="C22" s="91">
        <v>165</v>
      </c>
      <c r="D22" s="91">
        <v>1</v>
      </c>
    </row>
    <row r="23" spans="2:4" x14ac:dyDescent="0.25">
      <c r="B23" s="90" t="s">
        <v>94</v>
      </c>
      <c r="C23" s="91">
        <v>10</v>
      </c>
      <c r="D23" s="91">
        <v>0</v>
      </c>
    </row>
    <row r="24" spans="2:4" x14ac:dyDescent="0.25">
      <c r="B24" s="90" t="s">
        <v>95</v>
      </c>
      <c r="C24" s="91">
        <v>22</v>
      </c>
      <c r="D24" s="91">
        <v>0</v>
      </c>
    </row>
    <row r="25" spans="2:4" x14ac:dyDescent="0.25">
      <c r="B25" s="90" t="s">
        <v>97</v>
      </c>
      <c r="C25" s="91">
        <v>1</v>
      </c>
      <c r="D25" s="91">
        <v>0</v>
      </c>
    </row>
    <row r="26" spans="2:4" x14ac:dyDescent="0.25">
      <c r="B26" s="90" t="s">
        <v>98</v>
      </c>
      <c r="C26" s="91">
        <v>4</v>
      </c>
      <c r="D26" s="91">
        <v>0</v>
      </c>
    </row>
    <row r="27" spans="2:4" x14ac:dyDescent="0.25">
      <c r="B27" s="90" t="s">
        <v>99</v>
      </c>
      <c r="C27" s="91">
        <v>72</v>
      </c>
      <c r="D27" s="91">
        <v>0</v>
      </c>
    </row>
    <row r="28" spans="2:4" x14ac:dyDescent="0.25">
      <c r="B28" s="90" t="s">
        <v>100</v>
      </c>
      <c r="C28" s="91">
        <v>22</v>
      </c>
      <c r="D28" s="9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9</vt:i4>
      </vt:variant>
    </vt:vector>
  </HeadingPairs>
  <TitlesOfParts>
    <vt:vector size="15" baseType="lpstr">
      <vt:lpstr>DATOS ESTUDIANTE</vt:lpstr>
      <vt:lpstr>EJERCICIO 1</vt:lpstr>
      <vt:lpstr>EJERCICIO 2</vt:lpstr>
      <vt:lpstr>EJERCICIO 3</vt:lpstr>
      <vt:lpstr>EJERCICIO 4</vt:lpstr>
      <vt:lpstr>ABRIL</vt:lpstr>
      <vt:lpstr>CONSTANTE1</vt:lpstr>
      <vt:lpstr>CONSTANTE2</vt:lpstr>
      <vt:lpstr>DX</vt:lpstr>
      <vt:lpstr>primero</vt:lpstr>
      <vt:lpstr>segundo</vt:lpstr>
      <vt:lpstr>tercera</vt:lpstr>
      <vt:lpstr>ABRIL!varios</vt:lpstr>
      <vt:lpstr>varios</vt:lpstr>
      <vt:lpstr>XINICIAL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</dc:creator>
  <cp:lastModifiedBy>Santiago Bargas</cp:lastModifiedBy>
  <dcterms:created xsi:type="dcterms:W3CDTF">2020-11-30T03:39:50Z</dcterms:created>
  <dcterms:modified xsi:type="dcterms:W3CDTF">2020-12-22T20:38:20Z</dcterms:modified>
</cp:coreProperties>
</file>